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8_{180F025A-8EF4-4D49-9312-159DF675EB1E}" xr6:coauthVersionLast="47" xr6:coauthVersionMax="47" xr10:uidLastSave="{CB56C2A4-AF4C-4A65-9682-DDA6B96D309B}"/>
  <workbookProtection workbookAlgorithmName="SHA-512" workbookHashValue="a9zzulj7Gy4dNO37K5xnQAPpVtd6mAzgblAGYQVoYSTa39JT4WWJqbGxpjAmA/3f8Cd9wxouNYAsXr9bqz76eQ==" workbookSaltValue="UNp51EHe9xK5XHfUomBUTg==" workbookSpinCount="100000" lockStructure="1"/>
  <bookViews>
    <workbookView xWindow="-120" yWindow="-120" windowWidth="29040" windowHeight="15720" tabRatio="694" firstSheet="1" activeTab="1" xr2:uid="{00000000-000D-0000-FFFF-FFFF00000000}"/>
  </bookViews>
  <sheets>
    <sheet name="Formula para Conversión" sheetId="11" state="hidden" r:id="rId1"/>
    <sheet name="Imprimir" sheetId="17" r:id="rId2"/>
    <sheet name="Liquidación" sheetId="12" r:id="rId3"/>
    <sheet name="Acumulado Desplazamientos" sheetId="19" r:id="rId4"/>
    <sheet name="Honorarios x Mes" sheetId="22" r:id="rId5"/>
    <sheet name="Histórico" sheetId="21" state="hidden" r:id="rId6"/>
    <sheet name="Regionales" sheetId="18" state="hidden" r:id="rId7"/>
    <sheet name="Mes" sheetId="23" state="hidden" r:id="rId8"/>
  </sheets>
  <definedNames>
    <definedName name="_xlnm._FilterDatabase" localSheetId="6" hidden="1">Regionales!$A$1:$C$36</definedName>
    <definedName name="DATOS" localSheetId="1">#REF!</definedName>
    <definedName name="DATOS" localSheetId="6">#REF!</definedName>
    <definedName name="DATOS">#REF!</definedName>
    <definedName name="DESCUENTOS" localSheetId="1">#REF!</definedName>
    <definedName name="DESCUENTOS" localSheetId="6">#REF!</definedName>
    <definedName name="DESCUENTOS">#REF!</definedName>
    <definedName name="NOMINA" localSheetId="1">#REF!</definedName>
    <definedName name="NOMINA" localSheetId="6">#REF!</definedName>
    <definedName name="NOMINA">#REF!</definedName>
    <definedName name="NUMEROS" localSheetId="1">#REF!</definedName>
    <definedName name="NUMEROS" localSheetId="6">#REF!</definedName>
    <definedName name="NUMEROS">#REF!</definedName>
    <definedName name="PRODUCTOS" localSheetId="1">#REF!</definedName>
    <definedName name="PRODUCTOS" localSheetId="6">#REF!</definedName>
    <definedName name="PRODUCTOS">#REF!</definedName>
    <definedName name="Productos2" localSheetId="1">#REF!</definedName>
    <definedName name="Productos2" localSheetId="6">#REF!</definedName>
    <definedName name="Productos2">#REF!</definedName>
    <definedName name="PROVEEDORES" localSheetId="1">#REF!</definedName>
    <definedName name="PROVEEDORES" localSheetId="6">#REF!</definedName>
    <definedName name="PROVEEDORES">#REF!</definedName>
    <definedName name="SUCURSALES" localSheetId="1">#REF!</definedName>
    <definedName name="SUCURSALES" localSheetId="6">#REF!</definedName>
    <definedName name="SUCURSALES">#REF!</definedName>
    <definedName name="VENTAS" localSheetId="1">#REF!</definedName>
    <definedName name="VENTAS" localSheetId="6">#REF!</definedName>
    <definedName name="VENT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7" l="1"/>
  <c r="H16" i="19"/>
  <c r="J16" i="19"/>
  <c r="H17" i="19"/>
  <c r="J17" i="19"/>
  <c r="E16" i="19"/>
  <c r="E17" i="19"/>
  <c r="D4" i="12"/>
  <c r="E5" i="19"/>
  <c r="H5" i="19"/>
  <c r="D3" i="12"/>
  <c r="G56" i="12"/>
  <c r="G67" i="12"/>
  <c r="G1" i="12"/>
  <c r="J5" i="19"/>
  <c r="G45" i="12"/>
  <c r="A8" i="17"/>
  <c r="G69" i="12" l="1"/>
  <c r="B25" i="21" l="1"/>
  <c r="B24" i="21"/>
  <c r="B23" i="21"/>
  <c r="B22" i="21"/>
  <c r="B21" i="21"/>
  <c r="B20" i="21"/>
  <c r="I2" i="12" l="1"/>
  <c r="K89" i="12" l="1"/>
  <c r="H48" i="12"/>
  <c r="C24" i="21" l="1"/>
  <c r="C23" i="21"/>
  <c r="C22" i="21"/>
  <c r="C21" i="21"/>
  <c r="C20" i="21"/>
  <c r="F91" i="12" l="1"/>
  <c r="XFD86" i="12" l="1"/>
  <c r="XFD84" i="12"/>
  <c r="XFD83" i="12"/>
  <c r="F33" i="12" l="1"/>
  <c r="E9" i="12" l="1"/>
  <c r="F35" i="12" l="1"/>
  <c r="D7" i="12" l="1"/>
  <c r="H6" i="19" l="1"/>
  <c r="H7" i="19"/>
  <c r="H8" i="19"/>
  <c r="H9" i="19"/>
  <c r="H10" i="19"/>
  <c r="H11" i="19"/>
  <c r="H12" i="19"/>
  <c r="H13" i="19"/>
  <c r="H14" i="19"/>
  <c r="H15" i="19"/>
  <c r="C16" i="17" l="1"/>
  <c r="D16" i="17"/>
  <c r="C17" i="17"/>
  <c r="C18" i="17"/>
  <c r="C19" i="17"/>
  <c r="C21" i="17"/>
  <c r="C22" i="17"/>
  <c r="C23" i="17"/>
  <c r="C24" i="17"/>
  <c r="E7" i="22"/>
  <c r="E8" i="22"/>
  <c r="E9" i="22"/>
  <c r="E12" i="22"/>
  <c r="E13" i="22"/>
  <c r="E16" i="22"/>
  <c r="E17" i="22"/>
  <c r="E10" i="22"/>
  <c r="E11" i="22"/>
  <c r="E14" i="22"/>
  <c r="E15" i="22"/>
  <c r="E6" i="22"/>
  <c r="F19" i="19" l="1"/>
  <c r="J11" i="19" l="1"/>
  <c r="E11" i="19"/>
  <c r="J10" i="19"/>
  <c r="E10" i="19"/>
  <c r="J9" i="19"/>
  <c r="E9" i="19"/>
  <c r="J8" i="19"/>
  <c r="E8" i="19"/>
  <c r="J7" i="19"/>
  <c r="E7" i="19"/>
  <c r="J6" i="19"/>
  <c r="E6" i="19"/>
  <c r="F34" i="12"/>
  <c r="I19" i="19"/>
  <c r="K19" i="19"/>
  <c r="J15" i="19"/>
  <c r="E15" i="19"/>
  <c r="J14" i="19"/>
  <c r="E14" i="19"/>
  <c r="J13" i="19"/>
  <c r="E13" i="19"/>
  <c r="F30" i="12" l="1"/>
  <c r="J12" i="19"/>
  <c r="F29" i="12"/>
  <c r="K91" i="12" s="1"/>
  <c r="D17" i="17" l="1"/>
  <c r="K90" i="12"/>
  <c r="D21" i="17"/>
  <c r="C67" i="17"/>
  <c r="C66" i="17"/>
  <c r="E65" i="17"/>
  <c r="C65" i="17"/>
  <c r="E64" i="17"/>
  <c r="C64" i="17"/>
  <c r="C63" i="17"/>
  <c r="C62" i="17"/>
  <c r="C61" i="17"/>
  <c r="E60" i="17"/>
  <c r="C60" i="17"/>
  <c r="C59" i="17"/>
  <c r="C58" i="17"/>
  <c r="C57" i="17"/>
  <c r="C54" i="17"/>
  <c r="C53" i="17"/>
  <c r="C52" i="17"/>
  <c r="C51" i="17"/>
  <c r="C50" i="17"/>
  <c r="C49" i="17"/>
  <c r="C48" i="17"/>
  <c r="C47" i="17"/>
  <c r="C46" i="17"/>
  <c r="C45" i="17"/>
  <c r="C44" i="17"/>
  <c r="E41" i="17"/>
  <c r="C41" i="17"/>
  <c r="E40" i="17"/>
  <c r="C40" i="17"/>
  <c r="C39" i="17"/>
  <c r="E38" i="17"/>
  <c r="C38" i="17"/>
  <c r="C36" i="17"/>
  <c r="C35" i="17"/>
  <c r="C34" i="17"/>
  <c r="E33" i="17"/>
  <c r="C33" i="17"/>
  <c r="C29" i="17"/>
  <c r="C28" i="17"/>
  <c r="C27" i="17"/>
  <c r="E26" i="17"/>
  <c r="F92" i="12" l="1"/>
  <c r="G92" i="12" s="1"/>
  <c r="D22" i="17"/>
  <c r="D23" i="17"/>
  <c r="F31" i="12"/>
  <c r="D18" i="17"/>
  <c r="I45" i="12" l="1"/>
  <c r="K45" i="12" s="1"/>
  <c r="E28" i="17" s="1"/>
  <c r="D19" i="17"/>
  <c r="E12" i="19" l="1"/>
  <c r="Q43" i="12" l="1"/>
  <c r="B12" i="17" l="1"/>
  <c r="D80" i="17"/>
  <c r="B80" i="17"/>
  <c r="F36" i="12"/>
  <c r="A79" i="17"/>
  <c r="E13" i="17"/>
  <c r="F13" i="17"/>
  <c r="B13" i="17"/>
  <c r="A77" i="17"/>
  <c r="A78" i="17"/>
  <c r="C43" i="17"/>
  <c r="C26" i="17"/>
  <c r="C15" i="17"/>
  <c r="F18" i="17"/>
  <c r="F21" i="17"/>
  <c r="O27" i="12"/>
  <c r="O28" i="12"/>
  <c r="I67" i="12" l="1"/>
  <c r="I53" i="12"/>
  <c r="K53" i="12" s="1"/>
  <c r="I52" i="12"/>
  <c r="I51" i="12"/>
  <c r="I56" i="12"/>
  <c r="K56" i="12" s="1"/>
  <c r="K64" i="12" s="1"/>
  <c r="K52" i="12"/>
  <c r="E35" i="17" s="1"/>
  <c r="K51" i="12"/>
  <c r="E34" i="17" s="1"/>
  <c r="O45" i="12"/>
  <c r="O46" i="12"/>
  <c r="O44" i="12"/>
  <c r="F22" i="17"/>
  <c r="F19" i="17"/>
  <c r="F12" i="17"/>
  <c r="B72" i="17" s="1"/>
  <c r="O29" i="12"/>
  <c r="H47" i="12" l="1"/>
  <c r="I47" i="12" s="1"/>
  <c r="K47" i="12" s="1"/>
  <c r="E30" i="17" s="1"/>
  <c r="I48" i="12"/>
  <c r="K48" i="12" s="1"/>
  <c r="E31" i="17" s="1"/>
  <c r="I44" i="12"/>
  <c r="I46" i="12"/>
  <c r="K46" i="12" s="1"/>
  <c r="D24" i="17"/>
  <c r="K63" i="12"/>
  <c r="K65" i="12" s="1"/>
  <c r="K44" i="12" l="1"/>
  <c r="K62" i="12" s="1"/>
  <c r="I69" i="12" s="1"/>
  <c r="E39" i="17"/>
  <c r="E46" i="17"/>
  <c r="E36" i="17"/>
  <c r="E27" i="17" l="1"/>
  <c r="E29" i="17"/>
  <c r="K66" i="12"/>
  <c r="J67" i="12" s="1"/>
  <c r="E45" i="17"/>
  <c r="E44" i="17"/>
  <c r="K67" i="12" l="1"/>
  <c r="E47" i="17"/>
  <c r="K68" i="12" l="1"/>
  <c r="E48" i="17"/>
  <c r="K69" i="12" l="1"/>
  <c r="K70" i="12" s="1"/>
  <c r="E49" i="17"/>
  <c r="K71" i="12" l="1"/>
  <c r="K72" i="12" s="1"/>
  <c r="E50" i="17"/>
  <c r="K75" i="12" l="1"/>
  <c r="E52" i="17"/>
  <c r="E51" i="17"/>
  <c r="K74" i="12" l="1"/>
  <c r="K83" i="12" s="1"/>
  <c r="E54" i="17"/>
  <c r="E53" i="17"/>
  <c r="E58" i="17"/>
  <c r="K76" i="12" l="1"/>
  <c r="K80" i="12" s="1"/>
  <c r="E63" i="17" s="1"/>
  <c r="E66" i="17"/>
  <c r="K78" i="12"/>
  <c r="E61" i="17" s="1"/>
  <c r="E57" i="17"/>
  <c r="K79" i="12" l="1"/>
  <c r="K84" i="12" s="1"/>
  <c r="E59" i="17"/>
  <c r="E62" i="17" l="1"/>
  <c r="K85" i="12" l="1"/>
  <c r="E67" i="17"/>
  <c r="B1" i="11" l="1"/>
  <c r="B13" i="11" s="1"/>
  <c r="N2" i="11" l="1"/>
  <c r="O2" i="11" s="1"/>
  <c r="P2" i="11" s="1"/>
  <c r="Q3" i="11" s="1"/>
  <c r="Q4" i="11" s="1"/>
  <c r="Q5" i="11" s="1"/>
  <c r="C14" i="11"/>
  <c r="B2" i="11"/>
  <c r="M3" i="11" s="1"/>
  <c r="M4" i="11" s="1"/>
  <c r="M5" i="11" s="1"/>
  <c r="P7" i="11" l="1"/>
  <c r="P3" i="11"/>
  <c r="P4" i="11" s="1"/>
  <c r="P6" i="11" s="1"/>
  <c r="G3" i="11"/>
  <c r="B3" i="11"/>
  <c r="Q6" i="11"/>
  <c r="Q11" i="11" s="1"/>
  <c r="K3" i="11"/>
  <c r="I3" i="11"/>
  <c r="M6" i="11"/>
  <c r="M11" i="11" s="1"/>
  <c r="H2" i="11"/>
  <c r="L7" i="11"/>
  <c r="L8" i="11" s="1"/>
  <c r="L3" i="11"/>
  <c r="L4" i="11" s="1"/>
  <c r="L5" i="11" s="1"/>
  <c r="G2" i="11"/>
  <c r="F3" i="11"/>
  <c r="C3" i="11"/>
  <c r="H3" i="11"/>
  <c r="D3" i="11"/>
  <c r="J3" i="11"/>
  <c r="E3" i="11"/>
  <c r="H4" i="11" l="1"/>
  <c r="H5" i="11" s="1"/>
  <c r="P5" i="11"/>
  <c r="P11" i="11" s="1"/>
  <c r="R4" i="11"/>
  <c r="O16" i="11" s="1"/>
  <c r="L6" i="11"/>
  <c r="L11" i="11" s="1"/>
  <c r="Q9" i="11"/>
  <c r="Q10" i="11" s="1"/>
  <c r="B4" i="11"/>
  <c r="B5" i="11" s="1"/>
  <c r="K4" i="11"/>
  <c r="K5" i="11" s="1"/>
  <c r="M9" i="11"/>
  <c r="M10" i="11" s="1"/>
  <c r="M12" i="11" s="1"/>
  <c r="F4" i="11"/>
  <c r="F5" i="11" s="1"/>
  <c r="J4" i="11"/>
  <c r="J6" i="11" s="1"/>
  <c r="E4" i="11"/>
  <c r="E6" i="11" s="1"/>
  <c r="I4" i="11"/>
  <c r="I5" i="11" s="1"/>
  <c r="D4" i="11"/>
  <c r="C7" i="11" s="1"/>
  <c r="C8" i="11" s="1"/>
  <c r="C4" i="11"/>
  <c r="C6" i="11" s="1"/>
  <c r="G4" i="11"/>
  <c r="G5" i="11" s="1"/>
  <c r="H6" i="11" l="1"/>
  <c r="H7" i="11" s="1"/>
  <c r="P16" i="11"/>
  <c r="B6" i="11"/>
  <c r="B7" i="11" s="1"/>
  <c r="B8" i="11" s="1"/>
  <c r="B11" i="11" s="1"/>
  <c r="B12" i="11" s="1"/>
  <c r="Q12" i="11"/>
  <c r="J5" i="11"/>
  <c r="I7" i="11"/>
  <c r="I8" i="11" s="1"/>
  <c r="P12" i="11"/>
  <c r="E5" i="11"/>
  <c r="K6" i="11"/>
  <c r="G6" i="11"/>
  <c r="K7" i="11"/>
  <c r="L12" i="11"/>
  <c r="L13" i="11" s="1"/>
  <c r="G9" i="11"/>
  <c r="G10" i="11" s="1"/>
  <c r="G7" i="11"/>
  <c r="F6" i="11"/>
  <c r="E7" i="11"/>
  <c r="E8" i="11" s="1"/>
  <c r="J7" i="11"/>
  <c r="J9" i="11"/>
  <c r="J10" i="11" s="1"/>
  <c r="D5" i="11"/>
  <c r="I6" i="11"/>
  <c r="D6" i="11"/>
  <c r="F7" i="11"/>
  <c r="F8" i="11" s="1"/>
  <c r="C5" i="11"/>
  <c r="C11" i="11" s="1"/>
  <c r="D9" i="11"/>
  <c r="D10" i="11" s="1"/>
  <c r="E11" i="11" l="1"/>
  <c r="E12" i="11" s="1"/>
  <c r="H8" i="11"/>
  <c r="H11" i="11" s="1"/>
  <c r="H12" i="11" s="1"/>
  <c r="G8" i="11"/>
  <c r="G11" i="11" s="1"/>
  <c r="G12" i="11" s="1"/>
  <c r="J11" i="11"/>
  <c r="J12" i="11" s="1"/>
  <c r="P15" i="11"/>
  <c r="F11" i="11"/>
  <c r="F12" i="11" s="1"/>
  <c r="K8" i="11"/>
  <c r="K11" i="11" s="1"/>
  <c r="K12" i="11" s="1"/>
  <c r="I11" i="11"/>
  <c r="I12" i="11" s="1"/>
  <c r="D11" i="11"/>
  <c r="D12" i="11" s="1"/>
  <c r="C12" i="11"/>
  <c r="B15" i="11" l="1"/>
  <c r="B16" i="11" s="1"/>
  <c r="C68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hcardenas</author>
  </authors>
  <commentList>
    <comment ref="B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hcardenas:</t>
        </r>
        <r>
          <rPr>
            <sz val="8"/>
            <color indexed="81"/>
            <rFont val="Tahoma"/>
            <family val="2"/>
          </rPr>
          <t xml:space="preserve">
En celda será igual a la celda que contenga la cantidad a convertir.
Ej: =Hoja1!a1</t>
        </r>
      </text>
    </comment>
    <comment ref="B1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hcardenas:</t>
        </r>
        <r>
          <rPr>
            <sz val="8"/>
            <color indexed="81"/>
            <rFont val="Tahoma"/>
            <family val="2"/>
          </rPr>
          <t xml:space="preserve">
En su documento, donde quiera se lea la cantidad en letras, coloque la formula 
=CONVERSION!B16
</t>
        </r>
      </text>
    </comment>
  </commentList>
</comments>
</file>

<file path=xl/sharedStrings.xml><?xml version="1.0" encoding="utf-8"?>
<sst xmlns="http://schemas.openxmlformats.org/spreadsheetml/2006/main" count="395" uniqueCount="289">
  <si>
    <t xml:space="preserve"> PESO</t>
  </si>
  <si>
    <t>NOTA</t>
  </si>
  <si>
    <t>1)   Copie esta hoja en su libro de excel.           2) En la celda B1 coloque la rreferencia del número a convertir. Ej. =Hoja1A1                 3) En la hoja donde quiera se lea la cantidad en letra coloque la formula.     =CONVERSION!B13</t>
  </si>
  <si>
    <t xml:space="preserve"> CIENTO</t>
  </si>
  <si>
    <t xml:space="preserve"> DIEZ</t>
  </si>
  <si>
    <t xml:space="preserve"> UN</t>
  </si>
  <si>
    <t>CIENTO</t>
  </si>
  <si>
    <t xml:space="preserve"> DOSCIENTOS</t>
  </si>
  <si>
    <t xml:space="preserve"> VEINTE</t>
  </si>
  <si>
    <t xml:space="preserve"> DOS</t>
  </si>
  <si>
    <t>DOSCIENTOS</t>
  </si>
  <si>
    <t xml:space="preserve"> TRESCIENTOS</t>
  </si>
  <si>
    <t xml:space="preserve"> TREINTA</t>
  </si>
  <si>
    <t xml:space="preserve"> TRES</t>
  </si>
  <si>
    <t>TRESCIENTOS</t>
  </si>
  <si>
    <t xml:space="preserve"> CUATROCIENTOS</t>
  </si>
  <si>
    <t xml:space="preserve"> CUARENTA</t>
  </si>
  <si>
    <t xml:space="preserve"> CUATRO</t>
  </si>
  <si>
    <t>CUATROCIENTOS</t>
  </si>
  <si>
    <t xml:space="preserve"> QUINIENTOS</t>
  </si>
  <si>
    <t xml:space="preserve"> CINCUENTA</t>
  </si>
  <si>
    <t xml:space="preserve"> CINCO</t>
  </si>
  <si>
    <t>QUINIENTOS</t>
  </si>
  <si>
    <t xml:space="preserve"> SEISCIENTOS</t>
  </si>
  <si>
    <t xml:space="preserve"> SESENTA</t>
  </si>
  <si>
    <t xml:space="preserve"> SEIS</t>
  </si>
  <si>
    <t>SEISCIENTOS</t>
  </si>
  <si>
    <t xml:space="preserve"> SETECIENTOS</t>
  </si>
  <si>
    <t xml:space="preserve"> SETENTA</t>
  </si>
  <si>
    <t xml:space="preserve"> SIETE</t>
  </si>
  <si>
    <t>SETECIENTOS</t>
  </si>
  <si>
    <t xml:space="preserve"> OCHOCIENTOS</t>
  </si>
  <si>
    <t xml:space="preserve"> OCHENTA</t>
  </si>
  <si>
    <t xml:space="preserve"> OCHO</t>
  </si>
  <si>
    <t>OCHOCIENTOS</t>
  </si>
  <si>
    <t xml:space="preserve"> NOVECIENTOS</t>
  </si>
  <si>
    <t xml:space="preserve"> NOVENTA</t>
  </si>
  <si>
    <t xml:space="preserve"> NUEVE</t>
  </si>
  <si>
    <t>NOVECIENTOS</t>
  </si>
  <si>
    <t>ONCE MILLONES</t>
  </si>
  <si>
    <t>ONCE MIL</t>
  </si>
  <si>
    <t>ONCE</t>
  </si>
  <si>
    <t>DOCE MILLONES</t>
  </si>
  <si>
    <t>DOCE MIL</t>
  </si>
  <si>
    <t>DOCE</t>
  </si>
  <si>
    <t>TRECE MILLONES</t>
  </si>
  <si>
    <t>TRECE MIL</t>
  </si>
  <si>
    <t>TRECE</t>
  </si>
  <si>
    <t>CATORCE MILLONES</t>
  </si>
  <si>
    <t>CATORCE MIL</t>
  </si>
  <si>
    <t>CATORCE</t>
  </si>
  <si>
    <t>QUINCE MILLONES</t>
  </si>
  <si>
    <t>QUINCE MIL</t>
  </si>
  <si>
    <t>QUINCE</t>
  </si>
  <si>
    <t>Tarifa Marginal</t>
  </si>
  <si>
    <t>IMPUESTO APLICABLE
(Artículo 383 E.T.)</t>
  </si>
  <si>
    <t>Desde</t>
  </si>
  <si>
    <t>Hasta</t>
  </si>
  <si>
    <t>ARL N1</t>
  </si>
  <si>
    <t>ARL N2</t>
  </si>
  <si>
    <t>ARL N3</t>
  </si>
  <si>
    <t>Ap. Salud</t>
  </si>
  <si>
    <t>En adelante</t>
  </si>
  <si>
    <t>Ap. Pensión</t>
  </si>
  <si>
    <t>Ap. F.S.P.</t>
  </si>
  <si>
    <t>Limite en UVT</t>
  </si>
  <si>
    <t>Solicitud Deducible</t>
  </si>
  <si>
    <t>VALOR APLICABLE</t>
  </si>
  <si>
    <t>(=) Subtotal para Renta Exenta de 25%</t>
  </si>
  <si>
    <t>(=) Total Base de Retención</t>
  </si>
  <si>
    <t>Base Gravable de Retención en la Fuente</t>
  </si>
  <si>
    <t>Retención en la Fuente a Aplicar</t>
  </si>
  <si>
    <t>(=) Valor Retención en la Fuente a Aplicar</t>
  </si>
  <si>
    <t>(-) Retenciones en la Fuente previamente practicadas durante el mes</t>
  </si>
  <si>
    <t>Base Gravable Sistema de Seg_Social x Mes</t>
  </si>
  <si>
    <t>Instituto Colombiano de Bienestar Familiar</t>
  </si>
  <si>
    <t>Dirección Financiera</t>
  </si>
  <si>
    <t>SI</t>
  </si>
  <si>
    <t>NO</t>
  </si>
  <si>
    <t>Fecha de Liquidación:</t>
  </si>
  <si>
    <t>REGIONAL:</t>
  </si>
  <si>
    <t>CIUDAD:</t>
  </si>
  <si>
    <t>#</t>
  </si>
  <si>
    <t>PCI</t>
  </si>
  <si>
    <t>REGIONAL</t>
  </si>
  <si>
    <t>41-06-00-000</t>
  </si>
  <si>
    <t xml:space="preserve">SEDE - GR.FINANCIERO </t>
  </si>
  <si>
    <t>41-06-00-001</t>
  </si>
  <si>
    <t>NIVEL NACIONAL</t>
  </si>
  <si>
    <t>41-06-00-005</t>
  </si>
  <si>
    <t>ANTIOQUIA</t>
  </si>
  <si>
    <t>41-06-00-008</t>
  </si>
  <si>
    <t>ATLANTICO</t>
  </si>
  <si>
    <t>41-06-00-011</t>
  </si>
  <si>
    <t>BOGOTA</t>
  </si>
  <si>
    <t>41-06-00-013</t>
  </si>
  <si>
    <t xml:space="preserve">BOLIVAR </t>
  </si>
  <si>
    <t>41-06-00-015</t>
  </si>
  <si>
    <t>BOYACA</t>
  </si>
  <si>
    <t>41-06-00-017</t>
  </si>
  <si>
    <t>CALDAS</t>
  </si>
  <si>
    <t>41-06-00-018</t>
  </si>
  <si>
    <t>CAQUETA</t>
  </si>
  <si>
    <t>41-06-00-019</t>
  </si>
  <si>
    <t>CAUCA</t>
  </si>
  <si>
    <t>41-06-00-020</t>
  </si>
  <si>
    <t>CESAR</t>
  </si>
  <si>
    <t>41-06-00-023</t>
  </si>
  <si>
    <t>CORDOBA</t>
  </si>
  <si>
    <t>41-06-00-025</t>
  </si>
  <si>
    <t>CUNDINAMARCA</t>
  </si>
  <si>
    <t>41-06-00-027</t>
  </si>
  <si>
    <t>CHOCO</t>
  </si>
  <si>
    <t>41-06-00-041</t>
  </si>
  <si>
    <t>HUILA</t>
  </si>
  <si>
    <t>41-06-00-044</t>
  </si>
  <si>
    <t>GUAJIRA</t>
  </si>
  <si>
    <t>41-06-00-047</t>
  </si>
  <si>
    <t>MAGDALENA</t>
  </si>
  <si>
    <t>41-06-00-050</t>
  </si>
  <si>
    <t>META</t>
  </si>
  <si>
    <t>41-06-00-052</t>
  </si>
  <si>
    <t>NARIÑO</t>
  </si>
  <si>
    <t>41-06-00-054</t>
  </si>
  <si>
    <t>NORTE DE SANTANDER</t>
  </si>
  <si>
    <t>41-06-00-063</t>
  </si>
  <si>
    <t>QUINDIO</t>
  </si>
  <si>
    <t>41-06-00-066</t>
  </si>
  <si>
    <t xml:space="preserve">RISARALDA </t>
  </si>
  <si>
    <t>41-06-00-068</t>
  </si>
  <si>
    <t>SANTANDER</t>
  </si>
  <si>
    <t>41-06-00-070</t>
  </si>
  <si>
    <t>SUCRE</t>
  </si>
  <si>
    <t>41-06-00-073</t>
  </si>
  <si>
    <t xml:space="preserve">TOLIMA </t>
  </si>
  <si>
    <t>41-06-00-076</t>
  </si>
  <si>
    <t>VALLE</t>
  </si>
  <si>
    <t>41-06-00-081</t>
  </si>
  <si>
    <t xml:space="preserve">ARAUCA </t>
  </si>
  <si>
    <t>41-06-00-085</t>
  </si>
  <si>
    <t>CASANARE</t>
  </si>
  <si>
    <t>41-06-00-086</t>
  </si>
  <si>
    <t>PUTUMAYO</t>
  </si>
  <si>
    <t>41-06-00-088</t>
  </si>
  <si>
    <t xml:space="preserve">SAN ANDRES </t>
  </si>
  <si>
    <t>41-06-00-091</t>
  </si>
  <si>
    <t>AMAZONAS</t>
  </si>
  <si>
    <t>41-06-00-094</t>
  </si>
  <si>
    <t>GUAINIA</t>
  </si>
  <si>
    <t>41-06-00-095</t>
  </si>
  <si>
    <t>GUAVIARE</t>
  </si>
  <si>
    <t>41-06-00-097</t>
  </si>
  <si>
    <t xml:space="preserve">VAUPES </t>
  </si>
  <si>
    <t>41-06-00-099</t>
  </si>
  <si>
    <t>VICHADA</t>
  </si>
  <si>
    <t>Cordialmente,</t>
  </si>
  <si>
    <t>T.P.</t>
  </si>
  <si>
    <t>__________________________________________________</t>
  </si>
  <si>
    <t>Fecha:</t>
  </si>
  <si>
    <t>CONTRATISTA:</t>
  </si>
  <si>
    <t>C.C. :</t>
  </si>
  <si>
    <t>C.C.</t>
  </si>
  <si>
    <t>NOMBRE CONTRATISTA</t>
  </si>
  <si>
    <t>Total</t>
  </si>
  <si>
    <t>AÑO</t>
  </si>
  <si>
    <t>SMMLV $</t>
  </si>
  <si>
    <t>Valor UVT $</t>
  </si>
  <si>
    <t>Vigencia / Año ==&gt;</t>
  </si>
  <si>
    <t>S.M.M.L.V. ==&gt;</t>
  </si>
  <si>
    <t>Valor UVT ==&gt;</t>
  </si>
  <si>
    <t>FECHA LEGALIZACIÓN</t>
  </si>
  <si>
    <t>MES LEG.</t>
  </si>
  <si>
    <t>No. RESOLUCIÓN</t>
  </si>
  <si>
    <t>CARGO CONTADOR REGIONAL:</t>
  </si>
  <si>
    <t>NOMBRE FUNCIONARIO:</t>
  </si>
  <si>
    <t>(-) Acumulado de Bases Gravables previamente tramitadas</t>
  </si>
  <si>
    <t>(=) Valor Base Gravable de la Cuenta Actual (según acumulación de las cuentas tramitadas)</t>
  </si>
  <si>
    <t>LIQUIDADO  POR:</t>
  </si>
  <si>
    <t>CARGO:</t>
  </si>
  <si>
    <t>RANGO UVT</t>
  </si>
  <si>
    <t>Contrato No.</t>
  </si>
  <si>
    <t>del:</t>
  </si>
  <si>
    <t>Datos del contrato.</t>
  </si>
  <si>
    <t>FORMATO - LIQUIDACIÓN DE RETENCIÓN EN LA FUENTE A CONTRATISTAS</t>
  </si>
  <si>
    <t>(=) Total Base de Retención en UVT's</t>
  </si>
  <si>
    <t>(=) Valor Liquidado por ReteFuente convertido al valor en pesos</t>
  </si>
  <si>
    <t>Cantidad días de Cuenta a Tramitar</t>
  </si>
  <si>
    <t>(=) Vr cuenta de Honorarios según días a cobrar</t>
  </si>
  <si>
    <t xml:space="preserve"> Limite Resultado Aplicable de Deducibles y Renta Exenta (no superior al 40% del ingreso - INCRNGO)</t>
  </si>
  <si>
    <t>(-) Aportes Obligatorios a Pension (Art. 55 Estatuto Tributario)</t>
  </si>
  <si>
    <t>(-) Aportes Obligatorios a salud (Art. 56 Estatuto Tributario)</t>
  </si>
  <si>
    <t>(-) Aportes F.S.P.</t>
  </si>
  <si>
    <t>(-) Ap. Voluntario AFC</t>
  </si>
  <si>
    <t>CALCULOS UVT</t>
  </si>
  <si>
    <t>Mínimos Obligatorios sobre el Ingreso del Mes</t>
  </si>
  <si>
    <t>Máximos Obligatorios sobre el Ingreso del Mes</t>
  </si>
  <si>
    <t>A. DESCRIPCIÓN - INGRESOS NO CONSTITUTIVOS DE RENTA (INCR)</t>
  </si>
  <si>
    <t>B. DESCRIPCIÓN - DEDUCIBLES (DED)</t>
  </si>
  <si>
    <t>C. DESCRIPCIÓN - RENTAS EXENTAS (REX)</t>
  </si>
  <si>
    <t>B. Deducciones</t>
  </si>
  <si>
    <t>C. Rentas Exentas</t>
  </si>
  <si>
    <t>LIQUIDACIÓN RETENCIÓN EN LA FUENTE</t>
  </si>
  <si>
    <t>Valor Honorarios x Mes sin IVA</t>
  </si>
  <si>
    <t>Total Ingresos NETOS (ingreso del mes - INCR)</t>
  </si>
  <si>
    <t xml:space="preserve"> SubTotal Deducibles (B+C)</t>
  </si>
  <si>
    <t>(=) Subtotal del Deducible (B+C+D)</t>
  </si>
  <si>
    <t>OBSERVACIONES LEGALIZACIÓN</t>
  </si>
  <si>
    <t>(-) Pago por Salud Medicina Prepagada, aportes a sistemas de salud o pólizas de salud donde el titular del contrato es el contratista (vige.anterior)</t>
  </si>
  <si>
    <r>
      <t>(-) Pago Intereses Vivienda o Costo Financiero Leasing Habitacional (debe corresponder a la vivienda de habitación) (</t>
    </r>
    <r>
      <rPr>
        <b/>
        <i/>
        <sz val="12"/>
        <color theme="1"/>
        <rFont val="Arial"/>
        <family val="2"/>
      </rPr>
      <t>vigencia anterior</t>
    </r>
    <r>
      <rPr>
        <i/>
        <sz val="12"/>
        <color theme="1"/>
        <rFont val="Arial"/>
        <family val="2"/>
      </rPr>
      <t>)</t>
    </r>
  </si>
  <si>
    <t>(-) Deducciones por Dependiente Económico (¿certifica?)</t>
  </si>
  <si>
    <t>Tarifa resultado automática a practicar por Retención en la Fuente (Art.383 E.T.)</t>
  </si>
  <si>
    <t>Tarifa especial solicitada por el Contratista</t>
  </si>
  <si>
    <t>(=) Valor Calcula por ReteFuente según Tarifa especial solicitada por el Contratista</t>
  </si>
  <si>
    <t>(=) Valor final Liquidado por ReteFuente (mayor valor comparado)</t>
  </si>
  <si>
    <t>(=) Tarifa final Liquidada por ReteFuente (mayor valor comparado)</t>
  </si>
  <si>
    <t>FECHA RESOLUCIÓN</t>
  </si>
  <si>
    <t>VALOR RESOLUCIÓN</t>
  </si>
  <si>
    <t>MES DESP.</t>
  </si>
  <si>
    <t>SALDO A LIBERAR</t>
  </si>
  <si>
    <t>VALOR $ FINAL RESOLUCIÓN</t>
  </si>
  <si>
    <t>Ingreso x Honorarios Mes
+ Ingreso x Desplazamiento de Contratistas</t>
  </si>
  <si>
    <t xml:space="preserve">(-) Aportes Voluntarios a Fondos de Pensiones Obligatorios </t>
  </si>
  <si>
    <t>(-) Aportes Voluntarios a Fondos de Pensiones Voluntarios (Art. 1.2.1.22.41 DUT 1625 de 2016)</t>
  </si>
  <si>
    <t>(-) Cuenta de Ahorro Contratual AVC - Fondo Nacional del Ahorro (Art. 1.2.1.22.41 DUT 1625 de 2016)</t>
  </si>
  <si>
    <t>Total Ingresos del Mes IBC Seg_Social</t>
  </si>
  <si>
    <t>Valor acumulado desplazamiento del mes</t>
  </si>
  <si>
    <t>TOTAL INGRESO MES A LIQUIDAR</t>
  </si>
  <si>
    <t xml:space="preserve">MES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</si>
  <si>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</si>
  <si>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</si>
  <si>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</si>
  <si>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</si>
  <si>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</si>
  <si>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</si>
  <si>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</si>
  <si>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</si>
  <si>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</si>
  <si>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</si>
  <si>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</si>
  <si>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</si>
  <si>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 SIN IVA</t>
  </si>
  <si>
    <t>IVA</t>
  </si>
  <si>
    <t>TOTAL CUENTA</t>
  </si>
  <si>
    <t>mes(#)</t>
  </si>
  <si>
    <t xml:space="preserve">Informacion Libro Liquidacion </t>
  </si>
  <si>
    <t>Mes Legalizacion Desplazamiento</t>
  </si>
  <si>
    <t>Mes de Pago Seguridad Social</t>
  </si>
  <si>
    <t>CONTADOR REGIONAL</t>
  </si>
  <si>
    <t xml:space="preserve">Liquidacion IBC (Ingresos Base de Cotizacion) - Decreto 1273 del 23 Julio de 2018.
Total Ingresos Del Mes Anterior x 40%
</t>
  </si>
  <si>
    <t>(Ingreso laboral grav. expresado en UVT menos 95 UVT)*19%</t>
  </si>
  <si>
    <t>(Ingreso laboral grav. expresado en UVT menos 150 UVT)*28% más 10 UVT</t>
  </si>
  <si>
    <t>(Ingreso laboral grav. expresado en UVT menos 360 UVT)*33% más 69 UVT</t>
  </si>
  <si>
    <t>(Ingreso laboral grav. expresado en UVT menos 640 UVT)*35% más 162 UVT</t>
  </si>
  <si>
    <t>(Ingreso laboral grav. expresado en UVT menos 945 UVT)*37% más 268 UVT</t>
  </si>
  <si>
    <t>(Ingreso laboral grav. expresado en UVT menos 2300 UVT)*39% más 770 UVT</t>
  </si>
  <si>
    <t>Mes de Prestación de Servicios</t>
  </si>
  <si>
    <r>
      <t>Valor Honorarios Mes A</t>
    </r>
    <r>
      <rPr>
        <sz val="12"/>
        <color theme="1"/>
        <rFont val="Arial"/>
        <family val="2"/>
      </rPr>
      <t>ctual</t>
    </r>
    <r>
      <rPr>
        <b/>
        <sz val="12"/>
        <color theme="1"/>
        <rFont val="Arial"/>
        <family val="2"/>
      </rPr>
      <t xml:space="preserve"> sin IVA</t>
    </r>
  </si>
  <si>
    <t>Valor acumulado desplazamiento</t>
  </si>
  <si>
    <r>
      <t xml:space="preserve">Los aportes al sistema de seguridad social que vayan a ser deducidos del cálculo de retención en la fuente deben estar soportados con el comprobante del pago efectivo de los mismos en cumplimiento con los artículos 108 y 387 del E.T.y los artículos 1.2.4.1.6 y 1.2.4.1.7 del DUT 1625 DE 2016. De acuerdo a lo anterior, </t>
    </r>
    <r>
      <rPr>
        <b/>
        <i/>
        <u/>
        <sz val="12"/>
        <color rgb="FF002060"/>
        <rFont val="Arial"/>
        <family val="2"/>
      </rPr>
      <t>el mes de cotización de la planilla debe corresponder con el mes que se está solicitando el pago.</t>
    </r>
  </si>
  <si>
    <t>RETENCIÓN OBLIGATORIA DECRETO 568 ICBF</t>
  </si>
  <si>
    <t>RETENCIÓN VOLUNTARIA DECRETO 568 ICBF</t>
  </si>
  <si>
    <t>Tarifa Acumulada a practicar</t>
  </si>
  <si>
    <t>RETENCIÓN OBLIGATORIA DECRETO 568 ICBF ACUMULADO</t>
  </si>
  <si>
    <t>RETENCIÓN OBLIGATORIA DECRETO 568 ICBF (MAYO/JUN)</t>
  </si>
  <si>
    <t>BASE RETENCIÓN OBLIGATORIA DECRETO 568 ICBF (MAYO/JUN)</t>
  </si>
  <si>
    <t>BASE ACUMULADA RETENCIÓN OBLIGATORIA DECRETO 568 ICBF (MAYO/JUN)</t>
  </si>
  <si>
    <t>BASE RETENCIÓN OBLIGATORIA DECRETO 568 ICBF</t>
  </si>
  <si>
    <t>SOLO PARA EFECTOS DE REGISTRO POR DOBLE APLICACIÓN DE IMPUESTO COVID:</t>
  </si>
  <si>
    <t>&gt;= 4 a &lt; 16</t>
  </si>
  <si>
    <t>&gt;= 16 a 17</t>
  </si>
  <si>
    <t>De 17 a 18</t>
  </si>
  <si>
    <t>De 18 a 19</t>
  </si>
  <si>
    <t>De 19 a 20</t>
  </si>
  <si>
    <t>Superiores a 20</t>
  </si>
  <si>
    <t>TIPO DE RIESGO</t>
  </si>
  <si>
    <t>PORCENTAJE</t>
  </si>
  <si>
    <t>I</t>
  </si>
  <si>
    <t>II</t>
  </si>
  <si>
    <t>III</t>
  </si>
  <si>
    <t>IV</t>
  </si>
  <si>
    <t>V</t>
  </si>
  <si>
    <t>(-) Aporte ARL</t>
  </si>
  <si>
    <t>(-) Aporte ARL (numeral 1.12 Concepto General Unificado 912 de 2018-DIAN)</t>
  </si>
  <si>
    <t>fondo de solidaridad pensional 2021</t>
  </si>
  <si>
    <t>41-06-00-101</t>
  </si>
  <si>
    <t>BID SEDE</t>
  </si>
  <si>
    <t>MESES DE CONTRATO</t>
  </si>
  <si>
    <t xml:space="preserve"> D.  (-) 25% de Renta Exenta (no puede ser superior a 790 anuales)</t>
  </si>
  <si>
    <t>Decreto 1469/2025 y Res 000238/2025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</si>
</sst>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&quot;$&quot;#,##0;[Red]\-&quot;$&quot;#,##0"/>
    <numFmt numFmtId="165" formatCode="_-&quot;$&quot;* #,##0.00_-;\-&quot;$&quot;* #,##0.00_-;_-&quot;$&quot;* &quot;-&quot;??_-;_-@_-"/>
    <numFmt numFmtId="166" formatCode="_(* #,##0_);_(* \(#,##0\);_(* &quot;-&quot;_);_(@_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_-* #,##0.00\ [$€]_-;\-* #,##0.00\ [$€]_-;_-* &quot;-&quot;??\ [$€]_-;_-@_-"/>
    <numFmt numFmtId="170" formatCode="_(* #,##0_);_(* \(#,##0\);_(* &quot;-&quot;??_);_(@_)"/>
    <numFmt numFmtId="171" formatCode="_ * #,##0.00_ ;_ * \-#,##0.00_ ;_ * &quot;-&quot;??_ ;_ @_ "/>
    <numFmt numFmtId="172" formatCode="_ * #,##0_ ;_ * \-#,##0_ ;_ * &quot;-&quot;??_ ;_ @_ "/>
    <numFmt numFmtId="173" formatCode="0.000%"/>
    <numFmt numFmtId="174" formatCode="&quot;&gt; &quot;0"/>
    <numFmt numFmtId="175" formatCode="_-* #,##0_-;\-* #,##0_-;_-* &quot;-&quot;??_-;_-@_-"/>
    <numFmt numFmtId="176" formatCode="#,##0.00\ &quot;UVT&quot;"/>
    <numFmt numFmtId="177" formatCode="00"/>
    <numFmt numFmtId="178" formatCode="ddd\,\ dd\-mmm/yyyy"/>
    <numFmt numFmtId="179" formatCode="dd\-mmm/yyyy"/>
    <numFmt numFmtId="180" formatCode="0000"/>
    <numFmt numFmtId="181" formatCode="ddd\,\ dd/mmm/yyyy\ \-\ hh:mm\ AM/PM"/>
    <numFmt numFmtId="182" formatCode="[$-F800]\ mmmm\ dd\,\ yyyy"/>
    <numFmt numFmtId="183" formatCode="_-* #,##0.00_-;\-* #,##0.00_-;_-* &quot;-&quot;_-;_-@_-"/>
    <numFmt numFmtId="184" formatCode="#,##0_ ;\-#,##0\ "/>
    <numFmt numFmtId="185" formatCode="_-&quot;$&quot;\ * #,##0.00_-;\-&quot;$&quot;\ * #,##0.00_-;_-&quot;$&quot;\ * &quot;-&quot;_-;_-@_-"/>
    <numFmt numFmtId="186" formatCode="0.00000000%"/>
    <numFmt numFmtId="187" formatCode="0.00000000000%"/>
    <numFmt numFmtId="188" formatCode="_(&quot;$&quot;\ * #,##0_);_(&quot;$&quot;\ * \(#,##0\);_(&quot;$&quot;\ * &quot;-&quot;??_);_(@_)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Britannic Bold"/>
      <family val="2"/>
    </font>
    <font>
      <u/>
      <sz val="11"/>
      <color theme="10"/>
      <name val="Calibri"/>
      <family val="2"/>
    </font>
    <font>
      <b/>
      <sz val="11"/>
      <color indexed="8"/>
      <name val="Calibri"/>
      <family val="2"/>
    </font>
    <font>
      <sz val="6"/>
      <color indexed="8"/>
      <name val="Calibri"/>
      <family val="2"/>
    </font>
    <font>
      <b/>
      <sz val="12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7"/>
      <color indexed="8"/>
      <name val="Calibri"/>
      <family val="2"/>
    </font>
    <font>
      <b/>
      <sz val="6"/>
      <color indexed="8"/>
      <name val="Calibri"/>
      <family val="2"/>
    </font>
    <font>
      <b/>
      <sz val="8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002060"/>
      <name val="Arial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2"/>
      <color theme="0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Calibri"/>
      <family val="2"/>
    </font>
    <font>
      <b/>
      <i/>
      <sz val="12"/>
      <color theme="1"/>
      <name val="Arial"/>
      <family val="2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2"/>
      <color theme="0" tint="-4.9989318521683403E-2"/>
      <name val="Arial"/>
      <family val="2"/>
    </font>
    <font>
      <b/>
      <i/>
      <sz val="12"/>
      <color theme="0"/>
      <name val="Arial"/>
      <family val="2"/>
    </font>
    <font>
      <b/>
      <sz val="11"/>
      <color theme="0"/>
      <name val="Calibri"/>
      <family val="2"/>
      <scheme val="minor"/>
    </font>
    <font>
      <sz val="12"/>
      <color rgb="FFC00000"/>
      <name val="Arial"/>
      <family val="2"/>
    </font>
    <font>
      <b/>
      <sz val="11"/>
      <color rgb="FFC00000"/>
      <name val="Arial"/>
      <family val="2"/>
    </font>
    <font>
      <sz val="11"/>
      <color theme="0" tint="-0.249977111117893"/>
      <name val="Arial"/>
      <family val="2"/>
    </font>
    <font>
      <i/>
      <sz val="8"/>
      <color theme="1"/>
      <name val="Arial"/>
      <family val="2"/>
    </font>
    <font>
      <b/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12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rgb="FFFF0000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sz val="10"/>
      <color theme="1"/>
      <name val="Calibri"/>
      <family val="2"/>
      <scheme val="minor"/>
    </font>
    <font>
      <sz val="12"/>
      <color rgb="FF212529"/>
      <name val="Segoe UI"/>
      <family val="2"/>
    </font>
    <font>
      <b/>
      <i/>
      <u/>
      <sz val="12"/>
      <color rgb="FF002060"/>
      <name val="Arial"/>
      <family val="2"/>
    </font>
    <font>
      <sz val="11"/>
      <color theme="0"/>
      <name val="Arial"/>
      <family val="2"/>
    </font>
    <font>
      <i/>
      <sz val="12"/>
      <color rgb="FFFF0000"/>
      <name val="Arial"/>
      <family val="2"/>
    </font>
    <font>
      <b/>
      <sz val="12"/>
      <color indexed="8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BFA3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CDEF4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B05"/>
        <bgColor indexed="64"/>
      </patternFill>
    </fill>
    <fill>
      <patternFill patternType="solid">
        <fgColor rgb="FFFFFFFF"/>
        <bgColor indexed="64"/>
      </patternFill>
    </fill>
  </fills>
  <borders count="1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rgb="FF808080"/>
      </right>
      <top style="thin">
        <color auto="1"/>
      </top>
      <bottom style="medium">
        <color auto="1"/>
      </bottom>
      <diagonal/>
    </border>
    <border>
      <left style="thin">
        <color rgb="FF80808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</borders>
  <cellStyleXfs count="42">
    <xf numFmtId="0" fontId="0" fillId="0" borderId="0"/>
    <xf numFmtId="0" fontId="4" fillId="0" borderId="0"/>
    <xf numFmtId="169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5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171" fontId="5" fillId="0" borderId="0" applyFont="0" applyFill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168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0">
    <xf numFmtId="0" fontId="0" fillId="0" borderId="0" xfId="0"/>
    <xf numFmtId="0" fontId="6" fillId="0" borderId="0" xfId="15" applyProtection="1">
      <protection hidden="1"/>
    </xf>
    <xf numFmtId="171" fontId="9" fillId="7" borderId="3" xfId="16" applyFont="1" applyFill="1" applyBorder="1" applyProtection="1">
      <protection locked="0"/>
    </xf>
    <xf numFmtId="0" fontId="10" fillId="0" borderId="3" xfId="15" applyFont="1" applyBorder="1" applyProtection="1">
      <protection hidden="1"/>
    </xf>
    <xf numFmtId="170" fontId="10" fillId="0" borderId="3" xfId="17" applyNumberFormat="1" applyFont="1" applyFill="1" applyBorder="1" applyAlignment="1" applyProtection="1">
      <alignment horizontal="center"/>
      <protection hidden="1"/>
    </xf>
    <xf numFmtId="2" fontId="6" fillId="5" borderId="0" xfId="15" applyNumberFormat="1" applyFill="1" applyProtection="1">
      <protection hidden="1"/>
    </xf>
    <xf numFmtId="170" fontId="11" fillId="5" borderId="3" xfId="18" applyNumberFormat="1" applyFont="1" applyFill="1" applyBorder="1" applyAlignment="1" applyProtection="1">
      <alignment horizontal="center"/>
      <protection hidden="1"/>
    </xf>
    <xf numFmtId="172" fontId="9" fillId="0" borderId="0" xfId="16" applyNumberFormat="1" applyFont="1" applyProtection="1">
      <protection hidden="1"/>
    </xf>
    <xf numFmtId="170" fontId="12" fillId="0" borderId="3" xfId="17" applyNumberFormat="1" applyFont="1" applyFill="1" applyBorder="1" applyAlignment="1" applyProtection="1">
      <alignment horizontal="center"/>
      <protection hidden="1"/>
    </xf>
    <xf numFmtId="170" fontId="14" fillId="0" borderId="3" xfId="17" applyNumberFormat="1" applyFont="1" applyFill="1" applyBorder="1" applyAlignment="1" applyProtection="1">
      <alignment horizontal="center"/>
      <protection hidden="1"/>
    </xf>
    <xf numFmtId="0" fontId="14" fillId="0" borderId="0" xfId="15" applyFont="1" applyProtection="1">
      <protection hidden="1"/>
    </xf>
    <xf numFmtId="170" fontId="14" fillId="0" borderId="3" xfId="17" applyNumberFormat="1" applyFont="1" applyFill="1" applyBorder="1" applyAlignment="1" applyProtection="1">
      <alignment horizontal="center" vertical="center"/>
      <protection hidden="1"/>
    </xf>
    <xf numFmtId="170" fontId="14" fillId="0" borderId="3" xfId="19" applyNumberFormat="1" applyFont="1" applyFill="1" applyBorder="1" applyProtection="1">
      <protection hidden="1"/>
    </xf>
    <xf numFmtId="0" fontId="13" fillId="0" borderId="0" xfId="15" applyFont="1" applyAlignment="1" applyProtection="1">
      <alignment wrapText="1"/>
      <protection hidden="1"/>
    </xf>
    <xf numFmtId="0" fontId="13" fillId="0" borderId="3" xfId="15" applyFont="1" applyBorder="1" applyAlignment="1" applyProtection="1">
      <alignment wrapText="1"/>
      <protection hidden="1"/>
    </xf>
    <xf numFmtId="170" fontId="15" fillId="7" borderId="3" xfId="17" applyNumberFormat="1" applyFont="1" applyFill="1" applyBorder="1" applyAlignment="1" applyProtection="1">
      <alignment horizontal="center"/>
      <protection hidden="1"/>
    </xf>
    <xf numFmtId="170" fontId="12" fillId="0" borderId="2" xfId="17" applyNumberFormat="1" applyFont="1" applyFill="1" applyBorder="1" applyAlignment="1" applyProtection="1">
      <protection hidden="1"/>
    </xf>
    <xf numFmtId="170" fontId="12" fillId="0" borderId="5" xfId="17" applyNumberFormat="1" applyFont="1" applyFill="1" applyBorder="1" applyAlignment="1" applyProtection="1">
      <protection hidden="1"/>
    </xf>
    <xf numFmtId="0" fontId="9" fillId="0" borderId="0" xfId="15" applyFont="1" applyProtection="1">
      <protection hidden="1"/>
    </xf>
    <xf numFmtId="170" fontId="16" fillId="9" borderId="4" xfId="18" applyNumberFormat="1" applyFont="1" applyBorder="1" applyAlignment="1" applyProtection="1">
      <protection hidden="1"/>
    </xf>
    <xf numFmtId="170" fontId="16" fillId="9" borderId="2" xfId="18" applyNumberFormat="1" applyFont="1" applyBorder="1" applyAlignment="1" applyProtection="1">
      <protection hidden="1"/>
    </xf>
    <xf numFmtId="170" fontId="16" fillId="9" borderId="5" xfId="18" applyNumberFormat="1" applyFont="1" applyBorder="1" applyAlignment="1" applyProtection="1">
      <protection hidden="1"/>
    </xf>
    <xf numFmtId="170" fontId="6" fillId="0" borderId="0" xfId="19" applyNumberFormat="1" applyFont="1" applyBorder="1" applyAlignment="1" applyProtection="1">
      <alignment horizontal="center"/>
      <protection hidden="1"/>
    </xf>
    <xf numFmtId="49" fontId="10" fillId="0" borderId="3" xfId="15" applyNumberFormat="1" applyFont="1" applyBorder="1" applyAlignment="1" applyProtection="1">
      <alignment horizontal="center"/>
      <protection hidden="1"/>
    </xf>
    <xf numFmtId="49" fontId="12" fillId="0" borderId="3" xfId="15" applyNumberFormat="1" applyFont="1" applyBorder="1" applyAlignment="1" applyProtection="1">
      <alignment horizontal="center"/>
      <protection hidden="1"/>
    </xf>
    <xf numFmtId="170" fontId="6" fillId="0" borderId="0" xfId="19" applyNumberFormat="1" applyFont="1" applyFill="1" applyBorder="1" applyAlignment="1" applyProtection="1">
      <alignment horizontal="center"/>
      <protection hidden="1"/>
    </xf>
    <xf numFmtId="170" fontId="6" fillId="0" borderId="4" xfId="19" applyNumberFormat="1" applyFont="1" applyFill="1" applyBorder="1" applyAlignment="1" applyProtection="1">
      <alignment horizontal="center"/>
      <protection hidden="1"/>
    </xf>
    <xf numFmtId="170" fontId="6" fillId="0" borderId="3" xfId="19" applyNumberFormat="1" applyFont="1" applyFill="1" applyBorder="1" applyAlignment="1" applyProtection="1">
      <alignment horizontal="center"/>
      <protection hidden="1"/>
    </xf>
    <xf numFmtId="0" fontId="6" fillId="0" borderId="3" xfId="15" applyBorder="1" applyProtection="1">
      <protection hidden="1"/>
    </xf>
    <xf numFmtId="0" fontId="10" fillId="0" borderId="0" xfId="15" applyFont="1" applyProtection="1">
      <protection hidden="1"/>
    </xf>
    <xf numFmtId="41" fontId="19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41" fontId="21" fillId="0" borderId="0" xfId="0" applyNumberFormat="1" applyFont="1" applyAlignment="1">
      <alignment vertical="center"/>
    </xf>
    <xf numFmtId="165" fontId="21" fillId="0" borderId="0" xfId="0" applyNumberFormat="1" applyFont="1" applyAlignment="1">
      <alignment vertical="center"/>
    </xf>
    <xf numFmtId="41" fontId="21" fillId="0" borderId="8" xfId="0" applyNumberFormat="1" applyFont="1" applyBorder="1" applyAlignment="1">
      <alignment vertical="center"/>
    </xf>
    <xf numFmtId="165" fontId="21" fillId="0" borderId="8" xfId="0" applyNumberFormat="1" applyFont="1" applyBorder="1" applyAlignment="1">
      <alignment vertical="center"/>
    </xf>
    <xf numFmtId="41" fontId="21" fillId="0" borderId="9" xfId="0" applyNumberFormat="1" applyFont="1" applyBorder="1" applyAlignment="1">
      <alignment vertical="center"/>
    </xf>
    <xf numFmtId="41" fontId="23" fillId="0" borderId="13" xfId="0" applyNumberFormat="1" applyFont="1" applyBorder="1" applyAlignment="1">
      <alignment vertical="center"/>
    </xf>
    <xf numFmtId="41" fontId="23" fillId="0" borderId="0" xfId="0" applyNumberFormat="1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41" fontId="28" fillId="0" borderId="0" xfId="0" applyNumberFormat="1" applyFont="1" applyAlignment="1">
      <alignment vertical="center" wrapText="1"/>
    </xf>
    <xf numFmtId="41" fontId="25" fillId="0" borderId="19" xfId="0" applyNumberFormat="1" applyFont="1" applyBorder="1" applyAlignment="1">
      <alignment vertical="center"/>
    </xf>
    <xf numFmtId="41" fontId="25" fillId="0" borderId="20" xfId="0" applyNumberFormat="1" applyFont="1" applyBorder="1" applyAlignment="1">
      <alignment vertical="center"/>
    </xf>
    <xf numFmtId="3" fontId="25" fillId="0" borderId="20" xfId="0" applyNumberFormat="1" applyFont="1" applyBorder="1" applyAlignment="1">
      <alignment horizontal="center" vertical="center"/>
    </xf>
    <xf numFmtId="168" fontId="25" fillId="6" borderId="14" xfId="10" applyFont="1" applyFill="1" applyBorder="1" applyAlignment="1" applyProtection="1">
      <alignment vertical="center"/>
      <protection locked="0"/>
    </xf>
    <xf numFmtId="41" fontId="25" fillId="0" borderId="28" xfId="0" applyNumberFormat="1" applyFont="1" applyBorder="1" applyAlignment="1">
      <alignment vertical="center"/>
    </xf>
    <xf numFmtId="3" fontId="25" fillId="0" borderId="28" xfId="0" applyNumberFormat="1" applyFont="1" applyBorder="1" applyAlignment="1">
      <alignment horizontal="center" vertical="center"/>
    </xf>
    <xf numFmtId="168" fontId="25" fillId="0" borderId="11" xfId="10" applyFont="1" applyFill="1" applyBorder="1" applyAlignment="1" applyProtection="1">
      <alignment vertical="center"/>
      <protection locked="0"/>
    </xf>
    <xf numFmtId="0" fontId="20" fillId="0" borderId="12" xfId="0" applyFont="1" applyBorder="1" applyAlignment="1">
      <alignment horizontal="center" vertical="center"/>
    </xf>
    <xf numFmtId="168" fontId="25" fillId="0" borderId="27" xfId="10" applyFont="1" applyFill="1" applyBorder="1" applyAlignment="1" applyProtection="1">
      <alignment vertical="center"/>
      <protection locked="0"/>
    </xf>
    <xf numFmtId="41" fontId="35" fillId="0" borderId="0" xfId="0" applyNumberFormat="1" applyFont="1" applyAlignment="1">
      <alignment vertical="center"/>
    </xf>
    <xf numFmtId="41" fontId="19" fillId="0" borderId="11" xfId="0" applyNumberFormat="1" applyFont="1" applyBorder="1" applyAlignment="1">
      <alignment vertical="center"/>
    </xf>
    <xf numFmtId="41" fontId="19" fillId="0" borderId="12" xfId="0" applyNumberFormat="1" applyFont="1" applyBorder="1" applyAlignment="1">
      <alignment vertical="center"/>
    </xf>
    <xf numFmtId="10" fontId="37" fillId="0" borderId="27" xfId="12" applyNumberFormat="1" applyFont="1" applyFill="1" applyBorder="1" applyAlignment="1" applyProtection="1">
      <alignment vertical="center"/>
      <protection locked="0"/>
    </xf>
    <xf numFmtId="168" fontId="37" fillId="0" borderId="11" xfId="10" applyFont="1" applyFill="1" applyBorder="1" applyAlignment="1" applyProtection="1">
      <alignment vertical="center"/>
      <protection locked="0"/>
    </xf>
    <xf numFmtId="174" fontId="31" fillId="11" borderId="14" xfId="0" applyNumberFormat="1" applyFont="1" applyFill="1" applyBorder="1" applyAlignment="1">
      <alignment horizontal="center" vertical="center" wrapText="1"/>
    </xf>
    <xf numFmtId="0" fontId="31" fillId="11" borderId="14" xfId="0" applyFont="1" applyFill="1" applyBorder="1" applyAlignment="1">
      <alignment horizontal="center" vertical="center" wrapText="1"/>
    </xf>
    <xf numFmtId="9" fontId="31" fillId="11" borderId="14" xfId="0" applyNumberFormat="1" applyFont="1" applyFill="1" applyBorder="1" applyAlignment="1">
      <alignment horizontal="center" vertical="center" wrapText="1"/>
    </xf>
    <xf numFmtId="41" fontId="31" fillId="0" borderId="0" xfId="0" applyNumberFormat="1" applyFont="1" applyAlignment="1">
      <alignment horizontal="center" vertical="center" wrapText="1"/>
    </xf>
    <xf numFmtId="41" fontId="19" fillId="0" borderId="0" xfId="0" applyNumberFormat="1" applyFont="1" applyAlignment="1">
      <alignment horizontal="right" vertical="center"/>
    </xf>
    <xf numFmtId="167" fontId="24" fillId="12" borderId="0" xfId="11" applyFont="1" applyFill="1" applyBorder="1" applyAlignment="1" applyProtection="1">
      <alignment vertical="center"/>
    </xf>
    <xf numFmtId="41" fontId="19" fillId="0" borderId="7" xfId="0" applyNumberFormat="1" applyFont="1" applyBorder="1" applyAlignment="1">
      <alignment horizontal="right" vertical="center"/>
    </xf>
    <xf numFmtId="41" fontId="23" fillId="0" borderId="13" xfId="0" applyNumberFormat="1" applyFont="1" applyBorder="1" applyAlignment="1">
      <alignment horizontal="right" vertical="center"/>
    </xf>
    <xf numFmtId="41" fontId="19" fillId="0" borderId="13" xfId="0" applyNumberFormat="1" applyFont="1" applyBorder="1" applyAlignment="1">
      <alignment horizontal="right" vertical="center"/>
    </xf>
    <xf numFmtId="41" fontId="21" fillId="0" borderId="13" xfId="0" applyNumberFormat="1" applyFont="1" applyBorder="1" applyAlignment="1">
      <alignment horizontal="right" vertical="center"/>
    </xf>
    <xf numFmtId="41" fontId="28" fillId="0" borderId="13" xfId="0" applyNumberFormat="1" applyFont="1" applyBorder="1" applyAlignment="1">
      <alignment horizontal="right" vertical="center" wrapText="1"/>
    </xf>
    <xf numFmtId="41" fontId="28" fillId="0" borderId="10" xfId="0" applyNumberFormat="1" applyFont="1" applyBorder="1" applyAlignment="1">
      <alignment horizontal="right" vertical="center" wrapText="1"/>
    </xf>
    <xf numFmtId="41" fontId="19" fillId="0" borderId="10" xfId="0" applyNumberFormat="1" applyFont="1" applyBorder="1" applyAlignment="1">
      <alignment horizontal="right" vertical="center"/>
    </xf>
    <xf numFmtId="41" fontId="22" fillId="12" borderId="29" xfId="0" applyNumberFormat="1" applyFont="1" applyFill="1" applyBorder="1" applyAlignment="1">
      <alignment horizontal="center" vertical="center"/>
    </xf>
    <xf numFmtId="165" fontId="22" fillId="12" borderId="30" xfId="0" applyNumberFormat="1" applyFont="1" applyFill="1" applyBorder="1" applyAlignment="1">
      <alignment vertical="center"/>
    </xf>
    <xf numFmtId="41" fontId="19" fillId="0" borderId="0" xfId="0" applyNumberFormat="1" applyFont="1" applyAlignment="1">
      <alignment vertical="center" wrapText="1"/>
    </xf>
    <xf numFmtId="41" fontId="21" fillId="0" borderId="8" xfId="0" applyNumberFormat="1" applyFont="1" applyBorder="1" applyAlignment="1">
      <alignment vertical="center" wrapText="1"/>
    </xf>
    <xf numFmtId="41" fontId="25" fillId="0" borderId="28" xfId="0" applyNumberFormat="1" applyFont="1" applyBorder="1" applyAlignment="1">
      <alignment vertical="center" wrapText="1"/>
    </xf>
    <xf numFmtId="41" fontId="25" fillId="0" borderId="27" xfId="0" applyNumberFormat="1" applyFont="1" applyBorder="1" applyAlignment="1">
      <alignment vertical="center" wrapText="1"/>
    </xf>
    <xf numFmtId="41" fontId="19" fillId="0" borderId="11" xfId="0" applyNumberFormat="1" applyFont="1" applyBorder="1" applyAlignment="1">
      <alignment vertical="center" wrapText="1"/>
    </xf>
    <xf numFmtId="41" fontId="19" fillId="0" borderId="0" xfId="0" applyNumberFormat="1" applyFont="1" applyAlignment="1">
      <alignment horizontal="center" vertical="center"/>
    </xf>
    <xf numFmtId="41" fontId="24" fillId="0" borderId="0" xfId="0" applyNumberFormat="1" applyFont="1" applyAlignment="1">
      <alignment vertical="center"/>
    </xf>
    <xf numFmtId="41" fontId="24" fillId="0" borderId="31" xfId="0" applyNumberFormat="1" applyFont="1" applyBorder="1" applyAlignment="1">
      <alignment vertical="center" wrapText="1"/>
    </xf>
    <xf numFmtId="165" fontId="24" fillId="0" borderId="31" xfId="0" applyNumberFormat="1" applyFont="1" applyBorder="1" applyAlignment="1">
      <alignment vertical="center" wrapText="1"/>
    </xf>
    <xf numFmtId="41" fontId="35" fillId="0" borderId="0" xfId="0" applyNumberFormat="1" applyFont="1" applyAlignment="1">
      <alignment horizontal="center" vertical="center"/>
    </xf>
    <xf numFmtId="41" fontId="35" fillId="0" borderId="0" xfId="0" applyNumberFormat="1" applyFont="1" applyAlignment="1">
      <alignment horizontal="right" vertical="center"/>
    </xf>
    <xf numFmtId="178" fontId="19" fillId="0" borderId="0" xfId="0" applyNumberFormat="1" applyFont="1" applyAlignment="1">
      <alignment horizontal="left" vertical="center"/>
    </xf>
    <xf numFmtId="0" fontId="3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173" fontId="19" fillId="0" borderId="0" xfId="0" applyNumberFormat="1" applyFont="1" applyAlignment="1">
      <alignment horizontal="center" vertical="center"/>
    </xf>
    <xf numFmtId="165" fontId="24" fillId="6" borderId="0" xfId="0" applyNumberFormat="1" applyFont="1" applyFill="1" applyAlignment="1" applyProtection="1">
      <alignment vertical="center"/>
      <protection locked="0"/>
    </xf>
    <xf numFmtId="41" fontId="35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vertical="center"/>
    </xf>
    <xf numFmtId="3" fontId="35" fillId="0" borderId="0" xfId="0" applyNumberFormat="1" applyFont="1" applyAlignment="1">
      <alignment vertical="center"/>
    </xf>
    <xf numFmtId="3" fontId="35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0" fillId="0" borderId="32" xfId="0" applyBorder="1" applyAlignment="1">
      <alignment vertical="center"/>
    </xf>
    <xf numFmtId="180" fontId="0" fillId="0" borderId="32" xfId="0" applyNumberFormat="1" applyBorder="1" applyAlignment="1">
      <alignment horizontal="center" vertical="center"/>
    </xf>
    <xf numFmtId="179" fontId="0" fillId="0" borderId="32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0" fillId="0" borderId="39" xfId="0" applyBorder="1" applyAlignment="1">
      <alignment vertical="center"/>
    </xf>
    <xf numFmtId="177" fontId="0" fillId="0" borderId="32" xfId="0" applyNumberFormat="1" applyBorder="1" applyAlignment="1">
      <alignment horizontal="center" vertical="center"/>
    </xf>
    <xf numFmtId="41" fontId="22" fillId="0" borderId="14" xfId="0" applyNumberFormat="1" applyFont="1" applyBorder="1" applyAlignment="1">
      <alignment horizontal="center" vertical="center"/>
    </xf>
    <xf numFmtId="165" fontId="22" fillId="0" borderId="14" xfId="0" applyNumberFormat="1" applyFont="1" applyBorder="1" applyAlignment="1">
      <alignment vertical="center"/>
    </xf>
    <xf numFmtId="175" fontId="42" fillId="0" borderId="0" xfId="10" applyNumberFormat="1" applyFont="1" applyFill="1" applyBorder="1" applyAlignment="1" applyProtection="1">
      <alignment vertical="center"/>
    </xf>
    <xf numFmtId="173" fontId="42" fillId="0" borderId="0" xfId="12" applyNumberFormat="1" applyFont="1" applyFill="1" applyAlignment="1" applyProtection="1">
      <alignment horizontal="left" vertical="center"/>
    </xf>
    <xf numFmtId="176" fontId="27" fillId="0" borderId="0" xfId="0" applyNumberFormat="1" applyFont="1" applyAlignment="1">
      <alignment vertical="center"/>
    </xf>
    <xf numFmtId="41" fontId="36" fillId="0" borderId="0" xfId="0" applyNumberFormat="1" applyFont="1" applyAlignment="1">
      <alignment horizontal="center" vertical="center"/>
    </xf>
    <xf numFmtId="179" fontId="2" fillId="0" borderId="36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176" fontId="30" fillId="0" borderId="14" xfId="0" applyNumberFormat="1" applyFont="1" applyBorder="1" applyAlignment="1">
      <alignment horizontal="center" vertical="center"/>
    </xf>
    <xf numFmtId="165" fontId="30" fillId="0" borderId="14" xfId="0" applyNumberFormat="1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41" fontId="24" fillId="15" borderId="19" xfId="0" applyNumberFormat="1" applyFont="1" applyFill="1" applyBorder="1" applyAlignment="1">
      <alignment horizontal="right" vertical="center" wrapText="1"/>
    </xf>
    <xf numFmtId="168" fontId="29" fillId="16" borderId="14" xfId="10" applyFont="1" applyFill="1" applyBorder="1" applyAlignment="1" applyProtection="1">
      <alignment horizontal="center" vertical="center"/>
    </xf>
    <xf numFmtId="168" fontId="29" fillId="2" borderId="40" xfId="10" applyFont="1" applyFill="1" applyBorder="1" applyAlignment="1" applyProtection="1">
      <alignment horizontal="center" vertical="center"/>
    </xf>
    <xf numFmtId="41" fontId="24" fillId="10" borderId="20" xfId="0" applyNumberFormat="1" applyFont="1" applyFill="1" applyBorder="1" applyAlignment="1">
      <alignment vertical="center"/>
    </xf>
    <xf numFmtId="10" fontId="29" fillId="2" borderId="40" xfId="12" applyNumberFormat="1" applyFont="1" applyFill="1" applyBorder="1" applyAlignment="1" applyProtection="1">
      <alignment horizontal="center" vertical="center"/>
    </xf>
    <xf numFmtId="41" fontId="25" fillId="0" borderId="11" xfId="0" applyNumberFormat="1" applyFont="1" applyBorder="1" applyAlignment="1">
      <alignment vertical="center"/>
    </xf>
    <xf numFmtId="3" fontId="25" fillId="0" borderId="11" xfId="0" applyNumberFormat="1" applyFont="1" applyBorder="1" applyAlignment="1">
      <alignment horizontal="center" vertical="center"/>
    </xf>
    <xf numFmtId="41" fontId="21" fillId="0" borderId="15" xfId="0" applyNumberFormat="1" applyFont="1" applyBorder="1" applyAlignment="1">
      <alignment vertical="center"/>
    </xf>
    <xf numFmtId="168" fontId="25" fillId="6" borderId="43" xfId="10" applyFont="1" applyFill="1" applyBorder="1" applyAlignment="1" applyProtection="1">
      <alignment vertical="center"/>
      <protection locked="0"/>
    </xf>
    <xf numFmtId="168" fontId="25" fillId="6" borderId="46" xfId="10" applyFont="1" applyFill="1" applyBorder="1" applyAlignment="1" applyProtection="1">
      <alignment vertical="center"/>
      <protection locked="0"/>
    </xf>
    <xf numFmtId="1" fontId="24" fillId="6" borderId="0" xfId="0" applyNumberFormat="1" applyFont="1" applyFill="1" applyAlignment="1" applyProtection="1">
      <alignment horizontal="center" vertical="center"/>
      <protection locked="0"/>
    </xf>
    <xf numFmtId="176" fontId="30" fillId="0" borderId="0" xfId="0" applyNumberFormat="1" applyFont="1" applyAlignment="1">
      <alignment vertical="center" wrapText="1"/>
    </xf>
    <xf numFmtId="41" fontId="45" fillId="0" borderId="13" xfId="0" applyNumberFormat="1" applyFont="1" applyBorder="1" applyAlignment="1">
      <alignment vertical="center" textRotation="90" wrapText="1"/>
    </xf>
    <xf numFmtId="3" fontId="27" fillId="12" borderId="49" xfId="0" applyNumberFormat="1" applyFont="1" applyFill="1" applyBorder="1" applyAlignment="1">
      <alignment horizontal="center" vertical="center" wrapText="1"/>
    </xf>
    <xf numFmtId="41" fontId="28" fillId="0" borderId="10" xfId="0" applyNumberFormat="1" applyFont="1" applyBorder="1" applyAlignment="1">
      <alignment vertical="center" wrapText="1"/>
    </xf>
    <xf numFmtId="0" fontId="24" fillId="6" borderId="14" xfId="10" applyNumberFormat="1" applyFont="1" applyFill="1" applyBorder="1" applyAlignment="1" applyProtection="1">
      <alignment horizontal="center" vertical="center"/>
      <protection locked="0"/>
    </xf>
    <xf numFmtId="41" fontId="32" fillId="0" borderId="14" xfId="0" applyNumberFormat="1" applyFont="1" applyBorder="1" applyAlignment="1">
      <alignment horizontal="center" vertical="center"/>
    </xf>
    <xf numFmtId="41" fontId="24" fillId="0" borderId="14" xfId="0" applyNumberFormat="1" applyFont="1" applyBorder="1" applyAlignment="1">
      <alignment horizontal="center" vertical="center"/>
    </xf>
    <xf numFmtId="183" fontId="25" fillId="0" borderId="20" xfId="20" applyNumberFormat="1" applyFont="1" applyFill="1" applyBorder="1" applyAlignment="1" applyProtection="1">
      <alignment horizontal="center" vertical="center"/>
    </xf>
    <xf numFmtId="184" fontId="24" fillId="10" borderId="20" xfId="0" applyNumberFormat="1" applyFont="1" applyFill="1" applyBorder="1" applyAlignment="1">
      <alignment horizontal="center" vertical="center" wrapText="1"/>
    </xf>
    <xf numFmtId="3" fontId="25" fillId="14" borderId="55" xfId="0" applyNumberFormat="1" applyFont="1" applyFill="1" applyBorder="1" applyAlignment="1">
      <alignment horizontal="center" vertical="center"/>
    </xf>
    <xf numFmtId="173" fontId="25" fillId="14" borderId="56" xfId="12" applyNumberFormat="1" applyFont="1" applyFill="1" applyBorder="1" applyAlignment="1" applyProtection="1">
      <alignment horizontal="center" vertical="center"/>
    </xf>
    <xf numFmtId="168" fontId="25" fillId="14" borderId="56" xfId="10" applyFont="1" applyFill="1" applyBorder="1" applyAlignment="1" applyProtection="1">
      <alignment horizontal="center" vertical="center"/>
    </xf>
    <xf numFmtId="168" fontId="25" fillId="6" borderId="56" xfId="10" applyFont="1" applyFill="1" applyBorder="1" applyAlignment="1" applyProtection="1">
      <alignment vertical="center"/>
      <protection locked="0"/>
    </xf>
    <xf numFmtId="3" fontId="25" fillId="14" borderId="59" xfId="0" applyNumberFormat="1" applyFont="1" applyFill="1" applyBorder="1" applyAlignment="1">
      <alignment horizontal="center" vertical="center"/>
    </xf>
    <xf numFmtId="173" fontId="25" fillId="14" borderId="60" xfId="12" applyNumberFormat="1" applyFont="1" applyFill="1" applyBorder="1" applyAlignment="1" applyProtection="1">
      <alignment horizontal="center" vertical="center"/>
    </xf>
    <xf numFmtId="168" fontId="25" fillId="14" borderId="60" xfId="10" applyFont="1" applyFill="1" applyBorder="1" applyAlignment="1" applyProtection="1">
      <alignment horizontal="center" vertical="center"/>
    </xf>
    <xf numFmtId="168" fontId="25" fillId="6" borderId="60" xfId="10" applyFont="1" applyFill="1" applyBorder="1" applyAlignment="1" applyProtection="1">
      <alignment vertical="center"/>
      <protection locked="0"/>
    </xf>
    <xf numFmtId="167" fontId="0" fillId="0" borderId="39" xfId="0" applyNumberFormat="1" applyBorder="1" applyAlignment="1">
      <alignment vertical="center"/>
    </xf>
    <xf numFmtId="167" fontId="44" fillId="19" borderId="36" xfId="0" applyNumberFormat="1" applyFont="1" applyFill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85" fontId="0" fillId="0" borderId="32" xfId="21" applyNumberFormat="1" applyFont="1" applyBorder="1" applyAlignment="1">
      <alignment vertical="center"/>
    </xf>
    <xf numFmtId="41" fontId="46" fillId="0" borderId="0" xfId="0" applyNumberFormat="1" applyFont="1" applyAlignment="1">
      <alignment vertical="center"/>
    </xf>
    <xf numFmtId="176" fontId="47" fillId="0" borderId="0" xfId="0" applyNumberFormat="1" applyFont="1" applyAlignment="1">
      <alignment vertical="center" wrapText="1"/>
    </xf>
    <xf numFmtId="41" fontId="27" fillId="12" borderId="68" xfId="0" applyNumberFormat="1" applyFont="1" applyFill="1" applyBorder="1" applyAlignment="1">
      <alignment horizontal="center" vertical="center" wrapText="1"/>
    </xf>
    <xf numFmtId="168" fontId="25" fillId="0" borderId="69" xfId="10" applyFont="1" applyFill="1" applyBorder="1" applyAlignment="1" applyProtection="1">
      <alignment horizontal="center" vertical="center"/>
    </xf>
    <xf numFmtId="168" fontId="25" fillId="0" borderId="70" xfId="10" applyFont="1" applyFill="1" applyBorder="1" applyAlignment="1" applyProtection="1">
      <alignment horizontal="center" vertical="center"/>
    </xf>
    <xf numFmtId="168" fontId="25" fillId="0" borderId="71" xfId="10" applyFont="1" applyFill="1" applyBorder="1" applyAlignment="1" applyProtection="1">
      <alignment horizontal="center" vertical="center"/>
    </xf>
    <xf numFmtId="168" fontId="25" fillId="0" borderId="72" xfId="10" applyFont="1" applyFill="1" applyBorder="1" applyAlignment="1" applyProtection="1">
      <alignment horizontal="center" vertical="center"/>
    </xf>
    <xf numFmtId="168" fontId="24" fillId="0" borderId="72" xfId="10" applyFont="1" applyFill="1" applyBorder="1" applyAlignment="1" applyProtection="1">
      <alignment horizontal="center" vertical="center"/>
    </xf>
    <xf numFmtId="168" fontId="33" fillId="3" borderId="72" xfId="10" applyFont="1" applyFill="1" applyBorder="1" applyAlignment="1" applyProtection="1">
      <alignment horizontal="center" vertical="center"/>
    </xf>
    <xf numFmtId="168" fontId="33" fillId="18" borderId="72" xfId="10" applyFont="1" applyFill="1" applyBorder="1" applyAlignment="1" applyProtection="1">
      <alignment horizontal="center" vertical="center"/>
    </xf>
    <xf numFmtId="168" fontId="24" fillId="14" borderId="72" xfId="10" applyFont="1" applyFill="1" applyBorder="1" applyAlignment="1" applyProtection="1">
      <alignment horizontal="center" vertical="center"/>
    </xf>
    <xf numFmtId="41" fontId="33" fillId="0" borderId="51" xfId="0" applyNumberFormat="1" applyFont="1" applyBorder="1" applyAlignment="1">
      <alignment vertical="center"/>
    </xf>
    <xf numFmtId="168" fontId="24" fillId="10" borderId="72" xfId="10" applyFont="1" applyFill="1" applyBorder="1" applyAlignment="1" applyProtection="1">
      <alignment horizontal="center" vertical="center"/>
    </xf>
    <xf numFmtId="168" fontId="24" fillId="13" borderId="72" xfId="10" applyFont="1" applyFill="1" applyBorder="1" applyAlignment="1" applyProtection="1">
      <alignment horizontal="center" vertical="center"/>
    </xf>
    <xf numFmtId="41" fontId="25" fillId="0" borderId="0" xfId="0" applyNumberFormat="1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76" xfId="0" applyBorder="1" applyAlignment="1">
      <alignment vertical="center"/>
    </xf>
    <xf numFmtId="173" fontId="25" fillId="3" borderId="56" xfId="12" applyNumberFormat="1" applyFont="1" applyFill="1" applyBorder="1" applyAlignment="1" applyProtection="1">
      <alignment horizontal="center" vertical="center"/>
    </xf>
    <xf numFmtId="168" fontId="25" fillId="3" borderId="56" xfId="10" applyFont="1" applyFill="1" applyBorder="1" applyAlignment="1" applyProtection="1">
      <alignment horizontal="center" vertical="center"/>
    </xf>
    <xf numFmtId="173" fontId="25" fillId="3" borderId="59" xfId="12" applyNumberFormat="1" applyFont="1" applyFill="1" applyBorder="1" applyAlignment="1" applyProtection="1">
      <alignment horizontal="center" vertical="center"/>
    </xf>
    <xf numFmtId="168" fontId="25" fillId="3" borderId="64" xfId="10" applyFont="1" applyFill="1" applyBorder="1" applyAlignment="1" applyProtection="1">
      <alignment horizontal="center" vertical="center"/>
    </xf>
    <xf numFmtId="168" fontId="25" fillId="6" borderId="64" xfId="10" applyFont="1" applyFill="1" applyBorder="1" applyAlignment="1" applyProtection="1">
      <alignment horizontal="center" vertical="center"/>
      <protection locked="0"/>
    </xf>
    <xf numFmtId="176" fontId="30" fillId="0" borderId="0" xfId="0" applyNumberFormat="1" applyFont="1" applyAlignment="1">
      <alignment vertical="center"/>
    </xf>
    <xf numFmtId="165" fontId="30" fillId="0" borderId="0" xfId="0" applyNumberFormat="1" applyFont="1" applyAlignment="1">
      <alignment vertical="center"/>
    </xf>
    <xf numFmtId="41" fontId="48" fillId="0" borderId="0" xfId="0" applyNumberFormat="1" applyFont="1" applyAlignment="1">
      <alignment vertical="center" wrapText="1"/>
    </xf>
    <xf numFmtId="41" fontId="48" fillId="0" borderId="13" xfId="0" applyNumberFormat="1" applyFont="1" applyBorder="1" applyAlignment="1">
      <alignment horizontal="right" vertical="center" wrapText="1"/>
    </xf>
    <xf numFmtId="0" fontId="49" fillId="0" borderId="15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165" fontId="27" fillId="0" borderId="0" xfId="0" applyNumberFormat="1" applyFont="1" applyAlignment="1">
      <alignment vertical="center"/>
    </xf>
    <xf numFmtId="165" fontId="24" fillId="0" borderId="79" xfId="0" applyNumberFormat="1" applyFont="1" applyBorder="1" applyAlignment="1">
      <alignment horizontal="center" vertical="center"/>
    </xf>
    <xf numFmtId="165" fontId="24" fillId="0" borderId="81" xfId="0" applyNumberFormat="1" applyFont="1" applyBorder="1" applyAlignment="1">
      <alignment horizontal="center" vertical="center"/>
    </xf>
    <xf numFmtId="165" fontId="24" fillId="0" borderId="84" xfId="0" applyNumberFormat="1" applyFont="1" applyBorder="1" applyAlignment="1">
      <alignment horizontal="center" vertical="center"/>
    </xf>
    <xf numFmtId="165" fontId="24" fillId="15" borderId="79" xfId="0" applyNumberFormat="1" applyFont="1" applyFill="1" applyBorder="1" applyAlignment="1">
      <alignment horizontal="center" vertical="center"/>
    </xf>
    <xf numFmtId="168" fontId="25" fillId="0" borderId="28" xfId="10" applyFont="1" applyFill="1" applyBorder="1" applyAlignment="1" applyProtection="1">
      <alignment vertical="center"/>
    </xf>
    <xf numFmtId="168" fontId="25" fillId="0" borderId="11" xfId="10" applyFont="1" applyFill="1" applyBorder="1" applyAlignment="1" applyProtection="1">
      <alignment vertical="center"/>
    </xf>
    <xf numFmtId="165" fontId="24" fillId="12" borderId="11" xfId="0" applyNumberFormat="1" applyFont="1" applyFill="1" applyBorder="1" applyAlignment="1">
      <alignment vertical="center"/>
    </xf>
    <xf numFmtId="3" fontId="25" fillId="3" borderId="56" xfId="10" applyNumberFormat="1" applyFont="1" applyFill="1" applyBorder="1" applyAlignment="1" applyProtection="1">
      <alignment horizontal="center" vertical="center"/>
    </xf>
    <xf numFmtId="3" fontId="25" fillId="3" borderId="60" xfId="10" applyNumberFormat="1" applyFont="1" applyFill="1" applyBorder="1" applyAlignment="1" applyProtection="1">
      <alignment horizontal="center" vertical="center"/>
    </xf>
    <xf numFmtId="3" fontId="25" fillId="3" borderId="64" xfId="10" applyNumberFormat="1" applyFont="1" applyFill="1" applyBorder="1" applyAlignment="1" applyProtection="1">
      <alignment horizontal="center" vertical="center"/>
    </xf>
    <xf numFmtId="168" fontId="25" fillId="0" borderId="0" xfId="10" applyFont="1" applyFill="1" applyBorder="1" applyAlignment="1" applyProtection="1">
      <alignment vertical="center"/>
    </xf>
    <xf numFmtId="185" fontId="24" fillId="17" borderId="79" xfId="21" applyNumberFormat="1" applyFont="1" applyFill="1" applyBorder="1" applyAlignment="1" applyProtection="1">
      <alignment vertical="center"/>
    </xf>
    <xf numFmtId="41" fontId="24" fillId="15" borderId="18" xfId="0" applyNumberFormat="1" applyFont="1" applyFill="1" applyBorder="1" applyAlignment="1">
      <alignment vertical="center" wrapText="1"/>
    </xf>
    <xf numFmtId="41" fontId="23" fillId="0" borderId="18" xfId="0" applyNumberFormat="1" applyFont="1" applyBorder="1" applyAlignment="1">
      <alignment vertical="center" wrapText="1"/>
    </xf>
    <xf numFmtId="41" fontId="23" fillId="0" borderId="19" xfId="0" applyNumberFormat="1" applyFont="1" applyBorder="1" applyAlignment="1">
      <alignment vertical="center" wrapText="1"/>
    </xf>
    <xf numFmtId="41" fontId="40" fillId="0" borderId="0" xfId="0" applyNumberFormat="1" applyFont="1" applyAlignment="1">
      <alignment horizontal="center" vertical="center" wrapText="1"/>
    </xf>
    <xf numFmtId="41" fontId="50" fillId="0" borderId="0" xfId="0" applyNumberFormat="1" applyFont="1" applyAlignment="1">
      <alignment vertical="center" wrapText="1"/>
    </xf>
    <xf numFmtId="41" fontId="50" fillId="0" borderId="13" xfId="0" applyNumberFormat="1" applyFont="1" applyBorder="1" applyAlignment="1">
      <alignment horizontal="right" vertical="center" wrapText="1"/>
    </xf>
    <xf numFmtId="41" fontId="51" fillId="0" borderId="18" xfId="0" applyNumberFormat="1" applyFont="1" applyBorder="1" applyAlignment="1">
      <alignment vertical="center" wrapText="1"/>
    </xf>
    <xf numFmtId="41" fontId="51" fillId="0" borderId="19" xfId="0" applyNumberFormat="1" applyFont="1" applyBorder="1" applyAlignment="1">
      <alignment vertical="center" wrapText="1"/>
    </xf>
    <xf numFmtId="0" fontId="52" fillId="0" borderId="15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41" fontId="53" fillId="0" borderId="0" xfId="0" applyNumberFormat="1" applyFont="1" applyAlignment="1">
      <alignment vertical="center"/>
    </xf>
    <xf numFmtId="41" fontId="27" fillId="0" borderId="0" xfId="0" applyNumberFormat="1" applyFont="1" applyAlignment="1">
      <alignment vertical="center"/>
    </xf>
    <xf numFmtId="10" fontId="24" fillId="6" borderId="81" xfId="12" applyNumberFormat="1" applyFont="1" applyFill="1" applyBorder="1" applyAlignment="1" applyProtection="1">
      <alignment vertical="center"/>
      <protection locked="0"/>
    </xf>
    <xf numFmtId="0" fontId="54" fillId="14" borderId="37" xfId="0" applyFont="1" applyFill="1" applyBorder="1" applyAlignment="1">
      <alignment horizontal="center" vertical="center" wrapText="1"/>
    </xf>
    <xf numFmtId="0" fontId="54" fillId="14" borderId="36" xfId="0" applyFont="1" applyFill="1" applyBorder="1" applyAlignment="1">
      <alignment horizontal="center" vertical="center" wrapText="1"/>
    </xf>
    <xf numFmtId="3" fontId="44" fillId="19" borderId="36" xfId="0" applyNumberFormat="1" applyFont="1" applyFill="1" applyBorder="1" applyAlignment="1">
      <alignment horizontal="center" vertical="center" wrapText="1"/>
    </xf>
    <xf numFmtId="3" fontId="44" fillId="20" borderId="36" xfId="0" applyNumberFormat="1" applyFont="1" applyFill="1" applyBorder="1" applyAlignment="1">
      <alignment horizontal="center" vertical="center" wrapText="1"/>
    </xf>
    <xf numFmtId="41" fontId="27" fillId="12" borderId="87" xfId="0" applyNumberFormat="1" applyFont="1" applyFill="1" applyBorder="1" applyAlignment="1">
      <alignment horizontal="center" vertical="center" wrapText="1"/>
    </xf>
    <xf numFmtId="3" fontId="27" fillId="12" borderId="91" xfId="0" applyNumberFormat="1" applyFont="1" applyFill="1" applyBorder="1" applyAlignment="1">
      <alignment horizontal="center" vertical="center" wrapText="1"/>
    </xf>
    <xf numFmtId="3" fontId="27" fillId="12" borderId="89" xfId="0" applyNumberFormat="1" applyFont="1" applyFill="1" applyBorder="1" applyAlignment="1">
      <alignment horizontal="center" vertical="center" wrapText="1"/>
    </xf>
    <xf numFmtId="168" fontId="25" fillId="3" borderId="86" xfId="10" applyFont="1" applyFill="1" applyBorder="1" applyAlignment="1" applyProtection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85" fontId="0" fillId="0" borderId="39" xfId="0" applyNumberFormat="1" applyBorder="1" applyAlignment="1">
      <alignment vertical="center"/>
    </xf>
    <xf numFmtId="165" fontId="24" fillId="12" borderId="0" xfId="0" applyNumberFormat="1" applyFont="1" applyFill="1" applyAlignment="1">
      <alignment vertical="center"/>
    </xf>
    <xf numFmtId="167" fontId="55" fillId="12" borderId="0" xfId="11" applyFont="1" applyFill="1" applyBorder="1" applyAlignment="1" applyProtection="1">
      <alignment vertical="center"/>
    </xf>
    <xf numFmtId="177" fontId="0" fillId="0" borderId="0" xfId="0" applyNumberFormat="1" applyAlignment="1">
      <alignment horizontal="center" vertical="center"/>
    </xf>
    <xf numFmtId="41" fontId="56" fillId="0" borderId="0" xfId="0" applyNumberFormat="1" applyFont="1" applyAlignment="1">
      <alignment vertical="center"/>
    </xf>
    <xf numFmtId="41" fontId="51" fillId="0" borderId="0" xfId="0" applyNumberFormat="1" applyFont="1" applyAlignment="1">
      <alignment vertical="center"/>
    </xf>
    <xf numFmtId="41" fontId="51" fillId="0" borderId="0" xfId="0" applyNumberFormat="1" applyFont="1" applyAlignment="1">
      <alignment horizontal="center" vertical="center"/>
    </xf>
    <xf numFmtId="10" fontId="57" fillId="12" borderId="0" xfId="12" applyNumberFormat="1" applyFont="1" applyFill="1" applyBorder="1" applyAlignment="1" applyProtection="1">
      <alignment horizontal="right" vertical="center"/>
    </xf>
    <xf numFmtId="41" fontId="58" fillId="0" borderId="0" xfId="0" applyNumberFormat="1" applyFont="1" applyAlignment="1">
      <alignment vertical="center"/>
    </xf>
    <xf numFmtId="41" fontId="46" fillId="6" borderId="3" xfId="0" applyNumberFormat="1" applyFont="1" applyFill="1" applyBorder="1" applyAlignment="1" applyProtection="1">
      <alignment horizontal="center" vertical="center"/>
      <protection locked="0"/>
    </xf>
    <xf numFmtId="0" fontId="2" fillId="21" borderId="3" xfId="0" applyFont="1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/>
    </xf>
    <xf numFmtId="41" fontId="35" fillId="22" borderId="3" xfId="0" applyNumberFormat="1" applyFont="1" applyFill="1" applyBorder="1" applyAlignment="1">
      <alignment horizontal="center" vertical="center" wrapText="1"/>
    </xf>
    <xf numFmtId="165" fontId="24" fillId="23" borderId="73" xfId="0" applyNumberFormat="1" applyFont="1" applyFill="1" applyBorder="1" applyAlignment="1">
      <alignment horizontal="center" vertical="center"/>
    </xf>
    <xf numFmtId="0" fontId="60" fillId="0" borderId="0" xfId="0" applyFont="1"/>
    <xf numFmtId="165" fontId="24" fillId="0" borderId="0" xfId="0" applyNumberFormat="1" applyFont="1" applyAlignment="1">
      <alignment vertical="center"/>
    </xf>
    <xf numFmtId="10" fontId="57" fillId="0" borderId="0" xfId="12" applyNumberFormat="1" applyFont="1" applyFill="1" applyBorder="1" applyAlignment="1" applyProtection="1">
      <alignment horizontal="right" vertical="center"/>
    </xf>
    <xf numFmtId="41" fontId="24" fillId="12" borderId="0" xfId="0" applyNumberFormat="1" applyFont="1" applyFill="1" applyAlignment="1">
      <alignment vertical="center"/>
    </xf>
    <xf numFmtId="0" fontId="34" fillId="11" borderId="14" xfId="0" applyFont="1" applyFill="1" applyBorder="1" applyAlignment="1">
      <alignment horizontal="center" vertical="center" wrapText="1"/>
    </xf>
    <xf numFmtId="0" fontId="26" fillId="6" borderId="96" xfId="0" applyFont="1" applyFill="1" applyBorder="1" applyAlignment="1">
      <alignment vertical="center" wrapText="1"/>
    </xf>
    <xf numFmtId="0" fontId="26" fillId="6" borderId="0" xfId="0" applyFont="1" applyFill="1" applyAlignment="1">
      <alignment vertical="center" wrapText="1"/>
    </xf>
    <xf numFmtId="0" fontId="26" fillId="6" borderId="97" xfId="0" applyFont="1" applyFill="1" applyBorder="1" applyAlignment="1">
      <alignment vertical="center" wrapText="1"/>
    </xf>
    <xf numFmtId="0" fontId="26" fillId="0" borderId="0" xfId="0" applyFont="1" applyAlignment="1">
      <alignment vertical="center" wrapText="1"/>
    </xf>
    <xf numFmtId="178" fontId="35" fillId="25" borderId="0" xfId="0" applyNumberFormat="1" applyFont="1" applyFill="1" applyAlignment="1" applyProtection="1">
      <alignment horizontal="left" vertical="center"/>
      <protection locked="0"/>
    </xf>
    <xf numFmtId="167" fontId="0" fillId="0" borderId="0" xfId="0" applyNumberFormat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59" fillId="0" borderId="92" xfId="0" applyFont="1" applyBorder="1" applyAlignment="1" applyProtection="1">
      <alignment wrapText="1"/>
      <protection locked="0"/>
    </xf>
    <xf numFmtId="49" fontId="59" fillId="0" borderId="92" xfId="0" applyNumberFormat="1" applyFont="1" applyBorder="1" applyAlignment="1" applyProtection="1">
      <alignment wrapText="1"/>
      <protection locked="0"/>
    </xf>
    <xf numFmtId="180" fontId="0" fillId="0" borderId="32" xfId="0" applyNumberFormat="1" applyBorder="1" applyAlignment="1" applyProtection="1">
      <alignment horizontal="center" vertical="center"/>
      <protection locked="0"/>
    </xf>
    <xf numFmtId="179" fontId="0" fillId="0" borderId="32" xfId="0" applyNumberFormat="1" applyBorder="1" applyAlignment="1" applyProtection="1">
      <alignment horizontal="center" vertical="center"/>
      <protection locked="0"/>
    </xf>
    <xf numFmtId="177" fontId="0" fillId="0" borderId="32" xfId="0" applyNumberFormat="1" applyBorder="1" applyAlignment="1" applyProtection="1">
      <alignment horizontal="center" vertical="center"/>
      <protection locked="0"/>
    </xf>
    <xf numFmtId="185" fontId="0" fillId="0" borderId="32" xfId="21" applyNumberFormat="1" applyFont="1" applyBorder="1" applyAlignment="1" applyProtection="1">
      <alignment vertical="center"/>
      <protection locked="0"/>
    </xf>
    <xf numFmtId="3" fontId="0" fillId="0" borderId="33" xfId="0" applyNumberFormat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41" fontId="62" fillId="0" borderId="0" xfId="0" applyNumberFormat="1" applyFont="1" applyAlignment="1">
      <alignment vertical="center"/>
    </xf>
    <xf numFmtId="41" fontId="63" fillId="0" borderId="0" xfId="0" applyNumberFormat="1" applyFont="1" applyAlignment="1">
      <alignment vertical="center"/>
    </xf>
    <xf numFmtId="176" fontId="30" fillId="0" borderId="0" xfId="0" applyNumberFormat="1" applyFont="1" applyAlignment="1">
      <alignment horizontal="center" vertical="center"/>
    </xf>
    <xf numFmtId="165" fontId="24" fillId="10" borderId="84" xfId="0" applyNumberFormat="1" applyFont="1" applyFill="1" applyBorder="1" applyAlignment="1" applyProtection="1">
      <alignment horizontal="center" vertical="center"/>
      <protection locked="0"/>
    </xf>
    <xf numFmtId="165" fontId="24" fillId="10" borderId="81" xfId="0" applyNumberFormat="1" applyFont="1" applyFill="1" applyBorder="1" applyAlignment="1" applyProtection="1">
      <alignment horizontal="center" vertical="center"/>
      <protection locked="0"/>
    </xf>
    <xf numFmtId="10" fontId="24" fillId="0" borderId="81" xfId="12" applyNumberFormat="1" applyFont="1" applyFill="1" applyBorder="1" applyAlignment="1" applyProtection="1">
      <alignment vertical="center"/>
    </xf>
    <xf numFmtId="10" fontId="24" fillId="17" borderId="81" xfId="12" applyNumberFormat="1" applyFont="1" applyFill="1" applyBorder="1" applyAlignment="1" applyProtection="1">
      <alignment vertical="center"/>
    </xf>
    <xf numFmtId="165" fontId="24" fillId="15" borderId="103" xfId="0" applyNumberFormat="1" applyFont="1" applyFill="1" applyBorder="1" applyAlignment="1">
      <alignment horizontal="center" vertical="center"/>
    </xf>
    <xf numFmtId="187" fontId="64" fillId="15" borderId="107" xfId="0" applyNumberFormat="1" applyFont="1" applyFill="1" applyBorder="1" applyAlignment="1">
      <alignment horizontal="right" vertical="center"/>
    </xf>
    <xf numFmtId="41" fontId="19" fillId="15" borderId="111" xfId="0" applyNumberFormat="1" applyFont="1" applyFill="1" applyBorder="1" applyAlignment="1">
      <alignment vertical="center"/>
    </xf>
    <xf numFmtId="41" fontId="19" fillId="15" borderId="113" xfId="0" applyNumberFormat="1" applyFont="1" applyFill="1" applyBorder="1" applyAlignment="1">
      <alignment vertical="center"/>
    </xf>
    <xf numFmtId="41" fontId="35" fillId="24" borderId="119" xfId="0" applyNumberFormat="1" applyFont="1" applyFill="1" applyBorder="1" applyAlignment="1">
      <alignment vertical="center"/>
    </xf>
    <xf numFmtId="41" fontId="19" fillId="0" borderId="120" xfId="0" applyNumberFormat="1" applyFont="1" applyBorder="1" applyAlignment="1">
      <alignment vertical="center"/>
    </xf>
    <xf numFmtId="41" fontId="35" fillId="0" borderId="8" xfId="0" applyNumberFormat="1" applyFont="1" applyBorder="1" applyAlignment="1">
      <alignment vertical="center"/>
    </xf>
    <xf numFmtId="41" fontId="35" fillId="24" borderId="121" xfId="0" applyNumberFormat="1" applyFont="1" applyFill="1" applyBorder="1" applyAlignment="1">
      <alignment vertical="center"/>
    </xf>
    <xf numFmtId="41" fontId="35" fillId="0" borderId="11" xfId="0" applyNumberFormat="1" applyFont="1" applyBorder="1" applyAlignment="1">
      <alignment vertical="center"/>
    </xf>
    <xf numFmtId="41" fontId="19" fillId="26" borderId="111" xfId="0" applyNumberFormat="1" applyFont="1" applyFill="1" applyBorder="1" applyAlignment="1" applyProtection="1">
      <alignment vertical="center"/>
      <protection locked="0"/>
    </xf>
    <xf numFmtId="41" fontId="19" fillId="6" borderId="113" xfId="0" applyNumberFormat="1" applyFont="1" applyFill="1" applyBorder="1" applyAlignment="1" applyProtection="1">
      <alignment vertical="center"/>
      <protection locked="0"/>
    </xf>
    <xf numFmtId="41" fontId="31" fillId="0" borderId="18" xfId="0" applyNumberFormat="1" applyFont="1" applyBorder="1" applyAlignment="1">
      <alignment vertical="center" wrapText="1"/>
    </xf>
    <xf numFmtId="41" fontId="31" fillId="0" borderId="20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66" fillId="27" borderId="3" xfId="0" applyFont="1" applyFill="1" applyBorder="1" applyAlignment="1">
      <alignment horizontal="center" vertical="center" wrapText="1"/>
    </xf>
    <xf numFmtId="9" fontId="67" fillId="27" borderId="3" xfId="0" applyNumberFormat="1" applyFont="1" applyFill="1" applyBorder="1" applyAlignment="1">
      <alignment horizontal="center" vertical="center" wrapText="1"/>
    </xf>
    <xf numFmtId="10" fontId="67" fillId="27" borderId="3" xfId="0" applyNumberFormat="1" applyFont="1" applyFill="1" applyBorder="1" applyAlignment="1">
      <alignment horizontal="center" vertical="center" wrapText="1"/>
    </xf>
    <xf numFmtId="173" fontId="0" fillId="0" borderId="0" xfId="12" applyNumberFormat="1" applyFont="1"/>
    <xf numFmtId="0" fontId="22" fillId="6" borderId="14" xfId="0" applyFont="1" applyFill="1" applyBorder="1" applyAlignment="1" applyProtection="1">
      <alignment horizontal="center" vertical="center"/>
      <protection locked="0"/>
    </xf>
    <xf numFmtId="167" fontId="68" fillId="0" borderId="0" xfId="0" applyNumberFormat="1" applyFont="1" applyAlignment="1">
      <alignment vertical="center"/>
    </xf>
    <xf numFmtId="167" fontId="0" fillId="0" borderId="0" xfId="0" applyNumberFormat="1" applyAlignment="1">
      <alignment horizontal="center" vertical="center"/>
    </xf>
    <xf numFmtId="188" fontId="0" fillId="0" borderId="0" xfId="0" applyNumberFormat="1" applyAlignment="1">
      <alignment horizontal="center" vertical="center"/>
    </xf>
    <xf numFmtId="188" fontId="0" fillId="0" borderId="0" xfId="0" applyNumberFormat="1" applyAlignment="1">
      <alignment vertical="center"/>
    </xf>
    <xf numFmtId="41" fontId="62" fillId="0" borderId="0" xfId="0" applyNumberFormat="1" applyFont="1" applyAlignment="1">
      <alignment horizontal="right" vertical="center"/>
    </xf>
    <xf numFmtId="9" fontId="25" fillId="3" borderId="64" xfId="12" applyFont="1" applyFill="1" applyBorder="1" applyAlignment="1" applyProtection="1">
      <alignment horizontal="center" vertical="center"/>
    </xf>
    <xf numFmtId="13" fontId="19" fillId="0" borderId="0" xfId="0" applyNumberFormat="1" applyFont="1" applyAlignment="1">
      <alignment vertical="center"/>
    </xf>
    <xf numFmtId="41" fontId="19" fillId="0" borderId="0" xfId="0" applyNumberFormat="1" applyFont="1" applyAlignment="1" applyProtection="1">
      <alignment vertical="center"/>
      <protection locked="0"/>
    </xf>
    <xf numFmtId="41" fontId="22" fillId="0" borderId="0" xfId="0" applyNumberFormat="1" applyFont="1" applyAlignment="1">
      <alignment horizontal="center" vertical="center"/>
    </xf>
    <xf numFmtId="165" fontId="22" fillId="0" borderId="0" xfId="0" applyNumberFormat="1" applyFont="1" applyAlignment="1">
      <alignment vertical="center"/>
    </xf>
    <xf numFmtId="41" fontId="19" fillId="22" borderId="0" xfId="0" applyNumberFormat="1" applyFont="1" applyFill="1" applyAlignment="1" applyProtection="1">
      <alignment horizontal="left" vertical="center"/>
      <protection locked="0"/>
    </xf>
    <xf numFmtId="3" fontId="25" fillId="14" borderId="63" xfId="0" applyNumberFormat="1" applyFont="1" applyFill="1" applyBorder="1" applyAlignment="1">
      <alignment horizontal="center" vertical="center"/>
    </xf>
    <xf numFmtId="173" fontId="25" fillId="14" borderId="64" xfId="12" applyNumberFormat="1" applyFont="1" applyFill="1" applyBorder="1" applyAlignment="1" applyProtection="1">
      <alignment horizontal="center" vertical="center"/>
    </xf>
    <xf numFmtId="168" fontId="25" fillId="14" borderId="64" xfId="10" applyFont="1" applyFill="1" applyBorder="1" applyAlignment="1" applyProtection="1">
      <alignment horizontal="center" vertical="center"/>
    </xf>
    <xf numFmtId="168" fontId="25" fillId="6" borderId="64" xfId="10" applyFont="1" applyFill="1" applyBorder="1" applyAlignment="1" applyProtection="1">
      <alignment vertical="center"/>
      <protection locked="0"/>
    </xf>
    <xf numFmtId="41" fontId="19" fillId="22" borderId="0" xfId="0" applyNumberFormat="1" applyFont="1" applyFill="1" applyAlignment="1">
      <alignment vertical="center"/>
    </xf>
    <xf numFmtId="41" fontId="69" fillId="22" borderId="25" xfId="0" applyNumberFormat="1" applyFont="1" applyFill="1" applyBorder="1" applyAlignment="1">
      <alignment horizontal="right" vertical="center"/>
    </xf>
    <xf numFmtId="41" fontId="62" fillId="22" borderId="0" xfId="0" applyNumberFormat="1" applyFont="1" applyFill="1" applyAlignment="1">
      <alignment horizontal="center" vertical="center"/>
    </xf>
    <xf numFmtId="167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0" fontId="13" fillId="0" borderId="6" xfId="15" applyFont="1" applyBorder="1" applyAlignment="1" applyProtection="1">
      <alignment wrapText="1"/>
      <protection hidden="1"/>
    </xf>
    <xf numFmtId="170" fontId="10" fillId="0" borderId="3" xfId="17" applyNumberFormat="1" applyFont="1" applyFill="1" applyBorder="1" applyAlignment="1" applyProtection="1">
      <alignment horizontal="center"/>
      <protection hidden="1"/>
    </xf>
    <xf numFmtId="41" fontId="23" fillId="0" borderId="18" xfId="0" applyNumberFormat="1" applyFont="1" applyBorder="1" applyAlignment="1">
      <alignment vertical="center" wrapText="1"/>
    </xf>
    <xf numFmtId="41" fontId="23" fillId="0" borderId="19" xfId="0" applyNumberFormat="1" applyFont="1" applyBorder="1" applyAlignment="1">
      <alignment vertical="center" wrapText="1"/>
    </xf>
    <xf numFmtId="186" fontId="23" fillId="0" borderId="18" xfId="12" applyNumberFormat="1" applyFont="1" applyFill="1" applyBorder="1" applyAlignment="1" applyProtection="1">
      <alignment horizontal="right" vertical="center"/>
    </xf>
    <xf numFmtId="186" fontId="23" fillId="0" borderId="20" xfId="12" applyNumberFormat="1" applyFont="1" applyFill="1" applyBorder="1" applyAlignment="1" applyProtection="1">
      <alignment horizontal="right" vertical="center"/>
    </xf>
    <xf numFmtId="168" fontId="51" fillId="0" borderId="18" xfId="10" applyFont="1" applyFill="1" applyBorder="1" applyAlignment="1" applyProtection="1">
      <alignment horizontal="center" vertical="center"/>
    </xf>
    <xf numFmtId="168" fontId="51" fillId="0" borderId="20" xfId="10" applyFont="1" applyFill="1" applyBorder="1" applyAlignment="1" applyProtection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165" fontId="23" fillId="0" borderId="20" xfId="0" applyNumberFormat="1" applyFont="1" applyBorder="1" applyAlignment="1">
      <alignment horizontal="center" vertical="center"/>
    </xf>
    <xf numFmtId="10" fontId="23" fillId="0" borderId="18" xfId="12" applyNumberFormat="1" applyFont="1" applyFill="1" applyBorder="1" applyAlignment="1" applyProtection="1">
      <alignment horizontal="right" vertical="center"/>
    </xf>
    <xf numFmtId="10" fontId="23" fillId="0" borderId="20" xfId="12" applyNumberFormat="1" applyFont="1" applyFill="1" applyBorder="1" applyAlignment="1" applyProtection="1">
      <alignment horizontal="right" vertical="center"/>
    </xf>
    <xf numFmtId="41" fontId="24" fillId="0" borderId="18" xfId="0" applyNumberFormat="1" applyFont="1" applyBorder="1" applyAlignment="1">
      <alignment vertical="center" wrapText="1"/>
    </xf>
    <xf numFmtId="41" fontId="24" fillId="0" borderId="20" xfId="0" applyNumberFormat="1" applyFont="1" applyBorder="1" applyAlignment="1">
      <alignment vertical="center" wrapText="1"/>
    </xf>
    <xf numFmtId="165" fontId="24" fillId="0" borderId="18" xfId="0" applyNumberFormat="1" applyFont="1" applyBorder="1" applyAlignment="1">
      <alignment horizontal="center" vertical="center"/>
    </xf>
    <xf numFmtId="165" fontId="24" fillId="0" borderId="20" xfId="0" applyNumberFormat="1" applyFont="1" applyBorder="1" applyAlignment="1">
      <alignment horizontal="center" vertical="center"/>
    </xf>
    <xf numFmtId="165" fontId="24" fillId="15" borderId="18" xfId="0" applyNumberFormat="1" applyFont="1" applyFill="1" applyBorder="1" applyAlignment="1">
      <alignment horizontal="center" vertical="center"/>
    </xf>
    <xf numFmtId="165" fontId="24" fillId="15" borderId="20" xfId="0" applyNumberFormat="1" applyFont="1" applyFill="1" applyBorder="1" applyAlignment="1">
      <alignment horizontal="center" vertical="center"/>
    </xf>
    <xf numFmtId="41" fontId="24" fillId="0" borderId="19" xfId="0" applyNumberFormat="1" applyFont="1" applyBorder="1" applyAlignment="1">
      <alignment vertical="center" wrapText="1"/>
    </xf>
    <xf numFmtId="41" fontId="24" fillId="0" borderId="0" xfId="0" applyNumberFormat="1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168" fontId="25" fillId="0" borderId="18" xfId="10" applyFont="1" applyFill="1" applyBorder="1" applyAlignment="1" applyProtection="1">
      <alignment horizontal="center" vertical="center"/>
      <protection locked="0"/>
    </xf>
    <xf numFmtId="168" fontId="25" fillId="0" borderId="20" xfId="10" applyFont="1" applyFill="1" applyBorder="1" applyAlignment="1" applyProtection="1">
      <alignment horizontal="center" vertical="center"/>
      <protection locked="0"/>
    </xf>
    <xf numFmtId="41" fontId="35" fillId="0" borderId="0" xfId="0" applyNumberFormat="1" applyFont="1" applyAlignment="1">
      <alignment horizontal="center" vertical="center"/>
    </xf>
    <xf numFmtId="41" fontId="31" fillId="0" borderId="18" xfId="0" applyNumberFormat="1" applyFont="1" applyBorder="1" applyAlignment="1">
      <alignment vertical="center" wrapText="1"/>
    </xf>
    <xf numFmtId="41" fontId="31" fillId="0" borderId="20" xfId="0" applyNumberFormat="1" applyFont="1" applyBorder="1" applyAlignment="1">
      <alignment vertical="center" wrapText="1"/>
    </xf>
    <xf numFmtId="41" fontId="27" fillId="12" borderId="18" xfId="0" applyNumberFormat="1" applyFont="1" applyFill="1" applyBorder="1" applyAlignment="1">
      <alignment horizontal="center" vertical="center" wrapText="1"/>
    </xf>
    <xf numFmtId="41" fontId="27" fillId="12" borderId="20" xfId="0" applyNumberFormat="1" applyFont="1" applyFill="1" applyBorder="1" applyAlignment="1">
      <alignment horizontal="center" vertical="center" wrapText="1"/>
    </xf>
    <xf numFmtId="41" fontId="35" fillId="0" borderId="11" xfId="0" applyNumberFormat="1" applyFont="1" applyBorder="1" applyAlignment="1">
      <alignment horizontal="left" vertical="center"/>
    </xf>
    <xf numFmtId="181" fontId="43" fillId="0" borderId="0" xfId="0" applyNumberFormat="1" applyFont="1" applyAlignment="1">
      <alignment horizontal="right" vertical="center"/>
    </xf>
    <xf numFmtId="41" fontId="24" fillId="0" borderId="21" xfId="0" applyNumberFormat="1" applyFont="1" applyBorder="1" applyAlignment="1">
      <alignment vertical="center" wrapText="1"/>
    </xf>
    <xf numFmtId="41" fontId="24" fillId="0" borderId="26" xfId="0" applyNumberFormat="1" applyFont="1" applyBorder="1" applyAlignment="1">
      <alignment vertical="center" wrapText="1"/>
    </xf>
    <xf numFmtId="41" fontId="24" fillId="0" borderId="22" xfId="0" applyNumberFormat="1" applyFont="1" applyBorder="1" applyAlignment="1">
      <alignment vertical="center" wrapText="1"/>
    </xf>
    <xf numFmtId="41" fontId="24" fillId="0" borderId="23" xfId="0" applyNumberFormat="1" applyFont="1" applyBorder="1" applyAlignment="1">
      <alignment vertical="center" wrapText="1"/>
    </xf>
    <xf numFmtId="41" fontId="24" fillId="0" borderId="27" xfId="0" applyNumberFormat="1" applyFont="1" applyBorder="1" applyAlignment="1">
      <alignment vertical="center" wrapText="1"/>
    </xf>
    <xf numFmtId="41" fontId="24" fillId="0" borderId="24" xfId="0" applyNumberFormat="1" applyFont="1" applyBorder="1" applyAlignment="1">
      <alignment vertical="center" wrapText="1"/>
    </xf>
    <xf numFmtId="41" fontId="24" fillId="15" borderId="18" xfId="0" applyNumberFormat="1" applyFont="1" applyFill="1" applyBorder="1" applyAlignment="1">
      <alignment vertical="center" wrapText="1"/>
    </xf>
    <xf numFmtId="41" fontId="24" fillId="15" borderId="19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1" fontId="38" fillId="2" borderId="27" xfId="0" applyNumberFormat="1" applyFont="1" applyFill="1" applyBorder="1" applyAlignment="1">
      <alignment horizontal="center" vertical="center" wrapText="1"/>
    </xf>
    <xf numFmtId="41" fontId="35" fillId="0" borderId="112" xfId="0" applyNumberFormat="1" applyFont="1" applyBorder="1" applyAlignment="1">
      <alignment horizontal="left"/>
    </xf>
    <xf numFmtId="41" fontId="35" fillId="0" borderId="113" xfId="0" applyNumberFormat="1" applyFont="1" applyBorder="1" applyAlignment="1">
      <alignment horizontal="left"/>
    </xf>
    <xf numFmtId="41" fontId="65" fillId="0" borderId="114" xfId="0" applyNumberFormat="1" applyFont="1" applyBorder="1" applyAlignment="1">
      <alignment horizontal="left" wrapText="1"/>
    </xf>
    <xf numFmtId="41" fontId="65" fillId="0" borderId="111" xfId="0" applyNumberFormat="1" applyFont="1" applyBorder="1" applyAlignment="1">
      <alignment horizontal="left" wrapText="1"/>
    </xf>
    <xf numFmtId="41" fontId="65" fillId="0" borderId="108" xfId="0" applyNumberFormat="1" applyFont="1" applyBorder="1" applyAlignment="1">
      <alignment horizontal="left"/>
    </xf>
    <xf numFmtId="41" fontId="65" fillId="0" borderId="109" xfId="0" applyNumberFormat="1" applyFont="1" applyBorder="1" applyAlignment="1">
      <alignment horizontal="left"/>
    </xf>
    <xf numFmtId="41" fontId="65" fillId="0" borderId="110" xfId="0" applyNumberFormat="1" applyFont="1" applyBorder="1" applyAlignment="1">
      <alignment horizontal="left"/>
    </xf>
    <xf numFmtId="41" fontId="65" fillId="0" borderId="114" xfId="0" applyNumberFormat="1" applyFont="1" applyBorder="1" applyAlignment="1">
      <alignment horizontal="center"/>
    </xf>
    <xf numFmtId="41" fontId="65" fillId="0" borderId="111" xfId="0" applyNumberFormat="1" applyFont="1" applyBorder="1" applyAlignment="1">
      <alignment horizontal="center"/>
    </xf>
    <xf numFmtId="41" fontId="65" fillId="0" borderId="117" xfId="0" applyNumberFormat="1" applyFont="1" applyBorder="1" applyAlignment="1">
      <alignment horizontal="center"/>
    </xf>
    <xf numFmtId="41" fontId="64" fillId="15" borderId="104" xfId="0" applyNumberFormat="1" applyFont="1" applyFill="1" applyBorder="1" applyAlignment="1">
      <alignment vertical="center"/>
    </xf>
    <xf numFmtId="41" fontId="64" fillId="15" borderId="105" xfId="0" applyNumberFormat="1" applyFont="1" applyFill="1" applyBorder="1" applyAlignment="1">
      <alignment vertical="center"/>
    </xf>
    <xf numFmtId="41" fontId="64" fillId="15" borderId="106" xfId="0" applyNumberFormat="1" applyFont="1" applyFill="1" applyBorder="1" applyAlignment="1">
      <alignment vertical="center"/>
    </xf>
    <xf numFmtId="41" fontId="40" fillId="0" borderId="0" xfId="0" applyNumberFormat="1" applyFont="1" applyAlignment="1">
      <alignment horizontal="center" vertical="center" wrapText="1"/>
    </xf>
    <xf numFmtId="41" fontId="19" fillId="6" borderId="14" xfId="0" applyNumberFormat="1" applyFont="1" applyFill="1" applyBorder="1" applyAlignment="1" applyProtection="1">
      <alignment horizontal="left" vertical="center"/>
      <protection locked="0"/>
    </xf>
    <xf numFmtId="3" fontId="19" fillId="6" borderId="40" xfId="0" applyNumberFormat="1" applyFont="1" applyFill="1" applyBorder="1" applyAlignment="1" applyProtection="1">
      <alignment horizontal="left" vertical="center"/>
      <protection locked="0"/>
    </xf>
    <xf numFmtId="41" fontId="24" fillId="15" borderId="101" xfId="0" applyNumberFormat="1" applyFont="1" applyFill="1" applyBorder="1" applyAlignment="1">
      <alignment vertical="center"/>
    </xf>
    <xf numFmtId="41" fontId="24" fillId="15" borderId="102" xfId="0" applyNumberFormat="1" applyFont="1" applyFill="1" applyBorder="1" applyAlignment="1">
      <alignment vertical="center"/>
    </xf>
    <xf numFmtId="41" fontId="24" fillId="15" borderId="38" xfId="0" applyNumberFormat="1" applyFont="1" applyFill="1" applyBorder="1" applyAlignment="1">
      <alignment vertical="center"/>
    </xf>
    <xf numFmtId="41" fontId="33" fillId="18" borderId="51" xfId="0" applyNumberFormat="1" applyFont="1" applyFill="1" applyBorder="1" applyAlignment="1">
      <alignment vertical="center"/>
    </xf>
    <xf numFmtId="41" fontId="33" fillId="18" borderId="19" xfId="0" applyNumberFormat="1" applyFont="1" applyFill="1" applyBorder="1" applyAlignment="1">
      <alignment vertical="center"/>
    </xf>
    <xf numFmtId="41" fontId="33" fillId="18" borderId="20" xfId="0" applyNumberFormat="1" applyFont="1" applyFill="1" applyBorder="1" applyAlignment="1">
      <alignment vertical="center"/>
    </xf>
    <xf numFmtId="41" fontId="24" fillId="10" borderId="51" xfId="0" applyNumberFormat="1" applyFont="1" applyFill="1" applyBorder="1" applyAlignment="1">
      <alignment vertical="center" wrapText="1"/>
    </xf>
    <xf numFmtId="41" fontId="24" fillId="10" borderId="19" xfId="0" applyNumberFormat="1" applyFont="1" applyFill="1" applyBorder="1" applyAlignment="1">
      <alignment vertical="center" wrapText="1"/>
    </xf>
    <xf numFmtId="41" fontId="24" fillId="0" borderId="77" xfId="0" applyNumberFormat="1" applyFont="1" applyBorder="1" applyAlignment="1">
      <alignment vertical="center"/>
    </xf>
    <xf numFmtId="41" fontId="24" fillId="0" borderId="78" xfId="0" applyNumberFormat="1" applyFont="1" applyBorder="1" applyAlignment="1">
      <alignment vertical="center"/>
    </xf>
    <xf numFmtId="41" fontId="27" fillId="12" borderId="7" xfId="0" applyNumberFormat="1" applyFont="1" applyFill="1" applyBorder="1" applyAlignment="1">
      <alignment horizontal="center" vertical="center" wrapText="1"/>
    </xf>
    <xf numFmtId="41" fontId="27" fillId="12" borderId="8" xfId="0" applyNumberFormat="1" applyFont="1" applyFill="1" applyBorder="1" applyAlignment="1">
      <alignment horizontal="center" vertical="center" wrapText="1"/>
    </xf>
    <xf numFmtId="41" fontId="27" fillId="12" borderId="48" xfId="0" applyNumberFormat="1" applyFont="1" applyFill="1" applyBorder="1" applyAlignment="1">
      <alignment horizontal="center" vertical="center" wrapText="1"/>
    </xf>
    <xf numFmtId="3" fontId="27" fillId="12" borderId="47" xfId="0" applyNumberFormat="1" applyFont="1" applyFill="1" applyBorder="1" applyAlignment="1">
      <alignment horizontal="center" vertical="center" wrapText="1"/>
    </xf>
    <xf numFmtId="3" fontId="27" fillId="12" borderId="48" xfId="0" applyNumberFormat="1" applyFont="1" applyFill="1" applyBorder="1" applyAlignment="1">
      <alignment horizontal="center" vertical="center" wrapText="1"/>
    </xf>
    <xf numFmtId="41" fontId="24" fillId="12" borderId="0" xfId="0" applyNumberFormat="1" applyFont="1" applyFill="1" applyAlignment="1">
      <alignment vertical="center"/>
    </xf>
    <xf numFmtId="41" fontId="24" fillId="0" borderId="80" xfId="0" applyNumberFormat="1" applyFont="1" applyBorder="1" applyAlignment="1">
      <alignment vertical="center"/>
    </xf>
    <xf numFmtId="41" fontId="24" fillId="0" borderId="32" xfId="0" applyNumberFormat="1" applyFont="1" applyBorder="1" applyAlignment="1">
      <alignment vertical="center"/>
    </xf>
    <xf numFmtId="41" fontId="19" fillId="0" borderId="4" xfId="0" applyNumberFormat="1" applyFont="1" applyBorder="1" applyAlignment="1">
      <alignment horizontal="center" vertical="center"/>
    </xf>
    <xf numFmtId="41" fontId="19" fillId="0" borderId="2" xfId="0" applyNumberFormat="1" applyFont="1" applyBorder="1" applyAlignment="1">
      <alignment horizontal="center" vertical="center"/>
    </xf>
    <xf numFmtId="41" fontId="19" fillId="0" borderId="5" xfId="0" applyNumberFormat="1" applyFont="1" applyBorder="1" applyAlignment="1">
      <alignment horizontal="center" vertical="center"/>
    </xf>
    <xf numFmtId="182" fontId="24" fillId="6" borderId="14" xfId="0" applyNumberFormat="1" applyFont="1" applyFill="1" applyBorder="1" applyAlignment="1" applyProtection="1">
      <alignment horizontal="center" vertical="center"/>
      <protection locked="0"/>
    </xf>
    <xf numFmtId="0" fontId="31" fillId="11" borderId="14" xfId="0" applyFont="1" applyFill="1" applyBorder="1" applyAlignment="1">
      <alignment horizontal="center" vertical="center"/>
    </xf>
    <xf numFmtId="0" fontId="26" fillId="6" borderId="93" xfId="0" applyFont="1" applyFill="1" applyBorder="1" applyAlignment="1">
      <alignment horizontal="center" vertical="center" wrapText="1"/>
    </xf>
    <xf numFmtId="0" fontId="26" fillId="6" borderId="94" xfId="0" applyFont="1" applyFill="1" applyBorder="1" applyAlignment="1">
      <alignment horizontal="center" vertical="center" wrapText="1"/>
    </xf>
    <xf numFmtId="0" fontId="26" fillId="6" borderId="95" xfId="0" applyFont="1" applyFill="1" applyBorder="1" applyAlignment="1">
      <alignment horizontal="center" vertical="center" wrapText="1"/>
    </xf>
    <xf numFmtId="0" fontId="26" fillId="6" borderId="96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97" xfId="0" applyFont="1" applyFill="1" applyBorder="1" applyAlignment="1">
      <alignment horizontal="center" vertical="center" wrapText="1"/>
    </xf>
    <xf numFmtId="0" fontId="26" fillId="6" borderId="98" xfId="0" applyFont="1" applyFill="1" applyBorder="1" applyAlignment="1">
      <alignment horizontal="center" vertical="center" wrapText="1"/>
    </xf>
    <xf numFmtId="0" fontId="26" fillId="6" borderId="99" xfId="0" applyFont="1" applyFill="1" applyBorder="1" applyAlignment="1">
      <alignment horizontal="center" vertical="center" wrapText="1"/>
    </xf>
    <xf numFmtId="0" fontId="26" fillId="6" borderId="100" xfId="0" applyFont="1" applyFill="1" applyBorder="1" applyAlignment="1">
      <alignment horizontal="center" vertical="center" wrapText="1"/>
    </xf>
    <xf numFmtId="176" fontId="47" fillId="0" borderId="0" xfId="0" applyNumberFormat="1" applyFont="1" applyAlignment="1">
      <alignment horizontal="left" vertical="center" wrapText="1"/>
    </xf>
    <xf numFmtId="41" fontId="24" fillId="10" borderId="80" xfId="0" applyNumberFormat="1" applyFont="1" applyFill="1" applyBorder="1" applyAlignment="1">
      <alignment vertical="center"/>
    </xf>
    <xf numFmtId="41" fontId="24" fillId="10" borderId="32" xfId="0" applyNumberFormat="1" applyFont="1" applyFill="1" applyBorder="1" applyAlignment="1">
      <alignment vertical="center"/>
    </xf>
    <xf numFmtId="41" fontId="24" fillId="15" borderId="77" xfId="0" applyNumberFormat="1" applyFont="1" applyFill="1" applyBorder="1" applyAlignment="1">
      <alignment vertical="center"/>
    </xf>
    <xf numFmtId="41" fontId="24" fillId="15" borderId="78" xfId="0" applyNumberFormat="1" applyFont="1" applyFill="1" applyBorder="1" applyAlignment="1">
      <alignment vertical="center"/>
    </xf>
    <xf numFmtId="41" fontId="24" fillId="14" borderId="51" xfId="0" applyNumberFormat="1" applyFont="1" applyFill="1" applyBorder="1" applyAlignment="1">
      <alignment vertical="center"/>
    </xf>
    <xf numFmtId="41" fontId="24" fillId="14" borderId="19" xfId="0" applyNumberFormat="1" applyFont="1" applyFill="1" applyBorder="1" applyAlignment="1">
      <alignment vertical="center"/>
    </xf>
    <xf numFmtId="41" fontId="24" fillId="14" borderId="20" xfId="0" applyNumberFormat="1" applyFont="1" applyFill="1" applyBorder="1" applyAlignment="1">
      <alignment vertical="center"/>
    </xf>
    <xf numFmtId="41" fontId="24" fillId="0" borderId="51" xfId="0" applyNumberFormat="1" applyFont="1" applyBorder="1" applyAlignment="1">
      <alignment vertical="center"/>
    </xf>
    <xf numFmtId="41" fontId="24" fillId="0" borderId="19" xfId="0" applyNumberFormat="1" applyFont="1" applyBorder="1" applyAlignment="1">
      <alignment vertical="center"/>
    </xf>
    <xf numFmtId="41" fontId="24" fillId="0" borderId="20" xfId="0" applyNumberFormat="1" applyFont="1" applyBorder="1" applyAlignment="1">
      <alignment vertical="center"/>
    </xf>
    <xf numFmtId="41" fontId="24" fillId="13" borderId="52" xfId="0" applyNumberFormat="1" applyFont="1" applyFill="1" applyBorder="1" applyAlignment="1">
      <alignment vertical="center"/>
    </xf>
    <xf numFmtId="41" fontId="24" fillId="13" borderId="28" xfId="0" applyNumberFormat="1" applyFont="1" applyFill="1" applyBorder="1" applyAlignment="1">
      <alignment vertical="center"/>
    </xf>
    <xf numFmtId="41" fontId="24" fillId="13" borderId="45" xfId="0" applyNumberFormat="1" applyFont="1" applyFill="1" applyBorder="1" applyAlignment="1">
      <alignment vertical="center"/>
    </xf>
    <xf numFmtId="41" fontId="24" fillId="13" borderId="51" xfId="0" applyNumberFormat="1" applyFont="1" applyFill="1" applyBorder="1" applyAlignment="1">
      <alignment vertical="center"/>
    </xf>
    <xf numFmtId="41" fontId="24" fillId="13" borderId="19" xfId="0" applyNumberFormat="1" applyFont="1" applyFill="1" applyBorder="1" applyAlignment="1">
      <alignment vertical="center"/>
    </xf>
    <xf numFmtId="41" fontId="24" fillId="13" borderId="20" xfId="0" applyNumberFormat="1" applyFont="1" applyFill="1" applyBorder="1" applyAlignment="1">
      <alignment vertical="center"/>
    </xf>
    <xf numFmtId="41" fontId="24" fillId="10" borderId="82" xfId="0" applyNumberFormat="1" applyFont="1" applyFill="1" applyBorder="1" applyAlignment="1">
      <alignment vertical="center"/>
    </xf>
    <xf numFmtId="41" fontId="24" fillId="10" borderId="83" xfId="0" applyNumberFormat="1" applyFont="1" applyFill="1" applyBorder="1" applyAlignment="1">
      <alignment vertical="center"/>
    </xf>
    <xf numFmtId="3" fontId="25" fillId="18" borderId="43" xfId="0" applyNumberFormat="1" applyFont="1" applyFill="1" applyBorder="1" applyAlignment="1">
      <alignment horizontal="center" vertical="center"/>
    </xf>
    <xf numFmtId="3" fontId="25" fillId="18" borderId="14" xfId="0" applyNumberFormat="1" applyFont="1" applyFill="1" applyBorder="1" applyAlignment="1">
      <alignment horizontal="center" vertical="center"/>
    </xf>
    <xf numFmtId="3" fontId="25" fillId="18" borderId="46" xfId="0" applyNumberFormat="1" applyFont="1" applyFill="1" applyBorder="1" applyAlignment="1">
      <alignment horizontal="center" vertical="center"/>
    </xf>
    <xf numFmtId="173" fontId="25" fillId="18" borderId="43" xfId="12" applyNumberFormat="1" applyFont="1" applyFill="1" applyBorder="1" applyAlignment="1" applyProtection="1">
      <alignment horizontal="center" vertical="center"/>
    </xf>
    <xf numFmtId="173" fontId="25" fillId="18" borderId="14" xfId="12" applyNumberFormat="1" applyFont="1" applyFill="1" applyBorder="1" applyAlignment="1" applyProtection="1">
      <alignment horizontal="center" vertical="center"/>
    </xf>
    <xf numFmtId="173" fontId="25" fillId="18" borderId="46" xfId="12" applyNumberFormat="1" applyFont="1" applyFill="1" applyBorder="1" applyAlignment="1" applyProtection="1">
      <alignment horizontal="center" vertical="center"/>
    </xf>
    <xf numFmtId="0" fontId="34" fillId="11" borderId="14" xfId="0" applyFont="1" applyFill="1" applyBorder="1" applyAlignment="1">
      <alignment horizontal="center" vertical="center" wrapText="1"/>
    </xf>
    <xf numFmtId="41" fontId="26" fillId="3" borderId="3" xfId="0" applyNumberFormat="1" applyFont="1" applyFill="1" applyBorder="1" applyAlignment="1">
      <alignment horizontal="center" vertical="center" wrapText="1"/>
    </xf>
    <xf numFmtId="164" fontId="31" fillId="11" borderId="14" xfId="0" applyNumberFormat="1" applyFont="1" applyFill="1" applyBorder="1" applyAlignment="1">
      <alignment horizontal="center" vertical="center"/>
    </xf>
    <xf numFmtId="41" fontId="27" fillId="0" borderId="18" xfId="0" applyNumberFormat="1" applyFont="1" applyBorder="1" applyAlignment="1">
      <alignment horizontal="center" vertical="center" wrapText="1"/>
    </xf>
    <xf numFmtId="41" fontId="27" fillId="0" borderId="20" xfId="0" applyNumberFormat="1" applyFont="1" applyBorder="1" applyAlignment="1">
      <alignment horizontal="center" vertical="center" wrapText="1"/>
    </xf>
    <xf numFmtId="3" fontId="27" fillId="12" borderId="89" xfId="0" applyNumberFormat="1" applyFont="1" applyFill="1" applyBorder="1" applyAlignment="1">
      <alignment horizontal="center" vertical="center" wrapText="1"/>
    </xf>
    <xf numFmtId="41" fontId="38" fillId="2" borderId="50" xfId="0" applyNumberFormat="1" applyFont="1" applyFill="1" applyBorder="1" applyAlignment="1">
      <alignment horizontal="center" vertical="center"/>
    </xf>
    <xf numFmtId="41" fontId="38" fillId="2" borderId="41" xfId="0" applyNumberFormat="1" applyFont="1" applyFill="1" applyBorder="1" applyAlignment="1">
      <alignment horizontal="center" vertical="center"/>
    </xf>
    <xf numFmtId="41" fontId="38" fillId="2" borderId="44" xfId="0" applyNumberFormat="1" applyFont="1" applyFill="1" applyBorder="1" applyAlignment="1">
      <alignment horizontal="center" vertical="center"/>
    </xf>
    <xf numFmtId="41" fontId="25" fillId="14" borderId="57" xfId="0" applyNumberFormat="1" applyFont="1" applyFill="1" applyBorder="1" applyAlignment="1">
      <alignment vertical="center" wrapText="1"/>
    </xf>
    <xf numFmtId="41" fontId="25" fillId="14" borderId="58" xfId="0" applyNumberFormat="1" applyFont="1" applyFill="1" applyBorder="1" applyAlignment="1">
      <alignment vertical="center" wrapText="1"/>
    </xf>
    <xf numFmtId="41" fontId="25" fillId="14" borderId="59" xfId="0" applyNumberFormat="1" applyFont="1" applyFill="1" applyBorder="1" applyAlignment="1">
      <alignment vertical="center" wrapText="1"/>
    </xf>
    <xf numFmtId="41" fontId="25" fillId="18" borderId="50" xfId="0" applyNumberFormat="1" applyFont="1" applyFill="1" applyBorder="1" applyAlignment="1">
      <alignment vertical="center" wrapText="1"/>
    </xf>
    <xf numFmtId="41" fontId="25" fillId="18" borderId="41" xfId="0" applyNumberFormat="1" applyFont="1" applyFill="1" applyBorder="1" applyAlignment="1">
      <alignment vertical="center" wrapText="1"/>
    </xf>
    <xf numFmtId="41" fontId="25" fillId="18" borderId="42" xfId="0" applyNumberFormat="1" applyFont="1" applyFill="1" applyBorder="1" applyAlignment="1">
      <alignment vertical="center" wrapText="1"/>
    </xf>
    <xf numFmtId="41" fontId="25" fillId="18" borderId="51" xfId="0" applyNumberFormat="1" applyFont="1" applyFill="1" applyBorder="1" applyAlignment="1">
      <alignment vertical="center" wrapText="1"/>
    </xf>
    <xf numFmtId="41" fontId="25" fillId="18" borderId="19" xfId="0" applyNumberFormat="1" applyFont="1" applyFill="1" applyBorder="1" applyAlignment="1">
      <alignment vertical="center" wrapText="1"/>
    </xf>
    <xf numFmtId="41" fontId="25" fillId="18" borderId="20" xfId="0" applyNumberFormat="1" applyFont="1" applyFill="1" applyBorder="1" applyAlignment="1">
      <alignment vertical="center" wrapText="1"/>
    </xf>
    <xf numFmtId="41" fontId="25" fillId="18" borderId="52" xfId="0" applyNumberFormat="1" applyFont="1" applyFill="1" applyBorder="1" applyAlignment="1">
      <alignment vertical="center" wrapText="1"/>
    </xf>
    <xf numFmtId="41" fontId="25" fillId="18" borderId="28" xfId="0" applyNumberFormat="1" applyFont="1" applyFill="1" applyBorder="1" applyAlignment="1">
      <alignment vertical="center" wrapText="1"/>
    </xf>
    <xf numFmtId="41" fontId="25" fillId="18" borderId="45" xfId="0" applyNumberFormat="1" applyFont="1" applyFill="1" applyBorder="1" applyAlignment="1">
      <alignment vertical="center" wrapText="1"/>
    </xf>
    <xf numFmtId="41" fontId="25" fillId="14" borderId="53" xfId="0" applyNumberFormat="1" applyFont="1" applyFill="1" applyBorder="1" applyAlignment="1">
      <alignment vertical="center" wrapText="1"/>
    </xf>
    <xf numFmtId="41" fontId="25" fillId="14" borderId="54" xfId="0" applyNumberFormat="1" applyFont="1" applyFill="1" applyBorder="1" applyAlignment="1">
      <alignment vertical="center" wrapText="1"/>
    </xf>
    <xf numFmtId="41" fontId="25" fillId="14" borderId="55" xfId="0" applyNumberFormat="1" applyFont="1" applyFill="1" applyBorder="1" applyAlignment="1">
      <alignment vertical="center" wrapText="1"/>
    </xf>
    <xf numFmtId="41" fontId="25" fillId="14" borderId="61" xfId="0" applyNumberFormat="1" applyFont="1" applyFill="1" applyBorder="1" applyAlignment="1">
      <alignment horizontal="left" vertical="center" wrapText="1"/>
    </xf>
    <xf numFmtId="41" fontId="25" fillId="14" borderId="62" xfId="0" applyNumberFormat="1" applyFont="1" applyFill="1" applyBorder="1" applyAlignment="1">
      <alignment horizontal="left" vertical="center" wrapText="1"/>
    </xf>
    <xf numFmtId="41" fontId="25" fillId="14" borderId="63" xfId="0" applyNumberFormat="1" applyFont="1" applyFill="1" applyBorder="1" applyAlignment="1">
      <alignment horizontal="left" vertical="center" wrapText="1"/>
    </xf>
    <xf numFmtId="3" fontId="62" fillId="22" borderId="122" xfId="0" applyNumberFormat="1" applyFont="1" applyFill="1" applyBorder="1" applyAlignment="1">
      <alignment horizontal="left" vertical="center"/>
    </xf>
    <xf numFmtId="41" fontId="41" fillId="22" borderId="0" xfId="0" applyNumberFormat="1" applyFont="1" applyFill="1" applyAlignment="1">
      <alignment horizontal="left" vertical="center"/>
    </xf>
    <xf numFmtId="41" fontId="19" fillId="6" borderId="123" xfId="0" applyNumberFormat="1" applyFont="1" applyFill="1" applyBorder="1" applyAlignment="1" applyProtection="1">
      <alignment horizontal="center" vertical="center"/>
      <protection locked="0"/>
    </xf>
    <xf numFmtId="41" fontId="19" fillId="6" borderId="25" xfId="0" applyNumberFormat="1" applyFont="1" applyFill="1" applyBorder="1" applyAlignment="1" applyProtection="1">
      <alignment horizontal="center" vertical="center"/>
      <protection locked="0"/>
    </xf>
    <xf numFmtId="41" fontId="35" fillId="0" borderId="112" xfId="0" applyNumberFormat="1" applyFont="1" applyBorder="1" applyAlignment="1">
      <alignment horizontal="right"/>
    </xf>
    <xf numFmtId="41" fontId="35" fillId="0" borderId="113" xfId="0" applyNumberFormat="1" applyFont="1" applyBorder="1" applyAlignment="1">
      <alignment horizontal="right"/>
    </xf>
    <xf numFmtId="41" fontId="35" fillId="0" borderId="118" xfId="0" applyNumberFormat="1" applyFont="1" applyBorder="1" applyAlignment="1">
      <alignment horizontal="right"/>
    </xf>
    <xf numFmtId="41" fontId="35" fillId="0" borderId="115" xfId="0" applyNumberFormat="1" applyFont="1" applyBorder="1" applyAlignment="1">
      <alignment horizontal="right" vertical="center"/>
    </xf>
    <xf numFmtId="41" fontId="35" fillId="0" borderId="116" xfId="0" applyNumberFormat="1" applyFont="1" applyBorder="1" applyAlignment="1">
      <alignment horizontal="right" vertical="center"/>
    </xf>
    <xf numFmtId="41" fontId="65" fillId="0" borderId="27" xfId="0" applyNumberFormat="1" applyFont="1" applyBorder="1" applyAlignment="1">
      <alignment horizontal="center" vertical="center"/>
    </xf>
    <xf numFmtId="41" fontId="27" fillId="12" borderId="88" xfId="0" applyNumberFormat="1" applyFont="1" applyFill="1" applyBorder="1" applyAlignment="1">
      <alignment horizontal="center" vertical="center" wrapText="1"/>
    </xf>
    <xf numFmtId="41" fontId="27" fillId="12" borderId="89" xfId="0" applyNumberFormat="1" applyFont="1" applyFill="1" applyBorder="1" applyAlignment="1">
      <alignment horizontal="center" vertical="center" wrapText="1"/>
    </xf>
    <xf numFmtId="41" fontId="27" fillId="12" borderId="90" xfId="0" applyNumberFormat="1" applyFont="1" applyFill="1" applyBorder="1" applyAlignment="1">
      <alignment horizontal="center" vertical="center" wrapText="1"/>
    </xf>
    <xf numFmtId="168" fontId="25" fillId="18" borderId="43" xfId="10" applyFont="1" applyFill="1" applyBorder="1" applyAlignment="1" applyProtection="1">
      <alignment horizontal="center" vertical="center"/>
    </xf>
    <xf numFmtId="168" fontId="25" fillId="18" borderId="14" xfId="10" applyFont="1" applyFill="1" applyBorder="1" applyAlignment="1" applyProtection="1">
      <alignment horizontal="center" vertical="center"/>
    </xf>
    <xf numFmtId="168" fontId="25" fillId="18" borderId="46" xfId="10" applyFont="1" applyFill="1" applyBorder="1" applyAlignment="1" applyProtection="1">
      <alignment horizontal="center" vertical="center"/>
    </xf>
    <xf numFmtId="41" fontId="25" fillId="3" borderId="53" xfId="0" applyNumberFormat="1" applyFont="1" applyFill="1" applyBorder="1" applyAlignment="1">
      <alignment vertical="center" wrapText="1"/>
    </xf>
    <xf numFmtId="41" fontId="25" fillId="3" borderId="54" xfId="0" applyNumberFormat="1" applyFont="1" applyFill="1" applyBorder="1" applyAlignment="1">
      <alignment vertical="center" wrapText="1"/>
    </xf>
    <xf numFmtId="41" fontId="25" fillId="3" borderId="55" xfId="0" applyNumberFormat="1" applyFont="1" applyFill="1" applyBorder="1" applyAlignment="1">
      <alignment vertical="center" wrapText="1"/>
    </xf>
    <xf numFmtId="41" fontId="24" fillId="17" borderId="57" xfId="0" applyNumberFormat="1" applyFont="1" applyFill="1" applyBorder="1" applyAlignment="1">
      <alignment vertical="center"/>
    </xf>
    <xf numFmtId="41" fontId="24" fillId="17" borderId="58" xfId="0" applyNumberFormat="1" applyFont="1" applyFill="1" applyBorder="1" applyAlignment="1">
      <alignment vertical="center"/>
    </xf>
    <xf numFmtId="41" fontId="24" fillId="17" borderId="33" xfId="0" applyNumberFormat="1" applyFont="1" applyFill="1" applyBorder="1" applyAlignment="1">
      <alignment vertical="center"/>
    </xf>
    <xf numFmtId="41" fontId="33" fillId="3" borderId="51" xfId="0" applyNumberFormat="1" applyFont="1" applyFill="1" applyBorder="1" applyAlignment="1">
      <alignment vertical="center"/>
    </xf>
    <xf numFmtId="41" fontId="33" fillId="3" borderId="19" xfId="0" applyNumberFormat="1" applyFont="1" applyFill="1" applyBorder="1" applyAlignment="1">
      <alignment vertical="center"/>
    </xf>
    <xf numFmtId="41" fontId="33" fillId="3" borderId="20" xfId="0" applyNumberFormat="1" applyFont="1" applyFill="1" applyBorder="1" applyAlignment="1">
      <alignment vertical="center"/>
    </xf>
    <xf numFmtId="41" fontId="25" fillId="3" borderId="61" xfId="0" applyNumberFormat="1" applyFont="1" applyFill="1" applyBorder="1" applyAlignment="1">
      <alignment vertical="center" wrapText="1"/>
    </xf>
    <xf numFmtId="41" fontId="25" fillId="3" borderId="62" xfId="0" applyNumberFormat="1" applyFont="1" applyFill="1" applyBorder="1" applyAlignment="1">
      <alignment vertical="center" wrapText="1"/>
    </xf>
    <xf numFmtId="41" fontId="25" fillId="3" borderId="63" xfId="0" applyNumberFormat="1" applyFont="1" applyFill="1" applyBorder="1" applyAlignment="1">
      <alignment vertical="center" wrapText="1"/>
    </xf>
    <xf numFmtId="41" fontId="25" fillId="3" borderId="57" xfId="0" applyNumberFormat="1" applyFont="1" applyFill="1" applyBorder="1" applyAlignment="1">
      <alignment vertical="center" wrapText="1"/>
    </xf>
    <xf numFmtId="41" fontId="25" fillId="3" borderId="58" xfId="0" applyNumberFormat="1" applyFont="1" applyFill="1" applyBorder="1" applyAlignment="1">
      <alignment vertical="center" wrapText="1"/>
    </xf>
    <xf numFmtId="41" fontId="25" fillId="3" borderId="59" xfId="0" applyNumberFormat="1" applyFont="1" applyFill="1" applyBorder="1" applyAlignment="1">
      <alignment vertical="center" wrapText="1"/>
    </xf>
    <xf numFmtId="41" fontId="26" fillId="3" borderId="65" xfId="0" applyNumberFormat="1" applyFont="1" applyFill="1" applyBorder="1" applyAlignment="1">
      <alignment horizontal="center" vertical="center" wrapText="1"/>
    </xf>
    <xf numFmtId="41" fontId="26" fillId="3" borderId="66" xfId="0" applyNumberFormat="1" applyFont="1" applyFill="1" applyBorder="1" applyAlignment="1">
      <alignment horizontal="center" vertical="center" wrapText="1"/>
    </xf>
    <xf numFmtId="41" fontId="26" fillId="3" borderId="67" xfId="0" applyNumberFormat="1" applyFont="1" applyFill="1" applyBorder="1" applyAlignment="1">
      <alignment horizontal="center" vertical="center" wrapText="1"/>
    </xf>
    <xf numFmtId="41" fontId="26" fillId="3" borderId="16" xfId="0" applyNumberFormat="1" applyFont="1" applyFill="1" applyBorder="1" applyAlignment="1">
      <alignment horizontal="center" vertical="center" wrapText="1"/>
    </xf>
    <xf numFmtId="41" fontId="26" fillId="3" borderId="1" xfId="0" applyNumberFormat="1" applyFont="1" applyFill="1" applyBorder="1" applyAlignment="1">
      <alignment horizontal="center" vertical="center" wrapText="1"/>
    </xf>
    <xf numFmtId="41" fontId="26" fillId="3" borderId="17" xfId="0" applyNumberFormat="1" applyFont="1" applyFill="1" applyBorder="1" applyAlignment="1">
      <alignment horizontal="center" vertical="center" wrapText="1"/>
    </xf>
    <xf numFmtId="41" fontId="24" fillId="0" borderId="82" xfId="0" applyNumberFormat="1" applyFont="1" applyBorder="1" applyAlignment="1">
      <alignment vertical="center"/>
    </xf>
    <xf numFmtId="41" fontId="24" fillId="0" borderId="83" xfId="0" applyNumberFormat="1" applyFont="1" applyBorder="1" applyAlignment="1">
      <alignment vertical="center"/>
    </xf>
    <xf numFmtId="41" fontId="24" fillId="17" borderId="53" xfId="0" applyNumberFormat="1" applyFont="1" applyFill="1" applyBorder="1" applyAlignment="1">
      <alignment vertical="center"/>
    </xf>
    <xf numFmtId="41" fontId="24" fillId="17" borderId="54" xfId="0" applyNumberFormat="1" applyFont="1" applyFill="1" applyBorder="1" applyAlignment="1">
      <alignment vertical="center"/>
    </xf>
    <xf numFmtId="41" fontId="24" fillId="17" borderId="85" xfId="0" applyNumberFormat="1" applyFont="1" applyFill="1" applyBorder="1" applyAlignment="1">
      <alignment vertical="center"/>
    </xf>
    <xf numFmtId="41" fontId="19" fillId="6" borderId="18" xfId="0" applyNumberFormat="1" applyFont="1" applyFill="1" applyBorder="1" applyAlignment="1" applyProtection="1">
      <alignment horizontal="left" vertical="center"/>
      <protection locked="0"/>
    </xf>
    <xf numFmtId="41" fontId="19" fillId="6" borderId="20" xfId="0" applyNumberFormat="1" applyFont="1" applyFill="1" applyBorder="1" applyAlignment="1" applyProtection="1">
      <alignment horizontal="left" vertical="center"/>
      <protection locked="0"/>
    </xf>
    <xf numFmtId="41" fontId="19" fillId="0" borderId="19" xfId="0" applyNumberFormat="1" applyFont="1" applyBorder="1" applyAlignment="1">
      <alignment horizontal="left" vertical="center"/>
    </xf>
    <xf numFmtId="168" fontId="25" fillId="0" borderId="68" xfId="10" applyFont="1" applyFill="1" applyBorder="1" applyAlignment="1" applyProtection="1">
      <alignment horizontal="center" vertical="center"/>
    </xf>
    <xf numFmtId="168" fontId="25" fillId="0" borderId="74" xfId="10" applyFont="1" applyFill="1" applyBorder="1" applyAlignment="1" applyProtection="1">
      <alignment horizontal="center" vertical="center"/>
    </xf>
    <xf numFmtId="168" fontId="25" fillId="0" borderId="75" xfId="10" applyFont="1" applyFill="1" applyBorder="1" applyAlignment="1" applyProtection="1">
      <alignment horizontal="center" vertical="center"/>
    </xf>
  </cellXfs>
  <cellStyles count="42">
    <cellStyle name="20% - Énfasis2 2" xfId="18" xr:uid="{00000000-0005-0000-0000-000000000000}"/>
    <cellStyle name="20% - Énfasis3 2" xfId="17" xr:uid="{00000000-0005-0000-0000-000001000000}"/>
    <cellStyle name="Euro" xfId="2" xr:uid="{00000000-0005-0000-0000-000002000000}"/>
    <cellStyle name="Euro 2" xfId="22" xr:uid="{00000000-0005-0000-0000-000003000000}"/>
    <cellStyle name="Hipervínculo 2" xfId="3" xr:uid="{00000000-0005-0000-0000-000004000000}"/>
    <cellStyle name="Hipervínculo 3" xfId="14" xr:uid="{00000000-0005-0000-0000-000005000000}"/>
    <cellStyle name="Millares" xfId="10" builtinId="3"/>
    <cellStyle name="Millares [0]" xfId="20" builtinId="6"/>
    <cellStyle name="Millares [0] 2" xfId="4" xr:uid="{00000000-0005-0000-0000-000008000000}"/>
    <cellStyle name="Millares [0] 2 2" xfId="23" xr:uid="{00000000-0005-0000-0000-000009000000}"/>
    <cellStyle name="Millares [0] 3" xfId="31" xr:uid="{00000000-0005-0000-0000-00000A000000}"/>
    <cellStyle name="Millares [0] 4" xfId="37" xr:uid="{00000000-0005-0000-0000-00000B000000}"/>
    <cellStyle name="Millares 10" xfId="35" xr:uid="{00000000-0005-0000-0000-00000C000000}"/>
    <cellStyle name="Millares 11" xfId="39" xr:uid="{00000000-0005-0000-0000-00000D000000}"/>
    <cellStyle name="Millares 12" xfId="40" xr:uid="{00000000-0005-0000-0000-00000E000000}"/>
    <cellStyle name="Millares 13" xfId="41" xr:uid="{00000000-0005-0000-0000-00000F000000}"/>
    <cellStyle name="Millares 2" xfId="5" xr:uid="{00000000-0005-0000-0000-000010000000}"/>
    <cellStyle name="Millares 2 2" xfId="24" xr:uid="{00000000-0005-0000-0000-000011000000}"/>
    <cellStyle name="Millares 3" xfId="16" xr:uid="{00000000-0005-0000-0000-000012000000}"/>
    <cellStyle name="Millares 3 2" xfId="29" xr:uid="{00000000-0005-0000-0000-000013000000}"/>
    <cellStyle name="Millares 4" xfId="26" xr:uid="{00000000-0005-0000-0000-000014000000}"/>
    <cellStyle name="Millares 5" xfId="30" xr:uid="{00000000-0005-0000-0000-000015000000}"/>
    <cellStyle name="Millares 6" xfId="33" xr:uid="{00000000-0005-0000-0000-000016000000}"/>
    <cellStyle name="Millares 7" xfId="34" xr:uid="{00000000-0005-0000-0000-000017000000}"/>
    <cellStyle name="Millares 8" xfId="27" xr:uid="{00000000-0005-0000-0000-000018000000}"/>
    <cellStyle name="Millares 9" xfId="36" xr:uid="{00000000-0005-0000-0000-000019000000}"/>
    <cellStyle name="Millares_CONVERTIR" xfId="19" xr:uid="{00000000-0005-0000-0000-00001A000000}"/>
    <cellStyle name="Moneda" xfId="11" builtinId="4"/>
    <cellStyle name="Moneda [0]" xfId="21" builtinId="7"/>
    <cellStyle name="Moneda [0] 2" xfId="32" xr:uid="{00000000-0005-0000-0000-00001D000000}"/>
    <cellStyle name="Moneda [0] 3" xfId="38" xr:uid="{00000000-0005-0000-0000-00001E000000}"/>
    <cellStyle name="Moneda 2" xfId="13" xr:uid="{00000000-0005-0000-0000-00001F000000}"/>
    <cellStyle name="Moneda 2 2" xfId="28" xr:uid="{00000000-0005-0000-0000-000020000000}"/>
    <cellStyle name="Normal" xfId="0" builtinId="0"/>
    <cellStyle name="Normal 2" xfId="1" xr:uid="{00000000-0005-0000-0000-000022000000}"/>
    <cellStyle name="Normal 3" xfId="6" xr:uid="{00000000-0005-0000-0000-000023000000}"/>
    <cellStyle name="Normal 4" xfId="7" xr:uid="{00000000-0005-0000-0000-000024000000}"/>
    <cellStyle name="Normal 5" xfId="8" xr:uid="{00000000-0005-0000-0000-000025000000}"/>
    <cellStyle name="Normal 8" xfId="9" xr:uid="{00000000-0005-0000-0000-000026000000}"/>
    <cellStyle name="Normal 8 2" xfId="25" xr:uid="{00000000-0005-0000-0000-000027000000}"/>
    <cellStyle name="Normal_CONVERTIR" xfId="15" xr:uid="{00000000-0005-0000-0000-000028000000}"/>
    <cellStyle name="Porcentaje" xfId="12" builtinId="5"/>
  </cellStyles>
  <dxfs count="40">
    <dxf>
      <font>
        <b/>
        <i val="0"/>
        <color rgb="FFC0000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color theme="0"/>
      </font>
      <fill>
        <patternFill>
          <bgColor theme="0"/>
        </patternFill>
      </fill>
    </dxf>
    <dxf>
      <font>
        <color indexed="9"/>
      </font>
    </dxf>
    <dxf>
      <numFmt numFmtId="188" formatCode="_(&quot;$&quot;\ * #,##0_);_(&quot;$&quot;\ * \(#,##0\);_(&quot;$&quot;\ * &quot;-&quot;??_);_(@_)"/>
      <alignment horizontal="general" vertical="center" textRotation="0" wrapText="0" indent="0" justifyLastLine="0" shrinkToFit="0" readingOrder="0"/>
    </dxf>
    <dxf>
      <numFmt numFmtId="167" formatCode="_(&quot;$&quot;\ * #,##0.00_);_(&quot;$&quot;\ * \(#,##0.00\);_(&quot;$&quot;\ * &quot;-&quot;??_);_(@_)"/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_(&quot;$&quot;\ * #,##0.00_);_(&quot;$&quot;\ * \(#,##0.00\);_(&quot;$&quot;\ * &quot;-&quot;??_);_(@_)"/>
      <alignment horizontal="general" vertical="center" textRotation="0" wrapText="0" indent="0" justifyLastLine="0" shrinkToFit="0" readingOrder="0"/>
    </dxf>
    <dxf>
      <numFmt numFmtId="167" formatCode="_(&quot;$&quot;\ * #,##0.00_);_(&quot;$&quot;\ * \(#,##0.00\);_(&quot;$&quot;\ * &quot;-&quot;??_);_(@_)"/>
      <alignment horizontal="general" vertical="center" textRotation="0" wrapText="0" indent="0" justifyLastLine="0" shrinkToFit="0" readingOrder="0"/>
      <protection locked="0" hidden="0"/>
    </dxf>
    <dxf>
      <numFmt numFmtId="167" formatCode="_(&quot;$&quot;\ * #,##0.00_);_(&quot;$&quot;\ * \(#,##0.00\);_(&quot;$&quot;\ * &quot;-&quot;??_);_(@_)"/>
      <alignment horizontal="general" vertical="center" textRotation="0" wrapText="0" indent="0" justifyLastLine="0" shrinkToFit="0" readingOrder="0"/>
      <protection locked="0" hidden="0"/>
    </dxf>
    <dxf>
      <numFmt numFmtId="167" formatCode="_(&quot;$&quot;\ * #,##0.00_);_(&quot;$&quot;\ * \(#,##0.00\);_(&quot;$&quot;\ * &quot;-&quot;??_);_(@_)"/>
      <alignment horizontal="general" vertical="center" textRotation="0" wrapText="0" indent="0" justifyLastLine="0" shrinkToFit="0" readingOrder="0"/>
    </dxf>
    <dxf>
      <numFmt numFmtId="177" formatCode="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/>
        <top style="thin">
          <color theme="0" tint="-0.499984740745262"/>
        </top>
        <bottom/>
      </border>
    </dxf>
    <dxf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numFmt numFmtId="185" formatCode="_-&quot;$&quot;\ * #,##0.00_-;\-&quot;$&quot;\ * #,##0.00_-;_-&quot;$&quot;\ * &quot;-&quot;_-;_-@_-"/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numFmt numFmtId="185" formatCode="_-&quot;$&quot;\ * #,##0.00_-;\-&quot;$&quot;\ * #,##0.00_-;_-&quot;$&quot;\ * &quot;-&quot;_-;_-@_-"/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numFmt numFmtId="185" formatCode="_-&quot;$&quot;\ * #,##0.00_-;\-&quot;$&quot;\ * #,##0.00_-;_-&quot;$&quot;\ * &quot;-&quot;_-;_-@_-"/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numFmt numFmtId="177" formatCode="00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numFmt numFmtId="179" formatCode="dd\-mmm/yyyy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numFmt numFmtId="167" formatCode="_(&quot;$&quot;\ * #,##0.00_);_(&quot;$&quot;\ * \(#,##0.00\);_(&quot;$&quot;\ 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numFmt numFmtId="167" formatCode="_(&quot;$&quot;\ * #,##0.00_);_(&quot;$&quot;\ * \(#,##0.00\);_(&quot;$&quot;\ * &quot;-&quot;??_);_(@_)"/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numFmt numFmtId="177" formatCode="00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numFmt numFmtId="179" formatCode="dd\-mmm/yyyy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numFmt numFmtId="167" formatCode="_(&quot;$&quot;\ * #,##0.00_);_(&quot;$&quot;\ * \(#,##0.00\);_(&quot;$&quot;\ * &quot;-&quot;??_);_(@_)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theme="0" tint="-0.499984740745262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</dxfs>
  <tableStyles count="0" defaultTableStyle="TableStyleMedium2" defaultPivotStyle="PivotStyleLight16"/>
  <colors>
    <mruColors>
      <color rgb="FF6BFA32"/>
      <color rgb="FFFFFB05"/>
      <color rgb="FF2EABD2"/>
      <color rgb="FFCC66FF"/>
      <color rgb="FF66CCFF"/>
      <color rgb="FF0CDEF4"/>
      <color rgb="FF00602B"/>
      <color rgb="FF04D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15</xdr:row>
      <xdr:rowOff>114300</xdr:rowOff>
    </xdr:from>
    <xdr:to>
      <xdr:col>0</xdr:col>
      <xdr:colOff>762000</xdr:colOff>
      <xdr:row>15</xdr:row>
      <xdr:rowOff>114300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66725" y="3057525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504825</xdr:colOff>
      <xdr:row>2</xdr:row>
      <xdr:rowOff>114300</xdr:rowOff>
    </xdr:from>
    <xdr:to>
      <xdr:col>0</xdr:col>
      <xdr:colOff>819150</xdr:colOff>
      <xdr:row>2</xdr:row>
      <xdr:rowOff>114300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04825" y="58102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46224</xdr:colOff>
      <xdr:row>32</xdr:row>
      <xdr:rowOff>33618</xdr:rowOff>
    </xdr:from>
    <xdr:to>
      <xdr:col>6</xdr:col>
      <xdr:colOff>414617</xdr:colOff>
      <xdr:row>32</xdr:row>
      <xdr:rowOff>179294</xdr:rowOff>
    </xdr:to>
    <xdr:sp macro="" textlink="">
      <xdr:nvSpPr>
        <xdr:cNvPr id="6" name="Flecha doblada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5400000">
          <a:off x="6096701" y="6388053"/>
          <a:ext cx="145676" cy="368393"/>
        </a:xfrm>
        <a:prstGeom prst="ben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COMISIONES" displayName="COMISIONES" ref="A4:K19" totalsRowCount="1" headerRowDxfId="39" headerRowBorderDxfId="38" tableBorderDxfId="37" totalsRowBorderDxfId="36">
  <tableColumns count="11">
    <tableColumn id="1" xr3:uid="{00000000-0010-0000-0000-000001000000}" name="C.C." totalsRowLabel="Total" dataDxfId="35" totalsRowDxfId="34"/>
    <tableColumn id="2" xr3:uid="{00000000-0010-0000-0000-000002000000}" name="NOMBRE CONTRATISTA" dataDxfId="33" totalsRowDxfId="32"/>
    <tableColumn id="10" xr3:uid="{00000000-0010-0000-0000-00000A000000}" name="No. RESOLUCIÓN" dataDxfId="31" totalsRowDxfId="30"/>
    <tableColumn id="3" xr3:uid="{00000000-0010-0000-0000-000003000000}" name="FECHA RESOLUCIÓN" dataDxfId="29" totalsRowDxfId="28"/>
    <tableColumn id="6" xr3:uid="{00000000-0010-0000-0000-000006000000}" name="MES DESP." dataDxfId="27" totalsRowDxfId="26">
      <calculatedColumnFormula>MONTH(COMISIONES[[#This Row],[FECHA RESOLUCIÓN]])</calculatedColumnFormula>
    </tableColumn>
    <tableColumn id="9" xr3:uid="{00000000-0010-0000-0000-000009000000}" name="VALOR RESOLUCIÓN" totalsRowFunction="sum" dataDxfId="25" totalsRowDxfId="24"/>
    <tableColumn id="7" xr3:uid="{00000000-0010-0000-0000-000007000000}" name="FECHA LEGALIZACIÓN" dataDxfId="23" totalsRowDxfId="22"/>
    <tableColumn id="8" xr3:uid="{00000000-0010-0000-0000-000008000000}" name="MES LEG." dataDxfId="21" totalsRowDxfId="20">
      <calculatedColumnFormula>MONTH(COMISIONES[[#This Row],[FECHA LEGALIZACIÓN]])</calculatedColumnFormula>
    </tableColumn>
    <tableColumn id="5" xr3:uid="{00000000-0010-0000-0000-000005000000}" name="VALOR $ FINAL RESOLUCIÓN" totalsRowFunction="sum" dataDxfId="19" totalsRowDxfId="18" dataCellStyle="Moneda [0]"/>
    <tableColumn id="11" xr3:uid="{00000000-0010-0000-0000-00000B000000}" name="SALDO A LIBERAR" dataDxfId="17" totalsRowDxfId="16" dataCellStyle="Moneda [0]">
      <calculatedColumnFormula>COMISIONES[[#This Row],[VALOR RESOLUCIÓN]]-COMISIONES[[#This Row],[VALOR $ FINAL RESOLUCIÓN]]</calculatedColumnFormula>
    </tableColumn>
    <tableColumn id="13" xr3:uid="{00000000-0010-0000-0000-00000D000000}" name="OBSERVACIONES LEGALIZACIÓN" totalsRowFunction="count" dataDxfId="15" totalsRow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Histórico2" displayName="Histórico2" ref="A5:E17" totalsRowShown="0" headerRowDxfId="13">
  <autoFilter ref="A5:E17" xr:uid="{00000000-0009-0000-0100-000001000000}"/>
  <tableColumns count="5">
    <tableColumn id="6" xr3:uid="{00000000-0010-0000-0100-000006000000}" name="mes(#)" dataDxfId="12">
      <calculatedColumnFormula>MONTH(Histórico2[[#This Row],[MES ]])</calculatedColumnFormula>
    </tableColumn>
    <tableColumn id="2" xr3:uid="{00000000-0010-0000-0100-000002000000}" name="MES " dataDxfId="11"/>
    <tableColumn id="4" xr3:uid="{00000000-0010-0000-0100-000004000000}" name="VALOR SIN IVA" dataDxfId="10"/>
    <tableColumn id="5" xr3:uid="{00000000-0010-0000-0100-000005000000}" name="IVA" dataDxfId="9"/>
    <tableColumn id="3" xr3:uid="{00000000-0010-0000-0100-000003000000}" name="TOTAL CUENTA" dataDxfId="8">
      <calculatedColumnFormula>SUM(Histórico2[[#This Row],[VALOR SIN IVA]:[IVA]])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Histórico" displayName="Histórico" ref="A1:C16" totalsRowShown="0" headerRowDxfId="7">
  <autoFilter ref="A1:C16" xr:uid="{00000000-0009-0000-0100-000003000000}"/>
  <tableColumns count="3">
    <tableColumn id="1" xr3:uid="{00000000-0010-0000-0200-000001000000}" name="AÑO" dataDxfId="6"/>
    <tableColumn id="2" xr3:uid="{00000000-0010-0000-0200-000002000000}" name="Valor UVT $" dataDxfId="5"/>
    <tableColumn id="3" xr3:uid="{00000000-0010-0000-0200-000003000000}" name="SMMLV $" data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workbookViewId="0">
      <selection activeCell="E9" sqref="E9"/>
    </sheetView>
  </sheetViews>
  <sheetFormatPr baseColWidth="10" defaultColWidth="12.5703125" defaultRowHeight="15" x14ac:dyDescent="0.25"/>
  <cols>
    <col min="1" max="1" width="18.28515625" style="1" customWidth="1"/>
    <col min="2" max="2" width="22.7109375" style="1" customWidth="1"/>
    <col min="3" max="3" width="12.140625" style="1" customWidth="1"/>
    <col min="4" max="4" width="12.42578125" style="1" customWidth="1"/>
    <col min="5" max="5" width="18.140625" style="1" customWidth="1"/>
    <col min="6" max="12" width="8.85546875" style="29" customWidth="1"/>
    <col min="13" max="13" width="13.7109375" style="29" customWidth="1"/>
    <col min="14" max="17" width="12.5703125" style="1" customWidth="1"/>
    <col min="18" max="18" width="7.85546875" style="1" customWidth="1"/>
    <col min="19" max="16384" width="12.5703125" style="1"/>
  </cols>
  <sheetData>
    <row r="1" spans="1:24" ht="21" customHeight="1" x14ac:dyDescent="0.25">
      <c r="B1" s="2">
        <f>Imprimir!E67</f>
        <v>0</v>
      </c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</row>
    <row r="2" spans="1:24" ht="15.75" x14ac:dyDescent="0.25">
      <c r="A2" s="5"/>
      <c r="B2" s="6">
        <f>ROUND(B1,0)</f>
        <v>0</v>
      </c>
      <c r="C2" s="5"/>
      <c r="D2" s="5"/>
      <c r="F2" s="4" t="s">
        <v>0</v>
      </c>
      <c r="G2" s="4" t="str">
        <f>IF(B2&gt;1,"S"," ")</f>
        <v xml:space="preserve"> </v>
      </c>
      <c r="H2" s="4" t="str">
        <f>IF(B2=0,"CERO"," ")</f>
        <v>CERO</v>
      </c>
      <c r="I2" s="3"/>
      <c r="J2" s="3"/>
      <c r="K2" s="3"/>
      <c r="L2" s="3"/>
      <c r="M2" s="3"/>
      <c r="N2" s="4">
        <f>B1+0.001</f>
        <v>1E-3</v>
      </c>
      <c r="O2" s="4" t="str">
        <f>RIGHT(N2,3)</f>
        <v>001</v>
      </c>
      <c r="P2" s="4" t="str">
        <f>LEFT(O2,2)</f>
        <v>00</v>
      </c>
      <c r="Q2" s="4"/>
      <c r="R2" s="4"/>
    </row>
    <row r="3" spans="1:24" x14ac:dyDescent="0.25">
      <c r="A3" s="7" t="s">
        <v>1</v>
      </c>
      <c r="B3" s="8" t="str">
        <f>RIGHT($B$2,12)</f>
        <v>0</v>
      </c>
      <c r="C3" s="8" t="str">
        <f>RIGHT($B$2,11)</f>
        <v>0</v>
      </c>
      <c r="D3" s="8" t="str">
        <f>RIGHT($B$2,10)</f>
        <v>0</v>
      </c>
      <c r="E3" s="8" t="str">
        <f>RIGHT($B$2,9)</f>
        <v>0</v>
      </c>
      <c r="F3" s="4" t="str">
        <f>RIGHT($B$2,8)</f>
        <v>0</v>
      </c>
      <c r="G3" s="4" t="str">
        <f>RIGHT($B$2,7)</f>
        <v>0</v>
      </c>
      <c r="H3" s="4" t="str">
        <f>RIGHT($B$2,6)</f>
        <v>0</v>
      </c>
      <c r="I3" s="4" t="str">
        <f>RIGHT($B$2,5)</f>
        <v>0</v>
      </c>
      <c r="J3" s="4" t="str">
        <f>RIGHT($B$2,4)</f>
        <v>0</v>
      </c>
      <c r="K3" s="4" t="str">
        <f>RIGHT($B$2,3)</f>
        <v>0</v>
      </c>
      <c r="L3" s="4" t="str">
        <f>RIGHT($B$2,2)</f>
        <v>0</v>
      </c>
      <c r="M3" s="4" t="str">
        <f>RIGHT($B$2,1)</f>
        <v>0</v>
      </c>
      <c r="N3" s="4"/>
      <c r="O3" s="4"/>
      <c r="P3" s="4" t="str">
        <f>RIGHT($P$2,2)</f>
        <v>00</v>
      </c>
      <c r="Q3" s="4" t="str">
        <f>RIGHT($P$2,1)</f>
        <v>0</v>
      </c>
      <c r="R3" s="4"/>
    </row>
    <row r="4" spans="1:24" s="10" customFormat="1" ht="15" customHeight="1" x14ac:dyDescent="0.15">
      <c r="A4" s="301" t="s">
        <v>2</v>
      </c>
      <c r="B4" s="9">
        <f>(B3-C3)/100000000000</f>
        <v>0</v>
      </c>
      <c r="C4" s="9">
        <f>(C3-D3)/10000000000</f>
        <v>0</v>
      </c>
      <c r="D4" s="9">
        <f>(D3-E3)/1000000000</f>
        <v>0</v>
      </c>
      <c r="E4" s="9">
        <f>(E3-F3)/100000000</f>
        <v>0</v>
      </c>
      <c r="F4" s="9">
        <f>(F3-G3)/10000000</f>
        <v>0</v>
      </c>
      <c r="G4" s="9">
        <f>(G3-H3)/1000000</f>
        <v>0</v>
      </c>
      <c r="H4" s="9">
        <f>(H3-I3)/100000</f>
        <v>0</v>
      </c>
      <c r="I4" s="9">
        <f>(I3-J3)/10000</f>
        <v>0</v>
      </c>
      <c r="J4" s="9">
        <f>(J3-K3)/1000</f>
        <v>0</v>
      </c>
      <c r="K4" s="9">
        <f>(K3-L3)/100</f>
        <v>0</v>
      </c>
      <c r="L4" s="9">
        <f>(L3-M3)/10</f>
        <v>0</v>
      </c>
      <c r="M4" s="9">
        <f>(M3-N3)/1</f>
        <v>0</v>
      </c>
      <c r="N4" s="4"/>
      <c r="O4" s="4"/>
      <c r="P4" s="4">
        <f>(P3-Q3)/10</f>
        <v>0</v>
      </c>
      <c r="Q4" s="4">
        <f>(Q3-R3)/1</f>
        <v>0</v>
      </c>
      <c r="R4" s="4">
        <f>P4+Q4</f>
        <v>0</v>
      </c>
    </row>
    <row r="5" spans="1:24" s="10" customFormat="1" ht="15" customHeight="1" x14ac:dyDescent="0.15">
      <c r="A5" s="301"/>
      <c r="B5" s="9" t="str">
        <f>IF(B4&gt;8,B25,IF(B4&gt;7,B24,IF(B4&gt;6,B23,IF(B4&gt;5,B22,IF(B4&gt;4,B21,IF(B4&gt;3,B20," "))))))</f>
        <v xml:space="preserve"> </v>
      </c>
      <c r="C5" s="9" t="str">
        <f>IF(C4&gt;8,C25,IF(C4&gt;7,C24,IF(C4&gt;6,C23,IF(C4&gt;5,C22,IF(C4&gt;4,C21,IF(C4&gt;3,C20," "))))))</f>
        <v xml:space="preserve"> </v>
      </c>
      <c r="D5" s="9" t="str">
        <f>IF(D4&gt;8,D25,IF(D4&gt;7,D24,IF(D4&gt;6,D23,IF(D4&gt;5,D22,IF(D4&gt;4,D21,IF(D4&gt;3,D20," "))))))</f>
        <v xml:space="preserve"> </v>
      </c>
      <c r="E5" s="9" t="str">
        <f t="shared" ref="E5:M5" si="0">IF(E4&gt;8,E25,IF(E4&gt;7,E24,IF(E4&gt;6,E23,IF(E4&gt;5,E22,IF(E4&gt;4,E21,IF(E4&gt;3,E20," "))))))</f>
        <v xml:space="preserve"> </v>
      </c>
      <c r="F5" s="9" t="str">
        <f t="shared" si="0"/>
        <v xml:space="preserve"> </v>
      </c>
      <c r="G5" s="9" t="str">
        <f t="shared" si="0"/>
        <v xml:space="preserve"> </v>
      </c>
      <c r="H5" s="9" t="str">
        <f t="shared" si="0"/>
        <v xml:space="preserve"> </v>
      </c>
      <c r="I5" s="9" t="str">
        <f t="shared" si="0"/>
        <v xml:space="preserve"> </v>
      </c>
      <c r="J5" s="9" t="str">
        <f t="shared" si="0"/>
        <v xml:space="preserve"> </v>
      </c>
      <c r="K5" s="9" t="str">
        <f t="shared" si="0"/>
        <v xml:space="preserve"> </v>
      </c>
      <c r="L5" s="9" t="str">
        <f t="shared" si="0"/>
        <v xml:space="preserve"> </v>
      </c>
      <c r="M5" s="9" t="str">
        <f t="shared" si="0"/>
        <v xml:space="preserve"> </v>
      </c>
      <c r="N5" s="4"/>
      <c r="O5" s="4"/>
      <c r="P5" s="4" t="str">
        <f>IF(P4&gt;8,P25,IF(P4&gt;7,P24,IF(P4&gt;6,P23,IF(P4&gt;5,P22,IF(P4&gt;4,P21,IF(P4&gt;3,P20," "))))))</f>
        <v xml:space="preserve"> </v>
      </c>
      <c r="Q5" s="4" t="str">
        <f>IF(Q4&gt;8,Q25,IF(Q4&gt;7,Q24,IF(Q4&gt;6,Q23,IF(Q4&gt;5,Q22,IF(Q4&gt;4,Q21,IF(Q4&gt;3,Q20," "))))))</f>
        <v xml:space="preserve"> </v>
      </c>
      <c r="R5" s="4"/>
    </row>
    <row r="6" spans="1:24" s="10" customFormat="1" ht="15" customHeight="1" x14ac:dyDescent="0.15">
      <c r="A6" s="301"/>
      <c r="B6" s="9" t="str">
        <f>IF(B4&gt;3," ",IF(B4&gt;2,B19,IF(B4&gt;1,B18,IF(B4&gt;0,B17," "))))</f>
        <v xml:space="preserve"> </v>
      </c>
      <c r="C6" s="9" t="str">
        <f>IF(C4&gt;3," ",IF(C4&gt;2,C19,IF(C4&gt;1,C18,IF(C4&gt;0,C17," "))))</f>
        <v xml:space="preserve"> </v>
      </c>
      <c r="D6" s="9" t="str">
        <f>IF(D4&gt;3," ",IF(D4&gt;2,D19,IF(D4&gt;1,D18,IF(D4&gt;0,D17," "))))</f>
        <v xml:space="preserve"> </v>
      </c>
      <c r="E6" s="9" t="str">
        <f t="shared" ref="E6:M6" si="1">IF(E4&gt;3," ",IF(E4&gt;2,E19,IF(E4&gt;1,E18,IF(E4&gt;0,E17," "))))</f>
        <v xml:space="preserve"> </v>
      </c>
      <c r="F6" s="9" t="str">
        <f t="shared" si="1"/>
        <v xml:space="preserve"> </v>
      </c>
      <c r="G6" s="9" t="str">
        <f t="shared" si="1"/>
        <v xml:space="preserve"> </v>
      </c>
      <c r="H6" s="9" t="str">
        <f t="shared" si="1"/>
        <v xml:space="preserve"> </v>
      </c>
      <c r="I6" s="9" t="str">
        <f t="shared" si="1"/>
        <v xml:space="preserve"> </v>
      </c>
      <c r="J6" s="9" t="str">
        <f t="shared" si="1"/>
        <v xml:space="preserve"> </v>
      </c>
      <c r="K6" s="9" t="str">
        <f t="shared" si="1"/>
        <v xml:space="preserve"> </v>
      </c>
      <c r="L6" s="9" t="str">
        <f t="shared" si="1"/>
        <v xml:space="preserve"> </v>
      </c>
      <c r="M6" s="9" t="str">
        <f t="shared" si="1"/>
        <v xml:space="preserve"> </v>
      </c>
      <c r="N6" s="4"/>
      <c r="O6" s="4"/>
      <c r="P6" s="4" t="str">
        <f>IF(P4&gt;3," ",IF(P4&gt;2,P19,IF(P4&gt;1,P18,IF(P4&gt;0,P17," "))))</f>
        <v xml:space="preserve"> </v>
      </c>
      <c r="Q6" s="4" t="str">
        <f>IF(Q4&gt;3," ",IF(Q4&gt;2,Q19,IF(Q4&gt;1,Q18,IF(Q4&gt;0,Q17," "))))</f>
        <v xml:space="preserve"> </v>
      </c>
      <c r="R6" s="4"/>
    </row>
    <row r="7" spans="1:24" s="10" customFormat="1" ht="15" customHeight="1" x14ac:dyDescent="0.15">
      <c r="A7" s="301"/>
      <c r="B7" s="11" t="str">
        <f>IF(B4=1,IF((100+C4+D4)=100,"CIEN",B6)," ")</f>
        <v xml:space="preserve"> </v>
      </c>
      <c r="C7" s="9" t="str">
        <f>IF(D4&gt;0," Y "," ")</f>
        <v xml:space="preserve"> </v>
      </c>
      <c r="D7" s="12"/>
      <c r="E7" s="11" t="str">
        <f>IF(E4=1,IF((100+F4+G4)=100,"CIEN",E6)," ")</f>
        <v xml:space="preserve"> </v>
      </c>
      <c r="F7" s="9" t="str">
        <f>IF(G4&gt;0," Y "," ")</f>
        <v xml:space="preserve"> </v>
      </c>
      <c r="G7" s="9" t="str">
        <f>IF((F4+G4+E4)&gt;0," MILLONES"," ")</f>
        <v xml:space="preserve"> </v>
      </c>
      <c r="H7" s="11" t="str">
        <f>IF(H4=1,IF((100+I4+J4)=100,"CIEN",H6)," ")</f>
        <v xml:space="preserve"> </v>
      </c>
      <c r="I7" s="9" t="str">
        <f>IF(J4&gt;0," Y "," ")</f>
        <v xml:space="preserve"> </v>
      </c>
      <c r="J7" s="9" t="str">
        <f>IF((I4+J4+H4)&gt;0," MIL"," ")</f>
        <v xml:space="preserve"> </v>
      </c>
      <c r="K7" s="11" t="str">
        <f>IF(K4=1,IF((100+L4+M4)=100,"CIEN",K6)," ")</f>
        <v xml:space="preserve"> </v>
      </c>
      <c r="L7" s="9" t="str">
        <f>IF(M4&gt;0," Y "," ")</f>
        <v xml:space="preserve"> </v>
      </c>
      <c r="M7" s="12"/>
      <c r="N7" s="4"/>
      <c r="O7" s="4"/>
      <c r="P7" s="4" t="str">
        <f>IF(Q4&gt;0," Y "," ")</f>
        <v xml:space="preserve"> </v>
      </c>
      <c r="Q7" s="4"/>
      <c r="R7" s="4"/>
    </row>
    <row r="8" spans="1:24" s="10" customFormat="1" ht="15" customHeight="1" x14ac:dyDescent="0.15">
      <c r="A8" s="301"/>
      <c r="B8" s="9" t="str">
        <f>IF(B7="CIEN","CIEN",B6)</f>
        <v xml:space="preserve"> </v>
      </c>
      <c r="C8" s="9" t="str">
        <f>IF(B2=1," ",C7)</f>
        <v xml:space="preserve"> </v>
      </c>
      <c r="D8" s="12"/>
      <c r="E8" s="9" t="str">
        <f>IF(E7="CIEN","CIEN",E6)</f>
        <v xml:space="preserve"> </v>
      </c>
      <c r="F8" s="9" t="str">
        <f>IF($B$2&gt;9999999,F7," ")</f>
        <v xml:space="preserve"> </v>
      </c>
      <c r="G8" s="9" t="str">
        <f>IF(G6=G17,"  MILLON",G7)</f>
        <v xml:space="preserve"> </v>
      </c>
      <c r="H8" s="9" t="str">
        <f>IF(H7="CIEN","CIEN",H6)</f>
        <v xml:space="preserve"> </v>
      </c>
      <c r="I8" s="9" t="str">
        <f>IF($B$2&gt;9999,I7," ")</f>
        <v xml:space="preserve"> </v>
      </c>
      <c r="J8" s="12"/>
      <c r="K8" s="9" t="str">
        <f>IF(K7="CIEN","CIEN",K6)</f>
        <v xml:space="preserve"> </v>
      </c>
      <c r="L8" s="9" t="str">
        <f>IF(B2=1," ",L7)</f>
        <v xml:space="preserve"> </v>
      </c>
      <c r="M8" s="12"/>
      <c r="N8" s="4"/>
      <c r="O8" s="4"/>
      <c r="P8" s="4"/>
      <c r="Q8" s="4"/>
      <c r="R8" s="4"/>
    </row>
    <row r="9" spans="1:24" s="10" customFormat="1" ht="15" customHeight="1" x14ac:dyDescent="0.15">
      <c r="A9" s="301"/>
      <c r="B9" s="12"/>
      <c r="C9" s="12"/>
      <c r="D9" s="11">
        <f>IF(C4=1,10+D4,0)</f>
        <v>0</v>
      </c>
      <c r="E9" s="12"/>
      <c r="F9" s="12"/>
      <c r="G9" s="11">
        <f>IF(F4=1,10+G4,0)</f>
        <v>0</v>
      </c>
      <c r="H9" s="12"/>
      <c r="I9" s="12"/>
      <c r="J9" s="11">
        <f>IF(I4=1,10+J4,0)</f>
        <v>0</v>
      </c>
      <c r="K9" s="12"/>
      <c r="L9" s="12"/>
      <c r="M9" s="11">
        <f>IF(L4=1,10+M4,0)</f>
        <v>0</v>
      </c>
      <c r="N9" s="4"/>
      <c r="O9" s="4"/>
      <c r="P9" s="4"/>
      <c r="Q9" s="4">
        <f>IF(P4=1,10+Q4,0)</f>
        <v>0</v>
      </c>
      <c r="R9" s="4"/>
    </row>
    <row r="10" spans="1:24" s="10" customFormat="1" ht="15" customHeight="1" x14ac:dyDescent="0.15">
      <c r="A10" s="301"/>
      <c r="B10" s="12"/>
      <c r="C10" s="12"/>
      <c r="D10" s="9" t="str">
        <f>IF(D9=$A$26,$G$26,IF(D9=$A$27,$G$27,IF(D9=$A$28,$G$28,IF(D9=$A$29,$G$29,IF(D9=$A$30,$G$30," ")))))</f>
        <v xml:space="preserve"> </v>
      </c>
      <c r="E10" s="12"/>
      <c r="F10" s="12"/>
      <c r="G10" s="9" t="str">
        <f>IF(G9=$A$26,$E$26,IF(G9=$A$27,$E$27,IF(G9=$A$28,$E$28,IF(G9=$A$29,$E$29,IF(G9=$A$30,$E$30," ")))))</f>
        <v xml:space="preserve"> </v>
      </c>
      <c r="H10" s="12"/>
      <c r="I10" s="12"/>
      <c r="J10" s="9" t="str">
        <f>IF(J9=$A$26,$F$26,IF(J9=$A$27,$F$27,IF(J9=$A$28,$F$28,IF(J9=$A$29,$F$29,IF(J9=$A$30,$F$30," ")))))</f>
        <v xml:space="preserve"> </v>
      </c>
      <c r="K10" s="12"/>
      <c r="L10" s="12"/>
      <c r="M10" s="9" t="str">
        <f>IF(M9=$A$26,$G$26,IF(M9=$A$27,$G$27,IF(M9=$A$28,$G$28,IF(M9=$A$29,$G$29,IF(M9=$A$30,$G$30," ")))))</f>
        <v xml:space="preserve"> </v>
      </c>
      <c r="N10" s="4"/>
      <c r="O10" s="4"/>
      <c r="P10" s="4"/>
      <c r="Q10" s="4" t="str">
        <f>IF(Q9=$A$26,$G$26,IF(Q9=$A$27,$G$27,IF(Q9=$A$28,$G$28,IF(Q9=$A$29,$G$29,IF(Q9=$A$30,$G$30," ")))))</f>
        <v xml:space="preserve"> </v>
      </c>
      <c r="R10" s="4"/>
    </row>
    <row r="11" spans="1:24" s="10" customFormat="1" ht="15" customHeight="1" x14ac:dyDescent="0.15">
      <c r="A11" s="301"/>
      <c r="B11" s="9" t="str">
        <f>CONCATENATE(B5,B8)</f>
        <v xml:space="preserve">  </v>
      </c>
      <c r="C11" s="9" t="str">
        <f>CONCATENATE(C5,C6,C8)</f>
        <v xml:space="preserve">   </v>
      </c>
      <c r="D11" s="9" t="str">
        <f>CONCATENATE(D5,D6,D7,D8)</f>
        <v xml:space="preserve">  </v>
      </c>
      <c r="E11" s="9" t="str">
        <f>CONCATENATE(E5,E8)</f>
        <v xml:space="preserve">  </v>
      </c>
      <c r="F11" s="9" t="str">
        <f>CONCATENATE(F5,F6,F8)</f>
        <v xml:space="preserve">   </v>
      </c>
      <c r="G11" s="9" t="str">
        <f>CONCATENATE(G5,G6,G8)</f>
        <v xml:space="preserve">   </v>
      </c>
      <c r="H11" s="9" t="str">
        <f>CONCATENATE(H5,H8)</f>
        <v xml:space="preserve">  </v>
      </c>
      <c r="I11" s="9" t="str">
        <f>CONCATENATE(I5,I6,I8)</f>
        <v xml:space="preserve">   </v>
      </c>
      <c r="J11" s="9" t="str">
        <f>CONCATENATE(J5,J6,J7,J8)</f>
        <v xml:space="preserve">   </v>
      </c>
      <c r="K11" s="9" t="str">
        <f>CONCATENATE(K5,K8)</f>
        <v xml:space="preserve">  </v>
      </c>
      <c r="L11" s="9" t="str">
        <f>CONCATENATE(L5,L6,L8)</f>
        <v xml:space="preserve">   </v>
      </c>
      <c r="M11" s="9" t="str">
        <f>CONCATENATE(M5,M6,M7,M8)</f>
        <v xml:space="preserve">  </v>
      </c>
      <c r="N11" s="4"/>
      <c r="O11" s="4"/>
      <c r="P11" s="4" t="str">
        <f>CONCATENATE(P5,P6,P8)</f>
        <v xml:space="preserve">  </v>
      </c>
      <c r="Q11" s="4" t="str">
        <f>CONCATENATE(Q5,Q6,Q7,Q8)</f>
        <v xml:space="preserve">  </v>
      </c>
      <c r="R11" s="4"/>
    </row>
    <row r="12" spans="1:24" s="10" customFormat="1" ht="15" customHeight="1" x14ac:dyDescent="0.15">
      <c r="A12" s="301"/>
      <c r="B12" s="9" t="str">
        <f>B11</f>
        <v xml:space="preserve">  </v>
      </c>
      <c r="C12" s="9" t="str">
        <f>IF(D9=$A$26," ",IF(D9=$A$27," ",IF(D9=$A$28," ",IF(D9=$A$29," ",IF(D9=$A$30," ",C11)))))</f>
        <v xml:space="preserve">   </v>
      </c>
      <c r="D12" s="9" t="str">
        <f>IF(D9=$A$26,D10,IF(D9=$A$27,D10,IF(D9=$A$28,D10,IF(D9=$A$29,D10,IF(D9=$A$30,D10,D11)))))</f>
        <v xml:space="preserve">  </v>
      </c>
      <c r="E12" s="9" t="str">
        <f>E11</f>
        <v xml:space="preserve">  </v>
      </c>
      <c r="F12" s="9" t="str">
        <f>IF(G9=$A$26," ",IF(G9=$A$27," ",IF(G9=$A$28," ",IF(G9=$A$29," ",IF(G9=$A$30," ",F11)))))</f>
        <v xml:space="preserve">   </v>
      </c>
      <c r="G12" s="9" t="str">
        <f>IF(G9=$A$26,G10,IF(G9=$A$27,G10,IF(G9=$A$28,G10,IF(G9=$A$29,G10,IF(G9=$A$30,G10,G11)))))</f>
        <v xml:space="preserve">   </v>
      </c>
      <c r="H12" s="9" t="str">
        <f>H11</f>
        <v xml:space="preserve">  </v>
      </c>
      <c r="I12" s="9" t="str">
        <f>IF(J9=$A$26," ",IF(J9=$A$27," ",IF(J9=$A$28," ",IF(J9=$A$29," ",IF(J9=$A$30," ",I11)))))</f>
        <v xml:space="preserve">   </v>
      </c>
      <c r="J12" s="9" t="str">
        <f>IF(J9=$A$26,J10,IF(J9=$A$27,J10,IF(J9=$A$28,J10,IF(J9=$A$29,J10,IF(J9=$A$30,J10,J11)))))</f>
        <v xml:space="preserve">   </v>
      </c>
      <c r="K12" s="9" t="str">
        <f>K11</f>
        <v xml:space="preserve">  </v>
      </c>
      <c r="L12" s="9" t="str">
        <f>IF(M9=$A$26," ",IF(M9=$A$27," ",IF(M9=$A$28," ",IF(M9=$A$29," ",IF(M9=$A$30," ",L11)))))</f>
        <v xml:space="preserve">   </v>
      </c>
      <c r="M12" s="9" t="str">
        <f>IF(M9=$A$26,M10,IF(M9=$A$27,M10,IF(M9=$A$28,M10,IF(M9=$A$29,M10,IF(M9=$A$30,M10,M11)))))</f>
        <v xml:space="preserve">  </v>
      </c>
      <c r="N12" s="4"/>
      <c r="O12" s="4"/>
      <c r="P12" s="4" t="str">
        <f>IF(Q9=$A$26," ",IF(Q9=$A$27," ",IF(Q9=$A$28," ",IF(Q9=$A$29," ",IF(Q9=$A$30," ",P11)))))</f>
        <v xml:space="preserve">  </v>
      </c>
      <c r="Q12" s="4" t="str">
        <f>IF(Q9=$A$26,Q10,IF(Q9=$A$27,Q10,IF(Q9=$A$28,Q10,IF(Q9=$A$29,Q10,IF(Q9=$A$30,Q10,Q11)))))</f>
        <v xml:space="preserve">  </v>
      </c>
      <c r="R12" s="4"/>
    </row>
    <row r="13" spans="1:24" s="10" customFormat="1" ht="15" customHeight="1" x14ac:dyDescent="0.2">
      <c r="A13" s="13"/>
      <c r="B13" s="14" t="str">
        <f>LEFT(B1,3)</f>
        <v>0</v>
      </c>
      <c r="C13" s="14"/>
      <c r="D13" s="14"/>
      <c r="E13" s="9"/>
      <c r="F13" s="9"/>
      <c r="G13" s="9"/>
      <c r="H13" s="9"/>
      <c r="I13" s="9"/>
      <c r="J13" s="9"/>
      <c r="K13" s="9"/>
      <c r="L13" s="9" t="str">
        <f>IF(B1&lt;10," ",L12)</f>
        <v xml:space="preserve"> </v>
      </c>
      <c r="M13" s="9"/>
      <c r="N13" s="4"/>
      <c r="O13" s="4"/>
      <c r="P13" s="4"/>
      <c r="Q13" s="4"/>
      <c r="R13" s="4"/>
    </row>
    <row r="14" spans="1:24" s="10" customFormat="1" ht="15" customHeight="1" x14ac:dyDescent="0.2">
      <c r="A14" s="13"/>
      <c r="B14" s="14"/>
      <c r="C14" s="14" t="str">
        <f>IF(B1&gt;1000000000," MIL MILLONES "," ")</f>
        <v xml:space="preserve"> </v>
      </c>
      <c r="D14" s="14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4"/>
      <c r="R14" s="4"/>
    </row>
    <row r="15" spans="1:24" x14ac:dyDescent="0.25">
      <c r="B15" s="302" t="str">
        <f>CONCATENATE(H2,B12,C12,D12,C13,C14,E12,F12,G12,H12,I12,J12,K12,L13,M12,F2,G2,P15)</f>
        <v xml:space="preserve">CERO                              PESO       </v>
      </c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4"/>
      <c r="O15" s="15"/>
      <c r="P15" s="15" t="str">
        <f>CONCATENATE(O16,P12,Q12,P16)</f>
        <v xml:space="preserve">      </v>
      </c>
      <c r="Q15" s="15"/>
      <c r="R15" s="4"/>
      <c r="S15" s="16"/>
      <c r="T15" s="16"/>
      <c r="U15" s="16"/>
      <c r="V15" s="16"/>
      <c r="W15" s="16"/>
      <c r="X15" s="17"/>
    </row>
    <row r="16" spans="1:24" x14ac:dyDescent="0.25">
      <c r="A16" s="18" t="s">
        <v>1</v>
      </c>
      <c r="B16" s="19" t="str">
        <f>TRIM(B15)</f>
        <v>CERO PESO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1"/>
      <c r="N16" s="4"/>
      <c r="O16" s="4" t="str">
        <f>IF(R4&gt;0," CON"," ")</f>
        <v xml:space="preserve"> </v>
      </c>
      <c r="P16" s="4" t="str">
        <f>IF(R4&gt;0," CENTAVOS"," ")</f>
        <v xml:space="preserve"> </v>
      </c>
      <c r="Q16" s="4"/>
      <c r="R16" s="4"/>
    </row>
    <row r="17" spans="1:18" x14ac:dyDescent="0.25">
      <c r="A17" s="22"/>
      <c r="B17" s="23" t="s">
        <v>3</v>
      </c>
      <c r="C17" s="23" t="s">
        <v>4</v>
      </c>
      <c r="D17" s="23" t="s">
        <v>5</v>
      </c>
      <c r="E17" s="24" t="s">
        <v>6</v>
      </c>
      <c r="F17" s="23" t="s">
        <v>4</v>
      </c>
      <c r="G17" s="23" t="s">
        <v>5</v>
      </c>
      <c r="H17" s="23" t="s">
        <v>3</v>
      </c>
      <c r="I17" s="23" t="s">
        <v>4</v>
      </c>
      <c r="J17" s="23" t="s">
        <v>5</v>
      </c>
      <c r="K17" s="23" t="s">
        <v>3</v>
      </c>
      <c r="L17" s="23" t="s">
        <v>4</v>
      </c>
      <c r="M17" s="23" t="s">
        <v>5</v>
      </c>
      <c r="N17" s="4"/>
      <c r="O17" s="4"/>
      <c r="P17" s="4" t="s">
        <v>4</v>
      </c>
      <c r="Q17" s="4" t="s">
        <v>5</v>
      </c>
      <c r="R17" s="4"/>
    </row>
    <row r="18" spans="1:18" x14ac:dyDescent="0.25">
      <c r="A18" s="25"/>
      <c r="B18" s="23" t="s">
        <v>7</v>
      </c>
      <c r="C18" s="23" t="s">
        <v>8</v>
      </c>
      <c r="D18" s="23" t="s">
        <v>9</v>
      </c>
      <c r="E18" s="24" t="s">
        <v>10</v>
      </c>
      <c r="F18" s="23" t="s">
        <v>8</v>
      </c>
      <c r="G18" s="23" t="s">
        <v>9</v>
      </c>
      <c r="H18" s="23" t="s">
        <v>7</v>
      </c>
      <c r="I18" s="23" t="s">
        <v>8</v>
      </c>
      <c r="J18" s="23" t="s">
        <v>9</v>
      </c>
      <c r="K18" s="23" t="s">
        <v>7</v>
      </c>
      <c r="L18" s="23" t="s">
        <v>8</v>
      </c>
      <c r="M18" s="23" t="s">
        <v>9</v>
      </c>
      <c r="N18" s="4"/>
      <c r="O18" s="4"/>
      <c r="P18" s="4" t="s">
        <v>8</v>
      </c>
      <c r="Q18" s="4" t="s">
        <v>9</v>
      </c>
      <c r="R18" s="4"/>
    </row>
    <row r="19" spans="1:18" x14ac:dyDescent="0.25">
      <c r="A19" s="25"/>
      <c r="B19" s="23" t="s">
        <v>11</v>
      </c>
      <c r="C19" s="23" t="s">
        <v>12</v>
      </c>
      <c r="D19" s="23" t="s">
        <v>13</v>
      </c>
      <c r="E19" s="24" t="s">
        <v>14</v>
      </c>
      <c r="F19" s="23" t="s">
        <v>12</v>
      </c>
      <c r="G19" s="23" t="s">
        <v>13</v>
      </c>
      <c r="H19" s="23" t="s">
        <v>11</v>
      </c>
      <c r="I19" s="23" t="s">
        <v>12</v>
      </c>
      <c r="J19" s="23" t="s">
        <v>13</v>
      </c>
      <c r="K19" s="23" t="s">
        <v>11</v>
      </c>
      <c r="L19" s="23" t="s">
        <v>12</v>
      </c>
      <c r="M19" s="23" t="s">
        <v>13</v>
      </c>
      <c r="N19" s="4"/>
      <c r="O19" s="4"/>
      <c r="P19" s="4" t="s">
        <v>12</v>
      </c>
      <c r="Q19" s="4" t="s">
        <v>13</v>
      </c>
      <c r="R19" s="4"/>
    </row>
    <row r="20" spans="1:18" x14ac:dyDescent="0.25">
      <c r="A20" s="25"/>
      <c r="B20" s="23" t="s">
        <v>15</v>
      </c>
      <c r="C20" s="23" t="s">
        <v>16</v>
      </c>
      <c r="D20" s="23" t="s">
        <v>17</v>
      </c>
      <c r="E20" s="24" t="s">
        <v>18</v>
      </c>
      <c r="F20" s="23" t="s">
        <v>16</v>
      </c>
      <c r="G20" s="23" t="s">
        <v>17</v>
      </c>
      <c r="H20" s="23" t="s">
        <v>15</v>
      </c>
      <c r="I20" s="23" t="s">
        <v>16</v>
      </c>
      <c r="J20" s="23" t="s">
        <v>17</v>
      </c>
      <c r="K20" s="23" t="s">
        <v>15</v>
      </c>
      <c r="L20" s="23" t="s">
        <v>16</v>
      </c>
      <c r="M20" s="23" t="s">
        <v>17</v>
      </c>
      <c r="N20" s="4"/>
      <c r="O20" s="4"/>
      <c r="P20" s="4" t="s">
        <v>16</v>
      </c>
      <c r="Q20" s="4" t="s">
        <v>17</v>
      </c>
      <c r="R20" s="4"/>
    </row>
    <row r="21" spans="1:18" x14ac:dyDescent="0.25">
      <c r="A21" s="25"/>
      <c r="B21" s="23" t="s">
        <v>19</v>
      </c>
      <c r="C21" s="23" t="s">
        <v>20</v>
      </c>
      <c r="D21" s="23" t="s">
        <v>21</v>
      </c>
      <c r="E21" s="24" t="s">
        <v>22</v>
      </c>
      <c r="F21" s="23" t="s">
        <v>20</v>
      </c>
      <c r="G21" s="23" t="s">
        <v>21</v>
      </c>
      <c r="H21" s="23" t="s">
        <v>19</v>
      </c>
      <c r="I21" s="23" t="s">
        <v>20</v>
      </c>
      <c r="J21" s="23" t="s">
        <v>21</v>
      </c>
      <c r="K21" s="23" t="s">
        <v>19</v>
      </c>
      <c r="L21" s="23" t="s">
        <v>20</v>
      </c>
      <c r="M21" s="23" t="s">
        <v>21</v>
      </c>
      <c r="N21" s="4"/>
      <c r="O21" s="4"/>
      <c r="P21" s="4" t="s">
        <v>20</v>
      </c>
      <c r="Q21" s="4" t="s">
        <v>21</v>
      </c>
      <c r="R21" s="4"/>
    </row>
    <row r="22" spans="1:18" x14ac:dyDescent="0.25">
      <c r="A22" s="22"/>
      <c r="B22" s="23" t="s">
        <v>23</v>
      </c>
      <c r="C22" s="23" t="s">
        <v>24</v>
      </c>
      <c r="D22" s="23" t="s">
        <v>25</v>
      </c>
      <c r="E22" s="24" t="s">
        <v>26</v>
      </c>
      <c r="F22" s="23" t="s">
        <v>24</v>
      </c>
      <c r="G22" s="23" t="s">
        <v>25</v>
      </c>
      <c r="H22" s="23" t="s">
        <v>23</v>
      </c>
      <c r="I22" s="23" t="s">
        <v>24</v>
      </c>
      <c r="J22" s="23" t="s">
        <v>25</v>
      </c>
      <c r="K22" s="23" t="s">
        <v>23</v>
      </c>
      <c r="L22" s="23" t="s">
        <v>24</v>
      </c>
      <c r="M22" s="23" t="s">
        <v>25</v>
      </c>
      <c r="N22" s="4"/>
      <c r="O22" s="4"/>
      <c r="P22" s="4" t="s">
        <v>24</v>
      </c>
      <c r="Q22" s="4" t="s">
        <v>25</v>
      </c>
      <c r="R22" s="4"/>
    </row>
    <row r="23" spans="1:18" x14ac:dyDescent="0.25">
      <c r="A23" s="22"/>
      <c r="B23" s="23" t="s">
        <v>27</v>
      </c>
      <c r="C23" s="23" t="s">
        <v>28</v>
      </c>
      <c r="D23" s="23" t="s">
        <v>29</v>
      </c>
      <c r="E23" s="24" t="s">
        <v>30</v>
      </c>
      <c r="F23" s="23" t="s">
        <v>28</v>
      </c>
      <c r="G23" s="23" t="s">
        <v>29</v>
      </c>
      <c r="H23" s="23" t="s">
        <v>27</v>
      </c>
      <c r="I23" s="23" t="s">
        <v>28</v>
      </c>
      <c r="J23" s="23" t="s">
        <v>29</v>
      </c>
      <c r="K23" s="23" t="s">
        <v>27</v>
      </c>
      <c r="L23" s="23" t="s">
        <v>28</v>
      </c>
      <c r="M23" s="23" t="s">
        <v>29</v>
      </c>
      <c r="N23" s="4"/>
      <c r="O23" s="4"/>
      <c r="P23" s="4" t="s">
        <v>28</v>
      </c>
      <c r="Q23" s="4" t="s">
        <v>29</v>
      </c>
      <c r="R23" s="4"/>
    </row>
    <row r="24" spans="1:18" x14ac:dyDescent="0.25">
      <c r="A24" s="22"/>
      <c r="B24" s="23" t="s">
        <v>31</v>
      </c>
      <c r="C24" s="23" t="s">
        <v>32</v>
      </c>
      <c r="D24" s="23" t="s">
        <v>33</v>
      </c>
      <c r="E24" s="24" t="s">
        <v>34</v>
      </c>
      <c r="F24" s="23" t="s">
        <v>32</v>
      </c>
      <c r="G24" s="23" t="s">
        <v>33</v>
      </c>
      <c r="H24" s="23" t="s">
        <v>31</v>
      </c>
      <c r="I24" s="23" t="s">
        <v>32</v>
      </c>
      <c r="J24" s="23" t="s">
        <v>33</v>
      </c>
      <c r="K24" s="23" t="s">
        <v>31</v>
      </c>
      <c r="L24" s="23" t="s">
        <v>32</v>
      </c>
      <c r="M24" s="23" t="s">
        <v>33</v>
      </c>
      <c r="N24" s="4"/>
      <c r="O24" s="4"/>
      <c r="P24" s="4" t="s">
        <v>32</v>
      </c>
      <c r="Q24" s="4" t="s">
        <v>33</v>
      </c>
      <c r="R24" s="4"/>
    </row>
    <row r="25" spans="1:18" x14ac:dyDescent="0.25">
      <c r="A25" s="22"/>
      <c r="B25" s="23" t="s">
        <v>35</v>
      </c>
      <c r="C25" s="23" t="s">
        <v>36</v>
      </c>
      <c r="D25" s="23" t="s">
        <v>37</v>
      </c>
      <c r="E25" s="24" t="s">
        <v>38</v>
      </c>
      <c r="F25" s="23" t="s">
        <v>36</v>
      </c>
      <c r="G25" s="23" t="s">
        <v>37</v>
      </c>
      <c r="H25" s="23" t="s">
        <v>35</v>
      </c>
      <c r="I25" s="23" t="s">
        <v>36</v>
      </c>
      <c r="J25" s="23" t="s">
        <v>37</v>
      </c>
      <c r="K25" s="23" t="s">
        <v>35</v>
      </c>
      <c r="L25" s="23" t="s">
        <v>36</v>
      </c>
      <c r="M25" s="23" t="s">
        <v>37</v>
      </c>
      <c r="N25" s="4"/>
      <c r="O25" s="4"/>
      <c r="P25" s="4" t="s">
        <v>36</v>
      </c>
      <c r="Q25" s="4" t="s">
        <v>37</v>
      </c>
      <c r="R25" s="4"/>
    </row>
    <row r="26" spans="1:18" x14ac:dyDescent="0.25">
      <c r="A26" s="26">
        <v>11</v>
      </c>
      <c r="B26" s="27"/>
      <c r="C26" s="27"/>
      <c r="D26" s="27"/>
      <c r="E26" s="24" t="s">
        <v>39</v>
      </c>
      <c r="F26" s="23" t="s">
        <v>40</v>
      </c>
      <c r="G26" s="23" t="s">
        <v>41</v>
      </c>
      <c r="H26" s="3"/>
      <c r="I26" s="3"/>
      <c r="J26" s="3"/>
      <c r="K26" s="3"/>
      <c r="L26" s="3"/>
      <c r="M26" s="3"/>
      <c r="N26" s="4"/>
      <c r="O26" s="4"/>
      <c r="P26" s="4"/>
      <c r="Q26" s="4"/>
      <c r="R26" s="4"/>
    </row>
    <row r="27" spans="1:18" x14ac:dyDescent="0.25">
      <c r="A27" s="26">
        <v>12</v>
      </c>
      <c r="B27" s="27"/>
      <c r="C27" s="27"/>
      <c r="D27" s="27"/>
      <c r="E27" s="24" t="s">
        <v>42</v>
      </c>
      <c r="F27" s="23" t="s">
        <v>43</v>
      </c>
      <c r="G27" s="23" t="s">
        <v>44</v>
      </c>
      <c r="H27" s="3"/>
      <c r="I27" s="3"/>
      <c r="J27" s="3"/>
      <c r="K27" s="3"/>
      <c r="L27" s="3"/>
      <c r="M27" s="3"/>
      <c r="N27" s="4"/>
      <c r="O27" s="4"/>
      <c r="P27" s="4"/>
      <c r="Q27" s="4"/>
      <c r="R27" s="4"/>
    </row>
    <row r="28" spans="1:18" x14ac:dyDescent="0.25">
      <c r="A28" s="26">
        <v>13</v>
      </c>
      <c r="B28" s="27"/>
      <c r="C28" s="27"/>
      <c r="D28" s="27"/>
      <c r="E28" s="24" t="s">
        <v>45</v>
      </c>
      <c r="F28" s="23" t="s">
        <v>46</v>
      </c>
      <c r="G28" s="23" t="s">
        <v>47</v>
      </c>
      <c r="H28" s="3"/>
      <c r="I28" s="3"/>
      <c r="J28" s="3"/>
      <c r="K28" s="3"/>
      <c r="L28" s="3"/>
      <c r="M28" s="3"/>
      <c r="N28" s="4"/>
      <c r="O28" s="4"/>
      <c r="P28" s="4"/>
      <c r="Q28" s="4"/>
      <c r="R28" s="4"/>
    </row>
    <row r="29" spans="1:18" x14ac:dyDescent="0.25">
      <c r="A29" s="26">
        <v>14</v>
      </c>
      <c r="B29" s="27"/>
      <c r="C29" s="27"/>
      <c r="D29" s="27"/>
      <c r="E29" s="24" t="s">
        <v>48</v>
      </c>
      <c r="F29" s="23" t="s">
        <v>49</v>
      </c>
      <c r="G29" s="23" t="s">
        <v>50</v>
      </c>
      <c r="H29" s="3"/>
      <c r="I29" s="3"/>
      <c r="J29" s="3"/>
      <c r="K29" s="3"/>
      <c r="L29" s="3"/>
      <c r="M29" s="3"/>
      <c r="N29" s="4"/>
      <c r="O29" s="4"/>
      <c r="P29" s="4"/>
      <c r="Q29" s="4"/>
      <c r="R29" s="4"/>
    </row>
    <row r="30" spans="1:18" x14ac:dyDescent="0.25">
      <c r="A30" s="26">
        <v>15</v>
      </c>
      <c r="B30" s="27"/>
      <c r="C30" s="27"/>
      <c r="D30" s="27"/>
      <c r="E30" s="24" t="s">
        <v>51</v>
      </c>
      <c r="F30" s="23" t="s">
        <v>52</v>
      </c>
      <c r="G30" s="23" t="s">
        <v>53</v>
      </c>
      <c r="H30" s="3"/>
      <c r="I30" s="3"/>
      <c r="J30" s="3"/>
      <c r="K30" s="3"/>
      <c r="L30" s="3"/>
      <c r="M30" s="3"/>
      <c r="N30" s="4"/>
      <c r="O30" s="4"/>
      <c r="P30" s="4"/>
      <c r="Q30" s="4"/>
      <c r="R30" s="4"/>
    </row>
    <row r="31" spans="1:18" x14ac:dyDescent="0.25">
      <c r="B31" s="28"/>
      <c r="C31" s="28"/>
      <c r="D31" s="28"/>
      <c r="E31" s="28"/>
      <c r="F31" s="3"/>
      <c r="G31" s="3"/>
      <c r="H31" s="3"/>
      <c r="I31" s="3"/>
      <c r="J31" s="3"/>
      <c r="K31" s="3"/>
      <c r="L31" s="3"/>
      <c r="M31" s="3"/>
      <c r="N31" s="4"/>
      <c r="O31" s="4"/>
      <c r="P31" s="4"/>
      <c r="Q31" s="4"/>
      <c r="R31" s="4"/>
    </row>
  </sheetData>
  <sheetProtection formatCells="0" formatColumns="0" formatRows="0"/>
  <mergeCells count="2">
    <mergeCell ref="A4:A12"/>
    <mergeCell ref="B15:M15"/>
  </mergeCells>
  <conditionalFormatting sqref="E9:F10 H9:I10">
    <cfRule type="cellIs" dxfId="3" priority="1" stopIfTrue="1" operator="equal">
      <formula>0</formula>
    </cfRule>
  </conditionalFormatting>
  <pageMargins left="0.7" right="0.7" top="0.75" bottom="0.75" header="0.3" footer="0.3"/>
  <pageSetup orientation="portrait" verticalDpi="300" r:id="rId1"/>
  <headerFooter alignWithMargins="0">
    <oddHeader>&amp;C&amp;G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BFA32"/>
    <pageSetUpPr fitToPage="1"/>
  </sheetPr>
  <dimension ref="A1:H86"/>
  <sheetViews>
    <sheetView showGridLines="0" tabSelected="1" showRuler="0" topLeftCell="A16" zoomScale="85" zoomScaleNormal="85" workbookViewId="0">
      <selection activeCell="D16" sqref="D16"/>
    </sheetView>
  </sheetViews>
  <sheetFormatPr baseColWidth="10" defaultColWidth="0" defaultRowHeight="18" customHeight="1" zeroHeight="1" x14ac:dyDescent="0.25"/>
  <cols>
    <col min="1" max="1" width="1.7109375" style="30" customWidth="1"/>
    <col min="2" max="2" width="3.5703125" style="30" customWidth="1"/>
    <col min="3" max="3" width="80.7109375" style="72" customWidth="1"/>
    <col min="4" max="4" width="25.7109375" style="72" customWidth="1"/>
    <col min="5" max="5" width="2.7109375" style="30" customWidth="1"/>
    <col min="6" max="6" width="20.7109375" style="30" customWidth="1"/>
    <col min="7" max="8" width="1.7109375" style="30" customWidth="1"/>
    <col min="9" max="16384" width="11.42578125" style="30" hidden="1"/>
  </cols>
  <sheetData>
    <row r="1" spans="1:8" s="78" customFormat="1" ht="15.75" x14ac:dyDescent="0.25">
      <c r="A1" s="320"/>
      <c r="B1" s="320"/>
      <c r="C1" s="320"/>
      <c r="D1" s="320"/>
      <c r="E1" s="320"/>
      <c r="F1" s="320"/>
      <c r="G1" s="320"/>
      <c r="H1" s="320"/>
    </row>
    <row r="2" spans="1:8" s="78" customFormat="1" ht="15.75" x14ac:dyDescent="0.25">
      <c r="A2" s="300"/>
      <c r="B2" s="300"/>
      <c r="C2" s="300"/>
      <c r="D2" s="300"/>
      <c r="E2" s="300"/>
      <c r="F2" s="300"/>
      <c r="G2" s="300"/>
      <c r="H2" s="300"/>
    </row>
    <row r="3" spans="1:8" s="78" customFormat="1" ht="15.75" x14ac:dyDescent="0.25">
      <c r="A3" s="300"/>
      <c r="B3" s="300"/>
      <c r="C3" s="300"/>
      <c r="D3" s="300"/>
      <c r="E3" s="300"/>
      <c r="F3" s="300"/>
      <c r="G3" s="300"/>
      <c r="H3" s="300"/>
    </row>
    <row r="4" spans="1:8" s="78" customFormat="1" ht="15.75" x14ac:dyDescent="0.25">
      <c r="A4" s="300"/>
      <c r="B4" s="300"/>
      <c r="C4" s="300"/>
      <c r="D4" s="300"/>
      <c r="E4" s="300"/>
      <c r="F4" s="300"/>
      <c r="G4" s="300"/>
      <c r="H4" s="300"/>
    </row>
    <row r="5" spans="1:8" s="78" customFormat="1" ht="15.75" x14ac:dyDescent="0.25">
      <c r="A5" s="300"/>
      <c r="B5" s="300"/>
      <c r="C5" s="300"/>
      <c r="D5" s="300"/>
      <c r="E5" s="300"/>
      <c r="F5" s="300"/>
      <c r="G5" s="300"/>
      <c r="H5" s="300"/>
    </row>
    <row r="6" spans="1:8" s="78" customFormat="1" ht="15.75" x14ac:dyDescent="0.25">
      <c r="A6" s="320" t="s">
        <v>75</v>
      </c>
      <c r="B6" s="320"/>
      <c r="C6" s="320"/>
      <c r="D6" s="320"/>
      <c r="E6" s="320"/>
      <c r="F6" s="320"/>
      <c r="G6" s="320"/>
      <c r="H6" s="320"/>
    </row>
    <row r="7" spans="1:8" s="78" customFormat="1" ht="15.75" x14ac:dyDescent="0.25">
      <c r="A7" s="320" t="s">
        <v>76</v>
      </c>
      <c r="B7" s="320"/>
      <c r="C7" s="320"/>
      <c r="D7" s="320"/>
      <c r="E7" s="320"/>
      <c r="F7" s="320"/>
      <c r="G7" s="320"/>
      <c r="H7" s="320"/>
    </row>
    <row r="8" spans="1:8" s="78" customFormat="1" ht="15.75" x14ac:dyDescent="0.25">
      <c r="A8" s="320" t="str">
        <f>CONCATENATE("REGIONAL ",Liquidación!G4)</f>
        <v xml:space="preserve">REGIONAL SEDE - GR.FINANCIERO </v>
      </c>
      <c r="B8" s="320"/>
      <c r="C8" s="320"/>
      <c r="D8" s="320"/>
      <c r="E8" s="320"/>
      <c r="F8" s="320"/>
      <c r="G8" s="320"/>
      <c r="H8" s="320"/>
    </row>
    <row r="9" spans="1:8" ht="8.1" customHeight="1" x14ac:dyDescent="0.25">
      <c r="A9" s="321"/>
      <c r="B9" s="321"/>
      <c r="C9" s="321"/>
      <c r="D9" s="321"/>
      <c r="E9" s="321"/>
      <c r="F9" s="321"/>
      <c r="G9" s="321"/>
      <c r="H9" s="321"/>
    </row>
    <row r="10" spans="1:8" s="52" customFormat="1" ht="15" x14ac:dyDescent="0.25">
      <c r="A10" s="324" t="s">
        <v>183</v>
      </c>
      <c r="B10" s="324"/>
      <c r="C10" s="324"/>
      <c r="D10" s="324"/>
      <c r="E10" s="324"/>
      <c r="F10" s="324"/>
      <c r="G10" s="324"/>
      <c r="H10" s="324"/>
    </row>
    <row r="11" spans="1:8" ht="8.1" customHeight="1" x14ac:dyDescent="0.25">
      <c r="B11" s="61"/>
    </row>
    <row r="12" spans="1:8" s="52" customFormat="1" ht="15" x14ac:dyDescent="0.25">
      <c r="A12" s="81"/>
      <c r="B12" s="52" t="str">
        <f>Liquidación!D24&amp;Liquidación!E24&amp;"  "&amp;Liquidación!F24&amp;"  "&amp;DAY(Liquidación!G24)&amp;"-"&amp;MONTH(Liquidación!G24)&amp;"/"&amp;YEAR(Liquidación!G24)</f>
        <v>Contrato No.  del:  2-1/2025</v>
      </c>
      <c r="C12" s="81"/>
      <c r="D12" s="77"/>
      <c r="E12" s="61" t="s">
        <v>79</v>
      </c>
      <c r="F12" s="83">
        <f ca="1">Liquidación!D7</f>
        <v>46073</v>
      </c>
      <c r="G12" s="81"/>
      <c r="H12" s="81"/>
    </row>
    <row r="13" spans="1:8" s="52" customFormat="1" ht="15.75" thickBot="1" x14ac:dyDescent="0.3">
      <c r="A13" s="81"/>
      <c r="B13" s="329" t="e">
        <f>CONCATENATE(Liquidación!F1," ",Liquidación!G1)</f>
        <v>#N/A</v>
      </c>
      <c r="C13" s="329"/>
      <c r="D13" s="99"/>
      <c r="E13" s="82" t="str">
        <f>Liquidación!F2</f>
        <v>C.C. :</v>
      </c>
      <c r="F13" s="100">
        <f>Liquidación!G2</f>
        <v>0</v>
      </c>
      <c r="G13" s="81"/>
      <c r="H13" s="81"/>
    </row>
    <row r="14" spans="1:8" s="32" customFormat="1" ht="8.1" customHeight="1" x14ac:dyDescent="0.25">
      <c r="B14" s="63"/>
      <c r="C14" s="73"/>
      <c r="D14" s="73"/>
      <c r="E14" s="34"/>
      <c r="F14" s="34"/>
      <c r="G14" s="36"/>
    </row>
    <row r="15" spans="1:8" s="38" customFormat="1" ht="15.75" x14ac:dyDescent="0.25">
      <c r="B15" s="64"/>
      <c r="C15" s="79" t="str">
        <f>Liquidación!C27</f>
        <v>Valor Honorarios x Mes sin IVA</v>
      </c>
      <c r="D15" s="80">
        <f>+Liquidación!F27</f>
        <v>0</v>
      </c>
      <c r="G15" s="39"/>
      <c r="H15" s="40"/>
    </row>
    <row r="16" spans="1:8" s="38" customFormat="1" ht="15.75" x14ac:dyDescent="0.25">
      <c r="B16" s="64"/>
      <c r="C16" s="79" t="str">
        <f>Liquidación!C28</f>
        <v>Cantidad días de Cuenta a Tramitar</v>
      </c>
      <c r="D16" s="80">
        <f>Liquidación!F28</f>
        <v>30</v>
      </c>
      <c r="G16" s="39"/>
      <c r="H16" s="40"/>
    </row>
    <row r="17" spans="1:8" s="38" customFormat="1" ht="16.5" thickBot="1" x14ac:dyDescent="0.3">
      <c r="B17" s="64"/>
      <c r="C17" s="79" t="str">
        <f>Liquidación!C29</f>
        <v>(=) Vr cuenta de Honorarios según días a cobrar</v>
      </c>
      <c r="D17" s="80">
        <f>Liquidación!F29</f>
        <v>0</v>
      </c>
      <c r="G17" s="39"/>
      <c r="H17" s="40"/>
    </row>
    <row r="18" spans="1:8" s="38" customFormat="1" ht="15.75" x14ac:dyDescent="0.25">
      <c r="B18" s="64"/>
      <c r="C18" s="79" t="str">
        <f>Liquidación!C30</f>
        <v>Valor acumulado desplazamiento del mes</v>
      </c>
      <c r="D18" s="80">
        <f>Liquidación!F30</f>
        <v>0</v>
      </c>
      <c r="F18" s="70" t="str">
        <f>Liquidación!C3</f>
        <v>Valor UVT ==&gt;</v>
      </c>
      <c r="G18" s="39"/>
      <c r="H18" s="40"/>
    </row>
    <row r="19" spans="1:8" s="38" customFormat="1" ht="16.5" thickBot="1" x14ac:dyDescent="0.3">
      <c r="B19" s="64"/>
      <c r="C19" s="79" t="str">
        <f>Liquidación!C31</f>
        <v>TOTAL INGRESO MES A LIQUIDAR</v>
      </c>
      <c r="D19" s="80">
        <f>Liquidación!F31</f>
        <v>0</v>
      </c>
      <c r="F19" s="71">
        <f>Liquidación!D3</f>
        <v>52374</v>
      </c>
      <c r="G19" s="39"/>
      <c r="H19" s="40"/>
    </row>
    <row r="20" spans="1:8" s="38" customFormat="1" ht="16.5" thickBot="1" x14ac:dyDescent="0.3">
      <c r="B20" s="64"/>
      <c r="C20" s="79"/>
      <c r="D20" s="80"/>
      <c r="G20" s="39"/>
      <c r="H20" s="40"/>
    </row>
    <row r="21" spans="1:8" s="38" customFormat="1" ht="15.75" x14ac:dyDescent="0.25">
      <c r="B21" s="64"/>
      <c r="C21" s="79" t="str">
        <f>Liquidación!C33</f>
        <v>Valor Honorarios Mes Actual sin IVA</v>
      </c>
      <c r="D21" s="80">
        <f>Liquidación!F33</f>
        <v>0</v>
      </c>
      <c r="F21" s="70" t="str">
        <f>Liquidación!C4</f>
        <v>S.M.M.L.V. ==&gt;</v>
      </c>
      <c r="G21" s="39"/>
      <c r="H21" s="40"/>
    </row>
    <row r="22" spans="1:8" s="38" customFormat="1" ht="16.5" thickBot="1" x14ac:dyDescent="0.3">
      <c r="B22" s="64"/>
      <c r="C22" s="79" t="str">
        <f>Liquidación!C34</f>
        <v>Valor acumulado desplazamiento</v>
      </c>
      <c r="D22" s="80">
        <f>Liquidación!F34</f>
        <v>0</v>
      </c>
      <c r="F22" s="71">
        <f>Liquidación!D4</f>
        <v>1750905</v>
      </c>
      <c r="G22" s="39"/>
      <c r="H22" s="40"/>
    </row>
    <row r="23" spans="1:8" s="38" customFormat="1" ht="15.75" customHeight="1" x14ac:dyDescent="0.25">
      <c r="B23" s="37"/>
      <c r="C23" s="79" t="str">
        <f>Liquidación!C35</f>
        <v>Total Ingresos del Mes IBC Seg_Social</v>
      </c>
      <c r="D23" s="80">
        <f>Liquidación!F35</f>
        <v>0</v>
      </c>
      <c r="G23" s="39"/>
      <c r="H23" s="40"/>
    </row>
    <row r="24" spans="1:8" s="38" customFormat="1" ht="15.75" x14ac:dyDescent="0.25">
      <c r="B24" s="64"/>
      <c r="C24" s="79" t="str">
        <f>Liquidación!C36</f>
        <v>Base Gravable Sistema de Seg_Social x Mes</v>
      </c>
      <c r="D24" s="80">
        <f>Liquidación!F36</f>
        <v>1750905</v>
      </c>
      <c r="G24" s="39"/>
      <c r="H24" s="40"/>
    </row>
    <row r="25" spans="1:8" ht="8.1" customHeight="1" x14ac:dyDescent="0.25">
      <c r="B25" s="65"/>
      <c r="G25" s="41"/>
      <c r="H25" s="31"/>
    </row>
    <row r="26" spans="1:8" ht="15" x14ac:dyDescent="0.25">
      <c r="A26" s="32"/>
      <c r="B26" s="66"/>
      <c r="C26" s="327" t="str">
        <f>Liquidación!C43</f>
        <v>A. DESCRIPCIÓN - INGRESOS NO CONSTITUTIVOS DE RENTA (INCR)</v>
      </c>
      <c r="D26" s="328"/>
      <c r="E26" s="327" t="str">
        <f>Liquidación!K43</f>
        <v>VALOR APLICABLE</v>
      </c>
      <c r="F26" s="328"/>
      <c r="G26" s="41"/>
      <c r="H26" s="31"/>
    </row>
    <row r="27" spans="1:8" ht="18.75" customHeight="1" x14ac:dyDescent="0.25">
      <c r="A27" s="42"/>
      <c r="B27" s="67"/>
      <c r="C27" s="325" t="str">
        <f>Liquidación!C44</f>
        <v>(-) Aportes Obligatorios a Pension (Art. 55 Estatuto Tributario)</v>
      </c>
      <c r="D27" s="326"/>
      <c r="E27" s="322">
        <f>Liquidación!K44</f>
        <v>0</v>
      </c>
      <c r="F27" s="323"/>
      <c r="G27" s="41"/>
      <c r="H27" s="31"/>
    </row>
    <row r="28" spans="1:8" ht="29.25" customHeight="1" x14ac:dyDescent="0.25">
      <c r="A28" s="42"/>
      <c r="B28" s="67"/>
      <c r="C28" s="325" t="str">
        <f>Liquidación!C45</f>
        <v xml:space="preserve">(-) Aportes Voluntarios a Fondos de Pensiones Obligatorios </v>
      </c>
      <c r="D28" s="326"/>
      <c r="E28" s="322">
        <f>Liquidación!K45</f>
        <v>0</v>
      </c>
      <c r="F28" s="323"/>
      <c r="G28" s="41"/>
      <c r="H28" s="31"/>
    </row>
    <row r="29" spans="1:8" ht="15.75" x14ac:dyDescent="0.25">
      <c r="A29" s="42"/>
      <c r="B29" s="67"/>
      <c r="C29" s="325" t="str">
        <f>Liquidación!C46</f>
        <v>(-) Aportes Obligatorios a salud (Art. 56 Estatuto Tributario)</v>
      </c>
      <c r="D29" s="326"/>
      <c r="E29" s="322">
        <f>Liquidación!K46</f>
        <v>0</v>
      </c>
      <c r="F29" s="323"/>
      <c r="G29" s="41"/>
      <c r="H29" s="31"/>
    </row>
    <row r="30" spans="1:8" ht="15.75" x14ac:dyDescent="0.25">
      <c r="A30" s="42"/>
      <c r="B30" s="67"/>
      <c r="C30" s="272" t="s">
        <v>191</v>
      </c>
      <c r="D30" s="273"/>
      <c r="E30" s="322">
        <f>Liquidación!K47</f>
        <v>0</v>
      </c>
      <c r="F30" s="323"/>
      <c r="G30" s="41"/>
      <c r="H30" s="31"/>
    </row>
    <row r="31" spans="1:8" ht="15.75" x14ac:dyDescent="0.25">
      <c r="A31" s="42"/>
      <c r="B31" s="67"/>
      <c r="C31" s="272" t="s">
        <v>281</v>
      </c>
      <c r="D31" s="273"/>
      <c r="E31" s="322">
        <f>Liquidación!K48</f>
        <v>0</v>
      </c>
      <c r="F31" s="323"/>
      <c r="G31" s="41"/>
      <c r="H31" s="31"/>
    </row>
    <row r="32" spans="1:8" ht="8.1" customHeight="1" x14ac:dyDescent="0.25">
      <c r="B32" s="65"/>
      <c r="G32" s="41"/>
      <c r="H32" s="31"/>
    </row>
    <row r="33" spans="1:8" ht="15" x14ac:dyDescent="0.25">
      <c r="A33" s="32"/>
      <c r="B33" s="66"/>
      <c r="C33" s="327" t="str">
        <f>Liquidación!C50</f>
        <v>B. DESCRIPCIÓN - DEDUCIBLES (DED)</v>
      </c>
      <c r="D33" s="328"/>
      <c r="E33" s="327" t="str">
        <f>Liquidación!K50</f>
        <v>VALOR APLICABLE</v>
      </c>
      <c r="F33" s="328"/>
      <c r="G33" s="41"/>
      <c r="H33" s="31"/>
    </row>
    <row r="34" spans="1:8" ht="27.75" customHeight="1" x14ac:dyDescent="0.25">
      <c r="A34" s="42"/>
      <c r="B34" s="67"/>
      <c r="C34" s="325" t="str">
        <f>Liquidación!C51</f>
        <v>(-) Pago Intereses Vivienda o Costo Financiero Leasing Habitacional (debe corresponder a la vivienda de habitación) (vigencia anterior)</v>
      </c>
      <c r="D34" s="326"/>
      <c r="E34" s="322">
        <f>Liquidación!K51</f>
        <v>0</v>
      </c>
      <c r="F34" s="323"/>
      <c r="G34" s="41"/>
      <c r="H34" s="31"/>
    </row>
    <row r="35" spans="1:8" ht="29.25" customHeight="1" x14ac:dyDescent="0.25">
      <c r="A35" s="42"/>
      <c r="B35" s="67"/>
      <c r="C35" s="325" t="str">
        <f>Liquidación!C52</f>
        <v>(-) Pago por Salud Medicina Prepagada, aportes a sistemas de salud o pólizas de salud donde el titular del contrato es el contratista (vige.anterior)</v>
      </c>
      <c r="D35" s="326"/>
      <c r="E35" s="322">
        <f>Liquidación!K52</f>
        <v>0</v>
      </c>
      <c r="F35" s="323"/>
      <c r="G35" s="41"/>
      <c r="H35" s="31"/>
    </row>
    <row r="36" spans="1:8" ht="15.75" x14ac:dyDescent="0.25">
      <c r="A36" s="42"/>
      <c r="B36" s="67"/>
      <c r="C36" s="325" t="str">
        <f>Liquidación!C53</f>
        <v>(-) Deducciones por Dependiente Económico (¿certifica?)</v>
      </c>
      <c r="D36" s="326"/>
      <c r="E36" s="322">
        <f>Liquidación!K53</f>
        <v>0</v>
      </c>
      <c r="F36" s="323"/>
      <c r="G36" s="41"/>
      <c r="H36" s="31"/>
    </row>
    <row r="37" spans="1:8" ht="8.1" customHeight="1" x14ac:dyDescent="0.25">
      <c r="B37" s="65"/>
      <c r="G37" s="41"/>
      <c r="H37" s="31"/>
    </row>
    <row r="38" spans="1:8" ht="15" x14ac:dyDescent="0.25">
      <c r="A38" s="32"/>
      <c r="B38" s="66"/>
      <c r="C38" s="327" t="str">
        <f>Liquidación!C55</f>
        <v>C. DESCRIPCIÓN - RENTAS EXENTAS (REX)</v>
      </c>
      <c r="D38" s="328"/>
      <c r="E38" s="327" t="str">
        <f>Liquidación!K55</f>
        <v>VALOR APLICABLE</v>
      </c>
      <c r="F38" s="328"/>
      <c r="G38" s="41"/>
      <c r="H38" s="31"/>
    </row>
    <row r="39" spans="1:8" ht="15.75" x14ac:dyDescent="0.25">
      <c r="A39" s="42"/>
      <c r="B39" s="67"/>
      <c r="C39" s="325" t="str">
        <f>Liquidación!C56</f>
        <v>(-) Aportes Voluntarios a Fondos de Pensiones Voluntarios (Art. 1.2.1.22.41 DUT 1625 de 2016)</v>
      </c>
      <c r="D39" s="326"/>
      <c r="E39" s="322">
        <f>Liquidación!K56</f>
        <v>0</v>
      </c>
      <c r="F39" s="323"/>
      <c r="G39" s="41"/>
      <c r="H39" s="31"/>
    </row>
    <row r="40" spans="1:8" ht="15.75" x14ac:dyDescent="0.25">
      <c r="A40" s="42"/>
      <c r="B40" s="67"/>
      <c r="C40" s="325" t="str">
        <f>Liquidación!C57</f>
        <v>(-) Cuenta de Ahorro Contratual AVC - Fondo Nacional del Ahorro (Art. 1.2.1.22.41 DUT 1625 de 2016)</v>
      </c>
      <c r="D40" s="326"/>
      <c r="E40" s="322">
        <f>Liquidación!K57</f>
        <v>0</v>
      </c>
      <c r="F40" s="323"/>
      <c r="G40" s="41"/>
      <c r="H40" s="31"/>
    </row>
    <row r="41" spans="1:8" ht="15.75" x14ac:dyDescent="0.25">
      <c r="A41" s="42"/>
      <c r="B41" s="67"/>
      <c r="C41" s="325" t="str">
        <f>Liquidación!C58</f>
        <v>(-) Ap. Voluntario AFC</v>
      </c>
      <c r="D41" s="326"/>
      <c r="E41" s="322">
        <f>Liquidación!K58</f>
        <v>0</v>
      </c>
      <c r="F41" s="323"/>
      <c r="G41" s="41"/>
      <c r="H41" s="31"/>
    </row>
    <row r="42" spans="1:8" ht="8.1" customHeight="1" x14ac:dyDescent="0.25">
      <c r="B42" s="65"/>
      <c r="G42" s="41"/>
      <c r="H42" s="31"/>
    </row>
    <row r="43" spans="1:8" ht="15.75" x14ac:dyDescent="0.25">
      <c r="A43" s="42"/>
      <c r="B43" s="67"/>
      <c r="C43" s="341" t="str">
        <f>Liquidación!C61</f>
        <v>LIQUIDACIÓN RETENCIÓN EN LA FUENTE</v>
      </c>
      <c r="D43" s="341"/>
      <c r="E43" s="341"/>
      <c r="F43" s="341"/>
      <c r="G43" s="41"/>
      <c r="H43" s="31"/>
    </row>
    <row r="44" spans="1:8" s="207" customFormat="1" ht="15.75" x14ac:dyDescent="0.25">
      <c r="A44" s="201"/>
      <c r="B44" s="202"/>
      <c r="C44" s="203" t="str">
        <f>Liquidación!C62</f>
        <v>Total Ingresos NETOS (ingreso del mes - INCR)</v>
      </c>
      <c r="D44" s="204"/>
      <c r="E44" s="307">
        <f>Liquidación!K62</f>
        <v>0</v>
      </c>
      <c r="F44" s="308"/>
      <c r="G44" s="205"/>
      <c r="H44" s="206"/>
    </row>
    <row r="45" spans="1:8" s="207" customFormat="1" ht="15.75" x14ac:dyDescent="0.25">
      <c r="A45" s="201"/>
      <c r="B45" s="202"/>
      <c r="C45" s="203" t="str">
        <f>Liquidación!C63</f>
        <v>B. Deducciones</v>
      </c>
      <c r="D45" s="204"/>
      <c r="E45" s="307">
        <f>Liquidación!K63</f>
        <v>0</v>
      </c>
      <c r="F45" s="308"/>
      <c r="G45" s="205"/>
      <c r="H45" s="206"/>
    </row>
    <row r="46" spans="1:8" s="207" customFormat="1" ht="15.75" customHeight="1" x14ac:dyDescent="0.25">
      <c r="A46" s="201"/>
      <c r="B46" s="202"/>
      <c r="C46" s="203" t="str">
        <f>Liquidación!C64</f>
        <v>C. Rentas Exentas</v>
      </c>
      <c r="D46" s="204"/>
      <c r="E46" s="307">
        <f>Liquidación!K64</f>
        <v>0</v>
      </c>
      <c r="F46" s="308"/>
      <c r="G46" s="205"/>
      <c r="H46" s="206"/>
    </row>
    <row r="47" spans="1:8" s="207" customFormat="1" ht="15.75" x14ac:dyDescent="0.25">
      <c r="A47" s="201"/>
      <c r="B47" s="202"/>
      <c r="C47" s="203" t="str">
        <f>Liquidación!C65</f>
        <v xml:space="preserve"> SubTotal Deducibles (B+C)</v>
      </c>
      <c r="D47" s="204"/>
      <c r="E47" s="307">
        <f>Liquidación!K65</f>
        <v>0</v>
      </c>
      <c r="F47" s="308"/>
      <c r="G47" s="205"/>
      <c r="H47" s="206"/>
    </row>
    <row r="48" spans="1:8" s="207" customFormat="1" ht="15.75" x14ac:dyDescent="0.25">
      <c r="A48" s="201"/>
      <c r="B48" s="202"/>
      <c r="C48" s="203" t="str">
        <f>Liquidación!C66</f>
        <v>(=) Subtotal para Renta Exenta de 25%</v>
      </c>
      <c r="D48" s="204"/>
      <c r="E48" s="307">
        <f>Liquidación!K66</f>
        <v>0</v>
      </c>
      <c r="F48" s="308"/>
      <c r="G48" s="205"/>
      <c r="H48" s="206"/>
    </row>
    <row r="49" spans="1:8" s="207" customFormat="1" ht="15.75" x14ac:dyDescent="0.25">
      <c r="A49" s="201"/>
      <c r="B49" s="202"/>
      <c r="C49" s="203" t="str">
        <f>Liquidación!C67</f>
        <v xml:space="preserve"> D.  (-) 25% de Renta Exenta (no puede ser superior a 790 anuales)</v>
      </c>
      <c r="D49" s="204"/>
      <c r="E49" s="307">
        <f>Liquidación!K67</f>
        <v>0</v>
      </c>
      <c r="F49" s="308"/>
      <c r="G49" s="205"/>
      <c r="H49" s="206"/>
    </row>
    <row r="50" spans="1:8" s="207" customFormat="1" ht="15.75" x14ac:dyDescent="0.25">
      <c r="A50" s="201"/>
      <c r="B50" s="202"/>
      <c r="C50" s="203" t="str">
        <f>Liquidación!C68</f>
        <v>(=) Subtotal del Deducible (B+C+D)</v>
      </c>
      <c r="D50" s="204"/>
      <c r="E50" s="307">
        <f>Liquidación!K68</f>
        <v>0</v>
      </c>
      <c r="F50" s="308"/>
      <c r="G50" s="205"/>
      <c r="H50" s="206"/>
    </row>
    <row r="51" spans="1:8" s="207" customFormat="1" ht="30" x14ac:dyDescent="0.25">
      <c r="A51" s="201"/>
      <c r="B51" s="202"/>
      <c r="C51" s="203" t="str">
        <f>Liquidación!C69</f>
        <v xml:space="preserve"> Limite Resultado Aplicable de Deducibles y Renta Exenta (no superior al 40% del ingreso - INCRNGO)</v>
      </c>
      <c r="D51" s="204"/>
      <c r="E51" s="307">
        <f>Liquidación!K69</f>
        <v>0</v>
      </c>
      <c r="F51" s="308"/>
      <c r="G51" s="205"/>
      <c r="H51" s="206"/>
    </row>
    <row r="52" spans="1:8" s="207" customFormat="1" ht="15.75" x14ac:dyDescent="0.25">
      <c r="A52" s="201"/>
      <c r="B52" s="202"/>
      <c r="C52" s="203" t="str">
        <f>Liquidación!C70</f>
        <v>(=) Total Base de Retención</v>
      </c>
      <c r="D52" s="204"/>
      <c r="E52" s="307">
        <f>Liquidación!K70</f>
        <v>0</v>
      </c>
      <c r="F52" s="308"/>
      <c r="G52" s="205"/>
      <c r="H52" s="206"/>
    </row>
    <row r="53" spans="1:8" s="207" customFormat="1" ht="15.75" x14ac:dyDescent="0.25">
      <c r="A53" s="201"/>
      <c r="B53" s="202"/>
      <c r="C53" s="203" t="str">
        <f>Liquidación!C71</f>
        <v>(=) Total Base de Retención en UVT's</v>
      </c>
      <c r="D53" s="204"/>
      <c r="E53" s="307">
        <f>Liquidación!K71</f>
        <v>0</v>
      </c>
      <c r="F53" s="308"/>
      <c r="G53" s="205"/>
      <c r="H53" s="206"/>
    </row>
    <row r="54" spans="1:8" s="208" customFormat="1" ht="15.75" x14ac:dyDescent="0.25">
      <c r="A54" s="201"/>
      <c r="B54" s="202"/>
      <c r="C54" s="203" t="str">
        <f>Liquidación!C72</f>
        <v>(=) Valor Liquidado por ReteFuente convertido al valor en pesos</v>
      </c>
      <c r="D54" s="204"/>
      <c r="E54" s="307">
        <f>Liquidación!K72</f>
        <v>0</v>
      </c>
      <c r="F54" s="308"/>
      <c r="G54" s="205"/>
      <c r="H54" s="206"/>
    </row>
    <row r="55" spans="1:8" ht="8.1" customHeight="1" thickBot="1" x14ac:dyDescent="0.3">
      <c r="A55" s="42"/>
      <c r="B55" s="68"/>
      <c r="C55" s="74"/>
      <c r="D55" s="74"/>
      <c r="E55" s="49"/>
      <c r="F55" s="56"/>
      <c r="G55" s="50"/>
      <c r="H55" s="31"/>
    </row>
    <row r="56" spans="1:8" ht="8.1" customHeight="1" x14ac:dyDescent="0.25">
      <c r="A56" s="42"/>
      <c r="B56" s="67"/>
      <c r="C56" s="75"/>
      <c r="D56" s="75"/>
      <c r="E56" s="51"/>
      <c r="F56" s="55"/>
      <c r="G56" s="41"/>
      <c r="H56" s="31"/>
    </row>
    <row r="57" spans="1:8" s="52" customFormat="1" ht="15.75" x14ac:dyDescent="0.25">
      <c r="A57" s="42"/>
      <c r="B57" s="67"/>
      <c r="C57" s="303" t="str">
        <f>Liquidación!C74</f>
        <v>Base Gravable de Retención en la Fuente</v>
      </c>
      <c r="D57" s="304"/>
      <c r="E57" s="309">
        <f>Liquidación!K74</f>
        <v>0</v>
      </c>
      <c r="F57" s="310"/>
      <c r="G57" s="41"/>
      <c r="H57" s="31"/>
    </row>
    <row r="58" spans="1:8" s="52" customFormat="1" ht="15.75" x14ac:dyDescent="0.25">
      <c r="A58" s="42"/>
      <c r="B58" s="67"/>
      <c r="C58" s="198" t="str">
        <f>Liquidación!C75</f>
        <v>Retención en la Fuente a Aplicar</v>
      </c>
      <c r="D58" s="199"/>
      <c r="E58" s="309">
        <f>Liquidación!K75</f>
        <v>0</v>
      </c>
      <c r="F58" s="310"/>
      <c r="G58" s="41"/>
      <c r="H58" s="31"/>
    </row>
    <row r="59" spans="1:8" s="52" customFormat="1" ht="30" x14ac:dyDescent="0.25">
      <c r="A59" s="42"/>
      <c r="B59" s="67"/>
      <c r="C59" s="198" t="str">
        <f>Liquidación!C76</f>
        <v>Tarifa resultado automática a practicar por Retención en la Fuente (Art.383 E.T.)</v>
      </c>
      <c r="D59" s="199"/>
      <c r="E59" s="305">
        <f>Liquidación!K76</f>
        <v>0</v>
      </c>
      <c r="F59" s="306"/>
      <c r="G59" s="41"/>
      <c r="H59" s="31"/>
    </row>
    <row r="60" spans="1:8" s="52" customFormat="1" ht="15.75" x14ac:dyDescent="0.25">
      <c r="A60" s="42"/>
      <c r="B60" s="67"/>
      <c r="C60" s="198" t="str">
        <f>Liquidación!C77</f>
        <v>Tarifa especial solicitada por el Contratista</v>
      </c>
      <c r="D60" s="199"/>
      <c r="E60" s="311">
        <f>Liquidación!K77</f>
        <v>0</v>
      </c>
      <c r="F60" s="312"/>
      <c r="G60" s="41"/>
      <c r="H60" s="31"/>
    </row>
    <row r="61" spans="1:8" s="52" customFormat="1" ht="30" x14ac:dyDescent="0.25">
      <c r="A61" s="42"/>
      <c r="B61" s="67"/>
      <c r="C61" s="198" t="str">
        <f>Liquidación!C78</f>
        <v>(=) Valor Calcula por ReteFuente según Tarifa especial solicitada por el Contratista</v>
      </c>
      <c r="D61" s="199"/>
      <c r="E61" s="309">
        <f>Liquidación!K78</f>
        <v>0</v>
      </c>
      <c r="F61" s="310"/>
      <c r="G61" s="41"/>
      <c r="H61" s="31"/>
    </row>
    <row r="62" spans="1:8" s="52" customFormat="1" ht="15.75" x14ac:dyDescent="0.25">
      <c r="A62" s="42"/>
      <c r="B62" s="67"/>
      <c r="C62" s="198" t="str">
        <f>Liquidación!C79</f>
        <v>(=) Valor final Liquidado por ReteFuente (mayor valor comparado)</v>
      </c>
      <c r="D62" s="199"/>
      <c r="E62" s="309">
        <f>Liquidación!K79</f>
        <v>0</v>
      </c>
      <c r="F62" s="310"/>
      <c r="G62" s="41"/>
      <c r="H62" s="31"/>
    </row>
    <row r="63" spans="1:8" s="52" customFormat="1" ht="15.75" x14ac:dyDescent="0.25">
      <c r="A63" s="42"/>
      <c r="B63" s="67"/>
      <c r="C63" s="303" t="str">
        <f>Liquidación!C80</f>
        <v>(=) Tarifa final Liquidada por ReteFuente (mayor valor comparado)</v>
      </c>
      <c r="D63" s="304"/>
      <c r="E63" s="305">
        <f>Liquidación!K80</f>
        <v>0</v>
      </c>
      <c r="F63" s="306"/>
      <c r="G63" s="41"/>
      <c r="H63" s="31"/>
    </row>
    <row r="64" spans="1:8" s="52" customFormat="1" ht="15.75" x14ac:dyDescent="0.25">
      <c r="A64" s="42"/>
      <c r="B64" s="67"/>
      <c r="C64" s="313" t="str">
        <f>Liquidación!C81</f>
        <v>(-) Acumulado de Bases Gravables previamente tramitadas</v>
      </c>
      <c r="D64" s="319"/>
      <c r="E64" s="315">
        <f>Liquidación!K81</f>
        <v>0</v>
      </c>
      <c r="F64" s="316"/>
      <c r="G64" s="41"/>
      <c r="H64" s="31"/>
    </row>
    <row r="65" spans="1:8" s="52" customFormat="1" ht="15.75" x14ac:dyDescent="0.25">
      <c r="A65" s="42"/>
      <c r="B65" s="67"/>
      <c r="C65" s="313" t="str">
        <f>Liquidación!C82</f>
        <v>(-) Retenciones en la Fuente previamente practicadas durante el mes</v>
      </c>
      <c r="D65" s="314"/>
      <c r="E65" s="315">
        <f>Liquidación!K82</f>
        <v>0</v>
      </c>
      <c r="F65" s="316"/>
      <c r="G65" s="41"/>
      <c r="H65" s="31"/>
    </row>
    <row r="66" spans="1:8" s="52" customFormat="1" ht="15.75" x14ac:dyDescent="0.25">
      <c r="A66" s="42"/>
      <c r="B66" s="67"/>
      <c r="C66" s="337" t="str">
        <f>Liquidación!C83</f>
        <v>(=) Valor Base Gravable de la Cuenta Actual (según acumulación de las cuentas tramitadas)</v>
      </c>
      <c r="D66" s="338"/>
      <c r="E66" s="317">
        <f>Liquidación!K83</f>
        <v>0</v>
      </c>
      <c r="F66" s="318"/>
      <c r="G66" s="41"/>
      <c r="H66" s="31"/>
    </row>
    <row r="67" spans="1:8" s="52" customFormat="1" ht="15.75" x14ac:dyDescent="0.25">
      <c r="A67" s="42"/>
      <c r="B67" s="67"/>
      <c r="C67" s="197" t="str">
        <f>Liquidación!C84</f>
        <v>(=) Valor Retención en la Fuente a Aplicar</v>
      </c>
      <c r="D67" s="122"/>
      <c r="E67" s="317">
        <f>Liquidación!K84</f>
        <v>0</v>
      </c>
      <c r="F67" s="318"/>
      <c r="G67" s="41"/>
      <c r="H67" s="31"/>
    </row>
    <row r="68" spans="1:8" s="52" customFormat="1" ht="15.75" x14ac:dyDescent="0.25">
      <c r="A68" s="42"/>
      <c r="B68" s="67"/>
      <c r="C68" s="331" t="str">
        <f>CONCATENATE("Valor en letras: ",'Formula para Conversión'!B16)</f>
        <v>Valor en letras: CERO PESO</v>
      </c>
      <c r="D68" s="332"/>
      <c r="E68" s="332"/>
      <c r="F68" s="333"/>
      <c r="G68" s="41"/>
      <c r="H68" s="31"/>
    </row>
    <row r="69" spans="1:8" s="52" customFormat="1" ht="15.75" x14ac:dyDescent="0.25">
      <c r="A69" s="42"/>
      <c r="B69" s="67"/>
      <c r="C69" s="334"/>
      <c r="D69" s="335"/>
      <c r="E69" s="335"/>
      <c r="F69" s="336"/>
      <c r="G69" s="41"/>
      <c r="H69" s="31"/>
    </row>
    <row r="70" spans="1:8" ht="8.1" customHeight="1" thickBot="1" x14ac:dyDescent="0.3">
      <c r="B70" s="69"/>
      <c r="C70" s="76"/>
      <c r="D70" s="76"/>
      <c r="E70" s="53"/>
      <c r="F70" s="53"/>
      <c r="G70" s="54"/>
    </row>
    <row r="71" spans="1:8" ht="8.1" customHeight="1" x14ac:dyDescent="0.25">
      <c r="B71" s="61"/>
    </row>
    <row r="72" spans="1:8" ht="18" customHeight="1" x14ac:dyDescent="0.25">
      <c r="B72" s="30" t="str">
        <f ca="1">CONCATENATE("Para constancia se firma en la ciudad de ",Liquidación!G4," a los ",DAY(F12)," días del mes ",MONTH(F12)," de ",YEAR(F12))</f>
        <v>Para constancia se firma en la ciudad de SEDE - GR.FINANCIERO  a los 20 días del mes 2 de 2026</v>
      </c>
    </row>
    <row r="73" spans="1:8" ht="18" customHeight="1" x14ac:dyDescent="0.25">
      <c r="B73" s="30" t="s">
        <v>155</v>
      </c>
    </row>
    <row r="74" spans="1:8" ht="18" customHeight="1" x14ac:dyDescent="0.25"/>
    <row r="75" spans="1:8" ht="18" customHeight="1" x14ac:dyDescent="0.25"/>
    <row r="76" spans="1:8" s="90" customFormat="1" ht="18" customHeight="1" x14ac:dyDescent="0.25">
      <c r="A76" s="340" t="s">
        <v>157</v>
      </c>
      <c r="B76" s="340"/>
      <c r="C76" s="340"/>
      <c r="D76" s="340"/>
      <c r="E76" s="340"/>
      <c r="F76" s="340"/>
      <c r="G76" s="340"/>
      <c r="H76" s="340"/>
    </row>
    <row r="77" spans="1:8" s="90" customFormat="1" ht="18" customHeight="1" x14ac:dyDescent="0.25">
      <c r="A77" s="340" t="str">
        <f>Liquidación!G6</f>
        <v>CONTADOR REGIONAL</v>
      </c>
      <c r="B77" s="340"/>
      <c r="C77" s="340"/>
      <c r="D77" s="340"/>
      <c r="E77" s="340"/>
      <c r="F77" s="340"/>
      <c r="G77" s="340"/>
      <c r="H77" s="340"/>
    </row>
    <row r="78" spans="1:8" s="89" customFormat="1" ht="18" customHeight="1" x14ac:dyDescent="0.25">
      <c r="A78" s="339">
        <f>Liquidación!G7</f>
        <v>0</v>
      </c>
      <c r="B78" s="339"/>
      <c r="C78" s="339"/>
      <c r="D78" s="339"/>
      <c r="E78" s="339"/>
      <c r="F78" s="339"/>
      <c r="G78" s="339"/>
      <c r="H78" s="339"/>
    </row>
    <row r="79" spans="1:8" s="89" customFormat="1" ht="18" customHeight="1" x14ac:dyDescent="0.25">
      <c r="A79" s="339" t="str">
        <f>IF(Liquidación!$G$8=0," ",CONCATENATE(Liquidación!F8,Liquidación!G8))</f>
        <v xml:space="preserve"> </v>
      </c>
      <c r="B79" s="339"/>
      <c r="C79" s="339"/>
      <c r="D79" s="339"/>
      <c r="E79" s="339"/>
      <c r="F79" s="339"/>
      <c r="G79" s="339"/>
      <c r="H79" s="339"/>
    </row>
    <row r="80" spans="1:8" s="121" customFormat="1" ht="18" customHeight="1" x14ac:dyDescent="0.25">
      <c r="A80" s="120"/>
      <c r="B80" s="121" t="str">
        <f>Liquidación!F9&amp;" "&amp;Liquidación!G9&amp;" - "&amp;Liquidación!G10</f>
        <v xml:space="preserve">LIQUIDADO  POR:  - </v>
      </c>
      <c r="C80" s="120"/>
      <c r="D80" s="330">
        <f ca="1">TODAY()</f>
        <v>46073</v>
      </c>
      <c r="E80" s="330"/>
      <c r="F80" s="330"/>
      <c r="G80" s="120"/>
      <c r="H80" s="120"/>
    </row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</sheetData>
  <sheetProtection formatCells="0" formatColumns="0" formatRows="0" selectLockedCells="1" selectUnlockedCells="1"/>
  <mergeCells count="67">
    <mergeCell ref="E30:F30"/>
    <mergeCell ref="E31:F31"/>
    <mergeCell ref="C43:F43"/>
    <mergeCell ref="C39:D39"/>
    <mergeCell ref="E39:F39"/>
    <mergeCell ref="C40:D40"/>
    <mergeCell ref="E40:F40"/>
    <mergeCell ref="C41:D41"/>
    <mergeCell ref="E41:F41"/>
    <mergeCell ref="E34:F34"/>
    <mergeCell ref="E35:F35"/>
    <mergeCell ref="E36:F36"/>
    <mergeCell ref="C33:D33"/>
    <mergeCell ref="C34:D34"/>
    <mergeCell ref="C35:D35"/>
    <mergeCell ref="E52:F52"/>
    <mergeCell ref="E51:F51"/>
    <mergeCell ref="E38:F38"/>
    <mergeCell ref="D80:F80"/>
    <mergeCell ref="C68:F69"/>
    <mergeCell ref="E47:F47"/>
    <mergeCell ref="C66:D66"/>
    <mergeCell ref="E66:F66"/>
    <mergeCell ref="E50:F50"/>
    <mergeCell ref="E48:F48"/>
    <mergeCell ref="E49:F49"/>
    <mergeCell ref="A78:H78"/>
    <mergeCell ref="A79:H79"/>
    <mergeCell ref="A77:H77"/>
    <mergeCell ref="A76:H76"/>
    <mergeCell ref="E53:F53"/>
    <mergeCell ref="E44:F44"/>
    <mergeCell ref="E45:F45"/>
    <mergeCell ref="E46:F46"/>
    <mergeCell ref="E33:F33"/>
    <mergeCell ref="C38:D38"/>
    <mergeCell ref="C36:D36"/>
    <mergeCell ref="E28:F28"/>
    <mergeCell ref="E29:F29"/>
    <mergeCell ref="A10:H10"/>
    <mergeCell ref="C27:D27"/>
    <mergeCell ref="C28:D28"/>
    <mergeCell ref="C29:D29"/>
    <mergeCell ref="E27:F27"/>
    <mergeCell ref="C26:D26"/>
    <mergeCell ref="E26:F26"/>
    <mergeCell ref="B13:C13"/>
    <mergeCell ref="A1:H1"/>
    <mergeCell ref="A6:H6"/>
    <mergeCell ref="A7:H7"/>
    <mergeCell ref="A8:H8"/>
    <mergeCell ref="A9:H9"/>
    <mergeCell ref="C65:D65"/>
    <mergeCell ref="E65:F65"/>
    <mergeCell ref="E67:F67"/>
    <mergeCell ref="C64:D64"/>
    <mergeCell ref="E64:F64"/>
    <mergeCell ref="C63:D63"/>
    <mergeCell ref="E63:F63"/>
    <mergeCell ref="E54:F54"/>
    <mergeCell ref="E62:F62"/>
    <mergeCell ref="E60:F60"/>
    <mergeCell ref="E61:F61"/>
    <mergeCell ref="E57:F57"/>
    <mergeCell ref="E58:F58"/>
    <mergeCell ref="E59:F59"/>
    <mergeCell ref="C57:D57"/>
  </mergeCells>
  <printOptions horizontalCentered="1" verticalCentered="1"/>
  <pageMargins left="0.39370078740157483" right="0.39370078740157483" top="0.59055118110236227" bottom="0.78740157480314965" header="0.31496062992125984" footer="0.31496062992125984"/>
  <pageSetup scale="55" orientation="portrait" r:id="rId1"/>
  <headerFooter>
    <oddHeader>&amp;L&amp;G&amp;C&amp;"Arial,Normal"&amp;10PROCESO GESTION FINANCIERA
FORMATO - LIQUIDACION DE RETENCION EN LA FUENTE CONTRATISTAS&amp;R&amp;"Arial,Normal"&amp;10F1.G4.P31.GF
Versión 4
Página &amp;P de &amp;N
20/02/2026
Clasificacion de la
Informacion
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XFD93"/>
  <sheetViews>
    <sheetView showGridLines="0" topLeftCell="A21" zoomScale="80" zoomScaleNormal="80" workbookViewId="0">
      <selection activeCell="D16" sqref="D16"/>
    </sheetView>
  </sheetViews>
  <sheetFormatPr baseColWidth="10" defaultColWidth="0" defaultRowHeight="0" customHeight="1" zeroHeight="1" x14ac:dyDescent="0.25"/>
  <cols>
    <col min="1" max="1" width="1.7109375" style="30" customWidth="1"/>
    <col min="2" max="2" width="4.42578125" style="61" customWidth="1"/>
    <col min="3" max="3" width="25.7109375" style="30" customWidth="1"/>
    <col min="4" max="4" width="27.140625" style="30" customWidth="1"/>
    <col min="5" max="5" width="19.7109375" style="30" customWidth="1"/>
    <col min="6" max="6" width="25.85546875" style="30" customWidth="1"/>
    <col min="7" max="7" width="23.5703125" style="30" customWidth="1"/>
    <col min="8" max="8" width="14" style="30" customWidth="1"/>
    <col min="9" max="10" width="18.7109375" style="30" customWidth="1"/>
    <col min="11" max="11" width="21.7109375" style="30" customWidth="1"/>
    <col min="12" max="12" width="1.7109375" style="30" customWidth="1"/>
    <col min="13" max="13" width="1.7109375" style="30" hidden="1" customWidth="1"/>
    <col min="14" max="14" width="19.7109375" style="30" hidden="1" customWidth="1"/>
    <col min="15" max="15" width="22.7109375" style="30" hidden="1" customWidth="1"/>
    <col min="16" max="16" width="26.85546875" style="30" hidden="1" customWidth="1"/>
    <col min="17" max="17" width="1.7109375" style="30" customWidth="1"/>
    <col min="18" max="18" width="0" style="30" hidden="1" customWidth="1"/>
    <col min="19" max="16383" width="11.42578125" style="30" hidden="1"/>
    <col min="16384" max="16384" width="17.28515625" style="30" customWidth="1"/>
  </cols>
  <sheetData>
    <row r="1" spans="1:16" ht="18" customHeight="1" x14ac:dyDescent="0.25">
      <c r="C1" s="451" t="s">
        <v>288</v>
      </c>
      <c r="D1" s="451"/>
      <c r="F1" s="93" t="s">
        <v>159</v>
      </c>
      <c r="G1" s="356" t="e">
        <f>+VLOOKUP(G2,'Acumulado Desplazamientos'!A:B,2,FALSE)</f>
        <v>#N/A</v>
      </c>
      <c r="H1" s="356"/>
      <c r="I1" s="356"/>
      <c r="J1" s="356"/>
      <c r="K1" s="356"/>
    </row>
    <row r="2" spans="1:16" ht="18" customHeight="1" x14ac:dyDescent="0.25">
      <c r="C2" s="109" t="s">
        <v>167</v>
      </c>
      <c r="D2" s="279">
        <v>2026</v>
      </c>
      <c r="F2" s="93" t="s">
        <v>160</v>
      </c>
      <c r="G2" s="357">
        <v>0</v>
      </c>
      <c r="H2" s="357"/>
      <c r="I2" s="443" t="str">
        <f>IF(G2&lt;&gt;0,"VALIDAR INFORMACIÓN DE ADICIONALES","")</f>
        <v/>
      </c>
      <c r="J2" s="443"/>
      <c r="K2" s="443"/>
    </row>
    <row r="3" spans="1:16" ht="18" customHeight="1" x14ac:dyDescent="0.25">
      <c r="C3" s="109" t="s">
        <v>169</v>
      </c>
      <c r="D3" s="110">
        <f>VLOOKUP($D$2,Histórico[],2,0)</f>
        <v>52374</v>
      </c>
      <c r="E3" s="295"/>
      <c r="F3" s="296" t="s">
        <v>286</v>
      </c>
      <c r="G3" s="442">
        <v>12</v>
      </c>
      <c r="H3" s="442"/>
      <c r="I3" s="443"/>
      <c r="J3" s="443"/>
      <c r="K3" s="443"/>
    </row>
    <row r="4" spans="1:16" ht="18" customHeight="1" x14ac:dyDescent="0.25">
      <c r="C4" s="109" t="s">
        <v>168</v>
      </c>
      <c r="D4" s="110">
        <f>VLOOKUP($D$2,Histórico[],3,0)</f>
        <v>1750905</v>
      </c>
      <c r="F4" s="93" t="s">
        <v>80</v>
      </c>
      <c r="G4" s="356" t="s">
        <v>86</v>
      </c>
      <c r="H4" s="356"/>
      <c r="I4" s="356"/>
      <c r="J4" s="356"/>
      <c r="K4" s="356"/>
    </row>
    <row r="5" spans="1:16" ht="18" customHeight="1" x14ac:dyDescent="0.25">
      <c r="C5" s="288"/>
      <c r="D5" s="289"/>
      <c r="F5" s="93" t="s">
        <v>81</v>
      </c>
      <c r="G5" s="444"/>
      <c r="H5" s="445"/>
      <c r="I5" s="290"/>
      <c r="J5" s="290"/>
      <c r="K5" s="290"/>
    </row>
    <row r="6" spans="1:16" ht="15.75" customHeight="1" x14ac:dyDescent="0.25">
      <c r="F6" s="93" t="s">
        <v>173</v>
      </c>
      <c r="G6" s="356" t="s">
        <v>247</v>
      </c>
      <c r="H6" s="356"/>
      <c r="I6" s="356"/>
      <c r="J6" s="356"/>
      <c r="K6" s="356"/>
    </row>
    <row r="7" spans="1:16" ht="15.75" customHeight="1" x14ac:dyDescent="0.25">
      <c r="C7" s="82" t="s">
        <v>158</v>
      </c>
      <c r="D7" s="243">
        <f ca="1">TODAY()</f>
        <v>46073</v>
      </c>
      <c r="F7" s="93" t="s">
        <v>174</v>
      </c>
      <c r="G7" s="356"/>
      <c r="H7" s="356"/>
      <c r="I7" s="356"/>
      <c r="J7" s="356"/>
      <c r="K7" s="356"/>
    </row>
    <row r="8" spans="1:16" ht="30" x14ac:dyDescent="0.25">
      <c r="C8" s="232" t="s">
        <v>255</v>
      </c>
      <c r="D8" s="229">
        <v>1</v>
      </c>
      <c r="F8" s="93" t="s">
        <v>156</v>
      </c>
      <c r="G8" s="484"/>
      <c r="H8" s="485"/>
      <c r="I8" s="486"/>
      <c r="J8" s="486"/>
      <c r="K8" s="486"/>
    </row>
    <row r="9" spans="1:16" ht="30" x14ac:dyDescent="0.25">
      <c r="C9" s="232" t="s">
        <v>246</v>
      </c>
      <c r="D9" s="229">
        <v>1</v>
      </c>
      <c r="E9" s="254">
        <f>+IF(D8=D9,1,0)</f>
        <v>1</v>
      </c>
      <c r="F9" s="93" t="s">
        <v>177</v>
      </c>
      <c r="G9" s="356"/>
      <c r="H9" s="356"/>
      <c r="I9" s="356"/>
      <c r="J9" s="356"/>
      <c r="K9" s="356"/>
    </row>
    <row r="10" spans="1:16" ht="30" x14ac:dyDescent="0.25">
      <c r="C10" s="232" t="s">
        <v>245</v>
      </c>
      <c r="D10" s="229">
        <v>1</v>
      </c>
      <c r="F10" s="93" t="s">
        <v>178</v>
      </c>
      <c r="G10" s="356"/>
      <c r="H10" s="356"/>
      <c r="I10" s="356"/>
      <c r="J10" s="356"/>
      <c r="K10" s="356"/>
    </row>
    <row r="11" spans="1:16" ht="15" x14ac:dyDescent="0.25">
      <c r="C11" s="232" t="s">
        <v>274</v>
      </c>
      <c r="D11" s="229" t="s">
        <v>276</v>
      </c>
      <c r="F11" s="82"/>
      <c r="G11" s="287"/>
      <c r="H11" s="287"/>
      <c r="I11" s="287"/>
      <c r="J11" s="287"/>
      <c r="K11" s="287"/>
    </row>
    <row r="12" spans="1:16" ht="22.5" customHeight="1" x14ac:dyDescent="0.25"/>
    <row r="13" spans="1:16" ht="14.25" x14ac:dyDescent="0.25">
      <c r="C13" s="415" t="s">
        <v>179</v>
      </c>
      <c r="D13" s="415"/>
      <c r="E13" s="415" t="s">
        <v>54</v>
      </c>
      <c r="F13" s="415" t="s">
        <v>55</v>
      </c>
      <c r="G13" s="415"/>
      <c r="H13" s="415"/>
      <c r="I13" s="415"/>
      <c r="J13" s="415"/>
      <c r="K13" s="415"/>
      <c r="L13" s="31"/>
      <c r="M13" s="31"/>
      <c r="N13" s="32" t="s">
        <v>58</v>
      </c>
      <c r="O13" s="91">
        <v>5.2199999999999998E-3</v>
      </c>
      <c r="P13" s="91"/>
    </row>
    <row r="14" spans="1:16" ht="14.25" x14ac:dyDescent="0.25">
      <c r="A14" s="207"/>
      <c r="B14" s="297" t="s">
        <v>78</v>
      </c>
      <c r="C14" s="238" t="s">
        <v>56</v>
      </c>
      <c r="D14" s="238" t="s">
        <v>57</v>
      </c>
      <c r="E14" s="415"/>
      <c r="F14" s="415"/>
      <c r="G14" s="415"/>
      <c r="H14" s="415"/>
      <c r="I14" s="415"/>
      <c r="J14" s="415"/>
      <c r="K14" s="415"/>
      <c r="L14" s="31"/>
      <c r="M14" s="31"/>
      <c r="N14" s="32" t="s">
        <v>59</v>
      </c>
      <c r="O14" s="91">
        <v>1.044E-2</v>
      </c>
      <c r="P14" s="91"/>
    </row>
    <row r="15" spans="1:16" ht="14.25" x14ac:dyDescent="0.25">
      <c r="A15" s="207"/>
      <c r="B15" s="297" t="s">
        <v>77</v>
      </c>
      <c r="C15" s="57">
        <v>0</v>
      </c>
      <c r="D15" s="58">
        <v>95</v>
      </c>
      <c r="E15" s="59">
        <v>0</v>
      </c>
      <c r="F15" s="417">
        <v>0</v>
      </c>
      <c r="G15" s="417"/>
      <c r="H15" s="417"/>
      <c r="I15" s="417"/>
      <c r="J15" s="417"/>
      <c r="K15" s="417"/>
      <c r="L15" s="31"/>
      <c r="M15" s="31"/>
      <c r="N15" s="32" t="s">
        <v>60</v>
      </c>
      <c r="O15" s="91">
        <v>2.436E-2</v>
      </c>
      <c r="P15" s="91"/>
    </row>
    <row r="16" spans="1:16" ht="14.25" x14ac:dyDescent="0.25">
      <c r="B16" s="284"/>
      <c r="C16" s="57">
        <v>95</v>
      </c>
      <c r="D16" s="58">
        <v>150</v>
      </c>
      <c r="E16" s="59">
        <v>0.19</v>
      </c>
      <c r="F16" s="380" t="s">
        <v>249</v>
      </c>
      <c r="G16" s="380"/>
      <c r="H16" s="380"/>
      <c r="I16" s="380"/>
      <c r="J16" s="380"/>
      <c r="K16" s="380"/>
      <c r="L16" s="31"/>
      <c r="M16" s="31"/>
      <c r="N16" s="32" t="s">
        <v>61</v>
      </c>
      <c r="O16" s="91">
        <v>0.125</v>
      </c>
      <c r="P16" s="91"/>
    </row>
    <row r="17" spans="1:16" ht="14.25" x14ac:dyDescent="0.25">
      <c r="B17" s="284"/>
      <c r="C17" s="57">
        <v>150</v>
      </c>
      <c r="D17" s="58">
        <v>360</v>
      </c>
      <c r="E17" s="59">
        <v>0.28000000000000003</v>
      </c>
      <c r="F17" s="380" t="s">
        <v>250</v>
      </c>
      <c r="G17" s="380"/>
      <c r="H17" s="380"/>
      <c r="I17" s="380"/>
      <c r="J17" s="380"/>
      <c r="K17" s="380"/>
      <c r="L17" s="31"/>
      <c r="M17" s="31"/>
      <c r="N17" s="32" t="s">
        <v>63</v>
      </c>
      <c r="O17" s="91">
        <v>0.16</v>
      </c>
      <c r="P17" s="91"/>
    </row>
    <row r="18" spans="1:16" ht="14.25" x14ac:dyDescent="0.25">
      <c r="B18" s="284"/>
      <c r="C18" s="57">
        <v>360</v>
      </c>
      <c r="D18" s="58">
        <v>640</v>
      </c>
      <c r="E18" s="59">
        <v>0.33</v>
      </c>
      <c r="F18" s="380" t="s">
        <v>251</v>
      </c>
      <c r="G18" s="380"/>
      <c r="H18" s="380"/>
      <c r="I18" s="380"/>
      <c r="J18" s="380"/>
      <c r="K18" s="380"/>
      <c r="L18" s="31"/>
      <c r="M18" s="31"/>
      <c r="N18" s="32"/>
      <c r="O18" s="91"/>
      <c r="P18" s="91"/>
    </row>
    <row r="19" spans="1:16" ht="14.25" x14ac:dyDescent="0.25">
      <c r="C19" s="57">
        <v>640</v>
      </c>
      <c r="D19" s="58">
        <v>945</v>
      </c>
      <c r="E19" s="59">
        <v>0.35</v>
      </c>
      <c r="F19" s="380" t="s">
        <v>252</v>
      </c>
      <c r="G19" s="380"/>
      <c r="H19" s="380"/>
      <c r="I19" s="380"/>
      <c r="J19" s="380"/>
      <c r="K19" s="380"/>
      <c r="L19" s="31"/>
      <c r="M19" s="31"/>
      <c r="N19" s="32"/>
      <c r="O19" s="91"/>
      <c r="P19" s="91"/>
    </row>
    <row r="20" spans="1:16" ht="14.25" x14ac:dyDescent="0.25">
      <c r="C20" s="57">
        <v>945</v>
      </c>
      <c r="D20" s="58">
        <v>2300</v>
      </c>
      <c r="E20" s="59">
        <v>0.37</v>
      </c>
      <c r="F20" s="380" t="s">
        <v>253</v>
      </c>
      <c r="G20" s="380"/>
      <c r="H20" s="380"/>
      <c r="I20" s="380"/>
      <c r="J20" s="380"/>
      <c r="K20" s="380"/>
      <c r="L20" s="31"/>
      <c r="M20" s="31"/>
      <c r="N20" s="32"/>
      <c r="O20" s="91"/>
      <c r="P20" s="91"/>
    </row>
    <row r="21" spans="1:16" ht="14.25" x14ac:dyDescent="0.25">
      <c r="C21" s="57">
        <v>2300</v>
      </c>
      <c r="D21" s="58" t="s">
        <v>62</v>
      </c>
      <c r="E21" s="59">
        <v>0.39</v>
      </c>
      <c r="F21" s="380" t="s">
        <v>254</v>
      </c>
      <c r="G21" s="380"/>
      <c r="H21" s="380"/>
      <c r="I21" s="380"/>
      <c r="J21" s="380"/>
      <c r="K21" s="380"/>
      <c r="L21" s="31"/>
      <c r="M21" s="31"/>
      <c r="N21" s="32" t="s">
        <v>64</v>
      </c>
      <c r="O21" s="91">
        <v>0.01</v>
      </c>
      <c r="P21" s="91"/>
    </row>
    <row r="22" spans="1:16" s="32" customFormat="1" ht="8.1" customHeight="1" thickBot="1" x14ac:dyDescent="0.3">
      <c r="B22" s="61"/>
      <c r="E22" s="33"/>
      <c r="L22" s="31"/>
      <c r="M22" s="31"/>
    </row>
    <row r="23" spans="1:16" s="32" customFormat="1" ht="8.1" customHeight="1" x14ac:dyDescent="0.25">
      <c r="B23" s="63"/>
      <c r="C23" s="34"/>
      <c r="D23" s="34"/>
      <c r="E23" s="35"/>
      <c r="F23" s="34"/>
      <c r="G23" s="34"/>
      <c r="H23" s="34"/>
      <c r="I23" s="34"/>
      <c r="J23" s="34"/>
      <c r="K23" s="34"/>
      <c r="L23" s="36"/>
    </row>
    <row r="24" spans="1:16" s="32" customFormat="1" ht="15.75" x14ac:dyDescent="0.25">
      <c r="B24" s="65"/>
      <c r="D24" s="138" t="s">
        <v>180</v>
      </c>
      <c r="E24" s="137"/>
      <c r="F24" s="139" t="s">
        <v>181</v>
      </c>
      <c r="G24" s="379">
        <v>45659</v>
      </c>
      <c r="H24" s="379"/>
      <c r="I24" s="379"/>
      <c r="J24" s="379"/>
      <c r="L24" s="129"/>
      <c r="N24" s="376" t="s">
        <v>182</v>
      </c>
      <c r="O24" s="377"/>
      <c r="P24" s="378"/>
    </row>
    <row r="25" spans="1:16" ht="8.1" customHeight="1" thickBot="1" x14ac:dyDescent="0.3">
      <c r="A25" s="42"/>
      <c r="B25" s="68"/>
      <c r="C25" s="127"/>
      <c r="D25" s="47"/>
      <c r="E25" s="47"/>
      <c r="F25" s="47"/>
      <c r="G25" s="48"/>
      <c r="H25" s="48"/>
      <c r="I25" s="189"/>
      <c r="J25" s="190"/>
      <c r="K25" s="190"/>
      <c r="L25" s="50"/>
      <c r="M25" s="31"/>
      <c r="N25" s="60"/>
      <c r="O25" s="60"/>
      <c r="P25" s="60"/>
    </row>
    <row r="26" spans="1:16" s="32" customFormat="1" ht="8.1" customHeight="1" x14ac:dyDescent="0.25">
      <c r="B26" s="63"/>
      <c r="C26" s="34"/>
      <c r="D26" s="34"/>
      <c r="E26" s="35"/>
      <c r="F26" s="34"/>
      <c r="G26" s="34"/>
      <c r="H26" s="34"/>
      <c r="I26" s="34"/>
      <c r="J26" s="34"/>
      <c r="K26" s="34"/>
      <c r="L26" s="36"/>
    </row>
    <row r="27" spans="1:16" s="38" customFormat="1" ht="21" customHeight="1" x14ac:dyDescent="0.25">
      <c r="B27" s="64"/>
      <c r="C27" s="373" t="s">
        <v>202</v>
      </c>
      <c r="D27" s="373"/>
      <c r="E27" s="373"/>
      <c r="F27" s="92"/>
      <c r="G27" s="224"/>
      <c r="H27" s="225"/>
      <c r="I27" s="473" t="s">
        <v>220</v>
      </c>
      <c r="J27" s="474"/>
      <c r="K27" s="475"/>
      <c r="L27" s="39"/>
      <c r="M27" s="40"/>
      <c r="N27" s="111">
        <v>1</v>
      </c>
      <c r="O27" s="112">
        <f>O13</f>
        <v>5.2199999999999998E-3</v>
      </c>
      <c r="P27" s="112"/>
    </row>
    <row r="28" spans="1:16" s="38" customFormat="1" ht="21" customHeight="1" x14ac:dyDescent="0.25">
      <c r="B28" s="64"/>
      <c r="C28" s="373" t="s">
        <v>186</v>
      </c>
      <c r="D28" s="373"/>
      <c r="E28" s="373"/>
      <c r="F28" s="132">
        <v>30</v>
      </c>
      <c r="G28" s="224"/>
      <c r="H28" s="228" t="s">
        <v>77</v>
      </c>
      <c r="I28" s="476"/>
      <c r="J28" s="477"/>
      <c r="K28" s="478"/>
      <c r="L28" s="39"/>
      <c r="M28" s="40"/>
      <c r="N28" s="111">
        <v>2</v>
      </c>
      <c r="O28" s="112">
        <f>O14</f>
        <v>1.044E-2</v>
      </c>
      <c r="P28" s="30"/>
    </row>
    <row r="29" spans="1:16" s="38" customFormat="1" ht="15.75" customHeight="1" thickBot="1" x14ac:dyDescent="0.3">
      <c r="B29" s="64"/>
      <c r="C29" s="373" t="s">
        <v>187</v>
      </c>
      <c r="D29" s="373"/>
      <c r="E29" s="373"/>
      <c r="F29" s="191">
        <f>F27*F28/30</f>
        <v>0</v>
      </c>
      <c r="G29" s="255"/>
      <c r="H29" s="225"/>
      <c r="I29" s="225"/>
      <c r="J29" s="225"/>
      <c r="K29" s="225"/>
      <c r="L29" s="39"/>
      <c r="M29" s="40"/>
      <c r="N29" s="111">
        <v>3</v>
      </c>
      <c r="O29" s="112">
        <f>O15</f>
        <v>2.436E-2</v>
      </c>
      <c r="P29" s="112"/>
    </row>
    <row r="30" spans="1:16" s="38" customFormat="1" ht="21" customHeight="1" x14ac:dyDescent="0.25">
      <c r="B30" s="64"/>
      <c r="C30" s="373" t="s">
        <v>225</v>
      </c>
      <c r="D30" s="373"/>
      <c r="E30" s="373"/>
      <c r="F30" s="222">
        <f>SUMIF(COMISIONES[MES LEG.],D10,COMISIONES[VALOR $ FINAL RESOLUCIÓN])</f>
        <v>0</v>
      </c>
      <c r="G30" s="255"/>
      <c r="H30" s="225"/>
      <c r="I30" s="416" t="s">
        <v>248</v>
      </c>
      <c r="J30" s="416"/>
      <c r="K30" s="416"/>
      <c r="L30" s="39"/>
      <c r="M30" s="40"/>
      <c r="N30" s="111"/>
      <c r="O30" s="112"/>
      <c r="P30" s="112"/>
    </row>
    <row r="31" spans="1:16" s="38" customFormat="1" ht="25.5" customHeight="1" x14ac:dyDescent="0.25">
      <c r="B31" s="64"/>
      <c r="C31" s="237" t="s">
        <v>226</v>
      </c>
      <c r="D31" s="237"/>
      <c r="E31" s="237"/>
      <c r="F31" s="221">
        <f>+F29+F30</f>
        <v>0</v>
      </c>
      <c r="G31" s="255"/>
      <c r="H31" s="225"/>
      <c r="I31" s="416"/>
      <c r="J31" s="416"/>
      <c r="K31" s="416"/>
      <c r="L31" s="39"/>
      <c r="M31" s="40"/>
      <c r="N31" s="111"/>
      <c r="O31" s="112"/>
      <c r="P31" s="112"/>
    </row>
    <row r="32" spans="1:16" s="38" customFormat="1" ht="15.75" customHeight="1" x14ac:dyDescent="0.3">
      <c r="B32" s="64"/>
      <c r="C32" s="237"/>
      <c r="D32" s="237"/>
      <c r="E32" s="237"/>
      <c r="F32" s="221"/>
      <c r="G32" s="224"/>
      <c r="H32" s="225"/>
      <c r="I32" s="234"/>
      <c r="J32" s="225"/>
      <c r="K32" s="225"/>
      <c r="L32" s="39"/>
      <c r="M32" s="40"/>
      <c r="N32" s="111"/>
      <c r="O32" s="112"/>
      <c r="P32" s="112"/>
    </row>
    <row r="33" spans="1:16383" s="38" customFormat="1" ht="15.75" customHeight="1" x14ac:dyDescent="0.25">
      <c r="B33" s="64"/>
      <c r="C33" s="373" t="s">
        <v>256</v>
      </c>
      <c r="D33" s="373"/>
      <c r="E33" s="373"/>
      <c r="F33" s="221">
        <f>VLOOKUP(D8,Histórico2[[#All],[mes('#)]:[VALOR SIN IVA]],3,0)</f>
        <v>0</v>
      </c>
      <c r="G33" s="224"/>
      <c r="H33" s="225"/>
      <c r="I33" s="242"/>
      <c r="J33" s="242"/>
      <c r="K33" s="242"/>
      <c r="L33" s="39"/>
      <c r="M33" s="40"/>
      <c r="N33" s="111"/>
      <c r="O33" s="112"/>
      <c r="P33" s="112"/>
    </row>
    <row r="34" spans="1:16383" s="38" customFormat="1" ht="15.75" hidden="1" x14ac:dyDescent="0.25">
      <c r="B34" s="64"/>
      <c r="C34" s="373" t="s">
        <v>257</v>
      </c>
      <c r="D34" s="373"/>
      <c r="E34" s="373"/>
      <c r="F34" s="222">
        <f>SUMIF(COMISIONES[MES LEG.],D9,COMISIONES[VALOR $ FINAL RESOLUCIÓN])</f>
        <v>0</v>
      </c>
      <c r="G34" s="226"/>
      <c r="H34" s="225"/>
      <c r="I34" s="239"/>
      <c r="J34" s="240"/>
      <c r="K34" s="241"/>
      <c r="L34" s="39"/>
      <c r="M34" s="40"/>
      <c r="P34" s="112"/>
    </row>
    <row r="35" spans="1:16383" s="38" customFormat="1" ht="15.75" hidden="1" customHeight="1" x14ac:dyDescent="0.25">
      <c r="B35" s="64"/>
      <c r="C35" s="373" t="s">
        <v>224</v>
      </c>
      <c r="D35" s="373"/>
      <c r="E35" s="373"/>
      <c r="F35" s="62">
        <f>+F33</f>
        <v>0</v>
      </c>
      <c r="G35" s="224"/>
      <c r="H35" s="225"/>
      <c r="I35" s="239"/>
      <c r="J35" s="240"/>
      <c r="K35" s="241"/>
      <c r="L35" s="39"/>
      <c r="M35" s="40"/>
      <c r="P35" s="112"/>
    </row>
    <row r="36" spans="1:16383" s="38" customFormat="1" ht="16.5" thickBot="1" x14ac:dyDescent="0.3">
      <c r="B36" s="64"/>
      <c r="C36" s="373" t="s">
        <v>74</v>
      </c>
      <c r="D36" s="373"/>
      <c r="E36" s="373"/>
      <c r="F36" s="191">
        <f>ROUND(IF((F35*G36)&lt;D4,D4,F35*G36),0)</f>
        <v>1750905</v>
      </c>
      <c r="G36" s="227">
        <v>0.4</v>
      </c>
      <c r="H36" s="225"/>
      <c r="I36" s="381" t="s">
        <v>258</v>
      </c>
      <c r="J36" s="382"/>
      <c r="K36" s="383"/>
      <c r="L36" s="39"/>
      <c r="M36" s="40"/>
      <c r="P36" s="112"/>
    </row>
    <row r="37" spans="1:16383" s="38" customFormat="1" ht="15.75" x14ac:dyDescent="0.25">
      <c r="B37" s="64"/>
      <c r="C37" s="78"/>
      <c r="D37" s="78"/>
      <c r="E37" s="78"/>
      <c r="F37" s="235"/>
      <c r="G37" s="236"/>
      <c r="H37" s="225"/>
      <c r="I37" s="384"/>
      <c r="J37" s="385"/>
      <c r="K37" s="386"/>
      <c r="L37" s="39"/>
      <c r="M37" s="40"/>
      <c r="P37" s="112"/>
    </row>
    <row r="38" spans="1:16383" s="38" customFormat="1" ht="15.75" customHeight="1" x14ac:dyDescent="0.25">
      <c r="B38" s="64"/>
      <c r="C38" s="78"/>
      <c r="D38" s="78"/>
      <c r="E38" s="78"/>
      <c r="F38" s="235"/>
      <c r="G38" s="236"/>
      <c r="H38" s="225"/>
      <c r="I38" s="384"/>
      <c r="J38" s="385"/>
      <c r="K38" s="386"/>
      <c r="L38" s="39"/>
      <c r="M38" s="40"/>
      <c r="P38" s="112"/>
    </row>
    <row r="39" spans="1:16383" s="38" customFormat="1" ht="15.75" x14ac:dyDescent="0.25">
      <c r="B39" s="64"/>
      <c r="C39" s="78"/>
      <c r="D39" s="78"/>
      <c r="E39" s="78"/>
      <c r="F39" s="235"/>
      <c r="G39" s="236"/>
      <c r="H39" s="225"/>
      <c r="I39" s="384"/>
      <c r="J39" s="385"/>
      <c r="K39" s="386"/>
      <c r="L39" s="39"/>
      <c r="M39" s="40"/>
      <c r="P39" s="112"/>
    </row>
    <row r="40" spans="1:16383" s="38" customFormat="1" ht="15.75" x14ac:dyDescent="0.25">
      <c r="B40" s="64"/>
      <c r="C40" s="78"/>
      <c r="D40" s="78"/>
      <c r="E40" s="78"/>
      <c r="F40" s="235"/>
      <c r="G40" s="236"/>
      <c r="H40" s="225"/>
      <c r="I40" s="384"/>
      <c r="J40" s="385"/>
      <c r="K40" s="386"/>
      <c r="L40" s="39"/>
      <c r="M40" s="40"/>
      <c r="P40" s="112"/>
    </row>
    <row r="41" spans="1:16383" s="38" customFormat="1" ht="57.75" customHeight="1" x14ac:dyDescent="0.25">
      <c r="B41" s="64"/>
      <c r="C41" s="78"/>
      <c r="D41" s="78"/>
      <c r="E41" s="78"/>
      <c r="F41" s="235"/>
      <c r="G41" s="236"/>
      <c r="H41" s="225"/>
      <c r="I41" s="387"/>
      <c r="J41" s="388"/>
      <c r="K41" s="389"/>
      <c r="L41" s="39"/>
      <c r="M41" s="40"/>
      <c r="P41" s="112"/>
    </row>
    <row r="42" spans="1:16383" ht="15.75" thickBot="1" x14ac:dyDescent="0.3">
      <c r="B42" s="65"/>
      <c r="L42" s="41"/>
      <c r="M42" s="31"/>
      <c r="N42" s="200"/>
      <c r="O42" s="200"/>
      <c r="P42" s="200"/>
    </row>
    <row r="43" spans="1:16383" ht="30" customHeight="1" thickBot="1" x14ac:dyDescent="0.3">
      <c r="A43" s="32"/>
      <c r="B43" s="66"/>
      <c r="C43" s="368" t="s">
        <v>196</v>
      </c>
      <c r="D43" s="369"/>
      <c r="E43" s="369"/>
      <c r="F43" s="370"/>
      <c r="G43" s="135" t="s">
        <v>65</v>
      </c>
      <c r="H43" s="371" t="s">
        <v>194</v>
      </c>
      <c r="I43" s="372"/>
      <c r="J43" s="135" t="s">
        <v>66</v>
      </c>
      <c r="K43" s="157" t="s">
        <v>67</v>
      </c>
      <c r="L43" s="41"/>
      <c r="M43" s="31"/>
      <c r="N43" s="418" t="s">
        <v>193</v>
      </c>
      <c r="O43" s="419"/>
      <c r="P43" s="200"/>
      <c r="Q43" s="355">
        <f>P43*$F$28</f>
        <v>0</v>
      </c>
      <c r="R43" s="355"/>
      <c r="S43" s="200"/>
      <c r="T43" s="355"/>
      <c r="U43" s="355"/>
      <c r="V43" s="200"/>
      <c r="W43" s="355"/>
      <c r="X43" s="355"/>
      <c r="Y43" s="200"/>
      <c r="Z43" s="355"/>
      <c r="AA43" s="355"/>
      <c r="AB43" s="200"/>
      <c r="AC43" s="355"/>
      <c r="AD43" s="355"/>
      <c r="AE43" s="200"/>
      <c r="AF43" s="355"/>
      <c r="AG43" s="355"/>
      <c r="AH43" s="200"/>
      <c r="AI43" s="355"/>
      <c r="AJ43" s="355"/>
      <c r="AK43" s="200"/>
      <c r="AL43" s="355"/>
      <c r="AM43" s="355"/>
      <c r="AN43" s="200"/>
      <c r="AO43" s="355"/>
      <c r="AP43" s="355"/>
      <c r="AQ43" s="200"/>
      <c r="AR43" s="355"/>
      <c r="AS43" s="355"/>
      <c r="AT43" s="200"/>
      <c r="AU43" s="355"/>
      <c r="AV43" s="355"/>
      <c r="AW43" s="200"/>
      <c r="AX43" s="355"/>
      <c r="AY43" s="355"/>
      <c r="AZ43" s="200"/>
      <c r="BA43" s="355"/>
      <c r="BB43" s="355"/>
      <c r="BC43" s="200"/>
      <c r="BD43" s="355"/>
      <c r="BE43" s="355"/>
      <c r="BF43" s="200"/>
      <c r="BG43" s="355"/>
      <c r="BH43" s="355"/>
      <c r="BI43" s="200"/>
      <c r="BJ43" s="355"/>
      <c r="BK43" s="355"/>
      <c r="BL43" s="200"/>
      <c r="BM43" s="355"/>
      <c r="BN43" s="355"/>
      <c r="BO43" s="200"/>
      <c r="BP43" s="355"/>
      <c r="BQ43" s="355"/>
      <c r="BR43" s="200"/>
      <c r="BS43" s="355"/>
      <c r="BT43" s="355"/>
      <c r="BU43" s="200"/>
      <c r="BV43" s="355"/>
      <c r="BW43" s="355"/>
      <c r="BX43" s="200"/>
      <c r="BY43" s="355"/>
      <c r="BZ43" s="355"/>
      <c r="CA43" s="200"/>
      <c r="CB43" s="355"/>
      <c r="CC43" s="355"/>
      <c r="CD43" s="200"/>
      <c r="CE43" s="355"/>
      <c r="CF43" s="355"/>
      <c r="CG43" s="200"/>
      <c r="CH43" s="355"/>
      <c r="CI43" s="355"/>
      <c r="CJ43" s="200"/>
      <c r="CK43" s="355"/>
      <c r="CL43" s="355"/>
      <c r="CM43" s="200"/>
      <c r="CN43" s="355"/>
      <c r="CO43" s="355"/>
      <c r="CP43" s="200"/>
      <c r="CQ43" s="355"/>
      <c r="CR43" s="355"/>
      <c r="CS43" s="200"/>
      <c r="CT43" s="355"/>
      <c r="CU43" s="355"/>
      <c r="CV43" s="200"/>
      <c r="CW43" s="355"/>
      <c r="CX43" s="355"/>
      <c r="CY43" s="200"/>
      <c r="CZ43" s="355"/>
      <c r="DA43" s="355"/>
      <c r="DB43" s="200"/>
      <c r="DC43" s="355"/>
      <c r="DD43" s="355"/>
      <c r="DE43" s="200"/>
      <c r="DF43" s="355"/>
      <c r="DG43" s="355"/>
      <c r="DH43" s="200"/>
      <c r="DI43" s="355"/>
      <c r="DJ43" s="355"/>
      <c r="DK43" s="200"/>
      <c r="DL43" s="355"/>
      <c r="DM43" s="355"/>
      <c r="DN43" s="200"/>
      <c r="DO43" s="355"/>
      <c r="DP43" s="355"/>
      <c r="DQ43" s="200"/>
      <c r="DR43" s="355"/>
      <c r="DS43" s="355"/>
      <c r="DT43" s="200"/>
      <c r="DU43" s="355"/>
      <c r="DV43" s="355"/>
      <c r="DW43" s="200"/>
      <c r="DX43" s="355"/>
      <c r="DY43" s="355"/>
      <c r="DZ43" s="200"/>
      <c r="EA43" s="355"/>
      <c r="EB43" s="355"/>
      <c r="EC43" s="200"/>
      <c r="ED43" s="355"/>
      <c r="EE43" s="355"/>
      <c r="EF43" s="200"/>
      <c r="EG43" s="355"/>
      <c r="EH43" s="355"/>
      <c r="EI43" s="200"/>
      <c r="EJ43" s="355"/>
      <c r="EK43" s="355"/>
      <c r="EL43" s="200"/>
      <c r="EM43" s="355"/>
      <c r="EN43" s="355"/>
      <c r="EO43" s="200"/>
      <c r="EP43" s="355"/>
      <c r="EQ43" s="355"/>
      <c r="ER43" s="200"/>
      <c r="ES43" s="355"/>
      <c r="ET43" s="355"/>
      <c r="EU43" s="200"/>
      <c r="EV43" s="355"/>
      <c r="EW43" s="355"/>
      <c r="EX43" s="200"/>
      <c r="EY43" s="355"/>
      <c r="EZ43" s="355"/>
      <c r="FA43" s="200"/>
      <c r="FB43" s="355"/>
      <c r="FC43" s="355"/>
      <c r="FD43" s="200"/>
      <c r="FE43" s="355"/>
      <c r="FF43" s="355"/>
      <c r="FG43" s="200"/>
      <c r="FH43" s="355"/>
      <c r="FI43" s="355"/>
      <c r="FJ43" s="200"/>
      <c r="FK43" s="355"/>
      <c r="FL43" s="355"/>
      <c r="FM43" s="200"/>
      <c r="FN43" s="355"/>
      <c r="FO43" s="355"/>
      <c r="FP43" s="200"/>
      <c r="FQ43" s="355"/>
      <c r="FR43" s="355"/>
      <c r="FS43" s="200"/>
      <c r="FT43" s="355"/>
      <c r="FU43" s="355"/>
      <c r="FV43" s="200"/>
      <c r="FW43" s="355"/>
      <c r="FX43" s="355"/>
      <c r="FY43" s="200"/>
      <c r="FZ43" s="355"/>
      <c r="GA43" s="355"/>
      <c r="GB43" s="200"/>
      <c r="GC43" s="355"/>
      <c r="GD43" s="355"/>
      <c r="GE43" s="200"/>
      <c r="GF43" s="355"/>
      <c r="GG43" s="355"/>
      <c r="GH43" s="200"/>
      <c r="GI43" s="355"/>
      <c r="GJ43" s="355"/>
      <c r="GK43" s="200"/>
      <c r="GL43" s="355"/>
      <c r="GM43" s="355"/>
      <c r="GN43" s="200"/>
      <c r="GO43" s="355"/>
      <c r="GP43" s="355"/>
      <c r="GQ43" s="200"/>
      <c r="GR43" s="355"/>
      <c r="GS43" s="355"/>
      <c r="GT43" s="200"/>
      <c r="GU43" s="355"/>
      <c r="GV43" s="355"/>
      <c r="GW43" s="200"/>
      <c r="GX43" s="355"/>
      <c r="GY43" s="355"/>
      <c r="GZ43" s="200"/>
      <c r="HA43" s="355"/>
      <c r="HB43" s="355"/>
      <c r="HC43" s="200"/>
      <c r="HD43" s="355"/>
      <c r="HE43" s="355"/>
      <c r="HF43" s="200"/>
      <c r="HG43" s="355"/>
      <c r="HH43" s="355"/>
      <c r="HI43" s="200"/>
      <c r="HJ43" s="355"/>
      <c r="HK43" s="355"/>
      <c r="HL43" s="200"/>
      <c r="HM43" s="355"/>
      <c r="HN43" s="355"/>
      <c r="HO43" s="200"/>
      <c r="HP43" s="355"/>
      <c r="HQ43" s="355"/>
      <c r="HR43" s="200"/>
      <c r="HS43" s="355"/>
      <c r="HT43" s="355"/>
      <c r="HU43" s="200"/>
      <c r="HV43" s="355"/>
      <c r="HW43" s="355"/>
      <c r="HX43" s="200"/>
      <c r="HY43" s="355"/>
      <c r="HZ43" s="355"/>
      <c r="IA43" s="200"/>
      <c r="IB43" s="355"/>
      <c r="IC43" s="355"/>
      <c r="ID43" s="200"/>
      <c r="IE43" s="355"/>
      <c r="IF43" s="355"/>
      <c r="IG43" s="200"/>
      <c r="IH43" s="355"/>
      <c r="II43" s="355"/>
      <c r="IJ43" s="200"/>
      <c r="IK43" s="355"/>
      <c r="IL43" s="355"/>
      <c r="IM43" s="200"/>
      <c r="IN43" s="355"/>
      <c r="IO43" s="355"/>
      <c r="IP43" s="200"/>
      <c r="IQ43" s="355"/>
      <c r="IR43" s="355"/>
      <c r="IS43" s="200"/>
      <c r="IT43" s="355"/>
      <c r="IU43" s="355"/>
      <c r="IV43" s="200"/>
      <c r="IW43" s="355"/>
      <c r="IX43" s="355"/>
      <c r="IY43" s="200"/>
      <c r="IZ43" s="355"/>
      <c r="JA43" s="355"/>
      <c r="JB43" s="200"/>
      <c r="JC43" s="355"/>
      <c r="JD43" s="355"/>
      <c r="JE43" s="200"/>
      <c r="JF43" s="355"/>
      <c r="JG43" s="355"/>
      <c r="JH43" s="200"/>
      <c r="JI43" s="355"/>
      <c r="JJ43" s="355"/>
      <c r="JK43" s="200"/>
      <c r="JL43" s="355"/>
      <c r="JM43" s="355"/>
      <c r="JN43" s="200"/>
      <c r="JO43" s="355"/>
      <c r="JP43" s="355"/>
      <c r="JQ43" s="200"/>
      <c r="JR43" s="355"/>
      <c r="JS43" s="355"/>
      <c r="JT43" s="200"/>
      <c r="JU43" s="355"/>
      <c r="JV43" s="355"/>
      <c r="JW43" s="200"/>
      <c r="JX43" s="355"/>
      <c r="JY43" s="355"/>
      <c r="JZ43" s="200"/>
      <c r="KA43" s="355"/>
      <c r="KB43" s="355"/>
      <c r="KC43" s="200"/>
      <c r="KD43" s="355"/>
      <c r="KE43" s="355"/>
      <c r="KF43" s="200"/>
      <c r="KG43" s="355"/>
      <c r="KH43" s="355"/>
      <c r="KI43" s="200"/>
      <c r="KJ43" s="355"/>
      <c r="KK43" s="355"/>
      <c r="KL43" s="200"/>
      <c r="KM43" s="355"/>
      <c r="KN43" s="355"/>
      <c r="KO43" s="200"/>
      <c r="KP43" s="355"/>
      <c r="KQ43" s="355"/>
      <c r="KR43" s="200"/>
      <c r="KS43" s="355"/>
      <c r="KT43" s="355"/>
      <c r="KU43" s="200"/>
      <c r="KV43" s="355"/>
      <c r="KW43" s="355"/>
      <c r="KX43" s="200"/>
      <c r="KY43" s="355"/>
      <c r="KZ43" s="355"/>
      <c r="LA43" s="200"/>
      <c r="LB43" s="355"/>
      <c r="LC43" s="355"/>
      <c r="LD43" s="200"/>
      <c r="LE43" s="355"/>
      <c r="LF43" s="355"/>
      <c r="LG43" s="200"/>
      <c r="LH43" s="355"/>
      <c r="LI43" s="355"/>
      <c r="LJ43" s="200"/>
      <c r="LK43" s="355"/>
      <c r="LL43" s="355"/>
      <c r="LM43" s="200"/>
      <c r="LN43" s="355"/>
      <c r="LO43" s="355"/>
      <c r="LP43" s="200"/>
      <c r="LQ43" s="355"/>
      <c r="LR43" s="355"/>
      <c r="LS43" s="200"/>
      <c r="LT43" s="355"/>
      <c r="LU43" s="355"/>
      <c r="LV43" s="200"/>
      <c r="LW43" s="355"/>
      <c r="LX43" s="355"/>
      <c r="LY43" s="200"/>
      <c r="LZ43" s="355"/>
      <c r="MA43" s="355"/>
      <c r="MB43" s="200"/>
      <c r="MC43" s="355"/>
      <c r="MD43" s="355"/>
      <c r="ME43" s="200"/>
      <c r="MF43" s="355"/>
      <c r="MG43" s="355"/>
      <c r="MH43" s="200"/>
      <c r="MI43" s="355"/>
      <c r="MJ43" s="355"/>
      <c r="MK43" s="200"/>
      <c r="ML43" s="355"/>
      <c r="MM43" s="355"/>
      <c r="MN43" s="200"/>
      <c r="MO43" s="355"/>
      <c r="MP43" s="355"/>
      <c r="MQ43" s="200"/>
      <c r="MR43" s="355"/>
      <c r="MS43" s="355"/>
      <c r="MT43" s="200"/>
      <c r="MU43" s="355"/>
      <c r="MV43" s="355"/>
      <c r="MW43" s="200"/>
      <c r="MX43" s="355"/>
      <c r="MY43" s="355"/>
      <c r="MZ43" s="200"/>
      <c r="NA43" s="355"/>
      <c r="NB43" s="355"/>
      <c r="NC43" s="200"/>
      <c r="ND43" s="355"/>
      <c r="NE43" s="355"/>
      <c r="NF43" s="200"/>
      <c r="NG43" s="355"/>
      <c r="NH43" s="355"/>
      <c r="NI43" s="200"/>
      <c r="NJ43" s="355"/>
      <c r="NK43" s="355"/>
      <c r="NL43" s="200"/>
      <c r="NM43" s="355"/>
      <c r="NN43" s="355"/>
      <c r="NO43" s="200"/>
      <c r="NP43" s="355"/>
      <c r="NQ43" s="355"/>
      <c r="NR43" s="200"/>
      <c r="NS43" s="355"/>
      <c r="NT43" s="355"/>
      <c r="NU43" s="200"/>
      <c r="NV43" s="355"/>
      <c r="NW43" s="355"/>
      <c r="NX43" s="200"/>
      <c r="NY43" s="355"/>
      <c r="NZ43" s="355"/>
      <c r="OA43" s="200"/>
      <c r="OB43" s="355"/>
      <c r="OC43" s="355"/>
      <c r="OD43" s="200"/>
      <c r="OE43" s="355"/>
      <c r="OF43" s="355"/>
      <c r="OG43" s="200"/>
      <c r="OH43" s="355"/>
      <c r="OI43" s="355"/>
      <c r="OJ43" s="200"/>
      <c r="OK43" s="355"/>
      <c r="OL43" s="355"/>
      <c r="OM43" s="200"/>
      <c r="ON43" s="355"/>
      <c r="OO43" s="355"/>
      <c r="OP43" s="200"/>
      <c r="OQ43" s="355"/>
      <c r="OR43" s="355"/>
      <c r="OS43" s="200"/>
      <c r="OT43" s="355"/>
      <c r="OU43" s="355"/>
      <c r="OV43" s="200"/>
      <c r="OW43" s="355"/>
      <c r="OX43" s="355"/>
      <c r="OY43" s="200"/>
      <c r="OZ43" s="355"/>
      <c r="PA43" s="355"/>
      <c r="PB43" s="200"/>
      <c r="PC43" s="355"/>
      <c r="PD43" s="355"/>
      <c r="PE43" s="200"/>
      <c r="PF43" s="355"/>
      <c r="PG43" s="355"/>
      <c r="PH43" s="200"/>
      <c r="PI43" s="355"/>
      <c r="PJ43" s="355"/>
      <c r="PK43" s="200"/>
      <c r="PL43" s="355"/>
      <c r="PM43" s="355"/>
      <c r="PN43" s="200"/>
      <c r="PO43" s="355"/>
      <c r="PP43" s="355"/>
      <c r="PQ43" s="200"/>
      <c r="PR43" s="355"/>
      <c r="PS43" s="355"/>
      <c r="PT43" s="200"/>
      <c r="PU43" s="355"/>
      <c r="PV43" s="355"/>
      <c r="PW43" s="200"/>
      <c r="PX43" s="355"/>
      <c r="PY43" s="355"/>
      <c r="PZ43" s="200"/>
      <c r="QA43" s="355"/>
      <c r="QB43" s="355"/>
      <c r="QC43" s="200"/>
      <c r="QD43" s="355"/>
      <c r="QE43" s="355"/>
      <c r="QF43" s="200"/>
      <c r="QG43" s="355"/>
      <c r="QH43" s="355"/>
      <c r="QI43" s="200"/>
      <c r="QJ43" s="355"/>
      <c r="QK43" s="355"/>
      <c r="QL43" s="200"/>
      <c r="QM43" s="355"/>
      <c r="QN43" s="355"/>
      <c r="QO43" s="200"/>
      <c r="QP43" s="355"/>
      <c r="QQ43" s="355"/>
      <c r="QR43" s="200"/>
      <c r="QS43" s="355"/>
      <c r="QT43" s="355"/>
      <c r="QU43" s="200"/>
      <c r="QV43" s="355"/>
      <c r="QW43" s="355"/>
      <c r="QX43" s="200"/>
      <c r="QY43" s="355"/>
      <c r="QZ43" s="355"/>
      <c r="RA43" s="200"/>
      <c r="RB43" s="355"/>
      <c r="RC43" s="355"/>
      <c r="RD43" s="200"/>
      <c r="RE43" s="355"/>
      <c r="RF43" s="355"/>
      <c r="RG43" s="200"/>
      <c r="RH43" s="355"/>
      <c r="RI43" s="355"/>
      <c r="RJ43" s="200"/>
      <c r="RK43" s="355"/>
      <c r="RL43" s="355"/>
      <c r="RM43" s="200"/>
      <c r="RN43" s="355"/>
      <c r="RO43" s="355"/>
      <c r="RP43" s="200"/>
      <c r="RQ43" s="355"/>
      <c r="RR43" s="355"/>
      <c r="RS43" s="200"/>
      <c r="RT43" s="355"/>
      <c r="RU43" s="355"/>
      <c r="RV43" s="200"/>
      <c r="RW43" s="355"/>
      <c r="RX43" s="355"/>
      <c r="RY43" s="200"/>
      <c r="RZ43" s="355"/>
      <c r="SA43" s="355"/>
      <c r="SB43" s="200"/>
      <c r="SC43" s="355"/>
      <c r="SD43" s="355"/>
      <c r="SE43" s="200"/>
      <c r="SF43" s="355"/>
      <c r="SG43" s="355"/>
      <c r="SH43" s="200"/>
      <c r="SI43" s="355"/>
      <c r="SJ43" s="355"/>
      <c r="SK43" s="200"/>
      <c r="SL43" s="355"/>
      <c r="SM43" s="355"/>
      <c r="SN43" s="200"/>
      <c r="SO43" s="355"/>
      <c r="SP43" s="355"/>
      <c r="SQ43" s="200"/>
      <c r="SR43" s="355"/>
      <c r="SS43" s="355"/>
      <c r="ST43" s="200"/>
      <c r="SU43" s="355"/>
      <c r="SV43" s="355"/>
      <c r="SW43" s="200"/>
      <c r="SX43" s="355"/>
      <c r="SY43" s="355"/>
      <c r="SZ43" s="200"/>
      <c r="TA43" s="355"/>
      <c r="TB43" s="355"/>
      <c r="TC43" s="200"/>
      <c r="TD43" s="355"/>
      <c r="TE43" s="355"/>
      <c r="TF43" s="200"/>
      <c r="TG43" s="355"/>
      <c r="TH43" s="355"/>
      <c r="TI43" s="200"/>
      <c r="TJ43" s="355"/>
      <c r="TK43" s="355"/>
      <c r="TL43" s="200"/>
      <c r="TM43" s="355"/>
      <c r="TN43" s="355"/>
      <c r="TO43" s="200"/>
      <c r="TP43" s="355"/>
      <c r="TQ43" s="355"/>
      <c r="TR43" s="200"/>
      <c r="TS43" s="355"/>
      <c r="TT43" s="355"/>
      <c r="TU43" s="200"/>
      <c r="TV43" s="355"/>
      <c r="TW43" s="355"/>
      <c r="TX43" s="200"/>
      <c r="TY43" s="355"/>
      <c r="TZ43" s="355"/>
      <c r="UA43" s="200"/>
      <c r="UB43" s="355"/>
      <c r="UC43" s="355"/>
      <c r="UD43" s="200"/>
      <c r="UE43" s="355"/>
      <c r="UF43" s="355"/>
      <c r="UG43" s="200"/>
      <c r="UH43" s="355"/>
      <c r="UI43" s="355"/>
      <c r="UJ43" s="200"/>
      <c r="UK43" s="355"/>
      <c r="UL43" s="355"/>
      <c r="UM43" s="200"/>
      <c r="UN43" s="355"/>
      <c r="UO43" s="355"/>
      <c r="UP43" s="200"/>
      <c r="UQ43" s="355"/>
      <c r="UR43" s="355"/>
      <c r="US43" s="200"/>
      <c r="UT43" s="355"/>
      <c r="UU43" s="355"/>
      <c r="UV43" s="200"/>
      <c r="UW43" s="355"/>
      <c r="UX43" s="355"/>
      <c r="UY43" s="200"/>
      <c r="UZ43" s="355"/>
      <c r="VA43" s="355"/>
      <c r="VB43" s="200"/>
      <c r="VC43" s="355"/>
      <c r="VD43" s="355"/>
      <c r="VE43" s="200"/>
      <c r="VF43" s="355"/>
      <c r="VG43" s="355"/>
      <c r="VH43" s="200"/>
      <c r="VI43" s="355"/>
      <c r="VJ43" s="355"/>
      <c r="VK43" s="200"/>
      <c r="VL43" s="355"/>
      <c r="VM43" s="355"/>
      <c r="VN43" s="200"/>
      <c r="VO43" s="355"/>
      <c r="VP43" s="355"/>
      <c r="VQ43" s="200"/>
      <c r="VR43" s="355"/>
      <c r="VS43" s="355"/>
      <c r="VT43" s="200"/>
      <c r="VU43" s="355"/>
      <c r="VV43" s="355"/>
      <c r="VW43" s="200"/>
      <c r="VX43" s="355"/>
      <c r="VY43" s="355"/>
      <c r="VZ43" s="200"/>
      <c r="WA43" s="355"/>
      <c r="WB43" s="355"/>
      <c r="WC43" s="200"/>
      <c r="WD43" s="355"/>
      <c r="WE43" s="355"/>
      <c r="WF43" s="200"/>
      <c r="WG43" s="355"/>
      <c r="WH43" s="355"/>
      <c r="WI43" s="200"/>
      <c r="WJ43" s="355"/>
      <c r="WK43" s="355"/>
      <c r="WL43" s="200"/>
      <c r="WM43" s="355"/>
      <c r="WN43" s="355"/>
      <c r="WO43" s="200"/>
      <c r="WP43" s="355"/>
      <c r="WQ43" s="355"/>
      <c r="WR43" s="200"/>
      <c r="WS43" s="355"/>
      <c r="WT43" s="355"/>
      <c r="WU43" s="200"/>
      <c r="WV43" s="355"/>
      <c r="WW43" s="355"/>
      <c r="WX43" s="200"/>
      <c r="WY43" s="355"/>
      <c r="WZ43" s="355"/>
      <c r="XA43" s="200"/>
      <c r="XB43" s="355"/>
      <c r="XC43" s="355"/>
      <c r="XD43" s="200"/>
      <c r="XE43" s="355"/>
      <c r="XF43" s="355"/>
      <c r="XG43" s="200"/>
      <c r="XH43" s="355"/>
      <c r="XI43" s="355"/>
      <c r="XJ43" s="200"/>
      <c r="XK43" s="355"/>
      <c r="XL43" s="355"/>
      <c r="XM43" s="200"/>
      <c r="XN43" s="355"/>
      <c r="XO43" s="355"/>
      <c r="XP43" s="200"/>
      <c r="XQ43" s="355"/>
      <c r="XR43" s="355"/>
      <c r="XS43" s="200"/>
      <c r="XT43" s="355"/>
      <c r="XU43" s="355"/>
      <c r="XV43" s="200"/>
      <c r="XW43" s="355"/>
      <c r="XX43" s="355"/>
      <c r="XY43" s="200"/>
      <c r="XZ43" s="355"/>
      <c r="YA43" s="355"/>
      <c r="YB43" s="200"/>
      <c r="YC43" s="355"/>
      <c r="YD43" s="355"/>
      <c r="YE43" s="200"/>
      <c r="YF43" s="355"/>
      <c r="YG43" s="355"/>
      <c r="YH43" s="200"/>
      <c r="YI43" s="355"/>
      <c r="YJ43" s="355"/>
      <c r="YK43" s="200"/>
      <c r="YL43" s="355"/>
      <c r="YM43" s="355"/>
      <c r="YN43" s="200"/>
      <c r="YO43" s="355"/>
      <c r="YP43" s="355"/>
      <c r="YQ43" s="200"/>
      <c r="YR43" s="355"/>
      <c r="YS43" s="355"/>
      <c r="YT43" s="200"/>
      <c r="YU43" s="355"/>
      <c r="YV43" s="355"/>
      <c r="YW43" s="200"/>
      <c r="YX43" s="355"/>
      <c r="YY43" s="355"/>
      <c r="YZ43" s="200"/>
      <c r="ZA43" s="355"/>
      <c r="ZB43" s="355"/>
      <c r="ZC43" s="200"/>
      <c r="ZD43" s="355"/>
      <c r="ZE43" s="355"/>
      <c r="ZF43" s="200"/>
      <c r="ZG43" s="355"/>
      <c r="ZH43" s="355"/>
      <c r="ZI43" s="200"/>
      <c r="ZJ43" s="355"/>
      <c r="ZK43" s="355"/>
      <c r="ZL43" s="200"/>
      <c r="ZM43" s="355"/>
      <c r="ZN43" s="355"/>
      <c r="ZO43" s="200"/>
      <c r="ZP43" s="355"/>
      <c r="ZQ43" s="355"/>
      <c r="ZR43" s="200"/>
      <c r="ZS43" s="355"/>
      <c r="ZT43" s="355"/>
      <c r="ZU43" s="200"/>
      <c r="ZV43" s="355"/>
      <c r="ZW43" s="355"/>
      <c r="ZX43" s="200"/>
      <c r="ZY43" s="355"/>
      <c r="ZZ43" s="355"/>
      <c r="AAA43" s="200"/>
      <c r="AAB43" s="355"/>
      <c r="AAC43" s="355"/>
      <c r="AAD43" s="200"/>
      <c r="AAE43" s="355"/>
      <c r="AAF43" s="355"/>
      <c r="AAG43" s="200"/>
      <c r="AAH43" s="355"/>
      <c r="AAI43" s="355"/>
      <c r="AAJ43" s="200"/>
      <c r="AAK43" s="355"/>
      <c r="AAL43" s="355"/>
      <c r="AAM43" s="200"/>
      <c r="AAN43" s="355"/>
      <c r="AAO43" s="355"/>
      <c r="AAP43" s="200"/>
      <c r="AAQ43" s="355"/>
      <c r="AAR43" s="355"/>
      <c r="AAS43" s="200"/>
      <c r="AAT43" s="355"/>
      <c r="AAU43" s="355"/>
      <c r="AAV43" s="200"/>
      <c r="AAW43" s="355"/>
      <c r="AAX43" s="355"/>
      <c r="AAY43" s="200"/>
      <c r="AAZ43" s="355"/>
      <c r="ABA43" s="355"/>
      <c r="ABB43" s="200"/>
      <c r="ABC43" s="355"/>
      <c r="ABD43" s="355"/>
      <c r="ABE43" s="200"/>
      <c r="ABF43" s="355"/>
      <c r="ABG43" s="355"/>
      <c r="ABH43" s="200"/>
      <c r="ABI43" s="355"/>
      <c r="ABJ43" s="355"/>
      <c r="ABK43" s="200"/>
      <c r="ABL43" s="355"/>
      <c r="ABM43" s="355"/>
      <c r="ABN43" s="200"/>
      <c r="ABO43" s="355"/>
      <c r="ABP43" s="355"/>
      <c r="ABQ43" s="200"/>
      <c r="ABR43" s="355"/>
      <c r="ABS43" s="355"/>
      <c r="ABT43" s="200"/>
      <c r="ABU43" s="355"/>
      <c r="ABV43" s="355"/>
      <c r="ABW43" s="200"/>
      <c r="ABX43" s="355"/>
      <c r="ABY43" s="355"/>
      <c r="ABZ43" s="200"/>
      <c r="ACA43" s="355"/>
      <c r="ACB43" s="355"/>
      <c r="ACC43" s="200"/>
      <c r="ACD43" s="355"/>
      <c r="ACE43" s="355"/>
      <c r="ACF43" s="200"/>
      <c r="ACG43" s="355"/>
      <c r="ACH43" s="355"/>
      <c r="ACI43" s="200"/>
      <c r="ACJ43" s="355"/>
      <c r="ACK43" s="355"/>
      <c r="ACL43" s="200"/>
      <c r="ACM43" s="355"/>
      <c r="ACN43" s="355"/>
      <c r="ACO43" s="200"/>
      <c r="ACP43" s="355"/>
      <c r="ACQ43" s="355"/>
      <c r="ACR43" s="200"/>
      <c r="ACS43" s="355"/>
      <c r="ACT43" s="355"/>
      <c r="ACU43" s="200"/>
      <c r="ACV43" s="355"/>
      <c r="ACW43" s="355"/>
      <c r="ACX43" s="200"/>
      <c r="ACY43" s="355"/>
      <c r="ACZ43" s="355"/>
      <c r="ADA43" s="200"/>
      <c r="ADB43" s="355"/>
      <c r="ADC43" s="355"/>
      <c r="ADD43" s="200"/>
      <c r="ADE43" s="355"/>
      <c r="ADF43" s="355"/>
      <c r="ADG43" s="200"/>
      <c r="ADH43" s="355"/>
      <c r="ADI43" s="355"/>
      <c r="ADJ43" s="200"/>
      <c r="ADK43" s="355"/>
      <c r="ADL43" s="355"/>
      <c r="ADM43" s="200"/>
      <c r="ADN43" s="355"/>
      <c r="ADO43" s="355"/>
      <c r="ADP43" s="200"/>
      <c r="ADQ43" s="355"/>
      <c r="ADR43" s="355"/>
      <c r="ADS43" s="200"/>
      <c r="ADT43" s="355"/>
      <c r="ADU43" s="355"/>
      <c r="ADV43" s="200"/>
      <c r="ADW43" s="355"/>
      <c r="ADX43" s="355"/>
      <c r="ADY43" s="200"/>
      <c r="ADZ43" s="355"/>
      <c r="AEA43" s="355"/>
      <c r="AEB43" s="200"/>
      <c r="AEC43" s="355"/>
      <c r="AED43" s="355"/>
      <c r="AEE43" s="200"/>
      <c r="AEF43" s="355"/>
      <c r="AEG43" s="355"/>
      <c r="AEH43" s="200"/>
      <c r="AEI43" s="355"/>
      <c r="AEJ43" s="355"/>
      <c r="AEK43" s="200"/>
      <c r="AEL43" s="355"/>
      <c r="AEM43" s="355"/>
      <c r="AEN43" s="200"/>
      <c r="AEO43" s="355"/>
      <c r="AEP43" s="355"/>
      <c r="AEQ43" s="200"/>
      <c r="AER43" s="355"/>
      <c r="AES43" s="355"/>
      <c r="AET43" s="200"/>
      <c r="AEU43" s="355"/>
      <c r="AEV43" s="355"/>
      <c r="AEW43" s="200"/>
      <c r="AEX43" s="355"/>
      <c r="AEY43" s="355"/>
      <c r="AEZ43" s="200"/>
      <c r="AFA43" s="355"/>
      <c r="AFB43" s="355"/>
      <c r="AFC43" s="200"/>
      <c r="AFD43" s="355"/>
      <c r="AFE43" s="355"/>
      <c r="AFF43" s="200"/>
      <c r="AFG43" s="355"/>
      <c r="AFH43" s="355"/>
      <c r="AFI43" s="200"/>
      <c r="AFJ43" s="355"/>
      <c r="AFK43" s="355"/>
      <c r="AFL43" s="200"/>
      <c r="AFM43" s="355"/>
      <c r="AFN43" s="355"/>
      <c r="AFO43" s="200"/>
      <c r="AFP43" s="355"/>
      <c r="AFQ43" s="355"/>
      <c r="AFR43" s="200"/>
      <c r="AFS43" s="355"/>
      <c r="AFT43" s="355"/>
      <c r="AFU43" s="200"/>
      <c r="AFV43" s="355"/>
      <c r="AFW43" s="355"/>
      <c r="AFX43" s="200"/>
      <c r="AFY43" s="355"/>
      <c r="AFZ43" s="355"/>
      <c r="AGA43" s="200"/>
      <c r="AGB43" s="355"/>
      <c r="AGC43" s="355"/>
      <c r="AGD43" s="200"/>
      <c r="AGE43" s="355"/>
      <c r="AGF43" s="355"/>
      <c r="AGG43" s="200"/>
      <c r="AGH43" s="355"/>
      <c r="AGI43" s="355"/>
      <c r="AGJ43" s="200"/>
      <c r="AGK43" s="355"/>
      <c r="AGL43" s="355"/>
      <c r="AGM43" s="200"/>
      <c r="AGN43" s="355"/>
      <c r="AGO43" s="355"/>
      <c r="AGP43" s="200"/>
      <c r="AGQ43" s="355"/>
      <c r="AGR43" s="355"/>
      <c r="AGS43" s="200"/>
      <c r="AGT43" s="355"/>
      <c r="AGU43" s="355"/>
      <c r="AGV43" s="200"/>
      <c r="AGW43" s="355"/>
      <c r="AGX43" s="355"/>
      <c r="AGY43" s="200"/>
      <c r="AGZ43" s="355"/>
      <c r="AHA43" s="355"/>
      <c r="AHB43" s="200"/>
      <c r="AHC43" s="355"/>
      <c r="AHD43" s="355"/>
      <c r="AHE43" s="200"/>
      <c r="AHF43" s="355"/>
      <c r="AHG43" s="355"/>
      <c r="AHH43" s="200"/>
      <c r="AHI43" s="355"/>
      <c r="AHJ43" s="355"/>
      <c r="AHK43" s="200"/>
      <c r="AHL43" s="355"/>
      <c r="AHM43" s="355"/>
      <c r="AHN43" s="200"/>
      <c r="AHO43" s="355"/>
      <c r="AHP43" s="355"/>
      <c r="AHQ43" s="200"/>
      <c r="AHR43" s="355"/>
      <c r="AHS43" s="355"/>
      <c r="AHT43" s="200"/>
      <c r="AHU43" s="355"/>
      <c r="AHV43" s="355"/>
      <c r="AHW43" s="200"/>
      <c r="AHX43" s="355"/>
      <c r="AHY43" s="355"/>
      <c r="AHZ43" s="200"/>
      <c r="AIA43" s="355"/>
      <c r="AIB43" s="355"/>
      <c r="AIC43" s="200"/>
      <c r="AID43" s="355"/>
      <c r="AIE43" s="355"/>
      <c r="AIF43" s="200"/>
      <c r="AIG43" s="355"/>
      <c r="AIH43" s="355"/>
      <c r="AII43" s="200"/>
      <c r="AIJ43" s="355"/>
      <c r="AIK43" s="355"/>
      <c r="AIL43" s="200"/>
      <c r="AIM43" s="355"/>
      <c r="AIN43" s="355"/>
      <c r="AIO43" s="200"/>
      <c r="AIP43" s="355"/>
      <c r="AIQ43" s="355"/>
      <c r="AIR43" s="200"/>
      <c r="AIS43" s="355"/>
      <c r="AIT43" s="355"/>
      <c r="AIU43" s="200"/>
      <c r="AIV43" s="355"/>
      <c r="AIW43" s="355"/>
      <c r="AIX43" s="200"/>
      <c r="AIY43" s="355"/>
      <c r="AIZ43" s="355"/>
      <c r="AJA43" s="200"/>
      <c r="AJB43" s="355"/>
      <c r="AJC43" s="355"/>
      <c r="AJD43" s="200"/>
      <c r="AJE43" s="355"/>
      <c r="AJF43" s="355"/>
      <c r="AJG43" s="200"/>
      <c r="AJH43" s="355"/>
      <c r="AJI43" s="355"/>
      <c r="AJJ43" s="200"/>
      <c r="AJK43" s="355"/>
      <c r="AJL43" s="355"/>
      <c r="AJM43" s="200"/>
      <c r="AJN43" s="355"/>
      <c r="AJO43" s="355"/>
      <c r="AJP43" s="200"/>
      <c r="AJQ43" s="355"/>
      <c r="AJR43" s="355"/>
      <c r="AJS43" s="200"/>
      <c r="AJT43" s="355"/>
      <c r="AJU43" s="355"/>
      <c r="AJV43" s="200"/>
      <c r="AJW43" s="355"/>
      <c r="AJX43" s="355"/>
      <c r="AJY43" s="200"/>
      <c r="AJZ43" s="355"/>
      <c r="AKA43" s="355"/>
      <c r="AKB43" s="200"/>
      <c r="AKC43" s="355"/>
      <c r="AKD43" s="355"/>
      <c r="AKE43" s="200"/>
      <c r="AKF43" s="355"/>
      <c r="AKG43" s="355"/>
      <c r="AKH43" s="200"/>
      <c r="AKI43" s="355"/>
      <c r="AKJ43" s="355"/>
      <c r="AKK43" s="200"/>
      <c r="AKL43" s="355"/>
      <c r="AKM43" s="355"/>
      <c r="AKN43" s="200"/>
      <c r="AKO43" s="355"/>
      <c r="AKP43" s="355"/>
      <c r="AKQ43" s="200"/>
      <c r="AKR43" s="355"/>
      <c r="AKS43" s="355"/>
      <c r="AKT43" s="200"/>
      <c r="AKU43" s="355"/>
      <c r="AKV43" s="355"/>
      <c r="AKW43" s="200"/>
      <c r="AKX43" s="355"/>
      <c r="AKY43" s="355"/>
      <c r="AKZ43" s="200"/>
      <c r="ALA43" s="355"/>
      <c r="ALB43" s="355"/>
      <c r="ALC43" s="200"/>
      <c r="ALD43" s="355"/>
      <c r="ALE43" s="355"/>
      <c r="ALF43" s="200"/>
      <c r="ALG43" s="355"/>
      <c r="ALH43" s="355"/>
      <c r="ALI43" s="200"/>
      <c r="ALJ43" s="355"/>
      <c r="ALK43" s="355"/>
      <c r="ALL43" s="200"/>
      <c r="ALM43" s="355"/>
      <c r="ALN43" s="355"/>
      <c r="ALO43" s="200"/>
      <c r="ALP43" s="355"/>
      <c r="ALQ43" s="355"/>
      <c r="ALR43" s="200"/>
      <c r="ALS43" s="355"/>
      <c r="ALT43" s="355"/>
      <c r="ALU43" s="200"/>
      <c r="ALV43" s="355"/>
      <c r="ALW43" s="355"/>
      <c r="ALX43" s="200"/>
      <c r="ALY43" s="355"/>
      <c r="ALZ43" s="355"/>
      <c r="AMA43" s="200"/>
      <c r="AMB43" s="355"/>
      <c r="AMC43" s="355"/>
      <c r="AMD43" s="200"/>
      <c r="AME43" s="355"/>
      <c r="AMF43" s="355"/>
      <c r="AMG43" s="200"/>
      <c r="AMH43" s="355"/>
      <c r="AMI43" s="355"/>
      <c r="AMJ43" s="200"/>
      <c r="AMK43" s="355"/>
      <c r="AML43" s="355"/>
      <c r="AMM43" s="200"/>
      <c r="AMN43" s="355"/>
      <c r="AMO43" s="355"/>
      <c r="AMP43" s="200"/>
      <c r="AMQ43" s="355"/>
      <c r="AMR43" s="355"/>
      <c r="AMS43" s="200"/>
      <c r="AMT43" s="355"/>
      <c r="AMU43" s="355"/>
      <c r="AMV43" s="200"/>
      <c r="AMW43" s="355"/>
      <c r="AMX43" s="355"/>
      <c r="AMY43" s="200"/>
      <c r="AMZ43" s="355"/>
      <c r="ANA43" s="355"/>
      <c r="ANB43" s="200"/>
      <c r="ANC43" s="355"/>
      <c r="AND43" s="355"/>
      <c r="ANE43" s="200"/>
      <c r="ANF43" s="355"/>
      <c r="ANG43" s="355"/>
      <c r="ANH43" s="200"/>
      <c r="ANI43" s="355"/>
      <c r="ANJ43" s="355"/>
      <c r="ANK43" s="200"/>
      <c r="ANL43" s="355"/>
      <c r="ANM43" s="355"/>
      <c r="ANN43" s="200"/>
      <c r="ANO43" s="355"/>
      <c r="ANP43" s="355"/>
      <c r="ANQ43" s="200"/>
      <c r="ANR43" s="355"/>
      <c r="ANS43" s="355"/>
      <c r="ANT43" s="200"/>
      <c r="ANU43" s="355"/>
      <c r="ANV43" s="355"/>
      <c r="ANW43" s="200"/>
      <c r="ANX43" s="355"/>
      <c r="ANY43" s="355"/>
      <c r="ANZ43" s="200"/>
      <c r="AOA43" s="355"/>
      <c r="AOB43" s="355"/>
      <c r="AOC43" s="200"/>
      <c r="AOD43" s="355"/>
      <c r="AOE43" s="355"/>
      <c r="AOF43" s="200"/>
      <c r="AOG43" s="355"/>
      <c r="AOH43" s="355"/>
      <c r="AOI43" s="200"/>
      <c r="AOJ43" s="355"/>
      <c r="AOK43" s="355"/>
      <c r="AOL43" s="200"/>
      <c r="AOM43" s="355"/>
      <c r="AON43" s="355"/>
      <c r="AOO43" s="200"/>
      <c r="AOP43" s="355"/>
      <c r="AOQ43" s="355"/>
      <c r="AOR43" s="200"/>
      <c r="AOS43" s="355"/>
      <c r="AOT43" s="355"/>
      <c r="AOU43" s="200"/>
      <c r="AOV43" s="355"/>
      <c r="AOW43" s="355"/>
      <c r="AOX43" s="200"/>
      <c r="AOY43" s="355"/>
      <c r="AOZ43" s="355"/>
      <c r="APA43" s="200"/>
      <c r="APB43" s="355"/>
      <c r="APC43" s="355"/>
      <c r="APD43" s="200"/>
      <c r="APE43" s="355"/>
      <c r="APF43" s="355"/>
      <c r="APG43" s="200"/>
      <c r="APH43" s="355"/>
      <c r="API43" s="355"/>
      <c r="APJ43" s="200"/>
      <c r="APK43" s="355"/>
      <c r="APL43" s="355"/>
      <c r="APM43" s="200"/>
      <c r="APN43" s="355"/>
      <c r="APO43" s="355"/>
      <c r="APP43" s="200"/>
      <c r="APQ43" s="355"/>
      <c r="APR43" s="355"/>
      <c r="APS43" s="200"/>
      <c r="APT43" s="355"/>
      <c r="APU43" s="355"/>
      <c r="APV43" s="200"/>
      <c r="APW43" s="355"/>
      <c r="APX43" s="355"/>
      <c r="APY43" s="200"/>
      <c r="APZ43" s="355"/>
      <c r="AQA43" s="355"/>
      <c r="AQB43" s="200"/>
      <c r="AQC43" s="355"/>
      <c r="AQD43" s="355"/>
      <c r="AQE43" s="200"/>
      <c r="AQF43" s="355"/>
      <c r="AQG43" s="355"/>
      <c r="AQH43" s="200"/>
      <c r="AQI43" s="355"/>
      <c r="AQJ43" s="355"/>
      <c r="AQK43" s="200"/>
      <c r="AQL43" s="355"/>
      <c r="AQM43" s="355"/>
      <c r="AQN43" s="200"/>
      <c r="AQO43" s="355"/>
      <c r="AQP43" s="355"/>
      <c r="AQQ43" s="200"/>
      <c r="AQR43" s="355"/>
      <c r="AQS43" s="355"/>
      <c r="AQT43" s="200"/>
      <c r="AQU43" s="355"/>
      <c r="AQV43" s="355"/>
      <c r="AQW43" s="200"/>
      <c r="AQX43" s="355"/>
      <c r="AQY43" s="355"/>
      <c r="AQZ43" s="200"/>
      <c r="ARA43" s="355"/>
      <c r="ARB43" s="355"/>
      <c r="ARC43" s="200"/>
      <c r="ARD43" s="355"/>
      <c r="ARE43" s="355"/>
      <c r="ARF43" s="200"/>
      <c r="ARG43" s="355"/>
      <c r="ARH43" s="355"/>
      <c r="ARI43" s="200"/>
      <c r="ARJ43" s="355"/>
      <c r="ARK43" s="355"/>
      <c r="ARL43" s="200"/>
      <c r="ARM43" s="355"/>
      <c r="ARN43" s="355"/>
      <c r="ARO43" s="200"/>
      <c r="ARP43" s="355"/>
      <c r="ARQ43" s="355"/>
      <c r="ARR43" s="200"/>
      <c r="ARS43" s="355"/>
      <c r="ART43" s="355"/>
      <c r="ARU43" s="200"/>
      <c r="ARV43" s="355"/>
      <c r="ARW43" s="355"/>
      <c r="ARX43" s="200"/>
      <c r="ARY43" s="355"/>
      <c r="ARZ43" s="355"/>
      <c r="ASA43" s="200"/>
      <c r="ASB43" s="355"/>
      <c r="ASC43" s="355"/>
      <c r="ASD43" s="200"/>
      <c r="ASE43" s="355"/>
      <c r="ASF43" s="355"/>
      <c r="ASG43" s="200"/>
      <c r="ASH43" s="355"/>
      <c r="ASI43" s="355"/>
      <c r="ASJ43" s="200"/>
      <c r="ASK43" s="355"/>
      <c r="ASL43" s="355"/>
      <c r="ASM43" s="200"/>
      <c r="ASN43" s="355"/>
      <c r="ASO43" s="355"/>
      <c r="ASP43" s="200"/>
      <c r="ASQ43" s="355"/>
      <c r="ASR43" s="355"/>
      <c r="ASS43" s="200"/>
      <c r="AST43" s="355"/>
      <c r="ASU43" s="355"/>
      <c r="ASV43" s="200"/>
      <c r="ASW43" s="355"/>
      <c r="ASX43" s="355"/>
      <c r="ASY43" s="200"/>
      <c r="ASZ43" s="355"/>
      <c r="ATA43" s="355"/>
      <c r="ATB43" s="200"/>
      <c r="ATC43" s="355"/>
      <c r="ATD43" s="355"/>
      <c r="ATE43" s="200"/>
      <c r="ATF43" s="355"/>
      <c r="ATG43" s="355"/>
      <c r="ATH43" s="200"/>
      <c r="ATI43" s="355"/>
      <c r="ATJ43" s="355"/>
      <c r="ATK43" s="200"/>
      <c r="ATL43" s="355"/>
      <c r="ATM43" s="355"/>
      <c r="ATN43" s="200"/>
      <c r="ATO43" s="355"/>
      <c r="ATP43" s="355"/>
      <c r="ATQ43" s="200"/>
      <c r="ATR43" s="355"/>
      <c r="ATS43" s="355"/>
      <c r="ATT43" s="200"/>
      <c r="ATU43" s="355"/>
      <c r="ATV43" s="355"/>
      <c r="ATW43" s="200"/>
      <c r="ATX43" s="355"/>
      <c r="ATY43" s="355"/>
      <c r="ATZ43" s="200"/>
      <c r="AUA43" s="355"/>
      <c r="AUB43" s="355"/>
      <c r="AUC43" s="200"/>
      <c r="AUD43" s="355"/>
      <c r="AUE43" s="355"/>
      <c r="AUF43" s="200"/>
      <c r="AUG43" s="355"/>
      <c r="AUH43" s="355"/>
      <c r="AUI43" s="200"/>
      <c r="AUJ43" s="355"/>
      <c r="AUK43" s="355"/>
      <c r="AUL43" s="200"/>
      <c r="AUM43" s="355"/>
      <c r="AUN43" s="355"/>
      <c r="AUO43" s="200"/>
      <c r="AUP43" s="355"/>
      <c r="AUQ43" s="355"/>
      <c r="AUR43" s="200"/>
      <c r="AUS43" s="355"/>
      <c r="AUT43" s="355"/>
      <c r="AUU43" s="200"/>
      <c r="AUV43" s="355"/>
      <c r="AUW43" s="355"/>
      <c r="AUX43" s="200"/>
      <c r="AUY43" s="355"/>
      <c r="AUZ43" s="355"/>
      <c r="AVA43" s="200"/>
      <c r="AVB43" s="355"/>
      <c r="AVC43" s="355"/>
      <c r="AVD43" s="200"/>
      <c r="AVE43" s="355"/>
      <c r="AVF43" s="355"/>
      <c r="AVG43" s="200"/>
      <c r="AVH43" s="355"/>
      <c r="AVI43" s="355"/>
      <c r="AVJ43" s="200"/>
      <c r="AVK43" s="355"/>
      <c r="AVL43" s="355"/>
      <c r="AVM43" s="200"/>
      <c r="AVN43" s="355"/>
      <c r="AVO43" s="355"/>
      <c r="AVP43" s="200"/>
      <c r="AVQ43" s="355"/>
      <c r="AVR43" s="355"/>
      <c r="AVS43" s="200"/>
      <c r="AVT43" s="355"/>
      <c r="AVU43" s="355"/>
      <c r="AVV43" s="200"/>
      <c r="AVW43" s="355"/>
      <c r="AVX43" s="355"/>
      <c r="AVY43" s="200"/>
      <c r="AVZ43" s="355"/>
      <c r="AWA43" s="355"/>
      <c r="AWB43" s="200"/>
      <c r="AWC43" s="355"/>
      <c r="AWD43" s="355"/>
      <c r="AWE43" s="200"/>
      <c r="AWF43" s="355"/>
      <c r="AWG43" s="355"/>
      <c r="AWH43" s="200"/>
      <c r="AWI43" s="355"/>
      <c r="AWJ43" s="355"/>
      <c r="AWK43" s="200"/>
      <c r="AWL43" s="355"/>
      <c r="AWM43" s="355"/>
      <c r="AWN43" s="200"/>
      <c r="AWO43" s="355"/>
      <c r="AWP43" s="355"/>
      <c r="AWQ43" s="200"/>
      <c r="AWR43" s="355"/>
      <c r="AWS43" s="355"/>
      <c r="AWT43" s="200"/>
      <c r="AWU43" s="355"/>
      <c r="AWV43" s="355"/>
      <c r="AWW43" s="200"/>
      <c r="AWX43" s="355"/>
      <c r="AWY43" s="355"/>
      <c r="AWZ43" s="200"/>
      <c r="AXA43" s="355"/>
      <c r="AXB43" s="355"/>
      <c r="AXC43" s="200"/>
      <c r="AXD43" s="355"/>
      <c r="AXE43" s="355"/>
      <c r="AXF43" s="200"/>
      <c r="AXG43" s="355"/>
      <c r="AXH43" s="355"/>
      <c r="AXI43" s="200"/>
      <c r="AXJ43" s="355"/>
      <c r="AXK43" s="355"/>
      <c r="AXL43" s="200"/>
      <c r="AXM43" s="355"/>
      <c r="AXN43" s="355"/>
      <c r="AXO43" s="200"/>
      <c r="AXP43" s="355"/>
      <c r="AXQ43" s="355"/>
      <c r="AXR43" s="200"/>
      <c r="AXS43" s="355"/>
      <c r="AXT43" s="355"/>
      <c r="AXU43" s="200"/>
      <c r="AXV43" s="355"/>
      <c r="AXW43" s="355"/>
      <c r="AXX43" s="200"/>
      <c r="AXY43" s="355"/>
      <c r="AXZ43" s="355"/>
      <c r="AYA43" s="200"/>
      <c r="AYB43" s="355"/>
      <c r="AYC43" s="355"/>
      <c r="AYD43" s="200"/>
      <c r="AYE43" s="355"/>
      <c r="AYF43" s="355"/>
      <c r="AYG43" s="200"/>
      <c r="AYH43" s="355"/>
      <c r="AYI43" s="355"/>
      <c r="AYJ43" s="200"/>
      <c r="AYK43" s="355"/>
      <c r="AYL43" s="355"/>
      <c r="AYM43" s="200"/>
      <c r="AYN43" s="355"/>
      <c r="AYO43" s="355"/>
      <c r="AYP43" s="200"/>
      <c r="AYQ43" s="355"/>
      <c r="AYR43" s="355"/>
      <c r="AYS43" s="200"/>
      <c r="AYT43" s="355"/>
      <c r="AYU43" s="355"/>
      <c r="AYV43" s="200"/>
      <c r="AYW43" s="355"/>
      <c r="AYX43" s="355"/>
      <c r="AYY43" s="200"/>
      <c r="AYZ43" s="355"/>
      <c r="AZA43" s="355"/>
      <c r="AZB43" s="200"/>
      <c r="AZC43" s="355"/>
      <c r="AZD43" s="355"/>
      <c r="AZE43" s="200"/>
      <c r="AZF43" s="355"/>
      <c r="AZG43" s="355"/>
      <c r="AZH43" s="200"/>
      <c r="AZI43" s="355"/>
      <c r="AZJ43" s="355"/>
      <c r="AZK43" s="200"/>
      <c r="AZL43" s="355"/>
      <c r="AZM43" s="355"/>
      <c r="AZN43" s="200"/>
      <c r="AZO43" s="355"/>
      <c r="AZP43" s="355"/>
      <c r="AZQ43" s="200"/>
      <c r="AZR43" s="355"/>
      <c r="AZS43" s="355"/>
      <c r="AZT43" s="200"/>
      <c r="AZU43" s="355"/>
      <c r="AZV43" s="355"/>
      <c r="AZW43" s="200"/>
      <c r="AZX43" s="355"/>
      <c r="AZY43" s="355"/>
      <c r="AZZ43" s="200"/>
      <c r="BAA43" s="355"/>
      <c r="BAB43" s="355"/>
      <c r="BAC43" s="200"/>
      <c r="BAD43" s="355"/>
      <c r="BAE43" s="355"/>
      <c r="BAF43" s="200"/>
      <c r="BAG43" s="355"/>
      <c r="BAH43" s="355"/>
      <c r="BAI43" s="200"/>
      <c r="BAJ43" s="355"/>
      <c r="BAK43" s="355"/>
      <c r="BAL43" s="200"/>
      <c r="BAM43" s="355"/>
      <c r="BAN43" s="355"/>
      <c r="BAO43" s="200"/>
      <c r="BAP43" s="355"/>
      <c r="BAQ43" s="355"/>
      <c r="BAR43" s="200"/>
      <c r="BAS43" s="355"/>
      <c r="BAT43" s="355"/>
      <c r="BAU43" s="200"/>
      <c r="BAV43" s="355"/>
      <c r="BAW43" s="355"/>
      <c r="BAX43" s="200"/>
      <c r="BAY43" s="355"/>
      <c r="BAZ43" s="355"/>
      <c r="BBA43" s="200"/>
      <c r="BBB43" s="355"/>
      <c r="BBC43" s="355"/>
      <c r="BBD43" s="200"/>
      <c r="BBE43" s="355"/>
      <c r="BBF43" s="355"/>
      <c r="BBG43" s="200"/>
      <c r="BBH43" s="355"/>
      <c r="BBI43" s="355"/>
      <c r="BBJ43" s="200"/>
      <c r="BBK43" s="355"/>
      <c r="BBL43" s="355"/>
      <c r="BBM43" s="200"/>
      <c r="BBN43" s="355"/>
      <c r="BBO43" s="355"/>
      <c r="BBP43" s="200"/>
      <c r="BBQ43" s="355"/>
      <c r="BBR43" s="355"/>
      <c r="BBS43" s="200"/>
      <c r="BBT43" s="355"/>
      <c r="BBU43" s="355"/>
      <c r="BBV43" s="200"/>
      <c r="BBW43" s="355"/>
      <c r="BBX43" s="355"/>
      <c r="BBY43" s="200"/>
      <c r="BBZ43" s="355"/>
      <c r="BCA43" s="355"/>
      <c r="BCB43" s="200"/>
      <c r="BCC43" s="355"/>
      <c r="BCD43" s="355"/>
      <c r="BCE43" s="200"/>
      <c r="BCF43" s="355"/>
      <c r="BCG43" s="355"/>
      <c r="BCH43" s="200"/>
      <c r="BCI43" s="355"/>
      <c r="BCJ43" s="355"/>
      <c r="BCK43" s="200"/>
      <c r="BCL43" s="355"/>
      <c r="BCM43" s="355"/>
      <c r="BCN43" s="200"/>
      <c r="BCO43" s="355"/>
      <c r="BCP43" s="355"/>
      <c r="BCQ43" s="200"/>
      <c r="BCR43" s="355"/>
      <c r="BCS43" s="355"/>
      <c r="BCT43" s="200"/>
      <c r="BCU43" s="355"/>
      <c r="BCV43" s="355"/>
      <c r="BCW43" s="200"/>
      <c r="BCX43" s="355"/>
      <c r="BCY43" s="355"/>
      <c r="BCZ43" s="200"/>
      <c r="BDA43" s="355"/>
      <c r="BDB43" s="355"/>
      <c r="BDC43" s="200"/>
      <c r="BDD43" s="355"/>
      <c r="BDE43" s="355"/>
      <c r="BDF43" s="200"/>
      <c r="BDG43" s="355"/>
      <c r="BDH43" s="355"/>
      <c r="BDI43" s="200"/>
      <c r="BDJ43" s="355"/>
      <c r="BDK43" s="355"/>
      <c r="BDL43" s="200"/>
      <c r="BDM43" s="355"/>
      <c r="BDN43" s="355"/>
      <c r="BDO43" s="200"/>
      <c r="BDP43" s="355"/>
      <c r="BDQ43" s="355"/>
      <c r="BDR43" s="200"/>
      <c r="BDS43" s="355"/>
      <c r="BDT43" s="355"/>
      <c r="BDU43" s="200"/>
      <c r="BDV43" s="355"/>
      <c r="BDW43" s="355"/>
      <c r="BDX43" s="200"/>
      <c r="BDY43" s="355"/>
      <c r="BDZ43" s="355"/>
      <c r="BEA43" s="200"/>
      <c r="BEB43" s="355"/>
      <c r="BEC43" s="355"/>
      <c r="BED43" s="200"/>
      <c r="BEE43" s="355"/>
      <c r="BEF43" s="355"/>
      <c r="BEG43" s="200"/>
      <c r="BEH43" s="355"/>
      <c r="BEI43" s="355"/>
      <c r="BEJ43" s="200"/>
      <c r="BEK43" s="355"/>
      <c r="BEL43" s="355"/>
      <c r="BEM43" s="200"/>
      <c r="BEN43" s="355"/>
      <c r="BEO43" s="355"/>
      <c r="BEP43" s="200"/>
      <c r="BEQ43" s="355"/>
      <c r="BER43" s="355"/>
      <c r="BES43" s="200"/>
      <c r="BET43" s="355"/>
      <c r="BEU43" s="355"/>
      <c r="BEV43" s="200"/>
      <c r="BEW43" s="355"/>
      <c r="BEX43" s="355"/>
      <c r="BEY43" s="200"/>
      <c r="BEZ43" s="355"/>
      <c r="BFA43" s="355"/>
      <c r="BFB43" s="200"/>
      <c r="BFC43" s="355"/>
      <c r="BFD43" s="355"/>
      <c r="BFE43" s="200"/>
      <c r="BFF43" s="355"/>
      <c r="BFG43" s="355"/>
      <c r="BFH43" s="200"/>
      <c r="BFI43" s="355"/>
      <c r="BFJ43" s="355"/>
      <c r="BFK43" s="200"/>
      <c r="BFL43" s="355"/>
      <c r="BFM43" s="355"/>
      <c r="BFN43" s="200"/>
      <c r="BFO43" s="355"/>
      <c r="BFP43" s="355"/>
      <c r="BFQ43" s="200"/>
      <c r="BFR43" s="355"/>
      <c r="BFS43" s="355"/>
      <c r="BFT43" s="200"/>
      <c r="BFU43" s="355"/>
      <c r="BFV43" s="355"/>
      <c r="BFW43" s="200"/>
      <c r="BFX43" s="355"/>
      <c r="BFY43" s="355"/>
      <c r="BFZ43" s="200"/>
      <c r="BGA43" s="355"/>
      <c r="BGB43" s="355"/>
      <c r="BGC43" s="200"/>
      <c r="BGD43" s="355"/>
      <c r="BGE43" s="355"/>
      <c r="BGF43" s="200"/>
      <c r="BGG43" s="355"/>
      <c r="BGH43" s="355"/>
      <c r="BGI43" s="200"/>
      <c r="BGJ43" s="355"/>
      <c r="BGK43" s="355"/>
      <c r="BGL43" s="200"/>
      <c r="BGM43" s="355"/>
      <c r="BGN43" s="355"/>
      <c r="BGO43" s="200"/>
      <c r="BGP43" s="355"/>
      <c r="BGQ43" s="355"/>
      <c r="BGR43" s="200"/>
      <c r="BGS43" s="355"/>
      <c r="BGT43" s="355"/>
      <c r="BGU43" s="200"/>
      <c r="BGV43" s="355"/>
      <c r="BGW43" s="355"/>
      <c r="BGX43" s="200"/>
      <c r="BGY43" s="355"/>
      <c r="BGZ43" s="355"/>
      <c r="BHA43" s="200"/>
      <c r="BHB43" s="355"/>
      <c r="BHC43" s="355"/>
      <c r="BHD43" s="200"/>
      <c r="BHE43" s="355"/>
      <c r="BHF43" s="355"/>
      <c r="BHG43" s="200"/>
      <c r="BHH43" s="355"/>
      <c r="BHI43" s="355"/>
      <c r="BHJ43" s="200"/>
      <c r="BHK43" s="355"/>
      <c r="BHL43" s="355"/>
      <c r="BHM43" s="200"/>
      <c r="BHN43" s="355"/>
      <c r="BHO43" s="355"/>
      <c r="BHP43" s="200"/>
      <c r="BHQ43" s="355"/>
      <c r="BHR43" s="355"/>
      <c r="BHS43" s="200"/>
      <c r="BHT43" s="355"/>
      <c r="BHU43" s="355"/>
      <c r="BHV43" s="200"/>
      <c r="BHW43" s="355"/>
      <c r="BHX43" s="355"/>
      <c r="BHY43" s="200"/>
      <c r="BHZ43" s="355"/>
      <c r="BIA43" s="355"/>
      <c r="BIB43" s="200"/>
      <c r="BIC43" s="355"/>
      <c r="BID43" s="355"/>
      <c r="BIE43" s="200"/>
      <c r="BIF43" s="355"/>
      <c r="BIG43" s="355"/>
      <c r="BIH43" s="200"/>
      <c r="BII43" s="355"/>
      <c r="BIJ43" s="355"/>
      <c r="BIK43" s="200"/>
      <c r="BIL43" s="355"/>
      <c r="BIM43" s="355"/>
      <c r="BIN43" s="200"/>
      <c r="BIO43" s="355"/>
      <c r="BIP43" s="355"/>
      <c r="BIQ43" s="200"/>
      <c r="BIR43" s="355"/>
      <c r="BIS43" s="355"/>
      <c r="BIT43" s="200"/>
      <c r="BIU43" s="355"/>
      <c r="BIV43" s="355"/>
      <c r="BIW43" s="200"/>
      <c r="BIX43" s="355"/>
      <c r="BIY43" s="355"/>
      <c r="BIZ43" s="200"/>
      <c r="BJA43" s="355"/>
      <c r="BJB43" s="355"/>
      <c r="BJC43" s="200"/>
      <c r="BJD43" s="355"/>
      <c r="BJE43" s="355"/>
      <c r="BJF43" s="200"/>
      <c r="BJG43" s="355"/>
      <c r="BJH43" s="355"/>
      <c r="BJI43" s="200"/>
      <c r="BJJ43" s="355"/>
      <c r="BJK43" s="355"/>
      <c r="BJL43" s="200"/>
      <c r="BJM43" s="355"/>
      <c r="BJN43" s="355"/>
      <c r="BJO43" s="200"/>
      <c r="BJP43" s="355"/>
      <c r="BJQ43" s="355"/>
      <c r="BJR43" s="200"/>
      <c r="BJS43" s="355"/>
      <c r="BJT43" s="355"/>
      <c r="BJU43" s="200"/>
      <c r="BJV43" s="355"/>
      <c r="BJW43" s="355"/>
      <c r="BJX43" s="200"/>
      <c r="BJY43" s="355"/>
      <c r="BJZ43" s="355"/>
      <c r="BKA43" s="200"/>
      <c r="BKB43" s="355"/>
      <c r="BKC43" s="355"/>
      <c r="BKD43" s="200"/>
      <c r="BKE43" s="355"/>
      <c r="BKF43" s="355"/>
      <c r="BKG43" s="200"/>
      <c r="BKH43" s="355"/>
      <c r="BKI43" s="355"/>
      <c r="BKJ43" s="200"/>
      <c r="BKK43" s="355"/>
      <c r="BKL43" s="355"/>
      <c r="BKM43" s="200"/>
      <c r="BKN43" s="355"/>
      <c r="BKO43" s="355"/>
      <c r="BKP43" s="200"/>
      <c r="BKQ43" s="355"/>
      <c r="BKR43" s="355"/>
      <c r="BKS43" s="200"/>
      <c r="BKT43" s="355"/>
      <c r="BKU43" s="355"/>
      <c r="BKV43" s="200"/>
      <c r="BKW43" s="355"/>
      <c r="BKX43" s="355"/>
      <c r="BKY43" s="200"/>
      <c r="BKZ43" s="355"/>
      <c r="BLA43" s="355"/>
      <c r="BLB43" s="200"/>
      <c r="BLC43" s="355"/>
      <c r="BLD43" s="355"/>
      <c r="BLE43" s="200"/>
      <c r="BLF43" s="355"/>
      <c r="BLG43" s="355"/>
      <c r="BLH43" s="200"/>
      <c r="BLI43" s="355"/>
      <c r="BLJ43" s="355"/>
      <c r="BLK43" s="200"/>
      <c r="BLL43" s="355"/>
      <c r="BLM43" s="355"/>
      <c r="BLN43" s="200"/>
      <c r="BLO43" s="355"/>
      <c r="BLP43" s="355"/>
      <c r="BLQ43" s="200"/>
      <c r="BLR43" s="355"/>
      <c r="BLS43" s="355"/>
      <c r="BLT43" s="200"/>
      <c r="BLU43" s="355"/>
      <c r="BLV43" s="355"/>
      <c r="BLW43" s="200"/>
      <c r="BLX43" s="355"/>
      <c r="BLY43" s="355"/>
      <c r="BLZ43" s="200"/>
      <c r="BMA43" s="355"/>
      <c r="BMB43" s="355"/>
      <c r="BMC43" s="200"/>
      <c r="BMD43" s="355"/>
      <c r="BME43" s="355"/>
      <c r="BMF43" s="200"/>
      <c r="BMG43" s="355"/>
      <c r="BMH43" s="355"/>
      <c r="BMI43" s="200"/>
      <c r="BMJ43" s="355"/>
      <c r="BMK43" s="355"/>
      <c r="BML43" s="200"/>
      <c r="BMM43" s="355"/>
      <c r="BMN43" s="355"/>
      <c r="BMO43" s="200"/>
      <c r="BMP43" s="355"/>
      <c r="BMQ43" s="355"/>
      <c r="BMR43" s="200"/>
      <c r="BMS43" s="355"/>
      <c r="BMT43" s="355"/>
      <c r="BMU43" s="200"/>
      <c r="BMV43" s="355"/>
      <c r="BMW43" s="355"/>
      <c r="BMX43" s="200"/>
      <c r="BMY43" s="355"/>
      <c r="BMZ43" s="355"/>
      <c r="BNA43" s="200"/>
      <c r="BNB43" s="355"/>
      <c r="BNC43" s="355"/>
      <c r="BND43" s="200"/>
      <c r="BNE43" s="355"/>
      <c r="BNF43" s="355"/>
      <c r="BNG43" s="200"/>
      <c r="BNH43" s="355"/>
      <c r="BNI43" s="355"/>
      <c r="BNJ43" s="200"/>
      <c r="BNK43" s="355"/>
      <c r="BNL43" s="355"/>
      <c r="BNM43" s="200"/>
      <c r="BNN43" s="355"/>
      <c r="BNO43" s="355"/>
      <c r="BNP43" s="200"/>
      <c r="BNQ43" s="355"/>
      <c r="BNR43" s="355"/>
      <c r="BNS43" s="200"/>
      <c r="BNT43" s="355"/>
      <c r="BNU43" s="355"/>
      <c r="BNV43" s="200"/>
      <c r="BNW43" s="355"/>
      <c r="BNX43" s="355"/>
      <c r="BNY43" s="200"/>
      <c r="BNZ43" s="355"/>
      <c r="BOA43" s="355"/>
      <c r="BOB43" s="200"/>
      <c r="BOC43" s="355"/>
      <c r="BOD43" s="355"/>
      <c r="BOE43" s="200"/>
      <c r="BOF43" s="355"/>
      <c r="BOG43" s="355"/>
      <c r="BOH43" s="200"/>
      <c r="BOI43" s="355"/>
      <c r="BOJ43" s="355"/>
      <c r="BOK43" s="200"/>
      <c r="BOL43" s="355"/>
      <c r="BOM43" s="355"/>
      <c r="BON43" s="200"/>
      <c r="BOO43" s="355"/>
      <c r="BOP43" s="355"/>
      <c r="BOQ43" s="200"/>
      <c r="BOR43" s="355"/>
      <c r="BOS43" s="355"/>
      <c r="BOT43" s="200"/>
      <c r="BOU43" s="355"/>
      <c r="BOV43" s="355"/>
      <c r="BOW43" s="200"/>
      <c r="BOX43" s="355"/>
      <c r="BOY43" s="355"/>
      <c r="BOZ43" s="200"/>
      <c r="BPA43" s="355"/>
      <c r="BPB43" s="355"/>
      <c r="BPC43" s="200"/>
      <c r="BPD43" s="355"/>
      <c r="BPE43" s="355"/>
      <c r="BPF43" s="200"/>
      <c r="BPG43" s="355"/>
      <c r="BPH43" s="355"/>
      <c r="BPI43" s="200"/>
      <c r="BPJ43" s="355"/>
      <c r="BPK43" s="355"/>
      <c r="BPL43" s="200"/>
      <c r="BPM43" s="355"/>
      <c r="BPN43" s="355"/>
      <c r="BPO43" s="200"/>
      <c r="BPP43" s="355"/>
      <c r="BPQ43" s="355"/>
      <c r="BPR43" s="200"/>
      <c r="BPS43" s="355"/>
      <c r="BPT43" s="355"/>
      <c r="BPU43" s="200"/>
      <c r="BPV43" s="355"/>
      <c r="BPW43" s="355"/>
      <c r="BPX43" s="200"/>
      <c r="BPY43" s="355"/>
      <c r="BPZ43" s="355"/>
      <c r="BQA43" s="200"/>
      <c r="BQB43" s="355"/>
      <c r="BQC43" s="355"/>
      <c r="BQD43" s="200"/>
      <c r="BQE43" s="355"/>
      <c r="BQF43" s="355"/>
      <c r="BQG43" s="200"/>
      <c r="BQH43" s="355"/>
      <c r="BQI43" s="355"/>
      <c r="BQJ43" s="200"/>
      <c r="BQK43" s="355"/>
      <c r="BQL43" s="355"/>
      <c r="BQM43" s="200"/>
      <c r="BQN43" s="355"/>
      <c r="BQO43" s="355"/>
      <c r="BQP43" s="200"/>
      <c r="BQQ43" s="355"/>
      <c r="BQR43" s="355"/>
      <c r="BQS43" s="200"/>
      <c r="BQT43" s="355"/>
      <c r="BQU43" s="355"/>
      <c r="BQV43" s="200"/>
      <c r="BQW43" s="355"/>
      <c r="BQX43" s="355"/>
      <c r="BQY43" s="200"/>
      <c r="BQZ43" s="355"/>
      <c r="BRA43" s="355"/>
      <c r="BRB43" s="200"/>
      <c r="BRC43" s="355"/>
      <c r="BRD43" s="355"/>
      <c r="BRE43" s="200"/>
      <c r="BRF43" s="355"/>
      <c r="BRG43" s="355"/>
      <c r="BRH43" s="200"/>
      <c r="BRI43" s="355"/>
      <c r="BRJ43" s="355"/>
      <c r="BRK43" s="200"/>
      <c r="BRL43" s="355"/>
      <c r="BRM43" s="355"/>
      <c r="BRN43" s="200"/>
      <c r="BRO43" s="355"/>
      <c r="BRP43" s="355"/>
      <c r="BRQ43" s="200"/>
      <c r="BRR43" s="355"/>
      <c r="BRS43" s="355"/>
      <c r="BRT43" s="200"/>
      <c r="BRU43" s="355"/>
      <c r="BRV43" s="355"/>
      <c r="BRW43" s="200"/>
      <c r="BRX43" s="355"/>
      <c r="BRY43" s="355"/>
      <c r="BRZ43" s="200"/>
      <c r="BSA43" s="355"/>
      <c r="BSB43" s="355"/>
      <c r="BSC43" s="200"/>
      <c r="BSD43" s="355"/>
      <c r="BSE43" s="355"/>
      <c r="BSF43" s="200"/>
      <c r="BSG43" s="355"/>
      <c r="BSH43" s="355"/>
      <c r="BSI43" s="200"/>
      <c r="BSJ43" s="355"/>
      <c r="BSK43" s="355"/>
      <c r="BSL43" s="200"/>
      <c r="BSM43" s="355"/>
      <c r="BSN43" s="355"/>
      <c r="BSO43" s="200"/>
      <c r="BSP43" s="355"/>
      <c r="BSQ43" s="355"/>
      <c r="BSR43" s="200"/>
      <c r="BSS43" s="355"/>
      <c r="BST43" s="355"/>
      <c r="BSU43" s="200"/>
      <c r="BSV43" s="355"/>
      <c r="BSW43" s="355"/>
      <c r="BSX43" s="200"/>
      <c r="BSY43" s="355"/>
      <c r="BSZ43" s="355"/>
      <c r="BTA43" s="200"/>
      <c r="BTB43" s="355"/>
      <c r="BTC43" s="355"/>
      <c r="BTD43" s="200"/>
      <c r="BTE43" s="355"/>
      <c r="BTF43" s="355"/>
      <c r="BTG43" s="200"/>
      <c r="BTH43" s="355"/>
      <c r="BTI43" s="355"/>
      <c r="BTJ43" s="200"/>
      <c r="BTK43" s="355"/>
      <c r="BTL43" s="355"/>
      <c r="BTM43" s="200"/>
      <c r="BTN43" s="355"/>
      <c r="BTO43" s="355"/>
      <c r="BTP43" s="200"/>
      <c r="BTQ43" s="355"/>
      <c r="BTR43" s="355"/>
      <c r="BTS43" s="200"/>
      <c r="BTT43" s="355"/>
      <c r="BTU43" s="355"/>
      <c r="BTV43" s="200"/>
      <c r="BTW43" s="355"/>
      <c r="BTX43" s="355"/>
      <c r="BTY43" s="200"/>
      <c r="BTZ43" s="355"/>
      <c r="BUA43" s="355"/>
      <c r="BUB43" s="200"/>
      <c r="BUC43" s="355"/>
      <c r="BUD43" s="355"/>
      <c r="BUE43" s="200"/>
      <c r="BUF43" s="355"/>
      <c r="BUG43" s="355"/>
      <c r="BUH43" s="200"/>
      <c r="BUI43" s="355"/>
      <c r="BUJ43" s="355"/>
      <c r="BUK43" s="200"/>
      <c r="BUL43" s="355"/>
      <c r="BUM43" s="355"/>
      <c r="BUN43" s="200"/>
      <c r="BUO43" s="355"/>
      <c r="BUP43" s="355"/>
      <c r="BUQ43" s="200"/>
      <c r="BUR43" s="355"/>
      <c r="BUS43" s="355"/>
      <c r="BUT43" s="200"/>
      <c r="BUU43" s="355"/>
      <c r="BUV43" s="355"/>
      <c r="BUW43" s="200"/>
      <c r="BUX43" s="355"/>
      <c r="BUY43" s="355"/>
      <c r="BUZ43" s="200"/>
      <c r="BVA43" s="355"/>
      <c r="BVB43" s="355"/>
      <c r="BVC43" s="200"/>
      <c r="BVD43" s="355"/>
      <c r="BVE43" s="355"/>
      <c r="BVF43" s="200"/>
      <c r="BVG43" s="355"/>
      <c r="BVH43" s="355"/>
      <c r="BVI43" s="200"/>
      <c r="BVJ43" s="355"/>
      <c r="BVK43" s="355"/>
      <c r="BVL43" s="200"/>
      <c r="BVM43" s="355"/>
      <c r="BVN43" s="355"/>
      <c r="BVO43" s="200"/>
      <c r="BVP43" s="355"/>
      <c r="BVQ43" s="355"/>
      <c r="BVR43" s="200"/>
      <c r="BVS43" s="355"/>
      <c r="BVT43" s="355"/>
      <c r="BVU43" s="200"/>
      <c r="BVV43" s="355"/>
      <c r="BVW43" s="355"/>
      <c r="BVX43" s="200"/>
      <c r="BVY43" s="355"/>
      <c r="BVZ43" s="355"/>
      <c r="BWA43" s="200"/>
      <c r="BWB43" s="355"/>
      <c r="BWC43" s="355"/>
      <c r="BWD43" s="200"/>
      <c r="BWE43" s="355"/>
      <c r="BWF43" s="355"/>
      <c r="BWG43" s="200"/>
      <c r="BWH43" s="355"/>
      <c r="BWI43" s="355"/>
      <c r="BWJ43" s="200"/>
      <c r="BWK43" s="355"/>
      <c r="BWL43" s="355"/>
      <c r="BWM43" s="200"/>
      <c r="BWN43" s="355"/>
      <c r="BWO43" s="355"/>
      <c r="BWP43" s="200"/>
      <c r="BWQ43" s="355"/>
      <c r="BWR43" s="355"/>
      <c r="BWS43" s="200"/>
      <c r="BWT43" s="355"/>
      <c r="BWU43" s="355"/>
      <c r="BWV43" s="200"/>
      <c r="BWW43" s="355"/>
      <c r="BWX43" s="355"/>
      <c r="BWY43" s="200"/>
      <c r="BWZ43" s="355"/>
      <c r="BXA43" s="355"/>
      <c r="BXB43" s="200"/>
      <c r="BXC43" s="355"/>
      <c r="BXD43" s="355"/>
      <c r="BXE43" s="200"/>
      <c r="BXF43" s="355"/>
      <c r="BXG43" s="355"/>
      <c r="BXH43" s="200"/>
      <c r="BXI43" s="355"/>
      <c r="BXJ43" s="355"/>
      <c r="BXK43" s="200"/>
      <c r="BXL43" s="355"/>
      <c r="BXM43" s="355"/>
      <c r="BXN43" s="200"/>
      <c r="BXO43" s="355"/>
      <c r="BXP43" s="355"/>
      <c r="BXQ43" s="200"/>
      <c r="BXR43" s="355"/>
      <c r="BXS43" s="355"/>
      <c r="BXT43" s="200"/>
      <c r="BXU43" s="355"/>
      <c r="BXV43" s="355"/>
      <c r="BXW43" s="200"/>
      <c r="BXX43" s="355"/>
      <c r="BXY43" s="355"/>
      <c r="BXZ43" s="200"/>
      <c r="BYA43" s="355"/>
      <c r="BYB43" s="355"/>
      <c r="BYC43" s="200"/>
      <c r="BYD43" s="355"/>
      <c r="BYE43" s="355"/>
      <c r="BYF43" s="200"/>
      <c r="BYG43" s="355"/>
      <c r="BYH43" s="355"/>
      <c r="BYI43" s="200"/>
      <c r="BYJ43" s="355"/>
      <c r="BYK43" s="355"/>
      <c r="BYL43" s="200"/>
      <c r="BYM43" s="355"/>
      <c r="BYN43" s="355"/>
      <c r="BYO43" s="200"/>
      <c r="BYP43" s="355"/>
      <c r="BYQ43" s="355"/>
      <c r="BYR43" s="200"/>
      <c r="BYS43" s="355"/>
      <c r="BYT43" s="355"/>
      <c r="BYU43" s="200"/>
      <c r="BYV43" s="355"/>
      <c r="BYW43" s="355"/>
      <c r="BYX43" s="200"/>
      <c r="BYY43" s="355"/>
      <c r="BYZ43" s="355"/>
      <c r="BZA43" s="200"/>
      <c r="BZB43" s="355"/>
      <c r="BZC43" s="355"/>
      <c r="BZD43" s="200"/>
      <c r="BZE43" s="355"/>
      <c r="BZF43" s="355"/>
      <c r="BZG43" s="200"/>
      <c r="BZH43" s="355"/>
      <c r="BZI43" s="355"/>
      <c r="BZJ43" s="200"/>
      <c r="BZK43" s="355"/>
      <c r="BZL43" s="355"/>
      <c r="BZM43" s="200"/>
      <c r="BZN43" s="355"/>
      <c r="BZO43" s="355"/>
      <c r="BZP43" s="200"/>
      <c r="BZQ43" s="355"/>
      <c r="BZR43" s="355"/>
      <c r="BZS43" s="200"/>
      <c r="BZT43" s="355"/>
      <c r="BZU43" s="355"/>
      <c r="BZV43" s="200"/>
      <c r="BZW43" s="355"/>
      <c r="BZX43" s="355"/>
      <c r="BZY43" s="200"/>
      <c r="BZZ43" s="355"/>
      <c r="CAA43" s="355"/>
      <c r="CAB43" s="200"/>
      <c r="CAC43" s="355"/>
      <c r="CAD43" s="355"/>
      <c r="CAE43" s="200"/>
      <c r="CAF43" s="355"/>
      <c r="CAG43" s="355"/>
      <c r="CAH43" s="200"/>
      <c r="CAI43" s="355"/>
      <c r="CAJ43" s="355"/>
      <c r="CAK43" s="200"/>
      <c r="CAL43" s="355"/>
      <c r="CAM43" s="355"/>
      <c r="CAN43" s="200"/>
      <c r="CAO43" s="355"/>
      <c r="CAP43" s="355"/>
      <c r="CAQ43" s="200"/>
      <c r="CAR43" s="355"/>
      <c r="CAS43" s="355"/>
      <c r="CAT43" s="200"/>
      <c r="CAU43" s="355"/>
      <c r="CAV43" s="355"/>
      <c r="CAW43" s="200"/>
      <c r="CAX43" s="355"/>
      <c r="CAY43" s="355"/>
      <c r="CAZ43" s="200"/>
      <c r="CBA43" s="355"/>
      <c r="CBB43" s="355"/>
      <c r="CBC43" s="200"/>
      <c r="CBD43" s="355"/>
      <c r="CBE43" s="355"/>
      <c r="CBF43" s="200"/>
      <c r="CBG43" s="355"/>
      <c r="CBH43" s="355"/>
      <c r="CBI43" s="200"/>
      <c r="CBJ43" s="355"/>
      <c r="CBK43" s="355"/>
      <c r="CBL43" s="200"/>
      <c r="CBM43" s="355"/>
      <c r="CBN43" s="355"/>
      <c r="CBO43" s="200"/>
      <c r="CBP43" s="355"/>
      <c r="CBQ43" s="355"/>
      <c r="CBR43" s="200"/>
      <c r="CBS43" s="355"/>
      <c r="CBT43" s="355"/>
      <c r="CBU43" s="200"/>
      <c r="CBV43" s="355"/>
      <c r="CBW43" s="355"/>
      <c r="CBX43" s="200"/>
      <c r="CBY43" s="355"/>
      <c r="CBZ43" s="355"/>
      <c r="CCA43" s="200"/>
      <c r="CCB43" s="355"/>
      <c r="CCC43" s="355"/>
      <c r="CCD43" s="200"/>
      <c r="CCE43" s="355"/>
      <c r="CCF43" s="355"/>
      <c r="CCG43" s="200"/>
      <c r="CCH43" s="355"/>
      <c r="CCI43" s="355"/>
      <c r="CCJ43" s="200"/>
      <c r="CCK43" s="355"/>
      <c r="CCL43" s="355"/>
      <c r="CCM43" s="200"/>
      <c r="CCN43" s="355"/>
      <c r="CCO43" s="355"/>
      <c r="CCP43" s="200"/>
      <c r="CCQ43" s="355"/>
      <c r="CCR43" s="355"/>
      <c r="CCS43" s="200"/>
      <c r="CCT43" s="355"/>
      <c r="CCU43" s="355"/>
      <c r="CCV43" s="200"/>
      <c r="CCW43" s="355"/>
      <c r="CCX43" s="355"/>
      <c r="CCY43" s="200"/>
      <c r="CCZ43" s="355"/>
      <c r="CDA43" s="355"/>
      <c r="CDB43" s="200"/>
      <c r="CDC43" s="355"/>
      <c r="CDD43" s="355"/>
      <c r="CDE43" s="200"/>
      <c r="CDF43" s="355"/>
      <c r="CDG43" s="355"/>
      <c r="CDH43" s="200"/>
      <c r="CDI43" s="355"/>
      <c r="CDJ43" s="355"/>
      <c r="CDK43" s="200"/>
      <c r="CDL43" s="355"/>
      <c r="CDM43" s="355"/>
      <c r="CDN43" s="200"/>
      <c r="CDO43" s="355"/>
      <c r="CDP43" s="355"/>
      <c r="CDQ43" s="200"/>
      <c r="CDR43" s="355"/>
      <c r="CDS43" s="355"/>
      <c r="CDT43" s="200"/>
      <c r="CDU43" s="355"/>
      <c r="CDV43" s="355"/>
      <c r="CDW43" s="200"/>
      <c r="CDX43" s="355"/>
      <c r="CDY43" s="355"/>
      <c r="CDZ43" s="200"/>
      <c r="CEA43" s="355"/>
      <c r="CEB43" s="355"/>
      <c r="CEC43" s="200"/>
      <c r="CED43" s="355"/>
      <c r="CEE43" s="355"/>
      <c r="CEF43" s="200"/>
      <c r="CEG43" s="355"/>
      <c r="CEH43" s="355"/>
      <c r="CEI43" s="200"/>
      <c r="CEJ43" s="355"/>
      <c r="CEK43" s="355"/>
      <c r="CEL43" s="200"/>
      <c r="CEM43" s="355"/>
      <c r="CEN43" s="355"/>
      <c r="CEO43" s="200"/>
      <c r="CEP43" s="355"/>
      <c r="CEQ43" s="355"/>
      <c r="CER43" s="200"/>
      <c r="CES43" s="355"/>
      <c r="CET43" s="355"/>
      <c r="CEU43" s="200"/>
      <c r="CEV43" s="355"/>
      <c r="CEW43" s="355"/>
      <c r="CEX43" s="200"/>
      <c r="CEY43" s="355"/>
      <c r="CEZ43" s="355"/>
      <c r="CFA43" s="200"/>
      <c r="CFB43" s="355"/>
      <c r="CFC43" s="355"/>
      <c r="CFD43" s="200"/>
      <c r="CFE43" s="355"/>
      <c r="CFF43" s="355"/>
      <c r="CFG43" s="200"/>
      <c r="CFH43" s="355"/>
      <c r="CFI43" s="355"/>
      <c r="CFJ43" s="200"/>
      <c r="CFK43" s="355"/>
      <c r="CFL43" s="355"/>
      <c r="CFM43" s="200"/>
      <c r="CFN43" s="355"/>
      <c r="CFO43" s="355"/>
      <c r="CFP43" s="200"/>
      <c r="CFQ43" s="355"/>
      <c r="CFR43" s="355"/>
      <c r="CFS43" s="200"/>
      <c r="CFT43" s="355"/>
      <c r="CFU43" s="355"/>
      <c r="CFV43" s="200"/>
      <c r="CFW43" s="355"/>
      <c r="CFX43" s="355"/>
      <c r="CFY43" s="200"/>
      <c r="CFZ43" s="355"/>
      <c r="CGA43" s="355"/>
      <c r="CGB43" s="200"/>
      <c r="CGC43" s="355"/>
      <c r="CGD43" s="355"/>
      <c r="CGE43" s="200"/>
      <c r="CGF43" s="355"/>
      <c r="CGG43" s="355"/>
      <c r="CGH43" s="200"/>
      <c r="CGI43" s="355"/>
      <c r="CGJ43" s="355"/>
      <c r="CGK43" s="200"/>
      <c r="CGL43" s="355"/>
      <c r="CGM43" s="355"/>
      <c r="CGN43" s="200"/>
      <c r="CGO43" s="355"/>
      <c r="CGP43" s="355"/>
      <c r="CGQ43" s="200"/>
      <c r="CGR43" s="355"/>
      <c r="CGS43" s="355"/>
      <c r="CGT43" s="200"/>
      <c r="CGU43" s="355"/>
      <c r="CGV43" s="355"/>
      <c r="CGW43" s="200"/>
      <c r="CGX43" s="355"/>
      <c r="CGY43" s="355"/>
      <c r="CGZ43" s="200"/>
      <c r="CHA43" s="355"/>
      <c r="CHB43" s="355"/>
      <c r="CHC43" s="200"/>
      <c r="CHD43" s="355"/>
      <c r="CHE43" s="355"/>
      <c r="CHF43" s="200"/>
      <c r="CHG43" s="355"/>
      <c r="CHH43" s="355"/>
      <c r="CHI43" s="200"/>
      <c r="CHJ43" s="355"/>
      <c r="CHK43" s="355"/>
      <c r="CHL43" s="200"/>
      <c r="CHM43" s="355"/>
      <c r="CHN43" s="355"/>
      <c r="CHO43" s="200"/>
      <c r="CHP43" s="355"/>
      <c r="CHQ43" s="355"/>
      <c r="CHR43" s="200"/>
      <c r="CHS43" s="355"/>
      <c r="CHT43" s="355"/>
      <c r="CHU43" s="200"/>
      <c r="CHV43" s="355"/>
      <c r="CHW43" s="355"/>
      <c r="CHX43" s="200"/>
      <c r="CHY43" s="355"/>
      <c r="CHZ43" s="355"/>
      <c r="CIA43" s="200"/>
      <c r="CIB43" s="355"/>
      <c r="CIC43" s="355"/>
      <c r="CID43" s="200"/>
      <c r="CIE43" s="355"/>
      <c r="CIF43" s="355"/>
      <c r="CIG43" s="200"/>
      <c r="CIH43" s="355"/>
      <c r="CII43" s="355"/>
      <c r="CIJ43" s="200"/>
      <c r="CIK43" s="355"/>
      <c r="CIL43" s="355"/>
      <c r="CIM43" s="200"/>
      <c r="CIN43" s="355"/>
      <c r="CIO43" s="355"/>
      <c r="CIP43" s="200"/>
      <c r="CIQ43" s="355"/>
      <c r="CIR43" s="355"/>
      <c r="CIS43" s="200"/>
      <c r="CIT43" s="355"/>
      <c r="CIU43" s="355"/>
      <c r="CIV43" s="200"/>
      <c r="CIW43" s="355"/>
      <c r="CIX43" s="355"/>
      <c r="CIY43" s="200"/>
      <c r="CIZ43" s="355"/>
      <c r="CJA43" s="355"/>
      <c r="CJB43" s="200"/>
      <c r="CJC43" s="355"/>
      <c r="CJD43" s="355"/>
      <c r="CJE43" s="200"/>
      <c r="CJF43" s="355"/>
      <c r="CJG43" s="355"/>
      <c r="CJH43" s="200"/>
      <c r="CJI43" s="355"/>
      <c r="CJJ43" s="355"/>
      <c r="CJK43" s="200"/>
      <c r="CJL43" s="355"/>
      <c r="CJM43" s="355"/>
      <c r="CJN43" s="200"/>
      <c r="CJO43" s="355"/>
      <c r="CJP43" s="355"/>
      <c r="CJQ43" s="200"/>
      <c r="CJR43" s="355"/>
      <c r="CJS43" s="355"/>
      <c r="CJT43" s="200"/>
      <c r="CJU43" s="355"/>
      <c r="CJV43" s="355"/>
      <c r="CJW43" s="200"/>
      <c r="CJX43" s="355"/>
      <c r="CJY43" s="355"/>
      <c r="CJZ43" s="200"/>
      <c r="CKA43" s="355"/>
      <c r="CKB43" s="355"/>
      <c r="CKC43" s="200"/>
      <c r="CKD43" s="355"/>
      <c r="CKE43" s="355"/>
      <c r="CKF43" s="200"/>
      <c r="CKG43" s="355"/>
      <c r="CKH43" s="355"/>
      <c r="CKI43" s="200"/>
      <c r="CKJ43" s="355"/>
      <c r="CKK43" s="355"/>
      <c r="CKL43" s="200"/>
      <c r="CKM43" s="355"/>
      <c r="CKN43" s="355"/>
      <c r="CKO43" s="200"/>
      <c r="CKP43" s="355"/>
      <c r="CKQ43" s="355"/>
      <c r="CKR43" s="200"/>
      <c r="CKS43" s="355"/>
      <c r="CKT43" s="355"/>
      <c r="CKU43" s="200"/>
      <c r="CKV43" s="355"/>
      <c r="CKW43" s="355"/>
      <c r="CKX43" s="200"/>
      <c r="CKY43" s="355"/>
      <c r="CKZ43" s="355"/>
      <c r="CLA43" s="200"/>
      <c r="CLB43" s="355"/>
      <c r="CLC43" s="355"/>
      <c r="CLD43" s="200"/>
      <c r="CLE43" s="355"/>
      <c r="CLF43" s="355"/>
      <c r="CLG43" s="200"/>
      <c r="CLH43" s="355"/>
      <c r="CLI43" s="355"/>
      <c r="CLJ43" s="200"/>
      <c r="CLK43" s="355"/>
      <c r="CLL43" s="355"/>
      <c r="CLM43" s="200"/>
      <c r="CLN43" s="355"/>
      <c r="CLO43" s="355"/>
      <c r="CLP43" s="200"/>
      <c r="CLQ43" s="355"/>
      <c r="CLR43" s="355"/>
      <c r="CLS43" s="200"/>
      <c r="CLT43" s="355"/>
      <c r="CLU43" s="355"/>
      <c r="CLV43" s="200"/>
      <c r="CLW43" s="355"/>
      <c r="CLX43" s="355"/>
      <c r="CLY43" s="200"/>
      <c r="CLZ43" s="355"/>
      <c r="CMA43" s="355"/>
      <c r="CMB43" s="200"/>
      <c r="CMC43" s="355"/>
      <c r="CMD43" s="355"/>
      <c r="CME43" s="200"/>
      <c r="CMF43" s="355"/>
      <c r="CMG43" s="355"/>
      <c r="CMH43" s="200"/>
      <c r="CMI43" s="355"/>
      <c r="CMJ43" s="355"/>
      <c r="CMK43" s="200"/>
      <c r="CML43" s="355"/>
      <c r="CMM43" s="355"/>
      <c r="CMN43" s="200"/>
      <c r="CMO43" s="355"/>
      <c r="CMP43" s="355"/>
      <c r="CMQ43" s="200"/>
      <c r="CMR43" s="355"/>
      <c r="CMS43" s="355"/>
      <c r="CMT43" s="200"/>
      <c r="CMU43" s="355"/>
      <c r="CMV43" s="355"/>
      <c r="CMW43" s="200"/>
      <c r="CMX43" s="355"/>
      <c r="CMY43" s="355"/>
      <c r="CMZ43" s="200"/>
      <c r="CNA43" s="355"/>
      <c r="CNB43" s="355"/>
      <c r="CNC43" s="200"/>
      <c r="CND43" s="355"/>
      <c r="CNE43" s="355"/>
      <c r="CNF43" s="200"/>
      <c r="CNG43" s="355"/>
      <c r="CNH43" s="355"/>
      <c r="CNI43" s="200"/>
      <c r="CNJ43" s="355"/>
      <c r="CNK43" s="355"/>
      <c r="CNL43" s="200"/>
      <c r="CNM43" s="355"/>
      <c r="CNN43" s="355"/>
      <c r="CNO43" s="200"/>
      <c r="CNP43" s="355"/>
      <c r="CNQ43" s="355"/>
      <c r="CNR43" s="200"/>
      <c r="CNS43" s="355"/>
      <c r="CNT43" s="355"/>
      <c r="CNU43" s="200"/>
      <c r="CNV43" s="355"/>
      <c r="CNW43" s="355"/>
      <c r="CNX43" s="200"/>
      <c r="CNY43" s="355"/>
      <c r="CNZ43" s="355"/>
      <c r="COA43" s="200"/>
      <c r="COB43" s="355"/>
      <c r="COC43" s="355"/>
      <c r="COD43" s="200"/>
      <c r="COE43" s="355"/>
      <c r="COF43" s="355"/>
      <c r="COG43" s="200"/>
      <c r="COH43" s="355"/>
      <c r="COI43" s="355"/>
      <c r="COJ43" s="200"/>
      <c r="COK43" s="355"/>
      <c r="COL43" s="355"/>
      <c r="COM43" s="200"/>
      <c r="CON43" s="355"/>
      <c r="COO43" s="355"/>
      <c r="COP43" s="200"/>
      <c r="COQ43" s="355"/>
      <c r="COR43" s="355"/>
      <c r="COS43" s="200"/>
      <c r="COT43" s="355"/>
      <c r="COU43" s="355"/>
      <c r="COV43" s="200"/>
      <c r="COW43" s="355"/>
      <c r="COX43" s="355"/>
      <c r="COY43" s="200"/>
      <c r="COZ43" s="355"/>
      <c r="CPA43" s="355"/>
      <c r="CPB43" s="200"/>
      <c r="CPC43" s="355"/>
      <c r="CPD43" s="355"/>
      <c r="CPE43" s="200"/>
      <c r="CPF43" s="355"/>
      <c r="CPG43" s="355"/>
      <c r="CPH43" s="200"/>
      <c r="CPI43" s="355"/>
      <c r="CPJ43" s="355"/>
      <c r="CPK43" s="200"/>
      <c r="CPL43" s="355"/>
      <c r="CPM43" s="355"/>
      <c r="CPN43" s="200"/>
      <c r="CPO43" s="355"/>
      <c r="CPP43" s="355"/>
      <c r="CPQ43" s="200"/>
      <c r="CPR43" s="355"/>
      <c r="CPS43" s="355"/>
      <c r="CPT43" s="200"/>
      <c r="CPU43" s="355"/>
      <c r="CPV43" s="355"/>
      <c r="CPW43" s="200"/>
      <c r="CPX43" s="355"/>
      <c r="CPY43" s="355"/>
      <c r="CPZ43" s="200"/>
      <c r="CQA43" s="355"/>
      <c r="CQB43" s="355"/>
      <c r="CQC43" s="200"/>
      <c r="CQD43" s="355"/>
      <c r="CQE43" s="355"/>
      <c r="CQF43" s="200"/>
      <c r="CQG43" s="355"/>
      <c r="CQH43" s="355"/>
      <c r="CQI43" s="200"/>
      <c r="CQJ43" s="355"/>
      <c r="CQK43" s="355"/>
      <c r="CQL43" s="200"/>
      <c r="CQM43" s="355"/>
      <c r="CQN43" s="355"/>
      <c r="CQO43" s="200"/>
      <c r="CQP43" s="355"/>
      <c r="CQQ43" s="355"/>
      <c r="CQR43" s="200"/>
      <c r="CQS43" s="355"/>
      <c r="CQT43" s="355"/>
      <c r="CQU43" s="200"/>
      <c r="CQV43" s="355"/>
      <c r="CQW43" s="355"/>
      <c r="CQX43" s="200"/>
      <c r="CQY43" s="355"/>
      <c r="CQZ43" s="355"/>
      <c r="CRA43" s="200"/>
      <c r="CRB43" s="355"/>
      <c r="CRC43" s="355"/>
      <c r="CRD43" s="200"/>
      <c r="CRE43" s="355"/>
      <c r="CRF43" s="355"/>
      <c r="CRG43" s="200"/>
      <c r="CRH43" s="355"/>
      <c r="CRI43" s="355"/>
      <c r="CRJ43" s="200"/>
      <c r="CRK43" s="355"/>
      <c r="CRL43" s="355"/>
      <c r="CRM43" s="200"/>
      <c r="CRN43" s="355"/>
      <c r="CRO43" s="355"/>
      <c r="CRP43" s="200"/>
      <c r="CRQ43" s="355"/>
      <c r="CRR43" s="355"/>
      <c r="CRS43" s="200"/>
      <c r="CRT43" s="355"/>
      <c r="CRU43" s="355"/>
      <c r="CRV43" s="200"/>
      <c r="CRW43" s="355"/>
      <c r="CRX43" s="355"/>
      <c r="CRY43" s="200"/>
      <c r="CRZ43" s="355"/>
      <c r="CSA43" s="355"/>
      <c r="CSB43" s="200"/>
      <c r="CSC43" s="355"/>
      <c r="CSD43" s="355"/>
      <c r="CSE43" s="200"/>
      <c r="CSF43" s="355"/>
      <c r="CSG43" s="355"/>
      <c r="CSH43" s="200"/>
      <c r="CSI43" s="355"/>
      <c r="CSJ43" s="355"/>
      <c r="CSK43" s="200"/>
      <c r="CSL43" s="355"/>
      <c r="CSM43" s="355"/>
      <c r="CSN43" s="200"/>
      <c r="CSO43" s="355"/>
      <c r="CSP43" s="355"/>
      <c r="CSQ43" s="200"/>
      <c r="CSR43" s="355"/>
      <c r="CSS43" s="355"/>
      <c r="CST43" s="200"/>
      <c r="CSU43" s="355"/>
      <c r="CSV43" s="355"/>
      <c r="CSW43" s="200"/>
      <c r="CSX43" s="355"/>
      <c r="CSY43" s="355"/>
      <c r="CSZ43" s="200"/>
      <c r="CTA43" s="355"/>
      <c r="CTB43" s="355"/>
      <c r="CTC43" s="200"/>
      <c r="CTD43" s="355"/>
      <c r="CTE43" s="355"/>
      <c r="CTF43" s="200"/>
      <c r="CTG43" s="355"/>
      <c r="CTH43" s="355"/>
      <c r="CTI43" s="200"/>
      <c r="CTJ43" s="355"/>
      <c r="CTK43" s="355"/>
      <c r="CTL43" s="200"/>
      <c r="CTM43" s="355"/>
      <c r="CTN43" s="355"/>
      <c r="CTO43" s="200"/>
      <c r="CTP43" s="355"/>
      <c r="CTQ43" s="355"/>
      <c r="CTR43" s="200"/>
      <c r="CTS43" s="355"/>
      <c r="CTT43" s="355"/>
      <c r="CTU43" s="200"/>
      <c r="CTV43" s="355"/>
      <c r="CTW43" s="355"/>
      <c r="CTX43" s="200"/>
      <c r="CTY43" s="355"/>
      <c r="CTZ43" s="355"/>
      <c r="CUA43" s="200"/>
      <c r="CUB43" s="355"/>
      <c r="CUC43" s="355"/>
      <c r="CUD43" s="200"/>
      <c r="CUE43" s="355"/>
      <c r="CUF43" s="355"/>
      <c r="CUG43" s="200"/>
      <c r="CUH43" s="355"/>
      <c r="CUI43" s="355"/>
      <c r="CUJ43" s="200"/>
      <c r="CUK43" s="355"/>
      <c r="CUL43" s="355"/>
      <c r="CUM43" s="200"/>
      <c r="CUN43" s="355"/>
      <c r="CUO43" s="355"/>
      <c r="CUP43" s="200"/>
      <c r="CUQ43" s="355"/>
      <c r="CUR43" s="355"/>
      <c r="CUS43" s="200"/>
      <c r="CUT43" s="355"/>
      <c r="CUU43" s="355"/>
      <c r="CUV43" s="200"/>
      <c r="CUW43" s="355"/>
      <c r="CUX43" s="355"/>
      <c r="CUY43" s="200"/>
      <c r="CUZ43" s="355"/>
      <c r="CVA43" s="355"/>
      <c r="CVB43" s="200"/>
      <c r="CVC43" s="355"/>
      <c r="CVD43" s="355"/>
      <c r="CVE43" s="200"/>
      <c r="CVF43" s="355"/>
      <c r="CVG43" s="355"/>
      <c r="CVH43" s="200"/>
      <c r="CVI43" s="355"/>
      <c r="CVJ43" s="355"/>
      <c r="CVK43" s="200"/>
      <c r="CVL43" s="355"/>
      <c r="CVM43" s="355"/>
      <c r="CVN43" s="200"/>
      <c r="CVO43" s="355"/>
      <c r="CVP43" s="355"/>
      <c r="CVQ43" s="200"/>
      <c r="CVR43" s="355"/>
      <c r="CVS43" s="355"/>
      <c r="CVT43" s="200"/>
      <c r="CVU43" s="355"/>
      <c r="CVV43" s="355"/>
      <c r="CVW43" s="200"/>
      <c r="CVX43" s="355"/>
      <c r="CVY43" s="355"/>
      <c r="CVZ43" s="200"/>
      <c r="CWA43" s="355"/>
      <c r="CWB43" s="355"/>
      <c r="CWC43" s="200"/>
      <c r="CWD43" s="355"/>
      <c r="CWE43" s="355"/>
      <c r="CWF43" s="200"/>
      <c r="CWG43" s="355"/>
      <c r="CWH43" s="355"/>
      <c r="CWI43" s="200"/>
      <c r="CWJ43" s="355"/>
      <c r="CWK43" s="355"/>
      <c r="CWL43" s="200"/>
      <c r="CWM43" s="355"/>
      <c r="CWN43" s="355"/>
      <c r="CWO43" s="200"/>
      <c r="CWP43" s="355"/>
      <c r="CWQ43" s="355"/>
      <c r="CWR43" s="200"/>
      <c r="CWS43" s="355"/>
      <c r="CWT43" s="355"/>
      <c r="CWU43" s="200"/>
      <c r="CWV43" s="355"/>
      <c r="CWW43" s="355"/>
      <c r="CWX43" s="200"/>
      <c r="CWY43" s="355"/>
      <c r="CWZ43" s="355"/>
      <c r="CXA43" s="200"/>
      <c r="CXB43" s="355"/>
      <c r="CXC43" s="355"/>
      <c r="CXD43" s="200"/>
      <c r="CXE43" s="355"/>
      <c r="CXF43" s="355"/>
      <c r="CXG43" s="200"/>
      <c r="CXH43" s="355"/>
      <c r="CXI43" s="355"/>
      <c r="CXJ43" s="200"/>
      <c r="CXK43" s="355"/>
      <c r="CXL43" s="355"/>
      <c r="CXM43" s="200"/>
      <c r="CXN43" s="355"/>
      <c r="CXO43" s="355"/>
      <c r="CXP43" s="200"/>
      <c r="CXQ43" s="355"/>
      <c r="CXR43" s="355"/>
      <c r="CXS43" s="200"/>
      <c r="CXT43" s="355"/>
      <c r="CXU43" s="355"/>
      <c r="CXV43" s="200"/>
      <c r="CXW43" s="355"/>
      <c r="CXX43" s="355"/>
      <c r="CXY43" s="200"/>
      <c r="CXZ43" s="355"/>
      <c r="CYA43" s="355"/>
      <c r="CYB43" s="200"/>
      <c r="CYC43" s="355"/>
      <c r="CYD43" s="355"/>
      <c r="CYE43" s="200"/>
      <c r="CYF43" s="355"/>
      <c r="CYG43" s="355"/>
      <c r="CYH43" s="200"/>
      <c r="CYI43" s="355"/>
      <c r="CYJ43" s="355"/>
      <c r="CYK43" s="200"/>
      <c r="CYL43" s="355"/>
      <c r="CYM43" s="355"/>
      <c r="CYN43" s="200"/>
      <c r="CYO43" s="355"/>
      <c r="CYP43" s="355"/>
      <c r="CYQ43" s="200"/>
      <c r="CYR43" s="355"/>
      <c r="CYS43" s="355"/>
      <c r="CYT43" s="200"/>
      <c r="CYU43" s="355"/>
      <c r="CYV43" s="355"/>
      <c r="CYW43" s="200"/>
      <c r="CYX43" s="355"/>
      <c r="CYY43" s="355"/>
      <c r="CYZ43" s="200"/>
      <c r="CZA43" s="355"/>
      <c r="CZB43" s="355"/>
      <c r="CZC43" s="200"/>
      <c r="CZD43" s="355"/>
      <c r="CZE43" s="355"/>
      <c r="CZF43" s="200"/>
      <c r="CZG43" s="355"/>
      <c r="CZH43" s="355"/>
      <c r="CZI43" s="200"/>
      <c r="CZJ43" s="355"/>
      <c r="CZK43" s="355"/>
      <c r="CZL43" s="200"/>
      <c r="CZM43" s="355"/>
      <c r="CZN43" s="355"/>
      <c r="CZO43" s="200"/>
      <c r="CZP43" s="355"/>
      <c r="CZQ43" s="355"/>
      <c r="CZR43" s="200"/>
      <c r="CZS43" s="355"/>
      <c r="CZT43" s="355"/>
      <c r="CZU43" s="200"/>
      <c r="CZV43" s="355"/>
      <c r="CZW43" s="355"/>
      <c r="CZX43" s="200"/>
      <c r="CZY43" s="355"/>
      <c r="CZZ43" s="355"/>
      <c r="DAA43" s="200"/>
      <c r="DAB43" s="355"/>
      <c r="DAC43" s="355"/>
      <c r="DAD43" s="200"/>
      <c r="DAE43" s="355"/>
      <c r="DAF43" s="355"/>
      <c r="DAG43" s="200"/>
      <c r="DAH43" s="355"/>
      <c r="DAI43" s="355"/>
      <c r="DAJ43" s="200"/>
      <c r="DAK43" s="355"/>
      <c r="DAL43" s="355"/>
      <c r="DAM43" s="200"/>
      <c r="DAN43" s="355"/>
      <c r="DAO43" s="355"/>
      <c r="DAP43" s="200"/>
      <c r="DAQ43" s="355"/>
      <c r="DAR43" s="355"/>
      <c r="DAS43" s="200"/>
      <c r="DAT43" s="355"/>
      <c r="DAU43" s="355"/>
      <c r="DAV43" s="200"/>
      <c r="DAW43" s="355"/>
      <c r="DAX43" s="355"/>
      <c r="DAY43" s="200"/>
      <c r="DAZ43" s="355"/>
      <c r="DBA43" s="355"/>
      <c r="DBB43" s="200"/>
      <c r="DBC43" s="355"/>
      <c r="DBD43" s="355"/>
      <c r="DBE43" s="200"/>
      <c r="DBF43" s="355"/>
      <c r="DBG43" s="355"/>
      <c r="DBH43" s="200"/>
      <c r="DBI43" s="355"/>
      <c r="DBJ43" s="355"/>
      <c r="DBK43" s="200"/>
      <c r="DBL43" s="355"/>
      <c r="DBM43" s="355"/>
      <c r="DBN43" s="200"/>
      <c r="DBO43" s="355"/>
      <c r="DBP43" s="355"/>
      <c r="DBQ43" s="200"/>
      <c r="DBR43" s="355"/>
      <c r="DBS43" s="355"/>
      <c r="DBT43" s="200"/>
      <c r="DBU43" s="355"/>
      <c r="DBV43" s="355"/>
      <c r="DBW43" s="200"/>
      <c r="DBX43" s="355"/>
      <c r="DBY43" s="355"/>
      <c r="DBZ43" s="200"/>
      <c r="DCA43" s="355"/>
      <c r="DCB43" s="355"/>
      <c r="DCC43" s="200"/>
      <c r="DCD43" s="355"/>
      <c r="DCE43" s="355"/>
      <c r="DCF43" s="200"/>
      <c r="DCG43" s="355"/>
      <c r="DCH43" s="355"/>
      <c r="DCI43" s="200"/>
      <c r="DCJ43" s="355"/>
      <c r="DCK43" s="355"/>
      <c r="DCL43" s="200"/>
      <c r="DCM43" s="355"/>
      <c r="DCN43" s="355"/>
      <c r="DCO43" s="200"/>
      <c r="DCP43" s="355"/>
      <c r="DCQ43" s="355"/>
      <c r="DCR43" s="200"/>
      <c r="DCS43" s="355"/>
      <c r="DCT43" s="355"/>
      <c r="DCU43" s="200"/>
      <c r="DCV43" s="355"/>
      <c r="DCW43" s="355"/>
      <c r="DCX43" s="200"/>
      <c r="DCY43" s="355"/>
      <c r="DCZ43" s="355"/>
      <c r="DDA43" s="200"/>
      <c r="DDB43" s="355"/>
      <c r="DDC43" s="355"/>
      <c r="DDD43" s="200"/>
      <c r="DDE43" s="355"/>
      <c r="DDF43" s="355"/>
      <c r="DDG43" s="200"/>
      <c r="DDH43" s="355"/>
      <c r="DDI43" s="355"/>
      <c r="DDJ43" s="200"/>
      <c r="DDK43" s="355"/>
      <c r="DDL43" s="355"/>
      <c r="DDM43" s="200"/>
      <c r="DDN43" s="355"/>
      <c r="DDO43" s="355"/>
      <c r="DDP43" s="200"/>
      <c r="DDQ43" s="355"/>
      <c r="DDR43" s="355"/>
      <c r="DDS43" s="200"/>
      <c r="DDT43" s="355"/>
      <c r="DDU43" s="355"/>
      <c r="DDV43" s="200"/>
      <c r="DDW43" s="355"/>
      <c r="DDX43" s="355"/>
      <c r="DDY43" s="200"/>
      <c r="DDZ43" s="355"/>
      <c r="DEA43" s="355"/>
      <c r="DEB43" s="200"/>
      <c r="DEC43" s="355"/>
      <c r="DED43" s="355"/>
      <c r="DEE43" s="200"/>
      <c r="DEF43" s="355"/>
      <c r="DEG43" s="355"/>
      <c r="DEH43" s="200"/>
      <c r="DEI43" s="355"/>
      <c r="DEJ43" s="355"/>
      <c r="DEK43" s="200"/>
      <c r="DEL43" s="355"/>
      <c r="DEM43" s="355"/>
      <c r="DEN43" s="200"/>
      <c r="DEO43" s="355"/>
      <c r="DEP43" s="355"/>
      <c r="DEQ43" s="200"/>
      <c r="DER43" s="355"/>
      <c r="DES43" s="355"/>
      <c r="DET43" s="200"/>
      <c r="DEU43" s="355"/>
      <c r="DEV43" s="355"/>
      <c r="DEW43" s="200"/>
      <c r="DEX43" s="355"/>
      <c r="DEY43" s="355"/>
      <c r="DEZ43" s="200"/>
      <c r="DFA43" s="355"/>
      <c r="DFB43" s="355"/>
      <c r="DFC43" s="200"/>
      <c r="DFD43" s="355"/>
      <c r="DFE43" s="355"/>
      <c r="DFF43" s="200"/>
      <c r="DFG43" s="355"/>
      <c r="DFH43" s="355"/>
      <c r="DFI43" s="200"/>
      <c r="DFJ43" s="355"/>
      <c r="DFK43" s="355"/>
      <c r="DFL43" s="200"/>
      <c r="DFM43" s="355"/>
      <c r="DFN43" s="355"/>
      <c r="DFO43" s="200"/>
      <c r="DFP43" s="355"/>
      <c r="DFQ43" s="355"/>
      <c r="DFR43" s="200"/>
      <c r="DFS43" s="355"/>
      <c r="DFT43" s="355"/>
      <c r="DFU43" s="200"/>
      <c r="DFV43" s="355"/>
      <c r="DFW43" s="355"/>
      <c r="DFX43" s="200"/>
      <c r="DFY43" s="355"/>
      <c r="DFZ43" s="355"/>
      <c r="DGA43" s="200"/>
      <c r="DGB43" s="355"/>
      <c r="DGC43" s="355"/>
      <c r="DGD43" s="200"/>
      <c r="DGE43" s="355"/>
      <c r="DGF43" s="355"/>
      <c r="DGG43" s="200"/>
      <c r="DGH43" s="355"/>
      <c r="DGI43" s="355"/>
      <c r="DGJ43" s="200"/>
      <c r="DGK43" s="355"/>
      <c r="DGL43" s="355"/>
      <c r="DGM43" s="200"/>
      <c r="DGN43" s="355"/>
      <c r="DGO43" s="355"/>
      <c r="DGP43" s="200"/>
      <c r="DGQ43" s="355"/>
      <c r="DGR43" s="355"/>
      <c r="DGS43" s="200"/>
      <c r="DGT43" s="355"/>
      <c r="DGU43" s="355"/>
      <c r="DGV43" s="200"/>
      <c r="DGW43" s="355"/>
      <c r="DGX43" s="355"/>
      <c r="DGY43" s="200"/>
      <c r="DGZ43" s="355"/>
      <c r="DHA43" s="355"/>
      <c r="DHB43" s="200"/>
      <c r="DHC43" s="355"/>
      <c r="DHD43" s="355"/>
      <c r="DHE43" s="200"/>
      <c r="DHF43" s="355"/>
      <c r="DHG43" s="355"/>
      <c r="DHH43" s="200"/>
      <c r="DHI43" s="355"/>
      <c r="DHJ43" s="355"/>
      <c r="DHK43" s="200"/>
      <c r="DHL43" s="355"/>
      <c r="DHM43" s="355"/>
      <c r="DHN43" s="200"/>
      <c r="DHO43" s="355"/>
      <c r="DHP43" s="355"/>
      <c r="DHQ43" s="200"/>
      <c r="DHR43" s="355"/>
      <c r="DHS43" s="355"/>
      <c r="DHT43" s="200"/>
      <c r="DHU43" s="355"/>
      <c r="DHV43" s="355"/>
      <c r="DHW43" s="200"/>
      <c r="DHX43" s="355"/>
      <c r="DHY43" s="355"/>
      <c r="DHZ43" s="200"/>
      <c r="DIA43" s="355"/>
      <c r="DIB43" s="355"/>
      <c r="DIC43" s="200"/>
      <c r="DID43" s="355"/>
      <c r="DIE43" s="355"/>
      <c r="DIF43" s="200"/>
      <c r="DIG43" s="355"/>
      <c r="DIH43" s="355"/>
      <c r="DII43" s="200"/>
      <c r="DIJ43" s="355"/>
      <c r="DIK43" s="355"/>
      <c r="DIL43" s="200"/>
      <c r="DIM43" s="355"/>
      <c r="DIN43" s="355"/>
      <c r="DIO43" s="200"/>
      <c r="DIP43" s="355"/>
      <c r="DIQ43" s="355"/>
      <c r="DIR43" s="200"/>
      <c r="DIS43" s="355"/>
      <c r="DIT43" s="355"/>
      <c r="DIU43" s="200"/>
      <c r="DIV43" s="355"/>
      <c r="DIW43" s="355"/>
      <c r="DIX43" s="200"/>
      <c r="DIY43" s="355"/>
      <c r="DIZ43" s="355"/>
      <c r="DJA43" s="200"/>
      <c r="DJB43" s="355"/>
      <c r="DJC43" s="355"/>
      <c r="DJD43" s="200"/>
      <c r="DJE43" s="355"/>
      <c r="DJF43" s="355"/>
      <c r="DJG43" s="200"/>
      <c r="DJH43" s="355"/>
      <c r="DJI43" s="355"/>
      <c r="DJJ43" s="200"/>
      <c r="DJK43" s="355"/>
      <c r="DJL43" s="355"/>
      <c r="DJM43" s="200"/>
      <c r="DJN43" s="355"/>
      <c r="DJO43" s="355"/>
      <c r="DJP43" s="200"/>
      <c r="DJQ43" s="355"/>
      <c r="DJR43" s="355"/>
      <c r="DJS43" s="200"/>
      <c r="DJT43" s="355"/>
      <c r="DJU43" s="355"/>
      <c r="DJV43" s="200"/>
      <c r="DJW43" s="355"/>
      <c r="DJX43" s="355"/>
      <c r="DJY43" s="200"/>
      <c r="DJZ43" s="355"/>
      <c r="DKA43" s="355"/>
      <c r="DKB43" s="200"/>
      <c r="DKC43" s="355"/>
      <c r="DKD43" s="355"/>
      <c r="DKE43" s="200"/>
      <c r="DKF43" s="355"/>
      <c r="DKG43" s="355"/>
      <c r="DKH43" s="200"/>
      <c r="DKI43" s="355"/>
      <c r="DKJ43" s="355"/>
      <c r="DKK43" s="200"/>
      <c r="DKL43" s="355"/>
      <c r="DKM43" s="355"/>
      <c r="DKN43" s="200"/>
      <c r="DKO43" s="355"/>
      <c r="DKP43" s="355"/>
      <c r="DKQ43" s="200"/>
      <c r="DKR43" s="355"/>
      <c r="DKS43" s="355"/>
      <c r="DKT43" s="200"/>
      <c r="DKU43" s="355"/>
      <c r="DKV43" s="355"/>
      <c r="DKW43" s="200"/>
      <c r="DKX43" s="355"/>
      <c r="DKY43" s="355"/>
      <c r="DKZ43" s="200"/>
      <c r="DLA43" s="355"/>
      <c r="DLB43" s="355"/>
      <c r="DLC43" s="200"/>
      <c r="DLD43" s="355"/>
      <c r="DLE43" s="355"/>
      <c r="DLF43" s="200"/>
      <c r="DLG43" s="355"/>
      <c r="DLH43" s="355"/>
      <c r="DLI43" s="200"/>
      <c r="DLJ43" s="355"/>
      <c r="DLK43" s="355"/>
      <c r="DLL43" s="200"/>
      <c r="DLM43" s="355"/>
      <c r="DLN43" s="355"/>
      <c r="DLO43" s="200"/>
      <c r="DLP43" s="355"/>
      <c r="DLQ43" s="355"/>
      <c r="DLR43" s="200"/>
      <c r="DLS43" s="355"/>
      <c r="DLT43" s="355"/>
      <c r="DLU43" s="200"/>
      <c r="DLV43" s="355"/>
      <c r="DLW43" s="355"/>
      <c r="DLX43" s="200"/>
      <c r="DLY43" s="355"/>
      <c r="DLZ43" s="355"/>
      <c r="DMA43" s="200"/>
      <c r="DMB43" s="355"/>
      <c r="DMC43" s="355"/>
      <c r="DMD43" s="200"/>
      <c r="DME43" s="355"/>
      <c r="DMF43" s="355"/>
      <c r="DMG43" s="200"/>
      <c r="DMH43" s="355"/>
      <c r="DMI43" s="355"/>
      <c r="DMJ43" s="200"/>
      <c r="DMK43" s="355"/>
      <c r="DML43" s="355"/>
      <c r="DMM43" s="200"/>
      <c r="DMN43" s="355"/>
      <c r="DMO43" s="355"/>
      <c r="DMP43" s="200"/>
      <c r="DMQ43" s="355"/>
      <c r="DMR43" s="355"/>
      <c r="DMS43" s="200"/>
      <c r="DMT43" s="355"/>
      <c r="DMU43" s="355"/>
      <c r="DMV43" s="200"/>
      <c r="DMW43" s="355"/>
      <c r="DMX43" s="355"/>
      <c r="DMY43" s="200"/>
      <c r="DMZ43" s="355"/>
      <c r="DNA43" s="355"/>
      <c r="DNB43" s="200"/>
      <c r="DNC43" s="355"/>
      <c r="DND43" s="355"/>
      <c r="DNE43" s="200"/>
      <c r="DNF43" s="355"/>
      <c r="DNG43" s="355"/>
      <c r="DNH43" s="200"/>
      <c r="DNI43" s="355"/>
      <c r="DNJ43" s="355"/>
      <c r="DNK43" s="200"/>
      <c r="DNL43" s="355"/>
      <c r="DNM43" s="355"/>
      <c r="DNN43" s="200"/>
      <c r="DNO43" s="355"/>
      <c r="DNP43" s="355"/>
      <c r="DNQ43" s="200"/>
      <c r="DNR43" s="355"/>
      <c r="DNS43" s="355"/>
      <c r="DNT43" s="200"/>
      <c r="DNU43" s="355"/>
      <c r="DNV43" s="355"/>
      <c r="DNW43" s="200"/>
      <c r="DNX43" s="355"/>
      <c r="DNY43" s="355"/>
      <c r="DNZ43" s="200"/>
      <c r="DOA43" s="355"/>
      <c r="DOB43" s="355"/>
      <c r="DOC43" s="200"/>
      <c r="DOD43" s="355"/>
      <c r="DOE43" s="355"/>
      <c r="DOF43" s="200"/>
      <c r="DOG43" s="355"/>
      <c r="DOH43" s="355"/>
      <c r="DOI43" s="200"/>
      <c r="DOJ43" s="355"/>
      <c r="DOK43" s="355"/>
      <c r="DOL43" s="200"/>
      <c r="DOM43" s="355"/>
      <c r="DON43" s="355"/>
      <c r="DOO43" s="200"/>
      <c r="DOP43" s="355"/>
      <c r="DOQ43" s="355"/>
      <c r="DOR43" s="200"/>
      <c r="DOS43" s="355"/>
      <c r="DOT43" s="355"/>
      <c r="DOU43" s="200"/>
      <c r="DOV43" s="355"/>
      <c r="DOW43" s="355"/>
      <c r="DOX43" s="200"/>
      <c r="DOY43" s="355"/>
      <c r="DOZ43" s="355"/>
      <c r="DPA43" s="200"/>
      <c r="DPB43" s="355"/>
      <c r="DPC43" s="355"/>
      <c r="DPD43" s="200"/>
      <c r="DPE43" s="355"/>
      <c r="DPF43" s="355"/>
      <c r="DPG43" s="200"/>
      <c r="DPH43" s="355"/>
      <c r="DPI43" s="355"/>
      <c r="DPJ43" s="200"/>
      <c r="DPK43" s="355"/>
      <c r="DPL43" s="355"/>
      <c r="DPM43" s="200"/>
      <c r="DPN43" s="355"/>
      <c r="DPO43" s="355"/>
      <c r="DPP43" s="200"/>
      <c r="DPQ43" s="355"/>
      <c r="DPR43" s="355"/>
      <c r="DPS43" s="200"/>
      <c r="DPT43" s="355"/>
      <c r="DPU43" s="355"/>
      <c r="DPV43" s="200"/>
      <c r="DPW43" s="355"/>
      <c r="DPX43" s="355"/>
      <c r="DPY43" s="200"/>
      <c r="DPZ43" s="355"/>
      <c r="DQA43" s="355"/>
      <c r="DQB43" s="200"/>
      <c r="DQC43" s="355"/>
      <c r="DQD43" s="355"/>
      <c r="DQE43" s="200"/>
      <c r="DQF43" s="355"/>
      <c r="DQG43" s="355"/>
      <c r="DQH43" s="200"/>
      <c r="DQI43" s="355"/>
      <c r="DQJ43" s="355"/>
      <c r="DQK43" s="200"/>
      <c r="DQL43" s="355"/>
      <c r="DQM43" s="355"/>
      <c r="DQN43" s="200"/>
      <c r="DQO43" s="355"/>
      <c r="DQP43" s="355"/>
      <c r="DQQ43" s="200"/>
      <c r="DQR43" s="355"/>
      <c r="DQS43" s="355"/>
      <c r="DQT43" s="200"/>
      <c r="DQU43" s="355"/>
      <c r="DQV43" s="355"/>
      <c r="DQW43" s="200"/>
      <c r="DQX43" s="355"/>
      <c r="DQY43" s="355"/>
      <c r="DQZ43" s="200"/>
      <c r="DRA43" s="355"/>
      <c r="DRB43" s="355"/>
      <c r="DRC43" s="200"/>
      <c r="DRD43" s="355"/>
      <c r="DRE43" s="355"/>
      <c r="DRF43" s="200"/>
      <c r="DRG43" s="355"/>
      <c r="DRH43" s="355"/>
      <c r="DRI43" s="200"/>
      <c r="DRJ43" s="355"/>
      <c r="DRK43" s="355"/>
      <c r="DRL43" s="200"/>
      <c r="DRM43" s="355"/>
      <c r="DRN43" s="355"/>
      <c r="DRO43" s="200"/>
      <c r="DRP43" s="355"/>
      <c r="DRQ43" s="355"/>
      <c r="DRR43" s="200"/>
      <c r="DRS43" s="355"/>
      <c r="DRT43" s="355"/>
      <c r="DRU43" s="200"/>
      <c r="DRV43" s="355"/>
      <c r="DRW43" s="355"/>
      <c r="DRX43" s="200"/>
      <c r="DRY43" s="355"/>
      <c r="DRZ43" s="355"/>
      <c r="DSA43" s="200"/>
      <c r="DSB43" s="355"/>
      <c r="DSC43" s="355"/>
      <c r="DSD43" s="200"/>
      <c r="DSE43" s="355"/>
      <c r="DSF43" s="355"/>
      <c r="DSG43" s="200"/>
      <c r="DSH43" s="355"/>
      <c r="DSI43" s="355"/>
      <c r="DSJ43" s="200"/>
      <c r="DSK43" s="355"/>
      <c r="DSL43" s="355"/>
      <c r="DSM43" s="200"/>
      <c r="DSN43" s="355"/>
      <c r="DSO43" s="355"/>
      <c r="DSP43" s="200"/>
      <c r="DSQ43" s="355"/>
      <c r="DSR43" s="355"/>
      <c r="DSS43" s="200"/>
      <c r="DST43" s="355"/>
      <c r="DSU43" s="355"/>
      <c r="DSV43" s="200"/>
      <c r="DSW43" s="355"/>
      <c r="DSX43" s="355"/>
      <c r="DSY43" s="200"/>
      <c r="DSZ43" s="355"/>
      <c r="DTA43" s="355"/>
      <c r="DTB43" s="200"/>
      <c r="DTC43" s="355"/>
      <c r="DTD43" s="355"/>
      <c r="DTE43" s="200"/>
      <c r="DTF43" s="355"/>
      <c r="DTG43" s="355"/>
      <c r="DTH43" s="200"/>
      <c r="DTI43" s="355"/>
      <c r="DTJ43" s="355"/>
      <c r="DTK43" s="200"/>
      <c r="DTL43" s="355"/>
      <c r="DTM43" s="355"/>
      <c r="DTN43" s="200"/>
      <c r="DTO43" s="355"/>
      <c r="DTP43" s="355"/>
      <c r="DTQ43" s="200"/>
      <c r="DTR43" s="355"/>
      <c r="DTS43" s="355"/>
      <c r="DTT43" s="200"/>
      <c r="DTU43" s="355"/>
      <c r="DTV43" s="355"/>
      <c r="DTW43" s="200"/>
      <c r="DTX43" s="355"/>
      <c r="DTY43" s="355"/>
      <c r="DTZ43" s="200"/>
      <c r="DUA43" s="355"/>
      <c r="DUB43" s="355"/>
      <c r="DUC43" s="200"/>
      <c r="DUD43" s="355"/>
      <c r="DUE43" s="355"/>
      <c r="DUF43" s="200"/>
      <c r="DUG43" s="355"/>
      <c r="DUH43" s="355"/>
      <c r="DUI43" s="200"/>
      <c r="DUJ43" s="355"/>
      <c r="DUK43" s="355"/>
      <c r="DUL43" s="200"/>
      <c r="DUM43" s="355"/>
      <c r="DUN43" s="355"/>
      <c r="DUO43" s="200"/>
      <c r="DUP43" s="355"/>
      <c r="DUQ43" s="355"/>
      <c r="DUR43" s="200"/>
      <c r="DUS43" s="355"/>
      <c r="DUT43" s="355"/>
      <c r="DUU43" s="200"/>
      <c r="DUV43" s="355"/>
      <c r="DUW43" s="355"/>
      <c r="DUX43" s="200"/>
      <c r="DUY43" s="355"/>
      <c r="DUZ43" s="355"/>
      <c r="DVA43" s="200"/>
      <c r="DVB43" s="355"/>
      <c r="DVC43" s="355"/>
      <c r="DVD43" s="200"/>
      <c r="DVE43" s="355"/>
      <c r="DVF43" s="355"/>
      <c r="DVG43" s="200"/>
      <c r="DVH43" s="355"/>
      <c r="DVI43" s="355"/>
      <c r="DVJ43" s="200"/>
      <c r="DVK43" s="355"/>
      <c r="DVL43" s="355"/>
      <c r="DVM43" s="200"/>
      <c r="DVN43" s="355"/>
      <c r="DVO43" s="355"/>
      <c r="DVP43" s="200"/>
      <c r="DVQ43" s="355"/>
      <c r="DVR43" s="355"/>
      <c r="DVS43" s="200"/>
      <c r="DVT43" s="355"/>
      <c r="DVU43" s="355"/>
      <c r="DVV43" s="200"/>
      <c r="DVW43" s="355"/>
      <c r="DVX43" s="355"/>
      <c r="DVY43" s="200"/>
      <c r="DVZ43" s="355"/>
      <c r="DWA43" s="355"/>
      <c r="DWB43" s="200"/>
      <c r="DWC43" s="355"/>
      <c r="DWD43" s="355"/>
      <c r="DWE43" s="200"/>
      <c r="DWF43" s="355"/>
      <c r="DWG43" s="355"/>
      <c r="DWH43" s="200"/>
      <c r="DWI43" s="355"/>
      <c r="DWJ43" s="355"/>
      <c r="DWK43" s="200"/>
      <c r="DWL43" s="355"/>
      <c r="DWM43" s="355"/>
      <c r="DWN43" s="200"/>
      <c r="DWO43" s="355"/>
      <c r="DWP43" s="355"/>
      <c r="DWQ43" s="200"/>
      <c r="DWR43" s="355"/>
      <c r="DWS43" s="355"/>
      <c r="DWT43" s="200"/>
      <c r="DWU43" s="355"/>
      <c r="DWV43" s="355"/>
      <c r="DWW43" s="200"/>
      <c r="DWX43" s="355"/>
      <c r="DWY43" s="355"/>
      <c r="DWZ43" s="200"/>
      <c r="DXA43" s="355"/>
      <c r="DXB43" s="355"/>
      <c r="DXC43" s="200"/>
      <c r="DXD43" s="355"/>
      <c r="DXE43" s="355"/>
      <c r="DXF43" s="200"/>
      <c r="DXG43" s="355"/>
      <c r="DXH43" s="355"/>
      <c r="DXI43" s="200"/>
      <c r="DXJ43" s="355"/>
      <c r="DXK43" s="355"/>
      <c r="DXL43" s="200"/>
      <c r="DXM43" s="355"/>
      <c r="DXN43" s="355"/>
      <c r="DXO43" s="200"/>
      <c r="DXP43" s="355"/>
      <c r="DXQ43" s="355"/>
      <c r="DXR43" s="200"/>
      <c r="DXS43" s="355"/>
      <c r="DXT43" s="355"/>
      <c r="DXU43" s="200"/>
      <c r="DXV43" s="355"/>
      <c r="DXW43" s="355"/>
      <c r="DXX43" s="200"/>
      <c r="DXY43" s="355"/>
      <c r="DXZ43" s="355"/>
      <c r="DYA43" s="200"/>
      <c r="DYB43" s="355"/>
      <c r="DYC43" s="355"/>
      <c r="DYD43" s="200"/>
      <c r="DYE43" s="355"/>
      <c r="DYF43" s="355"/>
      <c r="DYG43" s="200"/>
      <c r="DYH43" s="355"/>
      <c r="DYI43" s="355"/>
      <c r="DYJ43" s="200"/>
      <c r="DYK43" s="355"/>
      <c r="DYL43" s="355"/>
      <c r="DYM43" s="200"/>
      <c r="DYN43" s="355"/>
      <c r="DYO43" s="355"/>
      <c r="DYP43" s="200"/>
      <c r="DYQ43" s="355"/>
      <c r="DYR43" s="355"/>
      <c r="DYS43" s="200"/>
      <c r="DYT43" s="355"/>
      <c r="DYU43" s="355"/>
      <c r="DYV43" s="200"/>
      <c r="DYW43" s="355"/>
      <c r="DYX43" s="355"/>
      <c r="DYY43" s="200"/>
      <c r="DYZ43" s="355"/>
      <c r="DZA43" s="355"/>
      <c r="DZB43" s="200"/>
      <c r="DZC43" s="355"/>
      <c r="DZD43" s="355"/>
      <c r="DZE43" s="200"/>
      <c r="DZF43" s="355"/>
      <c r="DZG43" s="355"/>
      <c r="DZH43" s="200"/>
      <c r="DZI43" s="355"/>
      <c r="DZJ43" s="355"/>
      <c r="DZK43" s="200"/>
      <c r="DZL43" s="355"/>
      <c r="DZM43" s="355"/>
      <c r="DZN43" s="200"/>
      <c r="DZO43" s="355"/>
      <c r="DZP43" s="355"/>
      <c r="DZQ43" s="200"/>
      <c r="DZR43" s="355"/>
      <c r="DZS43" s="355"/>
      <c r="DZT43" s="200"/>
      <c r="DZU43" s="355"/>
      <c r="DZV43" s="355"/>
      <c r="DZW43" s="200"/>
      <c r="DZX43" s="355"/>
      <c r="DZY43" s="355"/>
      <c r="DZZ43" s="200"/>
      <c r="EAA43" s="355"/>
      <c r="EAB43" s="355"/>
      <c r="EAC43" s="200"/>
      <c r="EAD43" s="355"/>
      <c r="EAE43" s="355"/>
      <c r="EAF43" s="200"/>
      <c r="EAG43" s="355"/>
      <c r="EAH43" s="355"/>
      <c r="EAI43" s="200"/>
      <c r="EAJ43" s="355"/>
      <c r="EAK43" s="355"/>
      <c r="EAL43" s="200"/>
      <c r="EAM43" s="355"/>
      <c r="EAN43" s="355"/>
      <c r="EAO43" s="200"/>
      <c r="EAP43" s="355"/>
      <c r="EAQ43" s="355"/>
      <c r="EAR43" s="200"/>
      <c r="EAS43" s="355"/>
      <c r="EAT43" s="355"/>
      <c r="EAU43" s="200"/>
      <c r="EAV43" s="355"/>
      <c r="EAW43" s="355"/>
      <c r="EAX43" s="200"/>
      <c r="EAY43" s="355"/>
      <c r="EAZ43" s="355"/>
      <c r="EBA43" s="200"/>
      <c r="EBB43" s="355"/>
      <c r="EBC43" s="355"/>
      <c r="EBD43" s="200"/>
      <c r="EBE43" s="355"/>
      <c r="EBF43" s="355"/>
      <c r="EBG43" s="200"/>
      <c r="EBH43" s="355"/>
      <c r="EBI43" s="355"/>
      <c r="EBJ43" s="200"/>
      <c r="EBK43" s="355"/>
      <c r="EBL43" s="355"/>
      <c r="EBM43" s="200"/>
      <c r="EBN43" s="355"/>
      <c r="EBO43" s="355"/>
      <c r="EBP43" s="200"/>
      <c r="EBQ43" s="355"/>
      <c r="EBR43" s="355"/>
      <c r="EBS43" s="200"/>
      <c r="EBT43" s="355"/>
      <c r="EBU43" s="355"/>
      <c r="EBV43" s="200"/>
      <c r="EBW43" s="355"/>
      <c r="EBX43" s="355"/>
      <c r="EBY43" s="200"/>
      <c r="EBZ43" s="355"/>
      <c r="ECA43" s="355"/>
      <c r="ECB43" s="200"/>
      <c r="ECC43" s="355"/>
      <c r="ECD43" s="355"/>
      <c r="ECE43" s="200"/>
      <c r="ECF43" s="355"/>
      <c r="ECG43" s="355"/>
      <c r="ECH43" s="200"/>
      <c r="ECI43" s="355"/>
      <c r="ECJ43" s="355"/>
      <c r="ECK43" s="200"/>
      <c r="ECL43" s="355"/>
      <c r="ECM43" s="355"/>
      <c r="ECN43" s="200"/>
      <c r="ECO43" s="355"/>
      <c r="ECP43" s="355"/>
      <c r="ECQ43" s="200"/>
      <c r="ECR43" s="355"/>
      <c r="ECS43" s="355"/>
      <c r="ECT43" s="200"/>
      <c r="ECU43" s="355"/>
      <c r="ECV43" s="355"/>
      <c r="ECW43" s="200"/>
      <c r="ECX43" s="355"/>
      <c r="ECY43" s="355"/>
      <c r="ECZ43" s="200"/>
      <c r="EDA43" s="355"/>
      <c r="EDB43" s="355"/>
      <c r="EDC43" s="200"/>
      <c r="EDD43" s="355"/>
      <c r="EDE43" s="355"/>
      <c r="EDF43" s="200"/>
      <c r="EDG43" s="355"/>
      <c r="EDH43" s="355"/>
      <c r="EDI43" s="200"/>
      <c r="EDJ43" s="355"/>
      <c r="EDK43" s="355"/>
      <c r="EDL43" s="200"/>
      <c r="EDM43" s="355"/>
      <c r="EDN43" s="355"/>
      <c r="EDO43" s="200"/>
      <c r="EDP43" s="355"/>
      <c r="EDQ43" s="355"/>
      <c r="EDR43" s="200"/>
      <c r="EDS43" s="355"/>
      <c r="EDT43" s="355"/>
      <c r="EDU43" s="200"/>
      <c r="EDV43" s="355"/>
      <c r="EDW43" s="355"/>
      <c r="EDX43" s="200"/>
      <c r="EDY43" s="355"/>
      <c r="EDZ43" s="355"/>
      <c r="EEA43" s="200"/>
      <c r="EEB43" s="355"/>
      <c r="EEC43" s="355"/>
      <c r="EED43" s="200"/>
      <c r="EEE43" s="355"/>
      <c r="EEF43" s="355"/>
      <c r="EEG43" s="200"/>
      <c r="EEH43" s="355"/>
      <c r="EEI43" s="355"/>
      <c r="EEJ43" s="200"/>
      <c r="EEK43" s="355"/>
      <c r="EEL43" s="355"/>
      <c r="EEM43" s="200"/>
      <c r="EEN43" s="355"/>
      <c r="EEO43" s="355"/>
      <c r="EEP43" s="200"/>
      <c r="EEQ43" s="355"/>
      <c r="EER43" s="355"/>
      <c r="EES43" s="200"/>
      <c r="EET43" s="355"/>
      <c r="EEU43" s="355"/>
      <c r="EEV43" s="200"/>
      <c r="EEW43" s="355"/>
      <c r="EEX43" s="355"/>
      <c r="EEY43" s="200"/>
      <c r="EEZ43" s="355"/>
      <c r="EFA43" s="355"/>
      <c r="EFB43" s="200"/>
      <c r="EFC43" s="355"/>
      <c r="EFD43" s="355"/>
      <c r="EFE43" s="200"/>
      <c r="EFF43" s="355"/>
      <c r="EFG43" s="355"/>
      <c r="EFH43" s="200"/>
      <c r="EFI43" s="355"/>
      <c r="EFJ43" s="355"/>
      <c r="EFK43" s="200"/>
      <c r="EFL43" s="355"/>
      <c r="EFM43" s="355"/>
      <c r="EFN43" s="200"/>
      <c r="EFO43" s="355"/>
      <c r="EFP43" s="355"/>
      <c r="EFQ43" s="200"/>
      <c r="EFR43" s="355"/>
      <c r="EFS43" s="355"/>
      <c r="EFT43" s="200"/>
      <c r="EFU43" s="355"/>
      <c r="EFV43" s="355"/>
      <c r="EFW43" s="200"/>
      <c r="EFX43" s="355"/>
      <c r="EFY43" s="355"/>
      <c r="EFZ43" s="200"/>
      <c r="EGA43" s="355"/>
      <c r="EGB43" s="355"/>
      <c r="EGC43" s="200"/>
      <c r="EGD43" s="355"/>
      <c r="EGE43" s="355"/>
      <c r="EGF43" s="200"/>
      <c r="EGG43" s="355"/>
      <c r="EGH43" s="355"/>
      <c r="EGI43" s="200"/>
      <c r="EGJ43" s="355"/>
      <c r="EGK43" s="355"/>
      <c r="EGL43" s="200"/>
      <c r="EGM43" s="355"/>
      <c r="EGN43" s="355"/>
      <c r="EGO43" s="200"/>
      <c r="EGP43" s="355"/>
      <c r="EGQ43" s="355"/>
      <c r="EGR43" s="200"/>
      <c r="EGS43" s="355"/>
      <c r="EGT43" s="355"/>
      <c r="EGU43" s="200"/>
      <c r="EGV43" s="355"/>
      <c r="EGW43" s="355"/>
      <c r="EGX43" s="200"/>
      <c r="EGY43" s="355"/>
      <c r="EGZ43" s="355"/>
      <c r="EHA43" s="200"/>
      <c r="EHB43" s="355"/>
      <c r="EHC43" s="355"/>
      <c r="EHD43" s="200"/>
      <c r="EHE43" s="355"/>
      <c r="EHF43" s="355"/>
      <c r="EHG43" s="200"/>
      <c r="EHH43" s="355"/>
      <c r="EHI43" s="355"/>
      <c r="EHJ43" s="200"/>
      <c r="EHK43" s="355"/>
      <c r="EHL43" s="355"/>
      <c r="EHM43" s="200"/>
      <c r="EHN43" s="355"/>
      <c r="EHO43" s="355"/>
      <c r="EHP43" s="200"/>
      <c r="EHQ43" s="355"/>
      <c r="EHR43" s="355"/>
      <c r="EHS43" s="200"/>
      <c r="EHT43" s="355"/>
      <c r="EHU43" s="355"/>
      <c r="EHV43" s="200"/>
      <c r="EHW43" s="355"/>
      <c r="EHX43" s="355"/>
      <c r="EHY43" s="200"/>
      <c r="EHZ43" s="355"/>
      <c r="EIA43" s="355"/>
      <c r="EIB43" s="200"/>
      <c r="EIC43" s="355"/>
      <c r="EID43" s="355"/>
      <c r="EIE43" s="200"/>
      <c r="EIF43" s="355"/>
      <c r="EIG43" s="355"/>
      <c r="EIH43" s="200"/>
      <c r="EII43" s="355"/>
      <c r="EIJ43" s="355"/>
      <c r="EIK43" s="200"/>
      <c r="EIL43" s="355"/>
      <c r="EIM43" s="355"/>
      <c r="EIN43" s="200"/>
      <c r="EIO43" s="355"/>
      <c r="EIP43" s="355"/>
      <c r="EIQ43" s="200"/>
      <c r="EIR43" s="355"/>
      <c r="EIS43" s="355"/>
      <c r="EIT43" s="200"/>
      <c r="EIU43" s="355"/>
      <c r="EIV43" s="355"/>
      <c r="EIW43" s="200"/>
      <c r="EIX43" s="355"/>
      <c r="EIY43" s="355"/>
      <c r="EIZ43" s="200"/>
      <c r="EJA43" s="355"/>
      <c r="EJB43" s="355"/>
      <c r="EJC43" s="200"/>
      <c r="EJD43" s="355"/>
      <c r="EJE43" s="355"/>
      <c r="EJF43" s="200"/>
      <c r="EJG43" s="355"/>
      <c r="EJH43" s="355"/>
      <c r="EJI43" s="200"/>
      <c r="EJJ43" s="355"/>
      <c r="EJK43" s="355"/>
      <c r="EJL43" s="200"/>
      <c r="EJM43" s="355"/>
      <c r="EJN43" s="355"/>
      <c r="EJO43" s="200"/>
      <c r="EJP43" s="355"/>
      <c r="EJQ43" s="355"/>
      <c r="EJR43" s="200"/>
      <c r="EJS43" s="355"/>
      <c r="EJT43" s="355"/>
      <c r="EJU43" s="200"/>
      <c r="EJV43" s="355"/>
      <c r="EJW43" s="355"/>
      <c r="EJX43" s="200"/>
      <c r="EJY43" s="355"/>
      <c r="EJZ43" s="355"/>
      <c r="EKA43" s="200"/>
      <c r="EKB43" s="355"/>
      <c r="EKC43" s="355"/>
      <c r="EKD43" s="200"/>
      <c r="EKE43" s="355"/>
      <c r="EKF43" s="355"/>
      <c r="EKG43" s="200"/>
      <c r="EKH43" s="355"/>
      <c r="EKI43" s="355"/>
      <c r="EKJ43" s="200"/>
      <c r="EKK43" s="355"/>
      <c r="EKL43" s="355"/>
      <c r="EKM43" s="200"/>
      <c r="EKN43" s="355"/>
      <c r="EKO43" s="355"/>
      <c r="EKP43" s="200"/>
      <c r="EKQ43" s="355"/>
      <c r="EKR43" s="355"/>
      <c r="EKS43" s="200"/>
      <c r="EKT43" s="355"/>
      <c r="EKU43" s="355"/>
      <c r="EKV43" s="200"/>
      <c r="EKW43" s="355"/>
      <c r="EKX43" s="355"/>
      <c r="EKY43" s="200"/>
      <c r="EKZ43" s="355"/>
      <c r="ELA43" s="355"/>
      <c r="ELB43" s="200"/>
      <c r="ELC43" s="355"/>
      <c r="ELD43" s="355"/>
      <c r="ELE43" s="200"/>
      <c r="ELF43" s="355"/>
      <c r="ELG43" s="355"/>
      <c r="ELH43" s="200"/>
      <c r="ELI43" s="355"/>
      <c r="ELJ43" s="355"/>
      <c r="ELK43" s="200"/>
      <c r="ELL43" s="355"/>
      <c r="ELM43" s="355"/>
      <c r="ELN43" s="200"/>
      <c r="ELO43" s="355"/>
      <c r="ELP43" s="355"/>
      <c r="ELQ43" s="200"/>
      <c r="ELR43" s="355"/>
      <c r="ELS43" s="355"/>
      <c r="ELT43" s="200"/>
      <c r="ELU43" s="355"/>
      <c r="ELV43" s="355"/>
      <c r="ELW43" s="200"/>
      <c r="ELX43" s="355"/>
      <c r="ELY43" s="355"/>
      <c r="ELZ43" s="200"/>
      <c r="EMA43" s="355"/>
      <c r="EMB43" s="355"/>
      <c r="EMC43" s="200"/>
      <c r="EMD43" s="355"/>
      <c r="EME43" s="355"/>
      <c r="EMF43" s="200"/>
      <c r="EMG43" s="355"/>
      <c r="EMH43" s="355"/>
      <c r="EMI43" s="200"/>
      <c r="EMJ43" s="355"/>
      <c r="EMK43" s="355"/>
      <c r="EML43" s="200"/>
      <c r="EMM43" s="355"/>
      <c r="EMN43" s="355"/>
      <c r="EMO43" s="200"/>
      <c r="EMP43" s="355"/>
      <c r="EMQ43" s="355"/>
      <c r="EMR43" s="200"/>
      <c r="EMS43" s="355"/>
      <c r="EMT43" s="355"/>
      <c r="EMU43" s="200"/>
      <c r="EMV43" s="355"/>
      <c r="EMW43" s="355"/>
      <c r="EMX43" s="200"/>
      <c r="EMY43" s="355"/>
      <c r="EMZ43" s="355"/>
      <c r="ENA43" s="200"/>
      <c r="ENB43" s="355"/>
      <c r="ENC43" s="355"/>
      <c r="END43" s="200"/>
      <c r="ENE43" s="355"/>
      <c r="ENF43" s="355"/>
      <c r="ENG43" s="200"/>
      <c r="ENH43" s="355"/>
      <c r="ENI43" s="355"/>
      <c r="ENJ43" s="200"/>
      <c r="ENK43" s="355"/>
      <c r="ENL43" s="355"/>
      <c r="ENM43" s="200"/>
      <c r="ENN43" s="355"/>
      <c r="ENO43" s="355"/>
      <c r="ENP43" s="200"/>
      <c r="ENQ43" s="355"/>
      <c r="ENR43" s="355"/>
      <c r="ENS43" s="200"/>
      <c r="ENT43" s="355"/>
      <c r="ENU43" s="355"/>
      <c r="ENV43" s="200"/>
      <c r="ENW43" s="355"/>
      <c r="ENX43" s="355"/>
      <c r="ENY43" s="200"/>
      <c r="ENZ43" s="355"/>
      <c r="EOA43" s="355"/>
      <c r="EOB43" s="200"/>
      <c r="EOC43" s="355"/>
      <c r="EOD43" s="355"/>
      <c r="EOE43" s="200"/>
      <c r="EOF43" s="355"/>
      <c r="EOG43" s="355"/>
      <c r="EOH43" s="200"/>
      <c r="EOI43" s="355"/>
      <c r="EOJ43" s="355"/>
      <c r="EOK43" s="200"/>
      <c r="EOL43" s="355"/>
      <c r="EOM43" s="355"/>
      <c r="EON43" s="200"/>
      <c r="EOO43" s="355"/>
      <c r="EOP43" s="355"/>
      <c r="EOQ43" s="200"/>
      <c r="EOR43" s="355"/>
      <c r="EOS43" s="355"/>
      <c r="EOT43" s="200"/>
      <c r="EOU43" s="355"/>
      <c r="EOV43" s="355"/>
      <c r="EOW43" s="200"/>
      <c r="EOX43" s="355"/>
      <c r="EOY43" s="355"/>
      <c r="EOZ43" s="200"/>
      <c r="EPA43" s="355"/>
      <c r="EPB43" s="355"/>
      <c r="EPC43" s="200"/>
      <c r="EPD43" s="355"/>
      <c r="EPE43" s="355"/>
      <c r="EPF43" s="200"/>
      <c r="EPG43" s="355"/>
      <c r="EPH43" s="355"/>
      <c r="EPI43" s="200"/>
      <c r="EPJ43" s="355"/>
      <c r="EPK43" s="355"/>
      <c r="EPL43" s="200"/>
      <c r="EPM43" s="355"/>
      <c r="EPN43" s="355"/>
      <c r="EPO43" s="200"/>
      <c r="EPP43" s="355"/>
      <c r="EPQ43" s="355"/>
      <c r="EPR43" s="200"/>
      <c r="EPS43" s="355"/>
      <c r="EPT43" s="355"/>
      <c r="EPU43" s="200"/>
      <c r="EPV43" s="355"/>
      <c r="EPW43" s="355"/>
      <c r="EPX43" s="200"/>
      <c r="EPY43" s="355"/>
      <c r="EPZ43" s="355"/>
      <c r="EQA43" s="200"/>
      <c r="EQB43" s="355"/>
      <c r="EQC43" s="355"/>
      <c r="EQD43" s="200"/>
      <c r="EQE43" s="355"/>
      <c r="EQF43" s="355"/>
      <c r="EQG43" s="200"/>
      <c r="EQH43" s="355"/>
      <c r="EQI43" s="355"/>
      <c r="EQJ43" s="200"/>
      <c r="EQK43" s="355"/>
      <c r="EQL43" s="355"/>
      <c r="EQM43" s="200"/>
      <c r="EQN43" s="355"/>
      <c r="EQO43" s="355"/>
      <c r="EQP43" s="200"/>
      <c r="EQQ43" s="355"/>
      <c r="EQR43" s="355"/>
      <c r="EQS43" s="200"/>
      <c r="EQT43" s="355"/>
      <c r="EQU43" s="355"/>
      <c r="EQV43" s="200"/>
      <c r="EQW43" s="355"/>
      <c r="EQX43" s="355"/>
      <c r="EQY43" s="200"/>
      <c r="EQZ43" s="355"/>
      <c r="ERA43" s="355"/>
      <c r="ERB43" s="200"/>
      <c r="ERC43" s="355"/>
      <c r="ERD43" s="355"/>
      <c r="ERE43" s="200"/>
      <c r="ERF43" s="355"/>
      <c r="ERG43" s="355"/>
      <c r="ERH43" s="200"/>
      <c r="ERI43" s="355"/>
      <c r="ERJ43" s="355"/>
      <c r="ERK43" s="200"/>
      <c r="ERL43" s="355"/>
      <c r="ERM43" s="355"/>
      <c r="ERN43" s="200"/>
      <c r="ERO43" s="355"/>
      <c r="ERP43" s="355"/>
      <c r="ERQ43" s="200"/>
      <c r="ERR43" s="355"/>
      <c r="ERS43" s="355"/>
      <c r="ERT43" s="200"/>
      <c r="ERU43" s="355"/>
      <c r="ERV43" s="355"/>
      <c r="ERW43" s="200"/>
      <c r="ERX43" s="355"/>
      <c r="ERY43" s="355"/>
      <c r="ERZ43" s="200"/>
      <c r="ESA43" s="355"/>
      <c r="ESB43" s="355"/>
      <c r="ESC43" s="200"/>
      <c r="ESD43" s="355"/>
      <c r="ESE43" s="355"/>
      <c r="ESF43" s="200"/>
      <c r="ESG43" s="355"/>
      <c r="ESH43" s="355"/>
      <c r="ESI43" s="200"/>
      <c r="ESJ43" s="355"/>
      <c r="ESK43" s="355"/>
      <c r="ESL43" s="200"/>
      <c r="ESM43" s="355"/>
      <c r="ESN43" s="355"/>
      <c r="ESO43" s="200"/>
      <c r="ESP43" s="355"/>
      <c r="ESQ43" s="355"/>
      <c r="ESR43" s="200"/>
      <c r="ESS43" s="355"/>
      <c r="EST43" s="355"/>
      <c r="ESU43" s="200"/>
      <c r="ESV43" s="355"/>
      <c r="ESW43" s="355"/>
      <c r="ESX43" s="200"/>
      <c r="ESY43" s="355"/>
      <c r="ESZ43" s="355"/>
      <c r="ETA43" s="200"/>
      <c r="ETB43" s="355"/>
      <c r="ETC43" s="355"/>
      <c r="ETD43" s="200"/>
      <c r="ETE43" s="355"/>
      <c r="ETF43" s="355"/>
      <c r="ETG43" s="200"/>
      <c r="ETH43" s="355"/>
      <c r="ETI43" s="355"/>
      <c r="ETJ43" s="200"/>
      <c r="ETK43" s="355"/>
      <c r="ETL43" s="355"/>
      <c r="ETM43" s="200"/>
      <c r="ETN43" s="355"/>
      <c r="ETO43" s="355"/>
      <c r="ETP43" s="200"/>
      <c r="ETQ43" s="355"/>
      <c r="ETR43" s="355"/>
      <c r="ETS43" s="200"/>
      <c r="ETT43" s="355"/>
      <c r="ETU43" s="355"/>
      <c r="ETV43" s="200"/>
      <c r="ETW43" s="355"/>
      <c r="ETX43" s="355"/>
      <c r="ETY43" s="200"/>
      <c r="ETZ43" s="355"/>
      <c r="EUA43" s="355"/>
      <c r="EUB43" s="200"/>
      <c r="EUC43" s="355"/>
      <c r="EUD43" s="355"/>
      <c r="EUE43" s="200"/>
      <c r="EUF43" s="355"/>
      <c r="EUG43" s="355"/>
      <c r="EUH43" s="200"/>
      <c r="EUI43" s="355"/>
      <c r="EUJ43" s="355"/>
      <c r="EUK43" s="200"/>
      <c r="EUL43" s="355"/>
      <c r="EUM43" s="355"/>
      <c r="EUN43" s="200"/>
      <c r="EUO43" s="355"/>
      <c r="EUP43" s="355"/>
      <c r="EUQ43" s="200"/>
      <c r="EUR43" s="355"/>
      <c r="EUS43" s="355"/>
      <c r="EUT43" s="200"/>
      <c r="EUU43" s="355"/>
      <c r="EUV43" s="355"/>
      <c r="EUW43" s="200"/>
      <c r="EUX43" s="355"/>
      <c r="EUY43" s="355"/>
      <c r="EUZ43" s="200"/>
      <c r="EVA43" s="355"/>
      <c r="EVB43" s="355"/>
      <c r="EVC43" s="200"/>
      <c r="EVD43" s="355"/>
      <c r="EVE43" s="355"/>
      <c r="EVF43" s="200"/>
      <c r="EVG43" s="355"/>
      <c r="EVH43" s="355"/>
      <c r="EVI43" s="200"/>
      <c r="EVJ43" s="355"/>
      <c r="EVK43" s="355"/>
      <c r="EVL43" s="200"/>
      <c r="EVM43" s="355"/>
      <c r="EVN43" s="355"/>
      <c r="EVO43" s="200"/>
      <c r="EVP43" s="355"/>
      <c r="EVQ43" s="355"/>
      <c r="EVR43" s="200"/>
      <c r="EVS43" s="355"/>
      <c r="EVT43" s="355"/>
      <c r="EVU43" s="200"/>
      <c r="EVV43" s="355"/>
      <c r="EVW43" s="355"/>
      <c r="EVX43" s="200"/>
      <c r="EVY43" s="355"/>
      <c r="EVZ43" s="355"/>
      <c r="EWA43" s="200"/>
      <c r="EWB43" s="355"/>
      <c r="EWC43" s="355"/>
      <c r="EWD43" s="200"/>
      <c r="EWE43" s="355"/>
      <c r="EWF43" s="355"/>
      <c r="EWG43" s="200"/>
      <c r="EWH43" s="355"/>
      <c r="EWI43" s="355"/>
      <c r="EWJ43" s="200"/>
      <c r="EWK43" s="355"/>
      <c r="EWL43" s="355"/>
      <c r="EWM43" s="200"/>
      <c r="EWN43" s="355"/>
      <c r="EWO43" s="355"/>
      <c r="EWP43" s="200"/>
      <c r="EWQ43" s="355"/>
      <c r="EWR43" s="355"/>
      <c r="EWS43" s="200"/>
      <c r="EWT43" s="355"/>
      <c r="EWU43" s="355"/>
      <c r="EWV43" s="200"/>
      <c r="EWW43" s="355"/>
      <c r="EWX43" s="355"/>
      <c r="EWY43" s="200"/>
      <c r="EWZ43" s="355"/>
      <c r="EXA43" s="355"/>
      <c r="EXB43" s="200"/>
      <c r="EXC43" s="355"/>
      <c r="EXD43" s="355"/>
      <c r="EXE43" s="200"/>
      <c r="EXF43" s="355"/>
      <c r="EXG43" s="355"/>
      <c r="EXH43" s="200"/>
      <c r="EXI43" s="355"/>
      <c r="EXJ43" s="355"/>
      <c r="EXK43" s="200"/>
      <c r="EXL43" s="355"/>
      <c r="EXM43" s="355"/>
      <c r="EXN43" s="200"/>
      <c r="EXO43" s="355"/>
      <c r="EXP43" s="355"/>
      <c r="EXQ43" s="200"/>
      <c r="EXR43" s="355"/>
      <c r="EXS43" s="355"/>
      <c r="EXT43" s="200"/>
      <c r="EXU43" s="355"/>
      <c r="EXV43" s="355"/>
      <c r="EXW43" s="200"/>
      <c r="EXX43" s="355"/>
      <c r="EXY43" s="355"/>
      <c r="EXZ43" s="200"/>
      <c r="EYA43" s="355"/>
      <c r="EYB43" s="355"/>
      <c r="EYC43" s="200"/>
      <c r="EYD43" s="355"/>
      <c r="EYE43" s="355"/>
      <c r="EYF43" s="200"/>
      <c r="EYG43" s="355"/>
      <c r="EYH43" s="355"/>
      <c r="EYI43" s="200"/>
      <c r="EYJ43" s="355"/>
      <c r="EYK43" s="355"/>
      <c r="EYL43" s="200"/>
      <c r="EYM43" s="355"/>
      <c r="EYN43" s="355"/>
      <c r="EYO43" s="200"/>
      <c r="EYP43" s="355"/>
      <c r="EYQ43" s="355"/>
      <c r="EYR43" s="200"/>
      <c r="EYS43" s="355"/>
      <c r="EYT43" s="355"/>
      <c r="EYU43" s="200"/>
      <c r="EYV43" s="355"/>
      <c r="EYW43" s="355"/>
      <c r="EYX43" s="200"/>
      <c r="EYY43" s="355"/>
      <c r="EYZ43" s="355"/>
      <c r="EZA43" s="200"/>
      <c r="EZB43" s="355"/>
      <c r="EZC43" s="355"/>
      <c r="EZD43" s="200"/>
      <c r="EZE43" s="355"/>
      <c r="EZF43" s="355"/>
      <c r="EZG43" s="200"/>
      <c r="EZH43" s="355"/>
      <c r="EZI43" s="355"/>
      <c r="EZJ43" s="200"/>
      <c r="EZK43" s="355"/>
      <c r="EZL43" s="355"/>
      <c r="EZM43" s="200"/>
      <c r="EZN43" s="355"/>
      <c r="EZO43" s="355"/>
      <c r="EZP43" s="200"/>
      <c r="EZQ43" s="355"/>
      <c r="EZR43" s="355"/>
      <c r="EZS43" s="200"/>
      <c r="EZT43" s="355"/>
      <c r="EZU43" s="355"/>
      <c r="EZV43" s="200"/>
      <c r="EZW43" s="355"/>
      <c r="EZX43" s="355"/>
      <c r="EZY43" s="200"/>
      <c r="EZZ43" s="355"/>
      <c r="FAA43" s="355"/>
      <c r="FAB43" s="200"/>
      <c r="FAC43" s="355"/>
      <c r="FAD43" s="355"/>
      <c r="FAE43" s="200"/>
      <c r="FAF43" s="355"/>
      <c r="FAG43" s="355"/>
      <c r="FAH43" s="200"/>
      <c r="FAI43" s="355"/>
      <c r="FAJ43" s="355"/>
      <c r="FAK43" s="200"/>
      <c r="FAL43" s="355"/>
      <c r="FAM43" s="355"/>
      <c r="FAN43" s="200"/>
      <c r="FAO43" s="355"/>
      <c r="FAP43" s="355"/>
      <c r="FAQ43" s="200"/>
      <c r="FAR43" s="355"/>
      <c r="FAS43" s="355"/>
      <c r="FAT43" s="200"/>
      <c r="FAU43" s="355"/>
      <c r="FAV43" s="355"/>
      <c r="FAW43" s="200"/>
      <c r="FAX43" s="355"/>
      <c r="FAY43" s="355"/>
      <c r="FAZ43" s="200"/>
      <c r="FBA43" s="355"/>
      <c r="FBB43" s="355"/>
      <c r="FBC43" s="200"/>
      <c r="FBD43" s="355"/>
      <c r="FBE43" s="355"/>
      <c r="FBF43" s="200"/>
      <c r="FBG43" s="355"/>
      <c r="FBH43" s="355"/>
      <c r="FBI43" s="200"/>
      <c r="FBJ43" s="355"/>
      <c r="FBK43" s="355"/>
      <c r="FBL43" s="200"/>
      <c r="FBM43" s="355"/>
      <c r="FBN43" s="355"/>
      <c r="FBO43" s="200"/>
      <c r="FBP43" s="355"/>
      <c r="FBQ43" s="355"/>
      <c r="FBR43" s="200"/>
      <c r="FBS43" s="355"/>
      <c r="FBT43" s="355"/>
      <c r="FBU43" s="200"/>
      <c r="FBV43" s="355"/>
      <c r="FBW43" s="355"/>
      <c r="FBX43" s="200"/>
      <c r="FBY43" s="355"/>
      <c r="FBZ43" s="355"/>
      <c r="FCA43" s="200"/>
      <c r="FCB43" s="355"/>
      <c r="FCC43" s="355"/>
      <c r="FCD43" s="200"/>
      <c r="FCE43" s="355"/>
      <c r="FCF43" s="355"/>
      <c r="FCG43" s="200"/>
      <c r="FCH43" s="355"/>
      <c r="FCI43" s="355"/>
      <c r="FCJ43" s="200"/>
      <c r="FCK43" s="355"/>
      <c r="FCL43" s="355"/>
      <c r="FCM43" s="200"/>
      <c r="FCN43" s="355"/>
      <c r="FCO43" s="355"/>
      <c r="FCP43" s="200"/>
      <c r="FCQ43" s="355"/>
      <c r="FCR43" s="355"/>
      <c r="FCS43" s="200"/>
      <c r="FCT43" s="355"/>
      <c r="FCU43" s="355"/>
      <c r="FCV43" s="200"/>
      <c r="FCW43" s="355"/>
      <c r="FCX43" s="355"/>
      <c r="FCY43" s="200"/>
      <c r="FCZ43" s="355"/>
      <c r="FDA43" s="355"/>
      <c r="FDB43" s="200"/>
      <c r="FDC43" s="355"/>
      <c r="FDD43" s="355"/>
      <c r="FDE43" s="200"/>
      <c r="FDF43" s="355"/>
      <c r="FDG43" s="355"/>
      <c r="FDH43" s="200"/>
      <c r="FDI43" s="355"/>
      <c r="FDJ43" s="355"/>
      <c r="FDK43" s="200"/>
      <c r="FDL43" s="355"/>
      <c r="FDM43" s="355"/>
      <c r="FDN43" s="200"/>
      <c r="FDO43" s="355"/>
      <c r="FDP43" s="355"/>
      <c r="FDQ43" s="200"/>
      <c r="FDR43" s="355"/>
      <c r="FDS43" s="355"/>
      <c r="FDT43" s="200"/>
      <c r="FDU43" s="355"/>
      <c r="FDV43" s="355"/>
      <c r="FDW43" s="200"/>
      <c r="FDX43" s="355"/>
      <c r="FDY43" s="355"/>
      <c r="FDZ43" s="200"/>
      <c r="FEA43" s="355"/>
      <c r="FEB43" s="355"/>
      <c r="FEC43" s="200"/>
      <c r="FED43" s="355"/>
      <c r="FEE43" s="355"/>
      <c r="FEF43" s="200"/>
      <c r="FEG43" s="355"/>
      <c r="FEH43" s="355"/>
      <c r="FEI43" s="200"/>
      <c r="FEJ43" s="355"/>
      <c r="FEK43" s="355"/>
      <c r="FEL43" s="200"/>
      <c r="FEM43" s="355"/>
      <c r="FEN43" s="355"/>
      <c r="FEO43" s="200"/>
      <c r="FEP43" s="355"/>
      <c r="FEQ43" s="355"/>
      <c r="FER43" s="200"/>
      <c r="FES43" s="355"/>
      <c r="FET43" s="355"/>
      <c r="FEU43" s="200"/>
      <c r="FEV43" s="355"/>
      <c r="FEW43" s="355"/>
      <c r="FEX43" s="200"/>
      <c r="FEY43" s="355"/>
      <c r="FEZ43" s="355"/>
      <c r="FFA43" s="200"/>
      <c r="FFB43" s="355"/>
      <c r="FFC43" s="355"/>
      <c r="FFD43" s="200"/>
      <c r="FFE43" s="355"/>
      <c r="FFF43" s="355"/>
      <c r="FFG43" s="200"/>
      <c r="FFH43" s="355"/>
      <c r="FFI43" s="355"/>
      <c r="FFJ43" s="200"/>
      <c r="FFK43" s="355"/>
      <c r="FFL43" s="355"/>
      <c r="FFM43" s="200"/>
      <c r="FFN43" s="355"/>
      <c r="FFO43" s="355"/>
      <c r="FFP43" s="200"/>
      <c r="FFQ43" s="355"/>
      <c r="FFR43" s="355"/>
      <c r="FFS43" s="200"/>
      <c r="FFT43" s="355"/>
      <c r="FFU43" s="355"/>
      <c r="FFV43" s="200"/>
      <c r="FFW43" s="355"/>
      <c r="FFX43" s="355"/>
      <c r="FFY43" s="200"/>
      <c r="FFZ43" s="355"/>
      <c r="FGA43" s="355"/>
      <c r="FGB43" s="200"/>
      <c r="FGC43" s="355"/>
      <c r="FGD43" s="355"/>
      <c r="FGE43" s="200"/>
      <c r="FGF43" s="355"/>
      <c r="FGG43" s="355"/>
      <c r="FGH43" s="200"/>
      <c r="FGI43" s="355"/>
      <c r="FGJ43" s="355"/>
      <c r="FGK43" s="200"/>
      <c r="FGL43" s="355"/>
      <c r="FGM43" s="355"/>
      <c r="FGN43" s="200"/>
      <c r="FGO43" s="355"/>
      <c r="FGP43" s="355"/>
      <c r="FGQ43" s="200"/>
      <c r="FGR43" s="355"/>
      <c r="FGS43" s="355"/>
      <c r="FGT43" s="200"/>
      <c r="FGU43" s="355"/>
      <c r="FGV43" s="355"/>
      <c r="FGW43" s="200"/>
      <c r="FGX43" s="355"/>
      <c r="FGY43" s="355"/>
      <c r="FGZ43" s="200"/>
      <c r="FHA43" s="355"/>
      <c r="FHB43" s="355"/>
      <c r="FHC43" s="200"/>
      <c r="FHD43" s="355"/>
      <c r="FHE43" s="355"/>
      <c r="FHF43" s="200"/>
      <c r="FHG43" s="355"/>
      <c r="FHH43" s="355"/>
      <c r="FHI43" s="200"/>
      <c r="FHJ43" s="355"/>
      <c r="FHK43" s="355"/>
      <c r="FHL43" s="200"/>
      <c r="FHM43" s="355"/>
      <c r="FHN43" s="355"/>
      <c r="FHO43" s="200"/>
      <c r="FHP43" s="355"/>
      <c r="FHQ43" s="355"/>
      <c r="FHR43" s="200"/>
      <c r="FHS43" s="355"/>
      <c r="FHT43" s="355"/>
      <c r="FHU43" s="200"/>
      <c r="FHV43" s="355"/>
      <c r="FHW43" s="355"/>
      <c r="FHX43" s="200"/>
      <c r="FHY43" s="355"/>
      <c r="FHZ43" s="355"/>
      <c r="FIA43" s="200"/>
      <c r="FIB43" s="355"/>
      <c r="FIC43" s="355"/>
      <c r="FID43" s="200"/>
      <c r="FIE43" s="355"/>
      <c r="FIF43" s="355"/>
      <c r="FIG43" s="200"/>
      <c r="FIH43" s="355"/>
      <c r="FII43" s="355"/>
      <c r="FIJ43" s="200"/>
      <c r="FIK43" s="355"/>
      <c r="FIL43" s="355"/>
      <c r="FIM43" s="200"/>
      <c r="FIN43" s="355"/>
      <c r="FIO43" s="355"/>
      <c r="FIP43" s="200"/>
      <c r="FIQ43" s="355"/>
      <c r="FIR43" s="355"/>
      <c r="FIS43" s="200"/>
      <c r="FIT43" s="355"/>
      <c r="FIU43" s="355"/>
      <c r="FIV43" s="200"/>
      <c r="FIW43" s="355"/>
      <c r="FIX43" s="355"/>
      <c r="FIY43" s="200"/>
      <c r="FIZ43" s="355"/>
      <c r="FJA43" s="355"/>
      <c r="FJB43" s="200"/>
      <c r="FJC43" s="355"/>
      <c r="FJD43" s="355"/>
      <c r="FJE43" s="200"/>
      <c r="FJF43" s="355"/>
      <c r="FJG43" s="355"/>
      <c r="FJH43" s="200"/>
      <c r="FJI43" s="355"/>
      <c r="FJJ43" s="355"/>
      <c r="FJK43" s="200"/>
      <c r="FJL43" s="355"/>
      <c r="FJM43" s="355"/>
      <c r="FJN43" s="200"/>
      <c r="FJO43" s="355"/>
      <c r="FJP43" s="355"/>
      <c r="FJQ43" s="200"/>
      <c r="FJR43" s="355"/>
      <c r="FJS43" s="355"/>
      <c r="FJT43" s="200"/>
      <c r="FJU43" s="355"/>
      <c r="FJV43" s="355"/>
      <c r="FJW43" s="200"/>
      <c r="FJX43" s="355"/>
      <c r="FJY43" s="355"/>
      <c r="FJZ43" s="200"/>
      <c r="FKA43" s="355"/>
      <c r="FKB43" s="355"/>
      <c r="FKC43" s="200"/>
      <c r="FKD43" s="355"/>
      <c r="FKE43" s="355"/>
      <c r="FKF43" s="200"/>
      <c r="FKG43" s="355"/>
      <c r="FKH43" s="355"/>
      <c r="FKI43" s="200"/>
      <c r="FKJ43" s="355"/>
      <c r="FKK43" s="355"/>
      <c r="FKL43" s="200"/>
      <c r="FKM43" s="355"/>
      <c r="FKN43" s="355"/>
      <c r="FKO43" s="200"/>
      <c r="FKP43" s="355"/>
      <c r="FKQ43" s="355"/>
      <c r="FKR43" s="200"/>
      <c r="FKS43" s="355"/>
      <c r="FKT43" s="355"/>
      <c r="FKU43" s="200"/>
      <c r="FKV43" s="355"/>
      <c r="FKW43" s="355"/>
      <c r="FKX43" s="200"/>
      <c r="FKY43" s="355"/>
      <c r="FKZ43" s="355"/>
      <c r="FLA43" s="200"/>
      <c r="FLB43" s="355"/>
      <c r="FLC43" s="355"/>
      <c r="FLD43" s="200"/>
      <c r="FLE43" s="355"/>
      <c r="FLF43" s="355"/>
      <c r="FLG43" s="200"/>
      <c r="FLH43" s="355"/>
      <c r="FLI43" s="355"/>
      <c r="FLJ43" s="200"/>
      <c r="FLK43" s="355"/>
      <c r="FLL43" s="355"/>
      <c r="FLM43" s="200"/>
      <c r="FLN43" s="355"/>
      <c r="FLO43" s="355"/>
      <c r="FLP43" s="200"/>
      <c r="FLQ43" s="355"/>
      <c r="FLR43" s="355"/>
      <c r="FLS43" s="200"/>
      <c r="FLT43" s="355"/>
      <c r="FLU43" s="355"/>
      <c r="FLV43" s="200"/>
      <c r="FLW43" s="355"/>
      <c r="FLX43" s="355"/>
      <c r="FLY43" s="200"/>
      <c r="FLZ43" s="355"/>
      <c r="FMA43" s="355"/>
      <c r="FMB43" s="200"/>
      <c r="FMC43" s="355"/>
      <c r="FMD43" s="355"/>
      <c r="FME43" s="200"/>
      <c r="FMF43" s="355"/>
      <c r="FMG43" s="355"/>
      <c r="FMH43" s="200"/>
      <c r="FMI43" s="355"/>
      <c r="FMJ43" s="355"/>
      <c r="FMK43" s="200"/>
      <c r="FML43" s="355"/>
      <c r="FMM43" s="355"/>
      <c r="FMN43" s="200"/>
      <c r="FMO43" s="355"/>
      <c r="FMP43" s="355"/>
      <c r="FMQ43" s="200"/>
      <c r="FMR43" s="355"/>
      <c r="FMS43" s="355"/>
      <c r="FMT43" s="200"/>
      <c r="FMU43" s="355"/>
      <c r="FMV43" s="355"/>
      <c r="FMW43" s="200"/>
      <c r="FMX43" s="355"/>
      <c r="FMY43" s="355"/>
      <c r="FMZ43" s="200"/>
      <c r="FNA43" s="355"/>
      <c r="FNB43" s="355"/>
      <c r="FNC43" s="200"/>
      <c r="FND43" s="355"/>
      <c r="FNE43" s="355"/>
      <c r="FNF43" s="200"/>
      <c r="FNG43" s="355"/>
      <c r="FNH43" s="355"/>
      <c r="FNI43" s="200"/>
      <c r="FNJ43" s="355"/>
      <c r="FNK43" s="355"/>
      <c r="FNL43" s="200"/>
      <c r="FNM43" s="355"/>
      <c r="FNN43" s="355"/>
      <c r="FNO43" s="200"/>
      <c r="FNP43" s="355"/>
      <c r="FNQ43" s="355"/>
      <c r="FNR43" s="200"/>
      <c r="FNS43" s="355"/>
      <c r="FNT43" s="355"/>
      <c r="FNU43" s="200"/>
      <c r="FNV43" s="355"/>
      <c r="FNW43" s="355"/>
      <c r="FNX43" s="200"/>
      <c r="FNY43" s="355"/>
      <c r="FNZ43" s="355"/>
      <c r="FOA43" s="200"/>
      <c r="FOB43" s="355"/>
      <c r="FOC43" s="355"/>
      <c r="FOD43" s="200"/>
      <c r="FOE43" s="355"/>
      <c r="FOF43" s="355"/>
      <c r="FOG43" s="200"/>
      <c r="FOH43" s="355"/>
      <c r="FOI43" s="355"/>
      <c r="FOJ43" s="200"/>
      <c r="FOK43" s="355"/>
      <c r="FOL43" s="355"/>
      <c r="FOM43" s="200"/>
      <c r="FON43" s="355"/>
      <c r="FOO43" s="355"/>
      <c r="FOP43" s="200"/>
      <c r="FOQ43" s="355"/>
      <c r="FOR43" s="355"/>
      <c r="FOS43" s="200"/>
      <c r="FOT43" s="355"/>
      <c r="FOU43" s="355"/>
      <c r="FOV43" s="200"/>
      <c r="FOW43" s="355"/>
      <c r="FOX43" s="355"/>
      <c r="FOY43" s="200"/>
      <c r="FOZ43" s="355"/>
      <c r="FPA43" s="355"/>
      <c r="FPB43" s="200"/>
      <c r="FPC43" s="355"/>
      <c r="FPD43" s="355"/>
      <c r="FPE43" s="200"/>
      <c r="FPF43" s="355"/>
      <c r="FPG43" s="355"/>
      <c r="FPH43" s="200"/>
      <c r="FPI43" s="355"/>
      <c r="FPJ43" s="355"/>
      <c r="FPK43" s="200"/>
      <c r="FPL43" s="355"/>
      <c r="FPM43" s="355"/>
      <c r="FPN43" s="200"/>
      <c r="FPO43" s="355"/>
      <c r="FPP43" s="355"/>
      <c r="FPQ43" s="200"/>
      <c r="FPR43" s="355"/>
      <c r="FPS43" s="355"/>
      <c r="FPT43" s="200"/>
      <c r="FPU43" s="355"/>
      <c r="FPV43" s="355"/>
      <c r="FPW43" s="200"/>
      <c r="FPX43" s="355"/>
      <c r="FPY43" s="355"/>
      <c r="FPZ43" s="200"/>
      <c r="FQA43" s="355"/>
      <c r="FQB43" s="355"/>
      <c r="FQC43" s="200"/>
      <c r="FQD43" s="355"/>
      <c r="FQE43" s="355"/>
      <c r="FQF43" s="200"/>
      <c r="FQG43" s="355"/>
      <c r="FQH43" s="355"/>
      <c r="FQI43" s="200"/>
      <c r="FQJ43" s="355"/>
      <c r="FQK43" s="355"/>
      <c r="FQL43" s="200"/>
      <c r="FQM43" s="355"/>
      <c r="FQN43" s="355"/>
      <c r="FQO43" s="200"/>
      <c r="FQP43" s="355"/>
      <c r="FQQ43" s="355"/>
      <c r="FQR43" s="200"/>
      <c r="FQS43" s="355"/>
      <c r="FQT43" s="355"/>
      <c r="FQU43" s="200"/>
      <c r="FQV43" s="355"/>
      <c r="FQW43" s="355"/>
      <c r="FQX43" s="200"/>
      <c r="FQY43" s="355"/>
      <c r="FQZ43" s="355"/>
      <c r="FRA43" s="200"/>
      <c r="FRB43" s="355"/>
      <c r="FRC43" s="355"/>
      <c r="FRD43" s="200"/>
      <c r="FRE43" s="355"/>
      <c r="FRF43" s="355"/>
      <c r="FRG43" s="200"/>
      <c r="FRH43" s="355"/>
      <c r="FRI43" s="355"/>
      <c r="FRJ43" s="200"/>
      <c r="FRK43" s="355"/>
      <c r="FRL43" s="355"/>
      <c r="FRM43" s="200"/>
      <c r="FRN43" s="355"/>
      <c r="FRO43" s="355"/>
      <c r="FRP43" s="200"/>
      <c r="FRQ43" s="355"/>
      <c r="FRR43" s="355"/>
      <c r="FRS43" s="200"/>
      <c r="FRT43" s="355"/>
      <c r="FRU43" s="355"/>
      <c r="FRV43" s="200"/>
      <c r="FRW43" s="355"/>
      <c r="FRX43" s="355"/>
      <c r="FRY43" s="200"/>
      <c r="FRZ43" s="355"/>
      <c r="FSA43" s="355"/>
      <c r="FSB43" s="200"/>
      <c r="FSC43" s="355"/>
      <c r="FSD43" s="355"/>
      <c r="FSE43" s="200"/>
      <c r="FSF43" s="355"/>
      <c r="FSG43" s="355"/>
      <c r="FSH43" s="200"/>
      <c r="FSI43" s="355"/>
      <c r="FSJ43" s="355"/>
      <c r="FSK43" s="200"/>
      <c r="FSL43" s="355"/>
      <c r="FSM43" s="355"/>
      <c r="FSN43" s="200"/>
      <c r="FSO43" s="355"/>
      <c r="FSP43" s="355"/>
      <c r="FSQ43" s="200"/>
      <c r="FSR43" s="355"/>
      <c r="FSS43" s="355"/>
      <c r="FST43" s="200"/>
      <c r="FSU43" s="355"/>
      <c r="FSV43" s="355"/>
      <c r="FSW43" s="200"/>
      <c r="FSX43" s="355"/>
      <c r="FSY43" s="355"/>
      <c r="FSZ43" s="200"/>
      <c r="FTA43" s="355"/>
      <c r="FTB43" s="355"/>
      <c r="FTC43" s="200"/>
      <c r="FTD43" s="355"/>
      <c r="FTE43" s="355"/>
      <c r="FTF43" s="200"/>
      <c r="FTG43" s="355"/>
      <c r="FTH43" s="355"/>
      <c r="FTI43" s="200"/>
      <c r="FTJ43" s="355"/>
      <c r="FTK43" s="355"/>
      <c r="FTL43" s="200"/>
      <c r="FTM43" s="355"/>
      <c r="FTN43" s="355"/>
      <c r="FTO43" s="200"/>
      <c r="FTP43" s="355"/>
      <c r="FTQ43" s="355"/>
      <c r="FTR43" s="200"/>
      <c r="FTS43" s="355"/>
      <c r="FTT43" s="355"/>
      <c r="FTU43" s="200"/>
      <c r="FTV43" s="355"/>
      <c r="FTW43" s="355"/>
      <c r="FTX43" s="200"/>
      <c r="FTY43" s="355"/>
      <c r="FTZ43" s="355"/>
      <c r="FUA43" s="200"/>
      <c r="FUB43" s="355"/>
      <c r="FUC43" s="355"/>
      <c r="FUD43" s="200"/>
      <c r="FUE43" s="355"/>
      <c r="FUF43" s="355"/>
      <c r="FUG43" s="200"/>
      <c r="FUH43" s="355"/>
      <c r="FUI43" s="355"/>
      <c r="FUJ43" s="200"/>
      <c r="FUK43" s="355"/>
      <c r="FUL43" s="355"/>
      <c r="FUM43" s="200"/>
      <c r="FUN43" s="355"/>
      <c r="FUO43" s="355"/>
      <c r="FUP43" s="200"/>
      <c r="FUQ43" s="355"/>
      <c r="FUR43" s="355"/>
      <c r="FUS43" s="200"/>
      <c r="FUT43" s="355"/>
      <c r="FUU43" s="355"/>
      <c r="FUV43" s="200"/>
      <c r="FUW43" s="355"/>
      <c r="FUX43" s="355"/>
      <c r="FUY43" s="200"/>
      <c r="FUZ43" s="355"/>
      <c r="FVA43" s="355"/>
      <c r="FVB43" s="200"/>
      <c r="FVC43" s="355"/>
      <c r="FVD43" s="355"/>
      <c r="FVE43" s="200"/>
      <c r="FVF43" s="355"/>
      <c r="FVG43" s="355"/>
      <c r="FVH43" s="200"/>
      <c r="FVI43" s="355"/>
      <c r="FVJ43" s="355"/>
      <c r="FVK43" s="200"/>
      <c r="FVL43" s="355"/>
      <c r="FVM43" s="355"/>
      <c r="FVN43" s="200"/>
      <c r="FVO43" s="355"/>
      <c r="FVP43" s="355"/>
      <c r="FVQ43" s="200"/>
      <c r="FVR43" s="355"/>
      <c r="FVS43" s="355"/>
      <c r="FVT43" s="200"/>
      <c r="FVU43" s="355"/>
      <c r="FVV43" s="355"/>
      <c r="FVW43" s="200"/>
      <c r="FVX43" s="355"/>
      <c r="FVY43" s="355"/>
      <c r="FVZ43" s="200"/>
      <c r="FWA43" s="355"/>
      <c r="FWB43" s="355"/>
      <c r="FWC43" s="200"/>
      <c r="FWD43" s="355"/>
      <c r="FWE43" s="355"/>
      <c r="FWF43" s="200"/>
      <c r="FWG43" s="355"/>
      <c r="FWH43" s="355"/>
      <c r="FWI43" s="200"/>
      <c r="FWJ43" s="355"/>
      <c r="FWK43" s="355"/>
      <c r="FWL43" s="200"/>
      <c r="FWM43" s="355"/>
      <c r="FWN43" s="355"/>
      <c r="FWO43" s="200"/>
      <c r="FWP43" s="355"/>
      <c r="FWQ43" s="355"/>
      <c r="FWR43" s="200"/>
      <c r="FWS43" s="355"/>
      <c r="FWT43" s="355"/>
      <c r="FWU43" s="200"/>
      <c r="FWV43" s="355"/>
      <c r="FWW43" s="355"/>
      <c r="FWX43" s="200"/>
      <c r="FWY43" s="355"/>
      <c r="FWZ43" s="355"/>
      <c r="FXA43" s="200"/>
      <c r="FXB43" s="355"/>
      <c r="FXC43" s="355"/>
      <c r="FXD43" s="200"/>
      <c r="FXE43" s="355"/>
      <c r="FXF43" s="355"/>
      <c r="FXG43" s="200"/>
      <c r="FXH43" s="355"/>
      <c r="FXI43" s="355"/>
      <c r="FXJ43" s="200"/>
      <c r="FXK43" s="355"/>
      <c r="FXL43" s="355"/>
      <c r="FXM43" s="200"/>
      <c r="FXN43" s="355"/>
      <c r="FXO43" s="355"/>
      <c r="FXP43" s="200"/>
      <c r="FXQ43" s="355"/>
      <c r="FXR43" s="355"/>
      <c r="FXS43" s="200"/>
      <c r="FXT43" s="355"/>
      <c r="FXU43" s="355"/>
      <c r="FXV43" s="200"/>
      <c r="FXW43" s="355"/>
      <c r="FXX43" s="355"/>
      <c r="FXY43" s="200"/>
      <c r="FXZ43" s="355"/>
      <c r="FYA43" s="355"/>
      <c r="FYB43" s="200"/>
      <c r="FYC43" s="355"/>
      <c r="FYD43" s="355"/>
      <c r="FYE43" s="200"/>
      <c r="FYF43" s="355"/>
      <c r="FYG43" s="355"/>
      <c r="FYH43" s="200"/>
      <c r="FYI43" s="355"/>
      <c r="FYJ43" s="355"/>
      <c r="FYK43" s="200"/>
      <c r="FYL43" s="355"/>
      <c r="FYM43" s="355"/>
      <c r="FYN43" s="200"/>
      <c r="FYO43" s="355"/>
      <c r="FYP43" s="355"/>
      <c r="FYQ43" s="200"/>
      <c r="FYR43" s="355"/>
      <c r="FYS43" s="355"/>
      <c r="FYT43" s="200"/>
      <c r="FYU43" s="355"/>
      <c r="FYV43" s="355"/>
      <c r="FYW43" s="200"/>
      <c r="FYX43" s="355"/>
      <c r="FYY43" s="355"/>
      <c r="FYZ43" s="200"/>
      <c r="FZA43" s="355"/>
      <c r="FZB43" s="355"/>
      <c r="FZC43" s="200"/>
      <c r="FZD43" s="355"/>
      <c r="FZE43" s="355"/>
      <c r="FZF43" s="200"/>
      <c r="FZG43" s="355"/>
      <c r="FZH43" s="355"/>
      <c r="FZI43" s="200"/>
      <c r="FZJ43" s="355"/>
      <c r="FZK43" s="355"/>
      <c r="FZL43" s="200"/>
      <c r="FZM43" s="355"/>
      <c r="FZN43" s="355"/>
      <c r="FZO43" s="200"/>
      <c r="FZP43" s="355"/>
      <c r="FZQ43" s="355"/>
      <c r="FZR43" s="200"/>
      <c r="FZS43" s="355"/>
      <c r="FZT43" s="355"/>
      <c r="FZU43" s="200"/>
      <c r="FZV43" s="355"/>
      <c r="FZW43" s="355"/>
      <c r="FZX43" s="200"/>
      <c r="FZY43" s="355"/>
      <c r="FZZ43" s="355"/>
      <c r="GAA43" s="200"/>
      <c r="GAB43" s="355"/>
      <c r="GAC43" s="355"/>
      <c r="GAD43" s="200"/>
      <c r="GAE43" s="355"/>
      <c r="GAF43" s="355"/>
      <c r="GAG43" s="200"/>
      <c r="GAH43" s="355"/>
      <c r="GAI43" s="355"/>
      <c r="GAJ43" s="200"/>
      <c r="GAK43" s="355"/>
      <c r="GAL43" s="355"/>
      <c r="GAM43" s="200"/>
      <c r="GAN43" s="355"/>
      <c r="GAO43" s="355"/>
      <c r="GAP43" s="200"/>
      <c r="GAQ43" s="355"/>
      <c r="GAR43" s="355"/>
      <c r="GAS43" s="200"/>
      <c r="GAT43" s="355"/>
      <c r="GAU43" s="355"/>
      <c r="GAV43" s="200"/>
      <c r="GAW43" s="355"/>
      <c r="GAX43" s="355"/>
      <c r="GAY43" s="200"/>
      <c r="GAZ43" s="355"/>
      <c r="GBA43" s="355"/>
      <c r="GBB43" s="200"/>
      <c r="GBC43" s="355"/>
      <c r="GBD43" s="355"/>
      <c r="GBE43" s="200"/>
      <c r="GBF43" s="355"/>
      <c r="GBG43" s="355"/>
      <c r="GBH43" s="200"/>
      <c r="GBI43" s="355"/>
      <c r="GBJ43" s="355"/>
      <c r="GBK43" s="200"/>
      <c r="GBL43" s="355"/>
      <c r="GBM43" s="355"/>
      <c r="GBN43" s="200"/>
      <c r="GBO43" s="355"/>
      <c r="GBP43" s="355"/>
      <c r="GBQ43" s="200"/>
      <c r="GBR43" s="355"/>
      <c r="GBS43" s="355"/>
      <c r="GBT43" s="200"/>
      <c r="GBU43" s="355"/>
      <c r="GBV43" s="355"/>
      <c r="GBW43" s="200"/>
      <c r="GBX43" s="355"/>
      <c r="GBY43" s="355"/>
      <c r="GBZ43" s="200"/>
      <c r="GCA43" s="355"/>
      <c r="GCB43" s="355"/>
      <c r="GCC43" s="200"/>
      <c r="GCD43" s="355"/>
      <c r="GCE43" s="355"/>
      <c r="GCF43" s="200"/>
      <c r="GCG43" s="355"/>
      <c r="GCH43" s="355"/>
      <c r="GCI43" s="200"/>
      <c r="GCJ43" s="355"/>
      <c r="GCK43" s="355"/>
      <c r="GCL43" s="200"/>
      <c r="GCM43" s="355"/>
      <c r="GCN43" s="355"/>
      <c r="GCO43" s="200"/>
      <c r="GCP43" s="355"/>
      <c r="GCQ43" s="355"/>
      <c r="GCR43" s="200"/>
      <c r="GCS43" s="355"/>
      <c r="GCT43" s="355"/>
      <c r="GCU43" s="200"/>
      <c r="GCV43" s="355"/>
      <c r="GCW43" s="355"/>
      <c r="GCX43" s="200"/>
      <c r="GCY43" s="355"/>
      <c r="GCZ43" s="355"/>
      <c r="GDA43" s="200"/>
      <c r="GDB43" s="355"/>
      <c r="GDC43" s="355"/>
      <c r="GDD43" s="200"/>
      <c r="GDE43" s="355"/>
      <c r="GDF43" s="355"/>
      <c r="GDG43" s="200"/>
      <c r="GDH43" s="355"/>
      <c r="GDI43" s="355"/>
      <c r="GDJ43" s="200"/>
      <c r="GDK43" s="355"/>
      <c r="GDL43" s="355"/>
      <c r="GDM43" s="200"/>
      <c r="GDN43" s="355"/>
      <c r="GDO43" s="355"/>
      <c r="GDP43" s="200"/>
      <c r="GDQ43" s="355"/>
      <c r="GDR43" s="355"/>
      <c r="GDS43" s="200"/>
      <c r="GDT43" s="355"/>
      <c r="GDU43" s="355"/>
      <c r="GDV43" s="200"/>
      <c r="GDW43" s="355"/>
      <c r="GDX43" s="355"/>
      <c r="GDY43" s="200"/>
      <c r="GDZ43" s="355"/>
      <c r="GEA43" s="355"/>
      <c r="GEB43" s="200"/>
      <c r="GEC43" s="355"/>
      <c r="GED43" s="355"/>
      <c r="GEE43" s="200"/>
      <c r="GEF43" s="355"/>
      <c r="GEG43" s="355"/>
      <c r="GEH43" s="200"/>
      <c r="GEI43" s="355"/>
      <c r="GEJ43" s="355"/>
      <c r="GEK43" s="200"/>
      <c r="GEL43" s="355"/>
      <c r="GEM43" s="355"/>
      <c r="GEN43" s="200"/>
      <c r="GEO43" s="355"/>
      <c r="GEP43" s="355"/>
      <c r="GEQ43" s="200"/>
      <c r="GER43" s="355"/>
      <c r="GES43" s="355"/>
      <c r="GET43" s="200"/>
      <c r="GEU43" s="355"/>
      <c r="GEV43" s="355"/>
      <c r="GEW43" s="200"/>
      <c r="GEX43" s="355"/>
      <c r="GEY43" s="355"/>
      <c r="GEZ43" s="200"/>
      <c r="GFA43" s="355"/>
      <c r="GFB43" s="355"/>
      <c r="GFC43" s="200"/>
      <c r="GFD43" s="355"/>
      <c r="GFE43" s="355"/>
      <c r="GFF43" s="200"/>
      <c r="GFG43" s="355"/>
      <c r="GFH43" s="355"/>
      <c r="GFI43" s="200"/>
      <c r="GFJ43" s="355"/>
      <c r="GFK43" s="355"/>
      <c r="GFL43" s="200"/>
      <c r="GFM43" s="355"/>
      <c r="GFN43" s="355"/>
      <c r="GFO43" s="200"/>
      <c r="GFP43" s="355"/>
      <c r="GFQ43" s="355"/>
      <c r="GFR43" s="200"/>
      <c r="GFS43" s="355"/>
      <c r="GFT43" s="355"/>
      <c r="GFU43" s="200"/>
      <c r="GFV43" s="355"/>
      <c r="GFW43" s="355"/>
      <c r="GFX43" s="200"/>
      <c r="GFY43" s="355"/>
      <c r="GFZ43" s="355"/>
      <c r="GGA43" s="200"/>
      <c r="GGB43" s="355"/>
      <c r="GGC43" s="355"/>
      <c r="GGD43" s="200"/>
      <c r="GGE43" s="355"/>
      <c r="GGF43" s="355"/>
      <c r="GGG43" s="200"/>
      <c r="GGH43" s="355"/>
      <c r="GGI43" s="355"/>
      <c r="GGJ43" s="200"/>
      <c r="GGK43" s="355"/>
      <c r="GGL43" s="355"/>
      <c r="GGM43" s="200"/>
      <c r="GGN43" s="355"/>
      <c r="GGO43" s="355"/>
      <c r="GGP43" s="200"/>
      <c r="GGQ43" s="355"/>
      <c r="GGR43" s="355"/>
      <c r="GGS43" s="200"/>
      <c r="GGT43" s="355"/>
      <c r="GGU43" s="355"/>
      <c r="GGV43" s="200"/>
      <c r="GGW43" s="355"/>
      <c r="GGX43" s="355"/>
      <c r="GGY43" s="200"/>
      <c r="GGZ43" s="355"/>
      <c r="GHA43" s="355"/>
      <c r="GHB43" s="200"/>
      <c r="GHC43" s="355"/>
      <c r="GHD43" s="355"/>
      <c r="GHE43" s="200"/>
      <c r="GHF43" s="355"/>
      <c r="GHG43" s="355"/>
      <c r="GHH43" s="200"/>
      <c r="GHI43" s="355"/>
      <c r="GHJ43" s="355"/>
      <c r="GHK43" s="200"/>
      <c r="GHL43" s="355"/>
      <c r="GHM43" s="355"/>
      <c r="GHN43" s="200"/>
      <c r="GHO43" s="355"/>
      <c r="GHP43" s="355"/>
      <c r="GHQ43" s="200"/>
      <c r="GHR43" s="355"/>
      <c r="GHS43" s="355"/>
      <c r="GHT43" s="200"/>
      <c r="GHU43" s="355"/>
      <c r="GHV43" s="355"/>
      <c r="GHW43" s="200"/>
      <c r="GHX43" s="355"/>
      <c r="GHY43" s="355"/>
      <c r="GHZ43" s="200"/>
      <c r="GIA43" s="355"/>
      <c r="GIB43" s="355"/>
      <c r="GIC43" s="200"/>
      <c r="GID43" s="355"/>
      <c r="GIE43" s="355"/>
      <c r="GIF43" s="200"/>
      <c r="GIG43" s="355"/>
      <c r="GIH43" s="355"/>
      <c r="GII43" s="200"/>
      <c r="GIJ43" s="355"/>
      <c r="GIK43" s="355"/>
      <c r="GIL43" s="200"/>
      <c r="GIM43" s="355"/>
      <c r="GIN43" s="355"/>
      <c r="GIO43" s="200"/>
      <c r="GIP43" s="355"/>
      <c r="GIQ43" s="355"/>
      <c r="GIR43" s="200"/>
      <c r="GIS43" s="355"/>
      <c r="GIT43" s="355"/>
      <c r="GIU43" s="200"/>
      <c r="GIV43" s="355"/>
      <c r="GIW43" s="355"/>
      <c r="GIX43" s="200"/>
      <c r="GIY43" s="355"/>
      <c r="GIZ43" s="355"/>
      <c r="GJA43" s="200"/>
      <c r="GJB43" s="355"/>
      <c r="GJC43" s="355"/>
      <c r="GJD43" s="200"/>
      <c r="GJE43" s="355"/>
      <c r="GJF43" s="355"/>
      <c r="GJG43" s="200"/>
      <c r="GJH43" s="355"/>
      <c r="GJI43" s="355"/>
      <c r="GJJ43" s="200"/>
      <c r="GJK43" s="355"/>
      <c r="GJL43" s="355"/>
      <c r="GJM43" s="200"/>
      <c r="GJN43" s="355"/>
      <c r="GJO43" s="355"/>
      <c r="GJP43" s="200"/>
      <c r="GJQ43" s="355"/>
      <c r="GJR43" s="355"/>
      <c r="GJS43" s="200"/>
      <c r="GJT43" s="355"/>
      <c r="GJU43" s="355"/>
      <c r="GJV43" s="200"/>
      <c r="GJW43" s="355"/>
      <c r="GJX43" s="355"/>
      <c r="GJY43" s="200"/>
      <c r="GJZ43" s="355"/>
      <c r="GKA43" s="355"/>
      <c r="GKB43" s="200"/>
      <c r="GKC43" s="355"/>
      <c r="GKD43" s="355"/>
      <c r="GKE43" s="200"/>
      <c r="GKF43" s="355"/>
      <c r="GKG43" s="355"/>
      <c r="GKH43" s="200"/>
      <c r="GKI43" s="355"/>
      <c r="GKJ43" s="355"/>
      <c r="GKK43" s="200"/>
      <c r="GKL43" s="355"/>
      <c r="GKM43" s="355"/>
      <c r="GKN43" s="200"/>
      <c r="GKO43" s="355"/>
      <c r="GKP43" s="355"/>
      <c r="GKQ43" s="200"/>
      <c r="GKR43" s="355"/>
      <c r="GKS43" s="355"/>
      <c r="GKT43" s="200"/>
      <c r="GKU43" s="355"/>
      <c r="GKV43" s="355"/>
      <c r="GKW43" s="200"/>
      <c r="GKX43" s="355"/>
      <c r="GKY43" s="355"/>
      <c r="GKZ43" s="200"/>
      <c r="GLA43" s="355"/>
      <c r="GLB43" s="355"/>
      <c r="GLC43" s="200"/>
      <c r="GLD43" s="355"/>
      <c r="GLE43" s="355"/>
      <c r="GLF43" s="200"/>
      <c r="GLG43" s="355"/>
      <c r="GLH43" s="355"/>
      <c r="GLI43" s="200"/>
      <c r="GLJ43" s="355"/>
      <c r="GLK43" s="355"/>
      <c r="GLL43" s="200"/>
      <c r="GLM43" s="355"/>
      <c r="GLN43" s="355"/>
      <c r="GLO43" s="200"/>
      <c r="GLP43" s="355"/>
      <c r="GLQ43" s="355"/>
      <c r="GLR43" s="200"/>
      <c r="GLS43" s="355"/>
      <c r="GLT43" s="355"/>
      <c r="GLU43" s="200"/>
      <c r="GLV43" s="355"/>
      <c r="GLW43" s="355"/>
      <c r="GLX43" s="200"/>
      <c r="GLY43" s="355"/>
      <c r="GLZ43" s="355"/>
      <c r="GMA43" s="200"/>
      <c r="GMB43" s="355"/>
      <c r="GMC43" s="355"/>
      <c r="GMD43" s="200"/>
      <c r="GME43" s="355"/>
      <c r="GMF43" s="355"/>
      <c r="GMG43" s="200"/>
      <c r="GMH43" s="355"/>
      <c r="GMI43" s="355"/>
      <c r="GMJ43" s="200"/>
      <c r="GMK43" s="355"/>
      <c r="GML43" s="355"/>
      <c r="GMM43" s="200"/>
      <c r="GMN43" s="355"/>
      <c r="GMO43" s="355"/>
      <c r="GMP43" s="200"/>
      <c r="GMQ43" s="355"/>
      <c r="GMR43" s="355"/>
      <c r="GMS43" s="200"/>
      <c r="GMT43" s="355"/>
      <c r="GMU43" s="355"/>
      <c r="GMV43" s="200"/>
      <c r="GMW43" s="355"/>
      <c r="GMX43" s="355"/>
      <c r="GMY43" s="200"/>
      <c r="GMZ43" s="355"/>
      <c r="GNA43" s="355"/>
      <c r="GNB43" s="200"/>
      <c r="GNC43" s="355"/>
      <c r="GND43" s="355"/>
      <c r="GNE43" s="200"/>
      <c r="GNF43" s="355"/>
      <c r="GNG43" s="355"/>
      <c r="GNH43" s="200"/>
      <c r="GNI43" s="355"/>
      <c r="GNJ43" s="355"/>
      <c r="GNK43" s="200"/>
      <c r="GNL43" s="355"/>
      <c r="GNM43" s="355"/>
      <c r="GNN43" s="200"/>
      <c r="GNO43" s="355"/>
      <c r="GNP43" s="355"/>
      <c r="GNQ43" s="200"/>
      <c r="GNR43" s="355"/>
      <c r="GNS43" s="355"/>
      <c r="GNT43" s="200"/>
      <c r="GNU43" s="355"/>
      <c r="GNV43" s="355"/>
      <c r="GNW43" s="200"/>
      <c r="GNX43" s="355"/>
      <c r="GNY43" s="355"/>
      <c r="GNZ43" s="200"/>
      <c r="GOA43" s="355"/>
      <c r="GOB43" s="355"/>
      <c r="GOC43" s="200"/>
      <c r="GOD43" s="355"/>
      <c r="GOE43" s="355"/>
      <c r="GOF43" s="200"/>
      <c r="GOG43" s="355"/>
      <c r="GOH43" s="355"/>
      <c r="GOI43" s="200"/>
      <c r="GOJ43" s="355"/>
      <c r="GOK43" s="355"/>
      <c r="GOL43" s="200"/>
      <c r="GOM43" s="355"/>
      <c r="GON43" s="355"/>
      <c r="GOO43" s="200"/>
      <c r="GOP43" s="355"/>
      <c r="GOQ43" s="355"/>
      <c r="GOR43" s="200"/>
      <c r="GOS43" s="355"/>
      <c r="GOT43" s="355"/>
      <c r="GOU43" s="200"/>
      <c r="GOV43" s="355"/>
      <c r="GOW43" s="355"/>
      <c r="GOX43" s="200"/>
      <c r="GOY43" s="355"/>
      <c r="GOZ43" s="355"/>
      <c r="GPA43" s="200"/>
      <c r="GPB43" s="355"/>
      <c r="GPC43" s="355"/>
      <c r="GPD43" s="200"/>
      <c r="GPE43" s="355"/>
      <c r="GPF43" s="355"/>
      <c r="GPG43" s="200"/>
      <c r="GPH43" s="355"/>
      <c r="GPI43" s="355"/>
      <c r="GPJ43" s="200"/>
      <c r="GPK43" s="355"/>
      <c r="GPL43" s="355"/>
      <c r="GPM43" s="200"/>
      <c r="GPN43" s="355"/>
      <c r="GPO43" s="355"/>
      <c r="GPP43" s="200"/>
      <c r="GPQ43" s="355"/>
      <c r="GPR43" s="355"/>
      <c r="GPS43" s="200"/>
      <c r="GPT43" s="355"/>
      <c r="GPU43" s="355"/>
      <c r="GPV43" s="200"/>
      <c r="GPW43" s="355"/>
      <c r="GPX43" s="355"/>
      <c r="GPY43" s="200"/>
      <c r="GPZ43" s="355"/>
      <c r="GQA43" s="355"/>
      <c r="GQB43" s="200"/>
      <c r="GQC43" s="355"/>
      <c r="GQD43" s="355"/>
      <c r="GQE43" s="200"/>
      <c r="GQF43" s="355"/>
      <c r="GQG43" s="355"/>
      <c r="GQH43" s="200"/>
      <c r="GQI43" s="355"/>
      <c r="GQJ43" s="355"/>
      <c r="GQK43" s="200"/>
      <c r="GQL43" s="355"/>
      <c r="GQM43" s="355"/>
      <c r="GQN43" s="200"/>
      <c r="GQO43" s="355"/>
      <c r="GQP43" s="355"/>
      <c r="GQQ43" s="200"/>
      <c r="GQR43" s="355"/>
      <c r="GQS43" s="355"/>
      <c r="GQT43" s="200"/>
      <c r="GQU43" s="355"/>
      <c r="GQV43" s="355"/>
      <c r="GQW43" s="200"/>
      <c r="GQX43" s="355"/>
      <c r="GQY43" s="355"/>
      <c r="GQZ43" s="200"/>
      <c r="GRA43" s="355"/>
      <c r="GRB43" s="355"/>
      <c r="GRC43" s="200"/>
      <c r="GRD43" s="355"/>
      <c r="GRE43" s="355"/>
      <c r="GRF43" s="200"/>
      <c r="GRG43" s="355"/>
      <c r="GRH43" s="355"/>
      <c r="GRI43" s="200"/>
      <c r="GRJ43" s="355"/>
      <c r="GRK43" s="355"/>
      <c r="GRL43" s="200"/>
      <c r="GRM43" s="355"/>
      <c r="GRN43" s="355"/>
      <c r="GRO43" s="200"/>
      <c r="GRP43" s="355"/>
      <c r="GRQ43" s="355"/>
      <c r="GRR43" s="200"/>
      <c r="GRS43" s="355"/>
      <c r="GRT43" s="355"/>
      <c r="GRU43" s="200"/>
      <c r="GRV43" s="355"/>
      <c r="GRW43" s="355"/>
      <c r="GRX43" s="200"/>
      <c r="GRY43" s="355"/>
      <c r="GRZ43" s="355"/>
      <c r="GSA43" s="200"/>
      <c r="GSB43" s="355"/>
      <c r="GSC43" s="355"/>
      <c r="GSD43" s="200"/>
      <c r="GSE43" s="355"/>
      <c r="GSF43" s="355"/>
      <c r="GSG43" s="200"/>
      <c r="GSH43" s="355"/>
      <c r="GSI43" s="355"/>
      <c r="GSJ43" s="200"/>
      <c r="GSK43" s="355"/>
      <c r="GSL43" s="355"/>
      <c r="GSM43" s="200"/>
      <c r="GSN43" s="355"/>
      <c r="GSO43" s="355"/>
      <c r="GSP43" s="200"/>
      <c r="GSQ43" s="355"/>
      <c r="GSR43" s="355"/>
      <c r="GSS43" s="200"/>
      <c r="GST43" s="355"/>
      <c r="GSU43" s="355"/>
      <c r="GSV43" s="200"/>
      <c r="GSW43" s="355"/>
      <c r="GSX43" s="355"/>
      <c r="GSY43" s="200"/>
      <c r="GSZ43" s="355"/>
      <c r="GTA43" s="355"/>
      <c r="GTB43" s="200"/>
      <c r="GTC43" s="355"/>
      <c r="GTD43" s="355"/>
      <c r="GTE43" s="200"/>
      <c r="GTF43" s="355"/>
      <c r="GTG43" s="355"/>
      <c r="GTH43" s="200"/>
      <c r="GTI43" s="355"/>
      <c r="GTJ43" s="355"/>
      <c r="GTK43" s="200"/>
      <c r="GTL43" s="355"/>
      <c r="GTM43" s="355"/>
      <c r="GTN43" s="200"/>
      <c r="GTO43" s="355"/>
      <c r="GTP43" s="355"/>
      <c r="GTQ43" s="200"/>
      <c r="GTR43" s="355"/>
      <c r="GTS43" s="355"/>
      <c r="GTT43" s="200"/>
      <c r="GTU43" s="355"/>
      <c r="GTV43" s="355"/>
      <c r="GTW43" s="200"/>
      <c r="GTX43" s="355"/>
      <c r="GTY43" s="355"/>
      <c r="GTZ43" s="200"/>
      <c r="GUA43" s="355"/>
      <c r="GUB43" s="355"/>
      <c r="GUC43" s="200"/>
      <c r="GUD43" s="355"/>
      <c r="GUE43" s="355"/>
      <c r="GUF43" s="200"/>
      <c r="GUG43" s="355"/>
      <c r="GUH43" s="355"/>
      <c r="GUI43" s="200"/>
      <c r="GUJ43" s="355"/>
      <c r="GUK43" s="355"/>
      <c r="GUL43" s="200"/>
      <c r="GUM43" s="355"/>
      <c r="GUN43" s="355"/>
      <c r="GUO43" s="200"/>
      <c r="GUP43" s="355"/>
      <c r="GUQ43" s="355"/>
      <c r="GUR43" s="200"/>
      <c r="GUS43" s="355"/>
      <c r="GUT43" s="355"/>
      <c r="GUU43" s="200"/>
      <c r="GUV43" s="355"/>
      <c r="GUW43" s="355"/>
      <c r="GUX43" s="200"/>
      <c r="GUY43" s="355"/>
      <c r="GUZ43" s="355"/>
      <c r="GVA43" s="200"/>
      <c r="GVB43" s="355"/>
      <c r="GVC43" s="355"/>
      <c r="GVD43" s="200"/>
      <c r="GVE43" s="355"/>
      <c r="GVF43" s="355"/>
      <c r="GVG43" s="200"/>
      <c r="GVH43" s="355"/>
      <c r="GVI43" s="355"/>
      <c r="GVJ43" s="200"/>
      <c r="GVK43" s="355"/>
      <c r="GVL43" s="355"/>
      <c r="GVM43" s="200"/>
      <c r="GVN43" s="355"/>
      <c r="GVO43" s="355"/>
      <c r="GVP43" s="200"/>
      <c r="GVQ43" s="355"/>
      <c r="GVR43" s="355"/>
      <c r="GVS43" s="200"/>
      <c r="GVT43" s="355"/>
      <c r="GVU43" s="355"/>
      <c r="GVV43" s="200"/>
      <c r="GVW43" s="355"/>
      <c r="GVX43" s="355"/>
      <c r="GVY43" s="200"/>
      <c r="GVZ43" s="355"/>
      <c r="GWA43" s="355"/>
      <c r="GWB43" s="200"/>
      <c r="GWC43" s="355"/>
      <c r="GWD43" s="355"/>
      <c r="GWE43" s="200"/>
      <c r="GWF43" s="355"/>
      <c r="GWG43" s="355"/>
      <c r="GWH43" s="200"/>
      <c r="GWI43" s="355"/>
      <c r="GWJ43" s="355"/>
      <c r="GWK43" s="200"/>
      <c r="GWL43" s="355"/>
      <c r="GWM43" s="355"/>
      <c r="GWN43" s="200"/>
      <c r="GWO43" s="355"/>
      <c r="GWP43" s="355"/>
      <c r="GWQ43" s="200"/>
      <c r="GWR43" s="355"/>
      <c r="GWS43" s="355"/>
      <c r="GWT43" s="200"/>
      <c r="GWU43" s="355"/>
      <c r="GWV43" s="355"/>
      <c r="GWW43" s="200"/>
      <c r="GWX43" s="355"/>
      <c r="GWY43" s="355"/>
      <c r="GWZ43" s="200"/>
      <c r="GXA43" s="355"/>
      <c r="GXB43" s="355"/>
      <c r="GXC43" s="200"/>
      <c r="GXD43" s="355"/>
      <c r="GXE43" s="355"/>
      <c r="GXF43" s="200"/>
      <c r="GXG43" s="355"/>
      <c r="GXH43" s="355"/>
      <c r="GXI43" s="200"/>
      <c r="GXJ43" s="355"/>
      <c r="GXK43" s="355"/>
      <c r="GXL43" s="200"/>
      <c r="GXM43" s="355"/>
      <c r="GXN43" s="355"/>
      <c r="GXO43" s="200"/>
      <c r="GXP43" s="355"/>
      <c r="GXQ43" s="355"/>
      <c r="GXR43" s="200"/>
      <c r="GXS43" s="355"/>
      <c r="GXT43" s="355"/>
      <c r="GXU43" s="200"/>
      <c r="GXV43" s="355"/>
      <c r="GXW43" s="355"/>
      <c r="GXX43" s="200"/>
      <c r="GXY43" s="355"/>
      <c r="GXZ43" s="355"/>
      <c r="GYA43" s="200"/>
      <c r="GYB43" s="355"/>
      <c r="GYC43" s="355"/>
      <c r="GYD43" s="200"/>
      <c r="GYE43" s="355"/>
      <c r="GYF43" s="355"/>
      <c r="GYG43" s="200"/>
      <c r="GYH43" s="355"/>
      <c r="GYI43" s="355"/>
      <c r="GYJ43" s="200"/>
      <c r="GYK43" s="355"/>
      <c r="GYL43" s="355"/>
      <c r="GYM43" s="200"/>
      <c r="GYN43" s="355"/>
      <c r="GYO43" s="355"/>
      <c r="GYP43" s="200"/>
      <c r="GYQ43" s="355"/>
      <c r="GYR43" s="355"/>
      <c r="GYS43" s="200"/>
      <c r="GYT43" s="355"/>
      <c r="GYU43" s="355"/>
      <c r="GYV43" s="200"/>
      <c r="GYW43" s="355"/>
      <c r="GYX43" s="355"/>
      <c r="GYY43" s="200"/>
      <c r="GYZ43" s="355"/>
      <c r="GZA43" s="355"/>
      <c r="GZB43" s="200"/>
      <c r="GZC43" s="355"/>
      <c r="GZD43" s="355"/>
      <c r="GZE43" s="200"/>
      <c r="GZF43" s="355"/>
      <c r="GZG43" s="355"/>
      <c r="GZH43" s="200"/>
      <c r="GZI43" s="355"/>
      <c r="GZJ43" s="355"/>
      <c r="GZK43" s="200"/>
      <c r="GZL43" s="355"/>
      <c r="GZM43" s="355"/>
      <c r="GZN43" s="200"/>
      <c r="GZO43" s="355"/>
      <c r="GZP43" s="355"/>
      <c r="GZQ43" s="200"/>
      <c r="GZR43" s="355"/>
      <c r="GZS43" s="355"/>
      <c r="GZT43" s="200"/>
      <c r="GZU43" s="355"/>
      <c r="GZV43" s="355"/>
      <c r="GZW43" s="200"/>
      <c r="GZX43" s="355"/>
      <c r="GZY43" s="355"/>
      <c r="GZZ43" s="200"/>
      <c r="HAA43" s="355"/>
      <c r="HAB43" s="355"/>
      <c r="HAC43" s="200"/>
      <c r="HAD43" s="355"/>
      <c r="HAE43" s="355"/>
      <c r="HAF43" s="200"/>
      <c r="HAG43" s="355"/>
      <c r="HAH43" s="355"/>
      <c r="HAI43" s="200"/>
      <c r="HAJ43" s="355"/>
      <c r="HAK43" s="355"/>
      <c r="HAL43" s="200"/>
      <c r="HAM43" s="355"/>
      <c r="HAN43" s="355"/>
      <c r="HAO43" s="200"/>
      <c r="HAP43" s="355"/>
      <c r="HAQ43" s="355"/>
      <c r="HAR43" s="200"/>
      <c r="HAS43" s="355"/>
      <c r="HAT43" s="355"/>
      <c r="HAU43" s="200"/>
      <c r="HAV43" s="355"/>
      <c r="HAW43" s="355"/>
      <c r="HAX43" s="200"/>
      <c r="HAY43" s="355"/>
      <c r="HAZ43" s="355"/>
      <c r="HBA43" s="200"/>
      <c r="HBB43" s="355"/>
      <c r="HBC43" s="355"/>
      <c r="HBD43" s="200"/>
      <c r="HBE43" s="355"/>
      <c r="HBF43" s="355"/>
      <c r="HBG43" s="200"/>
      <c r="HBH43" s="355"/>
      <c r="HBI43" s="355"/>
      <c r="HBJ43" s="200"/>
      <c r="HBK43" s="355"/>
      <c r="HBL43" s="355"/>
      <c r="HBM43" s="200"/>
      <c r="HBN43" s="355"/>
      <c r="HBO43" s="355"/>
      <c r="HBP43" s="200"/>
      <c r="HBQ43" s="355"/>
      <c r="HBR43" s="355"/>
      <c r="HBS43" s="200"/>
      <c r="HBT43" s="355"/>
      <c r="HBU43" s="355"/>
      <c r="HBV43" s="200"/>
      <c r="HBW43" s="355"/>
      <c r="HBX43" s="355"/>
      <c r="HBY43" s="200"/>
      <c r="HBZ43" s="355"/>
      <c r="HCA43" s="355"/>
      <c r="HCB43" s="200"/>
      <c r="HCC43" s="355"/>
      <c r="HCD43" s="355"/>
      <c r="HCE43" s="200"/>
      <c r="HCF43" s="355"/>
      <c r="HCG43" s="355"/>
      <c r="HCH43" s="200"/>
      <c r="HCI43" s="355"/>
      <c r="HCJ43" s="355"/>
      <c r="HCK43" s="200"/>
      <c r="HCL43" s="355"/>
      <c r="HCM43" s="355"/>
      <c r="HCN43" s="200"/>
      <c r="HCO43" s="355"/>
      <c r="HCP43" s="355"/>
      <c r="HCQ43" s="200"/>
      <c r="HCR43" s="355"/>
      <c r="HCS43" s="355"/>
      <c r="HCT43" s="200"/>
      <c r="HCU43" s="355"/>
      <c r="HCV43" s="355"/>
      <c r="HCW43" s="200"/>
      <c r="HCX43" s="355"/>
      <c r="HCY43" s="355"/>
      <c r="HCZ43" s="200"/>
      <c r="HDA43" s="355"/>
      <c r="HDB43" s="355"/>
      <c r="HDC43" s="200"/>
      <c r="HDD43" s="355"/>
      <c r="HDE43" s="355"/>
      <c r="HDF43" s="200"/>
      <c r="HDG43" s="355"/>
      <c r="HDH43" s="355"/>
      <c r="HDI43" s="200"/>
      <c r="HDJ43" s="355"/>
      <c r="HDK43" s="355"/>
      <c r="HDL43" s="200"/>
      <c r="HDM43" s="355"/>
      <c r="HDN43" s="355"/>
      <c r="HDO43" s="200"/>
      <c r="HDP43" s="355"/>
      <c r="HDQ43" s="355"/>
      <c r="HDR43" s="200"/>
      <c r="HDS43" s="355"/>
      <c r="HDT43" s="355"/>
      <c r="HDU43" s="200"/>
      <c r="HDV43" s="355"/>
      <c r="HDW43" s="355"/>
      <c r="HDX43" s="200"/>
      <c r="HDY43" s="355"/>
      <c r="HDZ43" s="355"/>
      <c r="HEA43" s="200"/>
      <c r="HEB43" s="355"/>
      <c r="HEC43" s="355"/>
      <c r="HED43" s="200"/>
      <c r="HEE43" s="355"/>
      <c r="HEF43" s="355"/>
      <c r="HEG43" s="200"/>
      <c r="HEH43" s="355"/>
      <c r="HEI43" s="355"/>
      <c r="HEJ43" s="200"/>
      <c r="HEK43" s="355"/>
      <c r="HEL43" s="355"/>
      <c r="HEM43" s="200"/>
      <c r="HEN43" s="355"/>
      <c r="HEO43" s="355"/>
      <c r="HEP43" s="200"/>
      <c r="HEQ43" s="355"/>
      <c r="HER43" s="355"/>
      <c r="HES43" s="200"/>
      <c r="HET43" s="355"/>
      <c r="HEU43" s="355"/>
      <c r="HEV43" s="200"/>
      <c r="HEW43" s="355"/>
      <c r="HEX43" s="355"/>
      <c r="HEY43" s="200"/>
      <c r="HEZ43" s="355"/>
      <c r="HFA43" s="355"/>
      <c r="HFB43" s="200"/>
      <c r="HFC43" s="355"/>
      <c r="HFD43" s="355"/>
      <c r="HFE43" s="200"/>
      <c r="HFF43" s="355"/>
      <c r="HFG43" s="355"/>
      <c r="HFH43" s="200"/>
      <c r="HFI43" s="355"/>
      <c r="HFJ43" s="355"/>
      <c r="HFK43" s="200"/>
      <c r="HFL43" s="355"/>
      <c r="HFM43" s="355"/>
      <c r="HFN43" s="200"/>
      <c r="HFO43" s="355"/>
      <c r="HFP43" s="355"/>
      <c r="HFQ43" s="200"/>
      <c r="HFR43" s="355"/>
      <c r="HFS43" s="355"/>
      <c r="HFT43" s="200"/>
      <c r="HFU43" s="355"/>
      <c r="HFV43" s="355"/>
      <c r="HFW43" s="200"/>
      <c r="HFX43" s="355"/>
      <c r="HFY43" s="355"/>
      <c r="HFZ43" s="200"/>
      <c r="HGA43" s="355"/>
      <c r="HGB43" s="355"/>
      <c r="HGC43" s="200"/>
      <c r="HGD43" s="355"/>
      <c r="HGE43" s="355"/>
      <c r="HGF43" s="200"/>
      <c r="HGG43" s="355"/>
      <c r="HGH43" s="355"/>
      <c r="HGI43" s="200"/>
      <c r="HGJ43" s="355"/>
      <c r="HGK43" s="355"/>
      <c r="HGL43" s="200"/>
      <c r="HGM43" s="355"/>
      <c r="HGN43" s="355"/>
      <c r="HGO43" s="200"/>
      <c r="HGP43" s="355"/>
      <c r="HGQ43" s="355"/>
      <c r="HGR43" s="200"/>
      <c r="HGS43" s="355"/>
      <c r="HGT43" s="355"/>
      <c r="HGU43" s="200"/>
      <c r="HGV43" s="355"/>
      <c r="HGW43" s="355"/>
      <c r="HGX43" s="200"/>
      <c r="HGY43" s="355"/>
      <c r="HGZ43" s="355"/>
      <c r="HHA43" s="200"/>
      <c r="HHB43" s="355"/>
      <c r="HHC43" s="355"/>
      <c r="HHD43" s="200"/>
      <c r="HHE43" s="355"/>
      <c r="HHF43" s="355"/>
      <c r="HHG43" s="200"/>
      <c r="HHH43" s="355"/>
      <c r="HHI43" s="355"/>
      <c r="HHJ43" s="200"/>
      <c r="HHK43" s="355"/>
      <c r="HHL43" s="355"/>
      <c r="HHM43" s="200"/>
      <c r="HHN43" s="355"/>
      <c r="HHO43" s="355"/>
      <c r="HHP43" s="200"/>
      <c r="HHQ43" s="355"/>
      <c r="HHR43" s="355"/>
      <c r="HHS43" s="200"/>
      <c r="HHT43" s="355"/>
      <c r="HHU43" s="355"/>
      <c r="HHV43" s="200"/>
      <c r="HHW43" s="355"/>
      <c r="HHX43" s="355"/>
      <c r="HHY43" s="200"/>
      <c r="HHZ43" s="355"/>
      <c r="HIA43" s="355"/>
      <c r="HIB43" s="200"/>
      <c r="HIC43" s="355"/>
      <c r="HID43" s="355"/>
      <c r="HIE43" s="200"/>
      <c r="HIF43" s="355"/>
      <c r="HIG43" s="355"/>
      <c r="HIH43" s="200"/>
      <c r="HII43" s="355"/>
      <c r="HIJ43" s="355"/>
      <c r="HIK43" s="200"/>
      <c r="HIL43" s="355"/>
      <c r="HIM43" s="355"/>
      <c r="HIN43" s="200"/>
      <c r="HIO43" s="355"/>
      <c r="HIP43" s="355"/>
      <c r="HIQ43" s="200"/>
      <c r="HIR43" s="355"/>
      <c r="HIS43" s="355"/>
      <c r="HIT43" s="200"/>
      <c r="HIU43" s="355"/>
      <c r="HIV43" s="355"/>
      <c r="HIW43" s="200"/>
      <c r="HIX43" s="355"/>
      <c r="HIY43" s="355"/>
      <c r="HIZ43" s="200"/>
      <c r="HJA43" s="355"/>
      <c r="HJB43" s="355"/>
      <c r="HJC43" s="200"/>
      <c r="HJD43" s="355"/>
      <c r="HJE43" s="355"/>
      <c r="HJF43" s="200"/>
      <c r="HJG43" s="355"/>
      <c r="HJH43" s="355"/>
      <c r="HJI43" s="200"/>
      <c r="HJJ43" s="355"/>
      <c r="HJK43" s="355"/>
      <c r="HJL43" s="200"/>
      <c r="HJM43" s="355"/>
      <c r="HJN43" s="355"/>
      <c r="HJO43" s="200"/>
      <c r="HJP43" s="355"/>
      <c r="HJQ43" s="355"/>
      <c r="HJR43" s="200"/>
      <c r="HJS43" s="355"/>
      <c r="HJT43" s="355"/>
      <c r="HJU43" s="200"/>
      <c r="HJV43" s="355"/>
      <c r="HJW43" s="355"/>
      <c r="HJX43" s="200"/>
      <c r="HJY43" s="355"/>
      <c r="HJZ43" s="355"/>
      <c r="HKA43" s="200"/>
      <c r="HKB43" s="355"/>
      <c r="HKC43" s="355"/>
      <c r="HKD43" s="200"/>
      <c r="HKE43" s="355"/>
      <c r="HKF43" s="355"/>
      <c r="HKG43" s="200"/>
      <c r="HKH43" s="355"/>
      <c r="HKI43" s="355"/>
      <c r="HKJ43" s="200"/>
      <c r="HKK43" s="355"/>
      <c r="HKL43" s="355"/>
      <c r="HKM43" s="200"/>
      <c r="HKN43" s="355"/>
      <c r="HKO43" s="355"/>
      <c r="HKP43" s="200"/>
      <c r="HKQ43" s="355"/>
      <c r="HKR43" s="355"/>
      <c r="HKS43" s="200"/>
      <c r="HKT43" s="355"/>
      <c r="HKU43" s="355"/>
      <c r="HKV43" s="200"/>
      <c r="HKW43" s="355"/>
      <c r="HKX43" s="355"/>
      <c r="HKY43" s="200"/>
      <c r="HKZ43" s="355"/>
      <c r="HLA43" s="355"/>
      <c r="HLB43" s="200"/>
      <c r="HLC43" s="355"/>
      <c r="HLD43" s="355"/>
      <c r="HLE43" s="200"/>
      <c r="HLF43" s="355"/>
      <c r="HLG43" s="355"/>
      <c r="HLH43" s="200"/>
      <c r="HLI43" s="355"/>
      <c r="HLJ43" s="355"/>
      <c r="HLK43" s="200"/>
      <c r="HLL43" s="355"/>
      <c r="HLM43" s="355"/>
      <c r="HLN43" s="200"/>
      <c r="HLO43" s="355"/>
      <c r="HLP43" s="355"/>
      <c r="HLQ43" s="200"/>
      <c r="HLR43" s="355"/>
      <c r="HLS43" s="355"/>
      <c r="HLT43" s="200"/>
      <c r="HLU43" s="355"/>
      <c r="HLV43" s="355"/>
      <c r="HLW43" s="200"/>
      <c r="HLX43" s="355"/>
      <c r="HLY43" s="355"/>
      <c r="HLZ43" s="200"/>
      <c r="HMA43" s="355"/>
      <c r="HMB43" s="355"/>
      <c r="HMC43" s="200"/>
      <c r="HMD43" s="355"/>
      <c r="HME43" s="355"/>
      <c r="HMF43" s="200"/>
      <c r="HMG43" s="355"/>
      <c r="HMH43" s="355"/>
      <c r="HMI43" s="200"/>
      <c r="HMJ43" s="355"/>
      <c r="HMK43" s="355"/>
      <c r="HML43" s="200"/>
      <c r="HMM43" s="355"/>
      <c r="HMN43" s="355"/>
      <c r="HMO43" s="200"/>
      <c r="HMP43" s="355"/>
      <c r="HMQ43" s="355"/>
      <c r="HMR43" s="200"/>
      <c r="HMS43" s="355"/>
      <c r="HMT43" s="355"/>
      <c r="HMU43" s="200"/>
      <c r="HMV43" s="355"/>
      <c r="HMW43" s="355"/>
      <c r="HMX43" s="200"/>
      <c r="HMY43" s="355"/>
      <c r="HMZ43" s="355"/>
      <c r="HNA43" s="200"/>
      <c r="HNB43" s="355"/>
      <c r="HNC43" s="355"/>
      <c r="HND43" s="200"/>
      <c r="HNE43" s="355"/>
      <c r="HNF43" s="355"/>
      <c r="HNG43" s="200"/>
      <c r="HNH43" s="355"/>
      <c r="HNI43" s="355"/>
      <c r="HNJ43" s="200"/>
      <c r="HNK43" s="355"/>
      <c r="HNL43" s="355"/>
      <c r="HNM43" s="200"/>
      <c r="HNN43" s="355"/>
      <c r="HNO43" s="355"/>
      <c r="HNP43" s="200"/>
      <c r="HNQ43" s="355"/>
      <c r="HNR43" s="355"/>
      <c r="HNS43" s="200"/>
      <c r="HNT43" s="355"/>
      <c r="HNU43" s="355"/>
      <c r="HNV43" s="200"/>
      <c r="HNW43" s="355"/>
      <c r="HNX43" s="355"/>
      <c r="HNY43" s="200"/>
      <c r="HNZ43" s="355"/>
      <c r="HOA43" s="355"/>
      <c r="HOB43" s="200"/>
      <c r="HOC43" s="355"/>
      <c r="HOD43" s="355"/>
      <c r="HOE43" s="200"/>
      <c r="HOF43" s="355"/>
      <c r="HOG43" s="355"/>
      <c r="HOH43" s="200"/>
      <c r="HOI43" s="355"/>
      <c r="HOJ43" s="355"/>
      <c r="HOK43" s="200"/>
      <c r="HOL43" s="355"/>
      <c r="HOM43" s="355"/>
      <c r="HON43" s="200"/>
      <c r="HOO43" s="355"/>
      <c r="HOP43" s="355"/>
      <c r="HOQ43" s="200"/>
      <c r="HOR43" s="355"/>
      <c r="HOS43" s="355"/>
      <c r="HOT43" s="200"/>
      <c r="HOU43" s="355"/>
      <c r="HOV43" s="355"/>
      <c r="HOW43" s="200"/>
      <c r="HOX43" s="355"/>
      <c r="HOY43" s="355"/>
      <c r="HOZ43" s="200"/>
      <c r="HPA43" s="355"/>
      <c r="HPB43" s="355"/>
      <c r="HPC43" s="200"/>
      <c r="HPD43" s="355"/>
      <c r="HPE43" s="355"/>
      <c r="HPF43" s="200"/>
      <c r="HPG43" s="355"/>
      <c r="HPH43" s="355"/>
      <c r="HPI43" s="200"/>
      <c r="HPJ43" s="355"/>
      <c r="HPK43" s="355"/>
      <c r="HPL43" s="200"/>
      <c r="HPM43" s="355"/>
      <c r="HPN43" s="355"/>
      <c r="HPO43" s="200"/>
      <c r="HPP43" s="355"/>
      <c r="HPQ43" s="355"/>
      <c r="HPR43" s="200"/>
      <c r="HPS43" s="355"/>
      <c r="HPT43" s="355"/>
      <c r="HPU43" s="200"/>
      <c r="HPV43" s="355"/>
      <c r="HPW43" s="355"/>
      <c r="HPX43" s="200"/>
      <c r="HPY43" s="355"/>
      <c r="HPZ43" s="355"/>
      <c r="HQA43" s="200"/>
      <c r="HQB43" s="355"/>
      <c r="HQC43" s="355"/>
      <c r="HQD43" s="200"/>
      <c r="HQE43" s="355"/>
      <c r="HQF43" s="355"/>
      <c r="HQG43" s="200"/>
      <c r="HQH43" s="355"/>
      <c r="HQI43" s="355"/>
      <c r="HQJ43" s="200"/>
      <c r="HQK43" s="355"/>
      <c r="HQL43" s="355"/>
      <c r="HQM43" s="200"/>
      <c r="HQN43" s="355"/>
      <c r="HQO43" s="355"/>
      <c r="HQP43" s="200"/>
      <c r="HQQ43" s="355"/>
      <c r="HQR43" s="355"/>
      <c r="HQS43" s="200"/>
      <c r="HQT43" s="355"/>
      <c r="HQU43" s="355"/>
      <c r="HQV43" s="200"/>
      <c r="HQW43" s="355"/>
      <c r="HQX43" s="355"/>
      <c r="HQY43" s="200"/>
      <c r="HQZ43" s="355"/>
      <c r="HRA43" s="355"/>
      <c r="HRB43" s="200"/>
      <c r="HRC43" s="355"/>
      <c r="HRD43" s="355"/>
      <c r="HRE43" s="200"/>
      <c r="HRF43" s="355"/>
      <c r="HRG43" s="355"/>
      <c r="HRH43" s="200"/>
      <c r="HRI43" s="355"/>
      <c r="HRJ43" s="355"/>
      <c r="HRK43" s="200"/>
      <c r="HRL43" s="355"/>
      <c r="HRM43" s="355"/>
      <c r="HRN43" s="200"/>
      <c r="HRO43" s="355"/>
      <c r="HRP43" s="355"/>
      <c r="HRQ43" s="200"/>
      <c r="HRR43" s="355"/>
      <c r="HRS43" s="355"/>
      <c r="HRT43" s="200"/>
      <c r="HRU43" s="355"/>
      <c r="HRV43" s="355"/>
      <c r="HRW43" s="200"/>
      <c r="HRX43" s="355"/>
      <c r="HRY43" s="355"/>
      <c r="HRZ43" s="200"/>
      <c r="HSA43" s="355"/>
      <c r="HSB43" s="355"/>
      <c r="HSC43" s="200"/>
      <c r="HSD43" s="355"/>
      <c r="HSE43" s="355"/>
      <c r="HSF43" s="200"/>
      <c r="HSG43" s="355"/>
      <c r="HSH43" s="355"/>
      <c r="HSI43" s="200"/>
      <c r="HSJ43" s="355"/>
      <c r="HSK43" s="355"/>
      <c r="HSL43" s="200"/>
      <c r="HSM43" s="355"/>
      <c r="HSN43" s="355"/>
      <c r="HSO43" s="200"/>
      <c r="HSP43" s="355"/>
      <c r="HSQ43" s="355"/>
      <c r="HSR43" s="200"/>
      <c r="HSS43" s="355"/>
      <c r="HST43" s="355"/>
      <c r="HSU43" s="200"/>
      <c r="HSV43" s="355"/>
      <c r="HSW43" s="355"/>
      <c r="HSX43" s="200"/>
      <c r="HSY43" s="355"/>
      <c r="HSZ43" s="355"/>
      <c r="HTA43" s="200"/>
      <c r="HTB43" s="355"/>
      <c r="HTC43" s="355"/>
      <c r="HTD43" s="200"/>
      <c r="HTE43" s="355"/>
      <c r="HTF43" s="355"/>
      <c r="HTG43" s="200"/>
      <c r="HTH43" s="355"/>
      <c r="HTI43" s="355"/>
      <c r="HTJ43" s="200"/>
      <c r="HTK43" s="355"/>
      <c r="HTL43" s="355"/>
      <c r="HTM43" s="200"/>
      <c r="HTN43" s="355"/>
      <c r="HTO43" s="355"/>
      <c r="HTP43" s="200"/>
      <c r="HTQ43" s="355"/>
      <c r="HTR43" s="355"/>
      <c r="HTS43" s="200"/>
      <c r="HTT43" s="355"/>
      <c r="HTU43" s="355"/>
      <c r="HTV43" s="200"/>
      <c r="HTW43" s="355"/>
      <c r="HTX43" s="355"/>
      <c r="HTY43" s="200"/>
      <c r="HTZ43" s="355"/>
      <c r="HUA43" s="355"/>
      <c r="HUB43" s="200"/>
      <c r="HUC43" s="355"/>
      <c r="HUD43" s="355"/>
      <c r="HUE43" s="200"/>
      <c r="HUF43" s="355"/>
      <c r="HUG43" s="355"/>
      <c r="HUH43" s="200"/>
      <c r="HUI43" s="355"/>
      <c r="HUJ43" s="355"/>
      <c r="HUK43" s="200"/>
      <c r="HUL43" s="355"/>
      <c r="HUM43" s="355"/>
      <c r="HUN43" s="200"/>
      <c r="HUO43" s="355"/>
      <c r="HUP43" s="355"/>
      <c r="HUQ43" s="200"/>
      <c r="HUR43" s="355"/>
      <c r="HUS43" s="355"/>
      <c r="HUT43" s="200"/>
      <c r="HUU43" s="355"/>
      <c r="HUV43" s="355"/>
      <c r="HUW43" s="200"/>
      <c r="HUX43" s="355"/>
      <c r="HUY43" s="355"/>
      <c r="HUZ43" s="200"/>
      <c r="HVA43" s="355"/>
      <c r="HVB43" s="355"/>
      <c r="HVC43" s="200"/>
      <c r="HVD43" s="355"/>
      <c r="HVE43" s="355"/>
      <c r="HVF43" s="200"/>
      <c r="HVG43" s="355"/>
      <c r="HVH43" s="355"/>
      <c r="HVI43" s="200"/>
      <c r="HVJ43" s="355"/>
      <c r="HVK43" s="355"/>
      <c r="HVL43" s="200"/>
      <c r="HVM43" s="355"/>
      <c r="HVN43" s="355"/>
      <c r="HVO43" s="200"/>
      <c r="HVP43" s="355"/>
      <c r="HVQ43" s="355"/>
      <c r="HVR43" s="200"/>
      <c r="HVS43" s="355"/>
      <c r="HVT43" s="355"/>
      <c r="HVU43" s="200"/>
      <c r="HVV43" s="355"/>
      <c r="HVW43" s="355"/>
      <c r="HVX43" s="200"/>
      <c r="HVY43" s="355"/>
      <c r="HVZ43" s="355"/>
      <c r="HWA43" s="200"/>
      <c r="HWB43" s="355"/>
      <c r="HWC43" s="355"/>
      <c r="HWD43" s="200"/>
      <c r="HWE43" s="355"/>
      <c r="HWF43" s="355"/>
      <c r="HWG43" s="200"/>
      <c r="HWH43" s="355"/>
      <c r="HWI43" s="355"/>
      <c r="HWJ43" s="200"/>
      <c r="HWK43" s="355"/>
      <c r="HWL43" s="355"/>
      <c r="HWM43" s="200"/>
      <c r="HWN43" s="355"/>
      <c r="HWO43" s="355"/>
      <c r="HWP43" s="200"/>
      <c r="HWQ43" s="355"/>
      <c r="HWR43" s="355"/>
      <c r="HWS43" s="200"/>
      <c r="HWT43" s="355"/>
      <c r="HWU43" s="355"/>
      <c r="HWV43" s="200"/>
      <c r="HWW43" s="355"/>
      <c r="HWX43" s="355"/>
      <c r="HWY43" s="200"/>
      <c r="HWZ43" s="355"/>
      <c r="HXA43" s="355"/>
      <c r="HXB43" s="200"/>
      <c r="HXC43" s="355"/>
      <c r="HXD43" s="355"/>
      <c r="HXE43" s="200"/>
      <c r="HXF43" s="355"/>
      <c r="HXG43" s="355"/>
      <c r="HXH43" s="200"/>
      <c r="HXI43" s="355"/>
      <c r="HXJ43" s="355"/>
      <c r="HXK43" s="200"/>
      <c r="HXL43" s="355"/>
      <c r="HXM43" s="355"/>
      <c r="HXN43" s="200"/>
      <c r="HXO43" s="355"/>
      <c r="HXP43" s="355"/>
      <c r="HXQ43" s="200"/>
      <c r="HXR43" s="355"/>
      <c r="HXS43" s="355"/>
      <c r="HXT43" s="200"/>
      <c r="HXU43" s="355"/>
      <c r="HXV43" s="355"/>
      <c r="HXW43" s="200"/>
      <c r="HXX43" s="355"/>
      <c r="HXY43" s="355"/>
      <c r="HXZ43" s="200"/>
      <c r="HYA43" s="355"/>
      <c r="HYB43" s="355"/>
      <c r="HYC43" s="200"/>
      <c r="HYD43" s="355"/>
      <c r="HYE43" s="355"/>
      <c r="HYF43" s="200"/>
      <c r="HYG43" s="355"/>
      <c r="HYH43" s="355"/>
      <c r="HYI43" s="200"/>
      <c r="HYJ43" s="355"/>
      <c r="HYK43" s="355"/>
      <c r="HYL43" s="200"/>
      <c r="HYM43" s="355"/>
      <c r="HYN43" s="355"/>
      <c r="HYO43" s="200"/>
      <c r="HYP43" s="355"/>
      <c r="HYQ43" s="355"/>
      <c r="HYR43" s="200"/>
      <c r="HYS43" s="355"/>
      <c r="HYT43" s="355"/>
      <c r="HYU43" s="200"/>
      <c r="HYV43" s="355"/>
      <c r="HYW43" s="355"/>
      <c r="HYX43" s="200"/>
      <c r="HYY43" s="355"/>
      <c r="HYZ43" s="355"/>
      <c r="HZA43" s="200"/>
      <c r="HZB43" s="355"/>
      <c r="HZC43" s="355"/>
      <c r="HZD43" s="200"/>
      <c r="HZE43" s="355"/>
      <c r="HZF43" s="355"/>
      <c r="HZG43" s="200"/>
      <c r="HZH43" s="355"/>
      <c r="HZI43" s="355"/>
      <c r="HZJ43" s="200"/>
      <c r="HZK43" s="355"/>
      <c r="HZL43" s="355"/>
      <c r="HZM43" s="200"/>
      <c r="HZN43" s="355"/>
      <c r="HZO43" s="355"/>
      <c r="HZP43" s="200"/>
      <c r="HZQ43" s="355"/>
      <c r="HZR43" s="355"/>
      <c r="HZS43" s="200"/>
      <c r="HZT43" s="355"/>
      <c r="HZU43" s="355"/>
      <c r="HZV43" s="200"/>
      <c r="HZW43" s="355"/>
      <c r="HZX43" s="355"/>
      <c r="HZY43" s="200"/>
      <c r="HZZ43" s="355"/>
      <c r="IAA43" s="355"/>
      <c r="IAB43" s="200"/>
      <c r="IAC43" s="355"/>
      <c r="IAD43" s="355"/>
      <c r="IAE43" s="200"/>
      <c r="IAF43" s="355"/>
      <c r="IAG43" s="355"/>
      <c r="IAH43" s="200"/>
      <c r="IAI43" s="355"/>
      <c r="IAJ43" s="355"/>
      <c r="IAK43" s="200"/>
      <c r="IAL43" s="355"/>
      <c r="IAM43" s="355"/>
      <c r="IAN43" s="200"/>
      <c r="IAO43" s="355"/>
      <c r="IAP43" s="355"/>
      <c r="IAQ43" s="200"/>
      <c r="IAR43" s="355"/>
      <c r="IAS43" s="355"/>
      <c r="IAT43" s="200"/>
      <c r="IAU43" s="355"/>
      <c r="IAV43" s="355"/>
      <c r="IAW43" s="200"/>
      <c r="IAX43" s="355"/>
      <c r="IAY43" s="355"/>
      <c r="IAZ43" s="200"/>
      <c r="IBA43" s="355"/>
      <c r="IBB43" s="355"/>
      <c r="IBC43" s="200"/>
      <c r="IBD43" s="355"/>
      <c r="IBE43" s="355"/>
      <c r="IBF43" s="200"/>
      <c r="IBG43" s="355"/>
      <c r="IBH43" s="355"/>
      <c r="IBI43" s="200"/>
      <c r="IBJ43" s="355"/>
      <c r="IBK43" s="355"/>
      <c r="IBL43" s="200"/>
      <c r="IBM43" s="355"/>
      <c r="IBN43" s="355"/>
      <c r="IBO43" s="200"/>
      <c r="IBP43" s="355"/>
      <c r="IBQ43" s="355"/>
      <c r="IBR43" s="200"/>
      <c r="IBS43" s="355"/>
      <c r="IBT43" s="355"/>
      <c r="IBU43" s="200"/>
      <c r="IBV43" s="355"/>
      <c r="IBW43" s="355"/>
      <c r="IBX43" s="200"/>
      <c r="IBY43" s="355"/>
      <c r="IBZ43" s="355"/>
      <c r="ICA43" s="200"/>
      <c r="ICB43" s="355"/>
      <c r="ICC43" s="355"/>
      <c r="ICD43" s="200"/>
      <c r="ICE43" s="355"/>
      <c r="ICF43" s="355"/>
      <c r="ICG43" s="200"/>
      <c r="ICH43" s="355"/>
      <c r="ICI43" s="355"/>
      <c r="ICJ43" s="200"/>
      <c r="ICK43" s="355"/>
      <c r="ICL43" s="355"/>
      <c r="ICM43" s="200"/>
      <c r="ICN43" s="355"/>
      <c r="ICO43" s="355"/>
      <c r="ICP43" s="200"/>
      <c r="ICQ43" s="355"/>
      <c r="ICR43" s="355"/>
      <c r="ICS43" s="200"/>
      <c r="ICT43" s="355"/>
      <c r="ICU43" s="355"/>
      <c r="ICV43" s="200"/>
      <c r="ICW43" s="355"/>
      <c r="ICX43" s="355"/>
      <c r="ICY43" s="200"/>
      <c r="ICZ43" s="355"/>
      <c r="IDA43" s="355"/>
      <c r="IDB43" s="200"/>
      <c r="IDC43" s="355"/>
      <c r="IDD43" s="355"/>
      <c r="IDE43" s="200"/>
      <c r="IDF43" s="355"/>
      <c r="IDG43" s="355"/>
      <c r="IDH43" s="200"/>
      <c r="IDI43" s="355"/>
      <c r="IDJ43" s="355"/>
      <c r="IDK43" s="200"/>
      <c r="IDL43" s="355"/>
      <c r="IDM43" s="355"/>
      <c r="IDN43" s="200"/>
      <c r="IDO43" s="355"/>
      <c r="IDP43" s="355"/>
      <c r="IDQ43" s="200"/>
      <c r="IDR43" s="355"/>
      <c r="IDS43" s="355"/>
      <c r="IDT43" s="200"/>
      <c r="IDU43" s="355"/>
      <c r="IDV43" s="355"/>
      <c r="IDW43" s="200"/>
      <c r="IDX43" s="355"/>
      <c r="IDY43" s="355"/>
      <c r="IDZ43" s="200"/>
      <c r="IEA43" s="355"/>
      <c r="IEB43" s="355"/>
      <c r="IEC43" s="200"/>
      <c r="IED43" s="355"/>
      <c r="IEE43" s="355"/>
      <c r="IEF43" s="200"/>
      <c r="IEG43" s="355"/>
      <c r="IEH43" s="355"/>
      <c r="IEI43" s="200"/>
      <c r="IEJ43" s="355"/>
      <c r="IEK43" s="355"/>
      <c r="IEL43" s="200"/>
      <c r="IEM43" s="355"/>
      <c r="IEN43" s="355"/>
      <c r="IEO43" s="200"/>
      <c r="IEP43" s="355"/>
      <c r="IEQ43" s="355"/>
      <c r="IER43" s="200"/>
      <c r="IES43" s="355"/>
      <c r="IET43" s="355"/>
      <c r="IEU43" s="200"/>
      <c r="IEV43" s="355"/>
      <c r="IEW43" s="355"/>
      <c r="IEX43" s="200"/>
      <c r="IEY43" s="355"/>
      <c r="IEZ43" s="355"/>
      <c r="IFA43" s="200"/>
      <c r="IFB43" s="355"/>
      <c r="IFC43" s="355"/>
      <c r="IFD43" s="200"/>
      <c r="IFE43" s="355"/>
      <c r="IFF43" s="355"/>
      <c r="IFG43" s="200"/>
      <c r="IFH43" s="355"/>
      <c r="IFI43" s="355"/>
      <c r="IFJ43" s="200"/>
      <c r="IFK43" s="355"/>
      <c r="IFL43" s="355"/>
      <c r="IFM43" s="200"/>
      <c r="IFN43" s="355"/>
      <c r="IFO43" s="355"/>
      <c r="IFP43" s="200"/>
      <c r="IFQ43" s="355"/>
      <c r="IFR43" s="355"/>
      <c r="IFS43" s="200"/>
      <c r="IFT43" s="355"/>
      <c r="IFU43" s="355"/>
      <c r="IFV43" s="200"/>
      <c r="IFW43" s="355"/>
      <c r="IFX43" s="355"/>
      <c r="IFY43" s="200"/>
      <c r="IFZ43" s="355"/>
      <c r="IGA43" s="355"/>
      <c r="IGB43" s="200"/>
      <c r="IGC43" s="355"/>
      <c r="IGD43" s="355"/>
      <c r="IGE43" s="200"/>
      <c r="IGF43" s="355"/>
      <c r="IGG43" s="355"/>
      <c r="IGH43" s="200"/>
      <c r="IGI43" s="355"/>
      <c r="IGJ43" s="355"/>
      <c r="IGK43" s="200"/>
      <c r="IGL43" s="355"/>
      <c r="IGM43" s="355"/>
      <c r="IGN43" s="200"/>
      <c r="IGO43" s="355"/>
      <c r="IGP43" s="355"/>
      <c r="IGQ43" s="200"/>
      <c r="IGR43" s="355"/>
      <c r="IGS43" s="355"/>
      <c r="IGT43" s="200"/>
      <c r="IGU43" s="355"/>
      <c r="IGV43" s="355"/>
      <c r="IGW43" s="200"/>
      <c r="IGX43" s="355"/>
      <c r="IGY43" s="355"/>
      <c r="IGZ43" s="200"/>
      <c r="IHA43" s="355"/>
      <c r="IHB43" s="355"/>
      <c r="IHC43" s="200"/>
      <c r="IHD43" s="355"/>
      <c r="IHE43" s="355"/>
      <c r="IHF43" s="200"/>
      <c r="IHG43" s="355"/>
      <c r="IHH43" s="355"/>
      <c r="IHI43" s="200"/>
      <c r="IHJ43" s="355"/>
      <c r="IHK43" s="355"/>
      <c r="IHL43" s="200"/>
      <c r="IHM43" s="355"/>
      <c r="IHN43" s="355"/>
      <c r="IHO43" s="200"/>
      <c r="IHP43" s="355"/>
      <c r="IHQ43" s="355"/>
      <c r="IHR43" s="200"/>
      <c r="IHS43" s="355"/>
      <c r="IHT43" s="355"/>
      <c r="IHU43" s="200"/>
      <c r="IHV43" s="355"/>
      <c r="IHW43" s="355"/>
      <c r="IHX43" s="200"/>
      <c r="IHY43" s="355"/>
      <c r="IHZ43" s="355"/>
      <c r="IIA43" s="200"/>
      <c r="IIB43" s="355"/>
      <c r="IIC43" s="355"/>
      <c r="IID43" s="200"/>
      <c r="IIE43" s="355"/>
      <c r="IIF43" s="355"/>
      <c r="IIG43" s="200"/>
      <c r="IIH43" s="355"/>
      <c r="III43" s="355"/>
      <c r="IIJ43" s="200"/>
      <c r="IIK43" s="355"/>
      <c r="IIL43" s="355"/>
      <c r="IIM43" s="200"/>
      <c r="IIN43" s="355"/>
      <c r="IIO43" s="355"/>
      <c r="IIP43" s="200"/>
      <c r="IIQ43" s="355"/>
      <c r="IIR43" s="355"/>
      <c r="IIS43" s="200"/>
      <c r="IIT43" s="355"/>
      <c r="IIU43" s="355"/>
      <c r="IIV43" s="200"/>
      <c r="IIW43" s="355"/>
      <c r="IIX43" s="355"/>
      <c r="IIY43" s="200"/>
      <c r="IIZ43" s="355"/>
      <c r="IJA43" s="355"/>
      <c r="IJB43" s="200"/>
      <c r="IJC43" s="355"/>
      <c r="IJD43" s="355"/>
      <c r="IJE43" s="200"/>
      <c r="IJF43" s="355"/>
      <c r="IJG43" s="355"/>
      <c r="IJH43" s="200"/>
      <c r="IJI43" s="355"/>
      <c r="IJJ43" s="355"/>
      <c r="IJK43" s="200"/>
      <c r="IJL43" s="355"/>
      <c r="IJM43" s="355"/>
      <c r="IJN43" s="200"/>
      <c r="IJO43" s="355"/>
      <c r="IJP43" s="355"/>
      <c r="IJQ43" s="200"/>
      <c r="IJR43" s="355"/>
      <c r="IJS43" s="355"/>
      <c r="IJT43" s="200"/>
      <c r="IJU43" s="355"/>
      <c r="IJV43" s="355"/>
      <c r="IJW43" s="200"/>
      <c r="IJX43" s="355"/>
      <c r="IJY43" s="355"/>
      <c r="IJZ43" s="200"/>
      <c r="IKA43" s="355"/>
      <c r="IKB43" s="355"/>
      <c r="IKC43" s="200"/>
      <c r="IKD43" s="355"/>
      <c r="IKE43" s="355"/>
      <c r="IKF43" s="200"/>
      <c r="IKG43" s="355"/>
      <c r="IKH43" s="355"/>
      <c r="IKI43" s="200"/>
      <c r="IKJ43" s="355"/>
      <c r="IKK43" s="355"/>
      <c r="IKL43" s="200"/>
      <c r="IKM43" s="355"/>
      <c r="IKN43" s="355"/>
      <c r="IKO43" s="200"/>
      <c r="IKP43" s="355"/>
      <c r="IKQ43" s="355"/>
      <c r="IKR43" s="200"/>
      <c r="IKS43" s="355"/>
      <c r="IKT43" s="355"/>
      <c r="IKU43" s="200"/>
      <c r="IKV43" s="355"/>
      <c r="IKW43" s="355"/>
      <c r="IKX43" s="200"/>
      <c r="IKY43" s="355"/>
      <c r="IKZ43" s="355"/>
      <c r="ILA43" s="200"/>
      <c r="ILB43" s="355"/>
      <c r="ILC43" s="355"/>
      <c r="ILD43" s="200"/>
      <c r="ILE43" s="355"/>
      <c r="ILF43" s="355"/>
      <c r="ILG43" s="200"/>
      <c r="ILH43" s="355"/>
      <c r="ILI43" s="355"/>
      <c r="ILJ43" s="200"/>
      <c r="ILK43" s="355"/>
      <c r="ILL43" s="355"/>
      <c r="ILM43" s="200"/>
      <c r="ILN43" s="355"/>
      <c r="ILO43" s="355"/>
      <c r="ILP43" s="200"/>
      <c r="ILQ43" s="355"/>
      <c r="ILR43" s="355"/>
      <c r="ILS43" s="200"/>
      <c r="ILT43" s="355"/>
      <c r="ILU43" s="355"/>
      <c r="ILV43" s="200"/>
      <c r="ILW43" s="355"/>
      <c r="ILX43" s="355"/>
      <c r="ILY43" s="200"/>
      <c r="ILZ43" s="355"/>
      <c r="IMA43" s="355"/>
      <c r="IMB43" s="200"/>
      <c r="IMC43" s="355"/>
      <c r="IMD43" s="355"/>
      <c r="IME43" s="200"/>
      <c r="IMF43" s="355"/>
      <c r="IMG43" s="355"/>
      <c r="IMH43" s="200"/>
      <c r="IMI43" s="355"/>
      <c r="IMJ43" s="355"/>
      <c r="IMK43" s="200"/>
      <c r="IML43" s="355"/>
      <c r="IMM43" s="355"/>
      <c r="IMN43" s="200"/>
      <c r="IMO43" s="355"/>
      <c r="IMP43" s="355"/>
      <c r="IMQ43" s="200"/>
      <c r="IMR43" s="355"/>
      <c r="IMS43" s="355"/>
      <c r="IMT43" s="200"/>
      <c r="IMU43" s="355"/>
      <c r="IMV43" s="355"/>
      <c r="IMW43" s="200"/>
      <c r="IMX43" s="355"/>
      <c r="IMY43" s="355"/>
      <c r="IMZ43" s="200"/>
      <c r="INA43" s="355"/>
      <c r="INB43" s="355"/>
      <c r="INC43" s="200"/>
      <c r="IND43" s="355"/>
      <c r="INE43" s="355"/>
      <c r="INF43" s="200"/>
      <c r="ING43" s="355"/>
      <c r="INH43" s="355"/>
      <c r="INI43" s="200"/>
      <c r="INJ43" s="355"/>
      <c r="INK43" s="355"/>
      <c r="INL43" s="200"/>
      <c r="INM43" s="355"/>
      <c r="INN43" s="355"/>
      <c r="INO43" s="200"/>
      <c r="INP43" s="355"/>
      <c r="INQ43" s="355"/>
      <c r="INR43" s="200"/>
      <c r="INS43" s="355"/>
      <c r="INT43" s="355"/>
      <c r="INU43" s="200"/>
      <c r="INV43" s="355"/>
      <c r="INW43" s="355"/>
      <c r="INX43" s="200"/>
      <c r="INY43" s="355"/>
      <c r="INZ43" s="355"/>
      <c r="IOA43" s="200"/>
      <c r="IOB43" s="355"/>
      <c r="IOC43" s="355"/>
      <c r="IOD43" s="200"/>
      <c r="IOE43" s="355"/>
      <c r="IOF43" s="355"/>
      <c r="IOG43" s="200"/>
      <c r="IOH43" s="355"/>
      <c r="IOI43" s="355"/>
      <c r="IOJ43" s="200"/>
      <c r="IOK43" s="355"/>
      <c r="IOL43" s="355"/>
      <c r="IOM43" s="200"/>
      <c r="ION43" s="355"/>
      <c r="IOO43" s="355"/>
      <c r="IOP43" s="200"/>
      <c r="IOQ43" s="355"/>
      <c r="IOR43" s="355"/>
      <c r="IOS43" s="200"/>
      <c r="IOT43" s="355"/>
      <c r="IOU43" s="355"/>
      <c r="IOV43" s="200"/>
      <c r="IOW43" s="355"/>
      <c r="IOX43" s="355"/>
      <c r="IOY43" s="200"/>
      <c r="IOZ43" s="355"/>
      <c r="IPA43" s="355"/>
      <c r="IPB43" s="200"/>
      <c r="IPC43" s="355"/>
      <c r="IPD43" s="355"/>
      <c r="IPE43" s="200"/>
      <c r="IPF43" s="355"/>
      <c r="IPG43" s="355"/>
      <c r="IPH43" s="200"/>
      <c r="IPI43" s="355"/>
      <c r="IPJ43" s="355"/>
      <c r="IPK43" s="200"/>
      <c r="IPL43" s="355"/>
      <c r="IPM43" s="355"/>
      <c r="IPN43" s="200"/>
      <c r="IPO43" s="355"/>
      <c r="IPP43" s="355"/>
      <c r="IPQ43" s="200"/>
      <c r="IPR43" s="355"/>
      <c r="IPS43" s="355"/>
      <c r="IPT43" s="200"/>
      <c r="IPU43" s="355"/>
      <c r="IPV43" s="355"/>
      <c r="IPW43" s="200"/>
      <c r="IPX43" s="355"/>
      <c r="IPY43" s="355"/>
      <c r="IPZ43" s="200"/>
      <c r="IQA43" s="355"/>
      <c r="IQB43" s="355"/>
      <c r="IQC43" s="200"/>
      <c r="IQD43" s="355"/>
      <c r="IQE43" s="355"/>
      <c r="IQF43" s="200"/>
      <c r="IQG43" s="355"/>
      <c r="IQH43" s="355"/>
      <c r="IQI43" s="200"/>
      <c r="IQJ43" s="355"/>
      <c r="IQK43" s="355"/>
      <c r="IQL43" s="200"/>
      <c r="IQM43" s="355"/>
      <c r="IQN43" s="355"/>
      <c r="IQO43" s="200"/>
      <c r="IQP43" s="355"/>
      <c r="IQQ43" s="355"/>
      <c r="IQR43" s="200"/>
      <c r="IQS43" s="355"/>
      <c r="IQT43" s="355"/>
      <c r="IQU43" s="200"/>
      <c r="IQV43" s="355"/>
      <c r="IQW43" s="355"/>
      <c r="IQX43" s="200"/>
      <c r="IQY43" s="355"/>
      <c r="IQZ43" s="355"/>
      <c r="IRA43" s="200"/>
      <c r="IRB43" s="355"/>
      <c r="IRC43" s="355"/>
      <c r="IRD43" s="200"/>
      <c r="IRE43" s="355"/>
      <c r="IRF43" s="355"/>
      <c r="IRG43" s="200"/>
      <c r="IRH43" s="355"/>
      <c r="IRI43" s="355"/>
      <c r="IRJ43" s="200"/>
      <c r="IRK43" s="355"/>
      <c r="IRL43" s="355"/>
      <c r="IRM43" s="200"/>
      <c r="IRN43" s="355"/>
      <c r="IRO43" s="355"/>
      <c r="IRP43" s="200"/>
      <c r="IRQ43" s="355"/>
      <c r="IRR43" s="355"/>
      <c r="IRS43" s="200"/>
      <c r="IRT43" s="355"/>
      <c r="IRU43" s="355"/>
      <c r="IRV43" s="200"/>
      <c r="IRW43" s="355"/>
      <c r="IRX43" s="355"/>
      <c r="IRY43" s="200"/>
      <c r="IRZ43" s="355"/>
      <c r="ISA43" s="355"/>
      <c r="ISB43" s="200"/>
      <c r="ISC43" s="355"/>
      <c r="ISD43" s="355"/>
      <c r="ISE43" s="200"/>
      <c r="ISF43" s="355"/>
      <c r="ISG43" s="355"/>
      <c r="ISH43" s="200"/>
      <c r="ISI43" s="355"/>
      <c r="ISJ43" s="355"/>
      <c r="ISK43" s="200"/>
      <c r="ISL43" s="355"/>
      <c r="ISM43" s="355"/>
      <c r="ISN43" s="200"/>
      <c r="ISO43" s="355"/>
      <c r="ISP43" s="355"/>
      <c r="ISQ43" s="200"/>
      <c r="ISR43" s="355"/>
      <c r="ISS43" s="355"/>
      <c r="IST43" s="200"/>
      <c r="ISU43" s="355"/>
      <c r="ISV43" s="355"/>
      <c r="ISW43" s="200"/>
      <c r="ISX43" s="355"/>
      <c r="ISY43" s="355"/>
      <c r="ISZ43" s="200"/>
      <c r="ITA43" s="355"/>
      <c r="ITB43" s="355"/>
      <c r="ITC43" s="200"/>
      <c r="ITD43" s="355"/>
      <c r="ITE43" s="355"/>
      <c r="ITF43" s="200"/>
      <c r="ITG43" s="355"/>
      <c r="ITH43" s="355"/>
      <c r="ITI43" s="200"/>
      <c r="ITJ43" s="355"/>
      <c r="ITK43" s="355"/>
      <c r="ITL43" s="200"/>
      <c r="ITM43" s="355"/>
      <c r="ITN43" s="355"/>
      <c r="ITO43" s="200"/>
      <c r="ITP43" s="355"/>
      <c r="ITQ43" s="355"/>
      <c r="ITR43" s="200"/>
      <c r="ITS43" s="355"/>
      <c r="ITT43" s="355"/>
      <c r="ITU43" s="200"/>
      <c r="ITV43" s="355"/>
      <c r="ITW43" s="355"/>
      <c r="ITX43" s="200"/>
      <c r="ITY43" s="355"/>
      <c r="ITZ43" s="355"/>
      <c r="IUA43" s="200"/>
      <c r="IUB43" s="355"/>
      <c r="IUC43" s="355"/>
      <c r="IUD43" s="200"/>
      <c r="IUE43" s="355"/>
      <c r="IUF43" s="355"/>
      <c r="IUG43" s="200"/>
      <c r="IUH43" s="355"/>
      <c r="IUI43" s="355"/>
      <c r="IUJ43" s="200"/>
      <c r="IUK43" s="355"/>
      <c r="IUL43" s="355"/>
      <c r="IUM43" s="200"/>
      <c r="IUN43" s="355"/>
      <c r="IUO43" s="355"/>
      <c r="IUP43" s="200"/>
      <c r="IUQ43" s="355"/>
      <c r="IUR43" s="355"/>
      <c r="IUS43" s="200"/>
      <c r="IUT43" s="355"/>
      <c r="IUU43" s="355"/>
      <c r="IUV43" s="200"/>
      <c r="IUW43" s="355"/>
      <c r="IUX43" s="355"/>
      <c r="IUY43" s="200"/>
      <c r="IUZ43" s="355"/>
      <c r="IVA43" s="355"/>
      <c r="IVB43" s="200"/>
      <c r="IVC43" s="355"/>
      <c r="IVD43" s="355"/>
      <c r="IVE43" s="200"/>
      <c r="IVF43" s="355"/>
      <c r="IVG43" s="355"/>
      <c r="IVH43" s="200"/>
      <c r="IVI43" s="355"/>
      <c r="IVJ43" s="355"/>
      <c r="IVK43" s="200"/>
      <c r="IVL43" s="355"/>
      <c r="IVM43" s="355"/>
      <c r="IVN43" s="200"/>
      <c r="IVO43" s="355"/>
      <c r="IVP43" s="355"/>
      <c r="IVQ43" s="200"/>
      <c r="IVR43" s="355"/>
      <c r="IVS43" s="355"/>
      <c r="IVT43" s="200"/>
      <c r="IVU43" s="355"/>
      <c r="IVV43" s="355"/>
      <c r="IVW43" s="200"/>
      <c r="IVX43" s="355"/>
      <c r="IVY43" s="355"/>
      <c r="IVZ43" s="200"/>
      <c r="IWA43" s="355"/>
      <c r="IWB43" s="355"/>
      <c r="IWC43" s="200"/>
      <c r="IWD43" s="355"/>
      <c r="IWE43" s="355"/>
      <c r="IWF43" s="200"/>
      <c r="IWG43" s="355"/>
      <c r="IWH43" s="355"/>
      <c r="IWI43" s="200"/>
      <c r="IWJ43" s="355"/>
      <c r="IWK43" s="355"/>
      <c r="IWL43" s="200"/>
      <c r="IWM43" s="355"/>
      <c r="IWN43" s="355"/>
      <c r="IWO43" s="200"/>
      <c r="IWP43" s="355"/>
      <c r="IWQ43" s="355"/>
      <c r="IWR43" s="200"/>
      <c r="IWS43" s="355"/>
      <c r="IWT43" s="355"/>
      <c r="IWU43" s="200"/>
      <c r="IWV43" s="355"/>
      <c r="IWW43" s="355"/>
      <c r="IWX43" s="200"/>
      <c r="IWY43" s="355"/>
      <c r="IWZ43" s="355"/>
      <c r="IXA43" s="200"/>
      <c r="IXB43" s="355"/>
      <c r="IXC43" s="355"/>
      <c r="IXD43" s="200"/>
      <c r="IXE43" s="355"/>
      <c r="IXF43" s="355"/>
      <c r="IXG43" s="200"/>
      <c r="IXH43" s="355"/>
      <c r="IXI43" s="355"/>
      <c r="IXJ43" s="200"/>
      <c r="IXK43" s="355"/>
      <c r="IXL43" s="355"/>
      <c r="IXM43" s="200"/>
      <c r="IXN43" s="355"/>
      <c r="IXO43" s="355"/>
      <c r="IXP43" s="200"/>
      <c r="IXQ43" s="355"/>
      <c r="IXR43" s="355"/>
      <c r="IXS43" s="200"/>
      <c r="IXT43" s="355"/>
      <c r="IXU43" s="355"/>
      <c r="IXV43" s="200"/>
      <c r="IXW43" s="355"/>
      <c r="IXX43" s="355"/>
      <c r="IXY43" s="200"/>
      <c r="IXZ43" s="355"/>
      <c r="IYA43" s="355"/>
      <c r="IYB43" s="200"/>
      <c r="IYC43" s="355"/>
      <c r="IYD43" s="355"/>
      <c r="IYE43" s="200"/>
      <c r="IYF43" s="355"/>
      <c r="IYG43" s="355"/>
      <c r="IYH43" s="200"/>
      <c r="IYI43" s="355"/>
      <c r="IYJ43" s="355"/>
      <c r="IYK43" s="200"/>
      <c r="IYL43" s="355"/>
      <c r="IYM43" s="355"/>
      <c r="IYN43" s="200"/>
      <c r="IYO43" s="355"/>
      <c r="IYP43" s="355"/>
      <c r="IYQ43" s="200"/>
      <c r="IYR43" s="355"/>
      <c r="IYS43" s="355"/>
      <c r="IYT43" s="200"/>
      <c r="IYU43" s="355"/>
      <c r="IYV43" s="355"/>
      <c r="IYW43" s="200"/>
      <c r="IYX43" s="355"/>
      <c r="IYY43" s="355"/>
      <c r="IYZ43" s="200"/>
      <c r="IZA43" s="355"/>
      <c r="IZB43" s="355"/>
      <c r="IZC43" s="200"/>
      <c r="IZD43" s="355"/>
      <c r="IZE43" s="355"/>
      <c r="IZF43" s="200"/>
      <c r="IZG43" s="355"/>
      <c r="IZH43" s="355"/>
      <c r="IZI43" s="200"/>
      <c r="IZJ43" s="355"/>
      <c r="IZK43" s="355"/>
      <c r="IZL43" s="200"/>
      <c r="IZM43" s="355"/>
      <c r="IZN43" s="355"/>
      <c r="IZO43" s="200"/>
      <c r="IZP43" s="355"/>
      <c r="IZQ43" s="355"/>
      <c r="IZR43" s="200"/>
      <c r="IZS43" s="355"/>
      <c r="IZT43" s="355"/>
      <c r="IZU43" s="200"/>
      <c r="IZV43" s="355"/>
      <c r="IZW43" s="355"/>
      <c r="IZX43" s="200"/>
      <c r="IZY43" s="355"/>
      <c r="IZZ43" s="355"/>
      <c r="JAA43" s="200"/>
      <c r="JAB43" s="355"/>
      <c r="JAC43" s="355"/>
      <c r="JAD43" s="200"/>
      <c r="JAE43" s="355"/>
      <c r="JAF43" s="355"/>
      <c r="JAG43" s="200"/>
      <c r="JAH43" s="355"/>
      <c r="JAI43" s="355"/>
      <c r="JAJ43" s="200"/>
      <c r="JAK43" s="355"/>
      <c r="JAL43" s="355"/>
      <c r="JAM43" s="200"/>
      <c r="JAN43" s="355"/>
      <c r="JAO43" s="355"/>
      <c r="JAP43" s="200"/>
      <c r="JAQ43" s="355"/>
      <c r="JAR43" s="355"/>
      <c r="JAS43" s="200"/>
      <c r="JAT43" s="355"/>
      <c r="JAU43" s="355"/>
      <c r="JAV43" s="200"/>
      <c r="JAW43" s="355"/>
      <c r="JAX43" s="355"/>
      <c r="JAY43" s="200"/>
      <c r="JAZ43" s="355"/>
      <c r="JBA43" s="355"/>
      <c r="JBB43" s="200"/>
      <c r="JBC43" s="355"/>
      <c r="JBD43" s="355"/>
      <c r="JBE43" s="200"/>
      <c r="JBF43" s="355"/>
      <c r="JBG43" s="355"/>
      <c r="JBH43" s="200"/>
      <c r="JBI43" s="355"/>
      <c r="JBJ43" s="355"/>
      <c r="JBK43" s="200"/>
      <c r="JBL43" s="355"/>
      <c r="JBM43" s="355"/>
      <c r="JBN43" s="200"/>
      <c r="JBO43" s="355"/>
      <c r="JBP43" s="355"/>
      <c r="JBQ43" s="200"/>
      <c r="JBR43" s="355"/>
      <c r="JBS43" s="355"/>
      <c r="JBT43" s="200"/>
      <c r="JBU43" s="355"/>
      <c r="JBV43" s="355"/>
      <c r="JBW43" s="200"/>
      <c r="JBX43" s="355"/>
      <c r="JBY43" s="355"/>
      <c r="JBZ43" s="200"/>
      <c r="JCA43" s="355"/>
      <c r="JCB43" s="355"/>
      <c r="JCC43" s="200"/>
      <c r="JCD43" s="355"/>
      <c r="JCE43" s="355"/>
      <c r="JCF43" s="200"/>
      <c r="JCG43" s="355"/>
      <c r="JCH43" s="355"/>
      <c r="JCI43" s="200"/>
      <c r="JCJ43" s="355"/>
      <c r="JCK43" s="355"/>
      <c r="JCL43" s="200"/>
      <c r="JCM43" s="355"/>
      <c r="JCN43" s="355"/>
      <c r="JCO43" s="200"/>
      <c r="JCP43" s="355"/>
      <c r="JCQ43" s="355"/>
      <c r="JCR43" s="200"/>
      <c r="JCS43" s="355"/>
      <c r="JCT43" s="355"/>
      <c r="JCU43" s="200"/>
      <c r="JCV43" s="355"/>
      <c r="JCW43" s="355"/>
      <c r="JCX43" s="200"/>
      <c r="JCY43" s="355"/>
      <c r="JCZ43" s="355"/>
      <c r="JDA43" s="200"/>
      <c r="JDB43" s="355"/>
      <c r="JDC43" s="355"/>
      <c r="JDD43" s="200"/>
      <c r="JDE43" s="355"/>
      <c r="JDF43" s="355"/>
      <c r="JDG43" s="200"/>
      <c r="JDH43" s="355"/>
      <c r="JDI43" s="355"/>
      <c r="JDJ43" s="200"/>
      <c r="JDK43" s="355"/>
      <c r="JDL43" s="355"/>
      <c r="JDM43" s="200"/>
      <c r="JDN43" s="355"/>
      <c r="JDO43" s="355"/>
      <c r="JDP43" s="200"/>
      <c r="JDQ43" s="355"/>
      <c r="JDR43" s="355"/>
      <c r="JDS43" s="200"/>
      <c r="JDT43" s="355"/>
      <c r="JDU43" s="355"/>
      <c r="JDV43" s="200"/>
      <c r="JDW43" s="355"/>
      <c r="JDX43" s="355"/>
      <c r="JDY43" s="200"/>
      <c r="JDZ43" s="355"/>
      <c r="JEA43" s="355"/>
      <c r="JEB43" s="200"/>
      <c r="JEC43" s="355"/>
      <c r="JED43" s="355"/>
      <c r="JEE43" s="200"/>
      <c r="JEF43" s="355"/>
      <c r="JEG43" s="355"/>
      <c r="JEH43" s="200"/>
      <c r="JEI43" s="355"/>
      <c r="JEJ43" s="355"/>
      <c r="JEK43" s="200"/>
      <c r="JEL43" s="355"/>
      <c r="JEM43" s="355"/>
      <c r="JEN43" s="200"/>
      <c r="JEO43" s="355"/>
      <c r="JEP43" s="355"/>
      <c r="JEQ43" s="200"/>
      <c r="JER43" s="355"/>
      <c r="JES43" s="355"/>
      <c r="JET43" s="200"/>
      <c r="JEU43" s="355"/>
      <c r="JEV43" s="355"/>
      <c r="JEW43" s="200"/>
      <c r="JEX43" s="355"/>
      <c r="JEY43" s="355"/>
      <c r="JEZ43" s="200"/>
      <c r="JFA43" s="355"/>
      <c r="JFB43" s="355"/>
      <c r="JFC43" s="200"/>
      <c r="JFD43" s="355"/>
      <c r="JFE43" s="355"/>
      <c r="JFF43" s="200"/>
      <c r="JFG43" s="355"/>
      <c r="JFH43" s="355"/>
      <c r="JFI43" s="200"/>
      <c r="JFJ43" s="355"/>
      <c r="JFK43" s="355"/>
      <c r="JFL43" s="200"/>
      <c r="JFM43" s="355"/>
      <c r="JFN43" s="355"/>
      <c r="JFO43" s="200"/>
      <c r="JFP43" s="355"/>
      <c r="JFQ43" s="355"/>
      <c r="JFR43" s="200"/>
      <c r="JFS43" s="355"/>
      <c r="JFT43" s="355"/>
      <c r="JFU43" s="200"/>
      <c r="JFV43" s="355"/>
      <c r="JFW43" s="355"/>
      <c r="JFX43" s="200"/>
      <c r="JFY43" s="355"/>
      <c r="JFZ43" s="355"/>
      <c r="JGA43" s="200"/>
      <c r="JGB43" s="355"/>
      <c r="JGC43" s="355"/>
      <c r="JGD43" s="200"/>
      <c r="JGE43" s="355"/>
      <c r="JGF43" s="355"/>
      <c r="JGG43" s="200"/>
      <c r="JGH43" s="355"/>
      <c r="JGI43" s="355"/>
      <c r="JGJ43" s="200"/>
      <c r="JGK43" s="355"/>
      <c r="JGL43" s="355"/>
      <c r="JGM43" s="200"/>
      <c r="JGN43" s="355"/>
      <c r="JGO43" s="355"/>
      <c r="JGP43" s="200"/>
      <c r="JGQ43" s="355"/>
      <c r="JGR43" s="355"/>
      <c r="JGS43" s="200"/>
      <c r="JGT43" s="355"/>
      <c r="JGU43" s="355"/>
      <c r="JGV43" s="200"/>
      <c r="JGW43" s="355"/>
      <c r="JGX43" s="355"/>
      <c r="JGY43" s="200"/>
      <c r="JGZ43" s="355"/>
      <c r="JHA43" s="355"/>
      <c r="JHB43" s="200"/>
      <c r="JHC43" s="355"/>
      <c r="JHD43" s="355"/>
      <c r="JHE43" s="200"/>
      <c r="JHF43" s="355"/>
      <c r="JHG43" s="355"/>
      <c r="JHH43" s="200"/>
      <c r="JHI43" s="355"/>
      <c r="JHJ43" s="355"/>
      <c r="JHK43" s="200"/>
      <c r="JHL43" s="355"/>
      <c r="JHM43" s="355"/>
      <c r="JHN43" s="200"/>
      <c r="JHO43" s="355"/>
      <c r="JHP43" s="355"/>
      <c r="JHQ43" s="200"/>
      <c r="JHR43" s="355"/>
      <c r="JHS43" s="355"/>
      <c r="JHT43" s="200"/>
      <c r="JHU43" s="355"/>
      <c r="JHV43" s="355"/>
      <c r="JHW43" s="200"/>
      <c r="JHX43" s="355"/>
      <c r="JHY43" s="355"/>
      <c r="JHZ43" s="200"/>
      <c r="JIA43" s="355"/>
      <c r="JIB43" s="355"/>
      <c r="JIC43" s="200"/>
      <c r="JID43" s="355"/>
      <c r="JIE43" s="355"/>
      <c r="JIF43" s="200"/>
      <c r="JIG43" s="355"/>
      <c r="JIH43" s="355"/>
      <c r="JII43" s="200"/>
      <c r="JIJ43" s="355"/>
      <c r="JIK43" s="355"/>
      <c r="JIL43" s="200"/>
      <c r="JIM43" s="355"/>
      <c r="JIN43" s="355"/>
      <c r="JIO43" s="200"/>
      <c r="JIP43" s="355"/>
      <c r="JIQ43" s="355"/>
      <c r="JIR43" s="200"/>
      <c r="JIS43" s="355"/>
      <c r="JIT43" s="355"/>
      <c r="JIU43" s="200"/>
      <c r="JIV43" s="355"/>
      <c r="JIW43" s="355"/>
      <c r="JIX43" s="200"/>
      <c r="JIY43" s="355"/>
      <c r="JIZ43" s="355"/>
      <c r="JJA43" s="200"/>
      <c r="JJB43" s="355"/>
      <c r="JJC43" s="355"/>
      <c r="JJD43" s="200"/>
      <c r="JJE43" s="355"/>
      <c r="JJF43" s="355"/>
      <c r="JJG43" s="200"/>
      <c r="JJH43" s="355"/>
      <c r="JJI43" s="355"/>
      <c r="JJJ43" s="200"/>
      <c r="JJK43" s="355"/>
      <c r="JJL43" s="355"/>
      <c r="JJM43" s="200"/>
      <c r="JJN43" s="355"/>
      <c r="JJO43" s="355"/>
      <c r="JJP43" s="200"/>
      <c r="JJQ43" s="355"/>
      <c r="JJR43" s="355"/>
      <c r="JJS43" s="200"/>
      <c r="JJT43" s="355"/>
      <c r="JJU43" s="355"/>
      <c r="JJV43" s="200"/>
      <c r="JJW43" s="355"/>
      <c r="JJX43" s="355"/>
      <c r="JJY43" s="200"/>
      <c r="JJZ43" s="355"/>
      <c r="JKA43" s="355"/>
      <c r="JKB43" s="200"/>
      <c r="JKC43" s="355"/>
      <c r="JKD43" s="355"/>
      <c r="JKE43" s="200"/>
      <c r="JKF43" s="355"/>
      <c r="JKG43" s="355"/>
      <c r="JKH43" s="200"/>
      <c r="JKI43" s="355"/>
      <c r="JKJ43" s="355"/>
      <c r="JKK43" s="200"/>
      <c r="JKL43" s="355"/>
      <c r="JKM43" s="355"/>
      <c r="JKN43" s="200"/>
      <c r="JKO43" s="355"/>
      <c r="JKP43" s="355"/>
      <c r="JKQ43" s="200"/>
      <c r="JKR43" s="355"/>
      <c r="JKS43" s="355"/>
      <c r="JKT43" s="200"/>
      <c r="JKU43" s="355"/>
      <c r="JKV43" s="355"/>
      <c r="JKW43" s="200"/>
      <c r="JKX43" s="355"/>
      <c r="JKY43" s="355"/>
      <c r="JKZ43" s="200"/>
      <c r="JLA43" s="355"/>
      <c r="JLB43" s="355"/>
      <c r="JLC43" s="200"/>
      <c r="JLD43" s="355"/>
      <c r="JLE43" s="355"/>
      <c r="JLF43" s="200"/>
      <c r="JLG43" s="355"/>
      <c r="JLH43" s="355"/>
      <c r="JLI43" s="200"/>
      <c r="JLJ43" s="355"/>
      <c r="JLK43" s="355"/>
      <c r="JLL43" s="200"/>
      <c r="JLM43" s="355"/>
      <c r="JLN43" s="355"/>
      <c r="JLO43" s="200"/>
      <c r="JLP43" s="355"/>
      <c r="JLQ43" s="355"/>
      <c r="JLR43" s="200"/>
      <c r="JLS43" s="355"/>
      <c r="JLT43" s="355"/>
      <c r="JLU43" s="200"/>
      <c r="JLV43" s="355"/>
      <c r="JLW43" s="355"/>
      <c r="JLX43" s="200"/>
      <c r="JLY43" s="355"/>
      <c r="JLZ43" s="355"/>
      <c r="JMA43" s="200"/>
      <c r="JMB43" s="355"/>
      <c r="JMC43" s="355"/>
      <c r="JMD43" s="200"/>
      <c r="JME43" s="355"/>
      <c r="JMF43" s="355"/>
      <c r="JMG43" s="200"/>
      <c r="JMH43" s="355"/>
      <c r="JMI43" s="355"/>
      <c r="JMJ43" s="200"/>
      <c r="JMK43" s="355"/>
      <c r="JML43" s="355"/>
      <c r="JMM43" s="200"/>
      <c r="JMN43" s="355"/>
      <c r="JMO43" s="355"/>
      <c r="JMP43" s="200"/>
      <c r="JMQ43" s="355"/>
      <c r="JMR43" s="355"/>
      <c r="JMS43" s="200"/>
      <c r="JMT43" s="355"/>
      <c r="JMU43" s="355"/>
      <c r="JMV43" s="200"/>
      <c r="JMW43" s="355"/>
      <c r="JMX43" s="355"/>
      <c r="JMY43" s="200"/>
      <c r="JMZ43" s="355"/>
      <c r="JNA43" s="355"/>
      <c r="JNB43" s="200"/>
      <c r="JNC43" s="355"/>
      <c r="JND43" s="355"/>
      <c r="JNE43" s="200"/>
      <c r="JNF43" s="355"/>
      <c r="JNG43" s="355"/>
      <c r="JNH43" s="200"/>
      <c r="JNI43" s="355"/>
      <c r="JNJ43" s="355"/>
      <c r="JNK43" s="200"/>
      <c r="JNL43" s="355"/>
      <c r="JNM43" s="355"/>
      <c r="JNN43" s="200"/>
      <c r="JNO43" s="355"/>
      <c r="JNP43" s="355"/>
      <c r="JNQ43" s="200"/>
      <c r="JNR43" s="355"/>
      <c r="JNS43" s="355"/>
      <c r="JNT43" s="200"/>
      <c r="JNU43" s="355"/>
      <c r="JNV43" s="355"/>
      <c r="JNW43" s="200"/>
      <c r="JNX43" s="355"/>
      <c r="JNY43" s="355"/>
      <c r="JNZ43" s="200"/>
      <c r="JOA43" s="355"/>
      <c r="JOB43" s="355"/>
      <c r="JOC43" s="200"/>
      <c r="JOD43" s="355"/>
      <c r="JOE43" s="355"/>
      <c r="JOF43" s="200"/>
      <c r="JOG43" s="355"/>
      <c r="JOH43" s="355"/>
      <c r="JOI43" s="200"/>
      <c r="JOJ43" s="355"/>
      <c r="JOK43" s="355"/>
      <c r="JOL43" s="200"/>
      <c r="JOM43" s="355"/>
      <c r="JON43" s="355"/>
      <c r="JOO43" s="200"/>
      <c r="JOP43" s="355"/>
      <c r="JOQ43" s="355"/>
      <c r="JOR43" s="200"/>
      <c r="JOS43" s="355"/>
      <c r="JOT43" s="355"/>
      <c r="JOU43" s="200"/>
      <c r="JOV43" s="355"/>
      <c r="JOW43" s="355"/>
      <c r="JOX43" s="200"/>
      <c r="JOY43" s="355"/>
      <c r="JOZ43" s="355"/>
      <c r="JPA43" s="200"/>
      <c r="JPB43" s="355"/>
      <c r="JPC43" s="355"/>
      <c r="JPD43" s="200"/>
      <c r="JPE43" s="355"/>
      <c r="JPF43" s="355"/>
      <c r="JPG43" s="200"/>
      <c r="JPH43" s="355"/>
      <c r="JPI43" s="355"/>
      <c r="JPJ43" s="200"/>
      <c r="JPK43" s="355"/>
      <c r="JPL43" s="355"/>
      <c r="JPM43" s="200"/>
      <c r="JPN43" s="355"/>
      <c r="JPO43" s="355"/>
      <c r="JPP43" s="200"/>
      <c r="JPQ43" s="355"/>
      <c r="JPR43" s="355"/>
      <c r="JPS43" s="200"/>
      <c r="JPT43" s="355"/>
      <c r="JPU43" s="355"/>
      <c r="JPV43" s="200"/>
      <c r="JPW43" s="355"/>
      <c r="JPX43" s="355"/>
      <c r="JPY43" s="200"/>
      <c r="JPZ43" s="355"/>
      <c r="JQA43" s="355"/>
      <c r="JQB43" s="200"/>
      <c r="JQC43" s="355"/>
      <c r="JQD43" s="355"/>
      <c r="JQE43" s="200"/>
      <c r="JQF43" s="355"/>
      <c r="JQG43" s="355"/>
      <c r="JQH43" s="200"/>
      <c r="JQI43" s="355"/>
      <c r="JQJ43" s="355"/>
      <c r="JQK43" s="200"/>
      <c r="JQL43" s="355"/>
      <c r="JQM43" s="355"/>
      <c r="JQN43" s="200"/>
      <c r="JQO43" s="355"/>
      <c r="JQP43" s="355"/>
      <c r="JQQ43" s="200"/>
      <c r="JQR43" s="355"/>
      <c r="JQS43" s="355"/>
      <c r="JQT43" s="200"/>
      <c r="JQU43" s="355"/>
      <c r="JQV43" s="355"/>
      <c r="JQW43" s="200"/>
      <c r="JQX43" s="355"/>
      <c r="JQY43" s="355"/>
      <c r="JQZ43" s="200"/>
      <c r="JRA43" s="355"/>
      <c r="JRB43" s="355"/>
      <c r="JRC43" s="200"/>
      <c r="JRD43" s="355"/>
      <c r="JRE43" s="355"/>
      <c r="JRF43" s="200"/>
      <c r="JRG43" s="355"/>
      <c r="JRH43" s="355"/>
      <c r="JRI43" s="200"/>
      <c r="JRJ43" s="355"/>
      <c r="JRK43" s="355"/>
      <c r="JRL43" s="200"/>
      <c r="JRM43" s="355"/>
      <c r="JRN43" s="355"/>
      <c r="JRO43" s="200"/>
      <c r="JRP43" s="355"/>
      <c r="JRQ43" s="355"/>
      <c r="JRR43" s="200"/>
      <c r="JRS43" s="355"/>
      <c r="JRT43" s="355"/>
      <c r="JRU43" s="200"/>
      <c r="JRV43" s="355"/>
      <c r="JRW43" s="355"/>
      <c r="JRX43" s="200"/>
      <c r="JRY43" s="355"/>
      <c r="JRZ43" s="355"/>
      <c r="JSA43" s="200"/>
      <c r="JSB43" s="355"/>
      <c r="JSC43" s="355"/>
      <c r="JSD43" s="200"/>
      <c r="JSE43" s="355"/>
      <c r="JSF43" s="355"/>
      <c r="JSG43" s="200"/>
      <c r="JSH43" s="355"/>
      <c r="JSI43" s="355"/>
      <c r="JSJ43" s="200"/>
      <c r="JSK43" s="355"/>
      <c r="JSL43" s="355"/>
      <c r="JSM43" s="200"/>
      <c r="JSN43" s="355"/>
      <c r="JSO43" s="355"/>
      <c r="JSP43" s="200"/>
      <c r="JSQ43" s="355"/>
      <c r="JSR43" s="355"/>
      <c r="JSS43" s="200"/>
      <c r="JST43" s="355"/>
      <c r="JSU43" s="355"/>
      <c r="JSV43" s="200"/>
      <c r="JSW43" s="355"/>
      <c r="JSX43" s="355"/>
      <c r="JSY43" s="200"/>
      <c r="JSZ43" s="355"/>
      <c r="JTA43" s="355"/>
      <c r="JTB43" s="200"/>
      <c r="JTC43" s="355"/>
      <c r="JTD43" s="355"/>
      <c r="JTE43" s="200"/>
      <c r="JTF43" s="355"/>
      <c r="JTG43" s="355"/>
      <c r="JTH43" s="200"/>
      <c r="JTI43" s="355"/>
      <c r="JTJ43" s="355"/>
      <c r="JTK43" s="200"/>
      <c r="JTL43" s="355"/>
      <c r="JTM43" s="355"/>
      <c r="JTN43" s="200"/>
      <c r="JTO43" s="355"/>
      <c r="JTP43" s="355"/>
      <c r="JTQ43" s="200"/>
      <c r="JTR43" s="355"/>
      <c r="JTS43" s="355"/>
      <c r="JTT43" s="200"/>
      <c r="JTU43" s="355"/>
      <c r="JTV43" s="355"/>
      <c r="JTW43" s="200"/>
      <c r="JTX43" s="355"/>
      <c r="JTY43" s="355"/>
      <c r="JTZ43" s="200"/>
      <c r="JUA43" s="355"/>
      <c r="JUB43" s="355"/>
      <c r="JUC43" s="200"/>
      <c r="JUD43" s="355"/>
      <c r="JUE43" s="355"/>
      <c r="JUF43" s="200"/>
      <c r="JUG43" s="355"/>
      <c r="JUH43" s="355"/>
      <c r="JUI43" s="200"/>
      <c r="JUJ43" s="355"/>
      <c r="JUK43" s="355"/>
      <c r="JUL43" s="200"/>
      <c r="JUM43" s="355"/>
      <c r="JUN43" s="355"/>
      <c r="JUO43" s="200"/>
      <c r="JUP43" s="355"/>
      <c r="JUQ43" s="355"/>
      <c r="JUR43" s="200"/>
      <c r="JUS43" s="355"/>
      <c r="JUT43" s="355"/>
      <c r="JUU43" s="200"/>
      <c r="JUV43" s="355"/>
      <c r="JUW43" s="355"/>
      <c r="JUX43" s="200"/>
      <c r="JUY43" s="355"/>
      <c r="JUZ43" s="355"/>
      <c r="JVA43" s="200"/>
      <c r="JVB43" s="355"/>
      <c r="JVC43" s="355"/>
      <c r="JVD43" s="200"/>
      <c r="JVE43" s="355"/>
      <c r="JVF43" s="355"/>
      <c r="JVG43" s="200"/>
      <c r="JVH43" s="355"/>
      <c r="JVI43" s="355"/>
      <c r="JVJ43" s="200"/>
      <c r="JVK43" s="355"/>
      <c r="JVL43" s="355"/>
      <c r="JVM43" s="200"/>
      <c r="JVN43" s="355"/>
      <c r="JVO43" s="355"/>
      <c r="JVP43" s="200"/>
      <c r="JVQ43" s="355"/>
      <c r="JVR43" s="355"/>
      <c r="JVS43" s="200"/>
      <c r="JVT43" s="355"/>
      <c r="JVU43" s="355"/>
      <c r="JVV43" s="200"/>
      <c r="JVW43" s="355"/>
      <c r="JVX43" s="355"/>
      <c r="JVY43" s="200"/>
      <c r="JVZ43" s="355"/>
      <c r="JWA43" s="355"/>
      <c r="JWB43" s="200"/>
      <c r="JWC43" s="355"/>
      <c r="JWD43" s="355"/>
      <c r="JWE43" s="200"/>
      <c r="JWF43" s="355"/>
      <c r="JWG43" s="355"/>
      <c r="JWH43" s="200"/>
      <c r="JWI43" s="355"/>
      <c r="JWJ43" s="355"/>
      <c r="JWK43" s="200"/>
      <c r="JWL43" s="355"/>
      <c r="JWM43" s="355"/>
      <c r="JWN43" s="200"/>
      <c r="JWO43" s="355"/>
      <c r="JWP43" s="355"/>
      <c r="JWQ43" s="200"/>
      <c r="JWR43" s="355"/>
      <c r="JWS43" s="355"/>
      <c r="JWT43" s="200"/>
      <c r="JWU43" s="355"/>
      <c r="JWV43" s="355"/>
      <c r="JWW43" s="200"/>
      <c r="JWX43" s="355"/>
      <c r="JWY43" s="355"/>
      <c r="JWZ43" s="200"/>
      <c r="JXA43" s="355"/>
      <c r="JXB43" s="355"/>
      <c r="JXC43" s="200"/>
      <c r="JXD43" s="355"/>
      <c r="JXE43" s="355"/>
      <c r="JXF43" s="200"/>
      <c r="JXG43" s="355"/>
      <c r="JXH43" s="355"/>
      <c r="JXI43" s="200"/>
      <c r="JXJ43" s="355"/>
      <c r="JXK43" s="355"/>
      <c r="JXL43" s="200"/>
      <c r="JXM43" s="355"/>
      <c r="JXN43" s="355"/>
      <c r="JXO43" s="200"/>
      <c r="JXP43" s="355"/>
      <c r="JXQ43" s="355"/>
      <c r="JXR43" s="200"/>
      <c r="JXS43" s="355"/>
      <c r="JXT43" s="355"/>
      <c r="JXU43" s="200"/>
      <c r="JXV43" s="355"/>
      <c r="JXW43" s="355"/>
      <c r="JXX43" s="200"/>
      <c r="JXY43" s="355"/>
      <c r="JXZ43" s="355"/>
      <c r="JYA43" s="200"/>
      <c r="JYB43" s="355"/>
      <c r="JYC43" s="355"/>
      <c r="JYD43" s="200"/>
      <c r="JYE43" s="355"/>
      <c r="JYF43" s="355"/>
      <c r="JYG43" s="200"/>
      <c r="JYH43" s="355"/>
      <c r="JYI43" s="355"/>
      <c r="JYJ43" s="200"/>
      <c r="JYK43" s="355"/>
      <c r="JYL43" s="355"/>
      <c r="JYM43" s="200"/>
      <c r="JYN43" s="355"/>
      <c r="JYO43" s="355"/>
      <c r="JYP43" s="200"/>
      <c r="JYQ43" s="355"/>
      <c r="JYR43" s="355"/>
      <c r="JYS43" s="200"/>
      <c r="JYT43" s="355"/>
      <c r="JYU43" s="355"/>
      <c r="JYV43" s="200"/>
      <c r="JYW43" s="355"/>
      <c r="JYX43" s="355"/>
      <c r="JYY43" s="200"/>
      <c r="JYZ43" s="355"/>
      <c r="JZA43" s="355"/>
      <c r="JZB43" s="200"/>
      <c r="JZC43" s="355"/>
      <c r="JZD43" s="355"/>
      <c r="JZE43" s="200"/>
      <c r="JZF43" s="355"/>
      <c r="JZG43" s="355"/>
      <c r="JZH43" s="200"/>
      <c r="JZI43" s="355"/>
      <c r="JZJ43" s="355"/>
      <c r="JZK43" s="200"/>
      <c r="JZL43" s="355"/>
      <c r="JZM43" s="355"/>
      <c r="JZN43" s="200"/>
      <c r="JZO43" s="355"/>
      <c r="JZP43" s="355"/>
      <c r="JZQ43" s="200"/>
      <c r="JZR43" s="355"/>
      <c r="JZS43" s="355"/>
      <c r="JZT43" s="200"/>
      <c r="JZU43" s="355"/>
      <c r="JZV43" s="355"/>
      <c r="JZW43" s="200"/>
      <c r="JZX43" s="355"/>
      <c r="JZY43" s="355"/>
      <c r="JZZ43" s="200"/>
      <c r="KAA43" s="355"/>
      <c r="KAB43" s="355"/>
      <c r="KAC43" s="200"/>
      <c r="KAD43" s="355"/>
      <c r="KAE43" s="355"/>
      <c r="KAF43" s="200"/>
      <c r="KAG43" s="355"/>
      <c r="KAH43" s="355"/>
      <c r="KAI43" s="200"/>
      <c r="KAJ43" s="355"/>
      <c r="KAK43" s="355"/>
      <c r="KAL43" s="200"/>
      <c r="KAM43" s="355"/>
      <c r="KAN43" s="355"/>
      <c r="KAO43" s="200"/>
      <c r="KAP43" s="355"/>
      <c r="KAQ43" s="355"/>
      <c r="KAR43" s="200"/>
      <c r="KAS43" s="355"/>
      <c r="KAT43" s="355"/>
      <c r="KAU43" s="200"/>
      <c r="KAV43" s="355"/>
      <c r="KAW43" s="355"/>
      <c r="KAX43" s="200"/>
      <c r="KAY43" s="355"/>
      <c r="KAZ43" s="355"/>
      <c r="KBA43" s="200"/>
      <c r="KBB43" s="355"/>
      <c r="KBC43" s="355"/>
      <c r="KBD43" s="200"/>
      <c r="KBE43" s="355"/>
      <c r="KBF43" s="355"/>
      <c r="KBG43" s="200"/>
      <c r="KBH43" s="355"/>
      <c r="KBI43" s="355"/>
      <c r="KBJ43" s="200"/>
      <c r="KBK43" s="355"/>
      <c r="KBL43" s="355"/>
      <c r="KBM43" s="200"/>
      <c r="KBN43" s="355"/>
      <c r="KBO43" s="355"/>
      <c r="KBP43" s="200"/>
      <c r="KBQ43" s="355"/>
      <c r="KBR43" s="355"/>
      <c r="KBS43" s="200"/>
      <c r="KBT43" s="355"/>
      <c r="KBU43" s="355"/>
      <c r="KBV43" s="200"/>
      <c r="KBW43" s="355"/>
      <c r="KBX43" s="355"/>
      <c r="KBY43" s="200"/>
      <c r="KBZ43" s="355"/>
      <c r="KCA43" s="355"/>
      <c r="KCB43" s="200"/>
      <c r="KCC43" s="355"/>
      <c r="KCD43" s="355"/>
      <c r="KCE43" s="200"/>
      <c r="KCF43" s="355"/>
      <c r="KCG43" s="355"/>
      <c r="KCH43" s="200"/>
      <c r="KCI43" s="355"/>
      <c r="KCJ43" s="355"/>
      <c r="KCK43" s="200"/>
      <c r="KCL43" s="355"/>
      <c r="KCM43" s="355"/>
      <c r="KCN43" s="200"/>
      <c r="KCO43" s="355"/>
      <c r="KCP43" s="355"/>
      <c r="KCQ43" s="200"/>
      <c r="KCR43" s="355"/>
      <c r="KCS43" s="355"/>
      <c r="KCT43" s="200"/>
      <c r="KCU43" s="355"/>
      <c r="KCV43" s="355"/>
      <c r="KCW43" s="200"/>
      <c r="KCX43" s="355"/>
      <c r="KCY43" s="355"/>
      <c r="KCZ43" s="200"/>
      <c r="KDA43" s="355"/>
      <c r="KDB43" s="355"/>
      <c r="KDC43" s="200"/>
      <c r="KDD43" s="355"/>
      <c r="KDE43" s="355"/>
      <c r="KDF43" s="200"/>
      <c r="KDG43" s="355"/>
      <c r="KDH43" s="355"/>
      <c r="KDI43" s="200"/>
      <c r="KDJ43" s="355"/>
      <c r="KDK43" s="355"/>
      <c r="KDL43" s="200"/>
      <c r="KDM43" s="355"/>
      <c r="KDN43" s="355"/>
      <c r="KDO43" s="200"/>
      <c r="KDP43" s="355"/>
      <c r="KDQ43" s="355"/>
      <c r="KDR43" s="200"/>
      <c r="KDS43" s="355"/>
      <c r="KDT43" s="355"/>
      <c r="KDU43" s="200"/>
      <c r="KDV43" s="355"/>
      <c r="KDW43" s="355"/>
      <c r="KDX43" s="200"/>
      <c r="KDY43" s="355"/>
      <c r="KDZ43" s="355"/>
      <c r="KEA43" s="200"/>
      <c r="KEB43" s="355"/>
      <c r="KEC43" s="355"/>
      <c r="KED43" s="200"/>
      <c r="KEE43" s="355"/>
      <c r="KEF43" s="355"/>
      <c r="KEG43" s="200"/>
      <c r="KEH43" s="355"/>
      <c r="KEI43" s="355"/>
      <c r="KEJ43" s="200"/>
      <c r="KEK43" s="355"/>
      <c r="KEL43" s="355"/>
      <c r="KEM43" s="200"/>
      <c r="KEN43" s="355"/>
      <c r="KEO43" s="355"/>
      <c r="KEP43" s="200"/>
      <c r="KEQ43" s="355"/>
      <c r="KER43" s="355"/>
      <c r="KES43" s="200"/>
      <c r="KET43" s="355"/>
      <c r="KEU43" s="355"/>
      <c r="KEV43" s="200"/>
      <c r="KEW43" s="355"/>
      <c r="KEX43" s="355"/>
      <c r="KEY43" s="200"/>
      <c r="KEZ43" s="355"/>
      <c r="KFA43" s="355"/>
      <c r="KFB43" s="200"/>
      <c r="KFC43" s="355"/>
      <c r="KFD43" s="355"/>
      <c r="KFE43" s="200"/>
      <c r="KFF43" s="355"/>
      <c r="KFG43" s="355"/>
      <c r="KFH43" s="200"/>
      <c r="KFI43" s="355"/>
      <c r="KFJ43" s="355"/>
      <c r="KFK43" s="200"/>
      <c r="KFL43" s="355"/>
      <c r="KFM43" s="355"/>
      <c r="KFN43" s="200"/>
      <c r="KFO43" s="355"/>
      <c r="KFP43" s="355"/>
      <c r="KFQ43" s="200"/>
      <c r="KFR43" s="355"/>
      <c r="KFS43" s="355"/>
      <c r="KFT43" s="200"/>
      <c r="KFU43" s="355"/>
      <c r="KFV43" s="355"/>
      <c r="KFW43" s="200"/>
      <c r="KFX43" s="355"/>
      <c r="KFY43" s="355"/>
      <c r="KFZ43" s="200"/>
      <c r="KGA43" s="355"/>
      <c r="KGB43" s="355"/>
      <c r="KGC43" s="200"/>
      <c r="KGD43" s="355"/>
      <c r="KGE43" s="355"/>
      <c r="KGF43" s="200"/>
      <c r="KGG43" s="355"/>
      <c r="KGH43" s="355"/>
      <c r="KGI43" s="200"/>
      <c r="KGJ43" s="355"/>
      <c r="KGK43" s="355"/>
      <c r="KGL43" s="200"/>
      <c r="KGM43" s="355"/>
      <c r="KGN43" s="355"/>
      <c r="KGO43" s="200"/>
      <c r="KGP43" s="355"/>
      <c r="KGQ43" s="355"/>
      <c r="KGR43" s="200"/>
      <c r="KGS43" s="355"/>
      <c r="KGT43" s="355"/>
      <c r="KGU43" s="200"/>
      <c r="KGV43" s="355"/>
      <c r="KGW43" s="355"/>
      <c r="KGX43" s="200"/>
      <c r="KGY43" s="355"/>
      <c r="KGZ43" s="355"/>
      <c r="KHA43" s="200"/>
      <c r="KHB43" s="355"/>
      <c r="KHC43" s="355"/>
      <c r="KHD43" s="200"/>
      <c r="KHE43" s="355"/>
      <c r="KHF43" s="355"/>
      <c r="KHG43" s="200"/>
      <c r="KHH43" s="355"/>
      <c r="KHI43" s="355"/>
      <c r="KHJ43" s="200"/>
      <c r="KHK43" s="355"/>
      <c r="KHL43" s="355"/>
      <c r="KHM43" s="200"/>
      <c r="KHN43" s="355"/>
      <c r="KHO43" s="355"/>
      <c r="KHP43" s="200"/>
      <c r="KHQ43" s="355"/>
      <c r="KHR43" s="355"/>
      <c r="KHS43" s="200"/>
      <c r="KHT43" s="355"/>
      <c r="KHU43" s="355"/>
      <c r="KHV43" s="200"/>
      <c r="KHW43" s="355"/>
      <c r="KHX43" s="355"/>
      <c r="KHY43" s="200"/>
      <c r="KHZ43" s="355"/>
      <c r="KIA43" s="355"/>
      <c r="KIB43" s="200"/>
      <c r="KIC43" s="355"/>
      <c r="KID43" s="355"/>
      <c r="KIE43" s="200"/>
      <c r="KIF43" s="355"/>
      <c r="KIG43" s="355"/>
      <c r="KIH43" s="200"/>
      <c r="KII43" s="355"/>
      <c r="KIJ43" s="355"/>
      <c r="KIK43" s="200"/>
      <c r="KIL43" s="355"/>
      <c r="KIM43" s="355"/>
      <c r="KIN43" s="200"/>
      <c r="KIO43" s="355"/>
      <c r="KIP43" s="355"/>
      <c r="KIQ43" s="200"/>
      <c r="KIR43" s="355"/>
      <c r="KIS43" s="355"/>
      <c r="KIT43" s="200"/>
      <c r="KIU43" s="355"/>
      <c r="KIV43" s="355"/>
      <c r="KIW43" s="200"/>
      <c r="KIX43" s="355"/>
      <c r="KIY43" s="355"/>
      <c r="KIZ43" s="200"/>
      <c r="KJA43" s="355"/>
      <c r="KJB43" s="355"/>
      <c r="KJC43" s="200"/>
      <c r="KJD43" s="355"/>
      <c r="KJE43" s="355"/>
      <c r="KJF43" s="200"/>
      <c r="KJG43" s="355"/>
      <c r="KJH43" s="355"/>
      <c r="KJI43" s="200"/>
      <c r="KJJ43" s="355"/>
      <c r="KJK43" s="355"/>
      <c r="KJL43" s="200"/>
      <c r="KJM43" s="355"/>
      <c r="KJN43" s="355"/>
      <c r="KJO43" s="200"/>
      <c r="KJP43" s="355"/>
      <c r="KJQ43" s="355"/>
      <c r="KJR43" s="200"/>
      <c r="KJS43" s="355"/>
      <c r="KJT43" s="355"/>
      <c r="KJU43" s="200"/>
      <c r="KJV43" s="355"/>
      <c r="KJW43" s="355"/>
      <c r="KJX43" s="200"/>
      <c r="KJY43" s="355"/>
      <c r="KJZ43" s="355"/>
      <c r="KKA43" s="200"/>
      <c r="KKB43" s="355"/>
      <c r="KKC43" s="355"/>
      <c r="KKD43" s="200"/>
      <c r="KKE43" s="355"/>
      <c r="KKF43" s="355"/>
      <c r="KKG43" s="200"/>
      <c r="KKH43" s="355"/>
      <c r="KKI43" s="355"/>
      <c r="KKJ43" s="200"/>
      <c r="KKK43" s="355"/>
      <c r="KKL43" s="355"/>
      <c r="KKM43" s="200"/>
      <c r="KKN43" s="355"/>
      <c r="KKO43" s="355"/>
      <c r="KKP43" s="200"/>
      <c r="KKQ43" s="355"/>
      <c r="KKR43" s="355"/>
      <c r="KKS43" s="200"/>
      <c r="KKT43" s="355"/>
      <c r="KKU43" s="355"/>
      <c r="KKV43" s="200"/>
      <c r="KKW43" s="355"/>
      <c r="KKX43" s="355"/>
      <c r="KKY43" s="200"/>
      <c r="KKZ43" s="355"/>
      <c r="KLA43" s="355"/>
      <c r="KLB43" s="200"/>
      <c r="KLC43" s="355"/>
      <c r="KLD43" s="355"/>
      <c r="KLE43" s="200"/>
      <c r="KLF43" s="355"/>
      <c r="KLG43" s="355"/>
      <c r="KLH43" s="200"/>
      <c r="KLI43" s="355"/>
      <c r="KLJ43" s="355"/>
      <c r="KLK43" s="200"/>
      <c r="KLL43" s="355"/>
      <c r="KLM43" s="355"/>
      <c r="KLN43" s="200"/>
      <c r="KLO43" s="355"/>
      <c r="KLP43" s="355"/>
      <c r="KLQ43" s="200"/>
      <c r="KLR43" s="355"/>
      <c r="KLS43" s="355"/>
      <c r="KLT43" s="200"/>
      <c r="KLU43" s="355"/>
      <c r="KLV43" s="355"/>
      <c r="KLW43" s="200"/>
      <c r="KLX43" s="355"/>
      <c r="KLY43" s="355"/>
      <c r="KLZ43" s="200"/>
      <c r="KMA43" s="355"/>
      <c r="KMB43" s="355"/>
      <c r="KMC43" s="200"/>
      <c r="KMD43" s="355"/>
      <c r="KME43" s="355"/>
      <c r="KMF43" s="200"/>
      <c r="KMG43" s="355"/>
      <c r="KMH43" s="355"/>
      <c r="KMI43" s="200"/>
      <c r="KMJ43" s="355"/>
      <c r="KMK43" s="355"/>
      <c r="KML43" s="200"/>
      <c r="KMM43" s="355"/>
      <c r="KMN43" s="355"/>
      <c r="KMO43" s="200"/>
      <c r="KMP43" s="355"/>
      <c r="KMQ43" s="355"/>
      <c r="KMR43" s="200"/>
      <c r="KMS43" s="355"/>
      <c r="KMT43" s="355"/>
      <c r="KMU43" s="200"/>
      <c r="KMV43" s="355"/>
      <c r="KMW43" s="355"/>
      <c r="KMX43" s="200"/>
      <c r="KMY43" s="355"/>
      <c r="KMZ43" s="355"/>
      <c r="KNA43" s="200"/>
      <c r="KNB43" s="355"/>
      <c r="KNC43" s="355"/>
      <c r="KND43" s="200"/>
      <c r="KNE43" s="355"/>
      <c r="KNF43" s="355"/>
      <c r="KNG43" s="200"/>
      <c r="KNH43" s="355"/>
      <c r="KNI43" s="355"/>
      <c r="KNJ43" s="200"/>
      <c r="KNK43" s="355"/>
      <c r="KNL43" s="355"/>
      <c r="KNM43" s="200"/>
      <c r="KNN43" s="355"/>
      <c r="KNO43" s="355"/>
      <c r="KNP43" s="200"/>
      <c r="KNQ43" s="355"/>
      <c r="KNR43" s="355"/>
      <c r="KNS43" s="200"/>
      <c r="KNT43" s="355"/>
      <c r="KNU43" s="355"/>
      <c r="KNV43" s="200"/>
      <c r="KNW43" s="355"/>
      <c r="KNX43" s="355"/>
      <c r="KNY43" s="200"/>
      <c r="KNZ43" s="355"/>
      <c r="KOA43" s="355"/>
      <c r="KOB43" s="200"/>
      <c r="KOC43" s="355"/>
      <c r="KOD43" s="355"/>
      <c r="KOE43" s="200"/>
      <c r="KOF43" s="355"/>
      <c r="KOG43" s="355"/>
      <c r="KOH43" s="200"/>
      <c r="KOI43" s="355"/>
      <c r="KOJ43" s="355"/>
      <c r="KOK43" s="200"/>
      <c r="KOL43" s="355"/>
      <c r="KOM43" s="355"/>
      <c r="KON43" s="200"/>
      <c r="KOO43" s="355"/>
      <c r="KOP43" s="355"/>
      <c r="KOQ43" s="200"/>
      <c r="KOR43" s="355"/>
      <c r="KOS43" s="355"/>
      <c r="KOT43" s="200"/>
      <c r="KOU43" s="355"/>
      <c r="KOV43" s="355"/>
      <c r="KOW43" s="200"/>
      <c r="KOX43" s="355"/>
      <c r="KOY43" s="355"/>
      <c r="KOZ43" s="200"/>
      <c r="KPA43" s="355"/>
      <c r="KPB43" s="355"/>
      <c r="KPC43" s="200"/>
      <c r="KPD43" s="355"/>
      <c r="KPE43" s="355"/>
      <c r="KPF43" s="200"/>
      <c r="KPG43" s="355"/>
      <c r="KPH43" s="355"/>
      <c r="KPI43" s="200"/>
      <c r="KPJ43" s="355"/>
      <c r="KPK43" s="355"/>
      <c r="KPL43" s="200"/>
      <c r="KPM43" s="355"/>
      <c r="KPN43" s="355"/>
      <c r="KPO43" s="200"/>
      <c r="KPP43" s="355"/>
      <c r="KPQ43" s="355"/>
      <c r="KPR43" s="200"/>
      <c r="KPS43" s="355"/>
      <c r="KPT43" s="355"/>
      <c r="KPU43" s="200"/>
      <c r="KPV43" s="355"/>
      <c r="KPW43" s="355"/>
      <c r="KPX43" s="200"/>
      <c r="KPY43" s="355"/>
      <c r="KPZ43" s="355"/>
      <c r="KQA43" s="200"/>
      <c r="KQB43" s="355"/>
      <c r="KQC43" s="355"/>
      <c r="KQD43" s="200"/>
      <c r="KQE43" s="355"/>
      <c r="KQF43" s="355"/>
      <c r="KQG43" s="200"/>
      <c r="KQH43" s="355"/>
      <c r="KQI43" s="355"/>
      <c r="KQJ43" s="200"/>
      <c r="KQK43" s="355"/>
      <c r="KQL43" s="355"/>
      <c r="KQM43" s="200"/>
      <c r="KQN43" s="355"/>
      <c r="KQO43" s="355"/>
      <c r="KQP43" s="200"/>
      <c r="KQQ43" s="355"/>
      <c r="KQR43" s="355"/>
      <c r="KQS43" s="200"/>
      <c r="KQT43" s="355"/>
      <c r="KQU43" s="355"/>
      <c r="KQV43" s="200"/>
      <c r="KQW43" s="355"/>
      <c r="KQX43" s="355"/>
      <c r="KQY43" s="200"/>
      <c r="KQZ43" s="355"/>
      <c r="KRA43" s="355"/>
      <c r="KRB43" s="200"/>
      <c r="KRC43" s="355"/>
      <c r="KRD43" s="355"/>
      <c r="KRE43" s="200"/>
      <c r="KRF43" s="355"/>
      <c r="KRG43" s="355"/>
      <c r="KRH43" s="200"/>
      <c r="KRI43" s="355"/>
      <c r="KRJ43" s="355"/>
      <c r="KRK43" s="200"/>
      <c r="KRL43" s="355"/>
      <c r="KRM43" s="355"/>
      <c r="KRN43" s="200"/>
      <c r="KRO43" s="355"/>
      <c r="KRP43" s="355"/>
      <c r="KRQ43" s="200"/>
      <c r="KRR43" s="355"/>
      <c r="KRS43" s="355"/>
      <c r="KRT43" s="200"/>
      <c r="KRU43" s="355"/>
      <c r="KRV43" s="355"/>
      <c r="KRW43" s="200"/>
      <c r="KRX43" s="355"/>
      <c r="KRY43" s="355"/>
      <c r="KRZ43" s="200"/>
      <c r="KSA43" s="355"/>
      <c r="KSB43" s="355"/>
      <c r="KSC43" s="200"/>
      <c r="KSD43" s="355"/>
      <c r="KSE43" s="355"/>
      <c r="KSF43" s="200"/>
      <c r="KSG43" s="355"/>
      <c r="KSH43" s="355"/>
      <c r="KSI43" s="200"/>
      <c r="KSJ43" s="355"/>
      <c r="KSK43" s="355"/>
      <c r="KSL43" s="200"/>
      <c r="KSM43" s="355"/>
      <c r="KSN43" s="355"/>
      <c r="KSO43" s="200"/>
      <c r="KSP43" s="355"/>
      <c r="KSQ43" s="355"/>
      <c r="KSR43" s="200"/>
      <c r="KSS43" s="355"/>
      <c r="KST43" s="355"/>
      <c r="KSU43" s="200"/>
      <c r="KSV43" s="355"/>
      <c r="KSW43" s="355"/>
      <c r="KSX43" s="200"/>
      <c r="KSY43" s="355"/>
      <c r="KSZ43" s="355"/>
      <c r="KTA43" s="200"/>
      <c r="KTB43" s="355"/>
      <c r="KTC43" s="355"/>
      <c r="KTD43" s="200"/>
      <c r="KTE43" s="355"/>
      <c r="KTF43" s="355"/>
      <c r="KTG43" s="200"/>
      <c r="KTH43" s="355"/>
      <c r="KTI43" s="355"/>
      <c r="KTJ43" s="200"/>
      <c r="KTK43" s="355"/>
      <c r="KTL43" s="355"/>
      <c r="KTM43" s="200"/>
      <c r="KTN43" s="355"/>
      <c r="KTO43" s="355"/>
      <c r="KTP43" s="200"/>
      <c r="KTQ43" s="355"/>
      <c r="KTR43" s="355"/>
      <c r="KTS43" s="200"/>
      <c r="KTT43" s="355"/>
      <c r="KTU43" s="355"/>
      <c r="KTV43" s="200"/>
      <c r="KTW43" s="355"/>
      <c r="KTX43" s="355"/>
      <c r="KTY43" s="200"/>
      <c r="KTZ43" s="355"/>
      <c r="KUA43" s="355"/>
      <c r="KUB43" s="200"/>
      <c r="KUC43" s="355"/>
      <c r="KUD43" s="355"/>
      <c r="KUE43" s="200"/>
      <c r="KUF43" s="355"/>
      <c r="KUG43" s="355"/>
      <c r="KUH43" s="200"/>
      <c r="KUI43" s="355"/>
      <c r="KUJ43" s="355"/>
      <c r="KUK43" s="200"/>
      <c r="KUL43" s="355"/>
      <c r="KUM43" s="355"/>
      <c r="KUN43" s="200"/>
      <c r="KUO43" s="355"/>
      <c r="KUP43" s="355"/>
      <c r="KUQ43" s="200"/>
      <c r="KUR43" s="355"/>
      <c r="KUS43" s="355"/>
      <c r="KUT43" s="200"/>
      <c r="KUU43" s="355"/>
      <c r="KUV43" s="355"/>
      <c r="KUW43" s="200"/>
      <c r="KUX43" s="355"/>
      <c r="KUY43" s="355"/>
      <c r="KUZ43" s="200"/>
      <c r="KVA43" s="355"/>
      <c r="KVB43" s="355"/>
      <c r="KVC43" s="200"/>
      <c r="KVD43" s="355"/>
      <c r="KVE43" s="355"/>
      <c r="KVF43" s="200"/>
      <c r="KVG43" s="355"/>
      <c r="KVH43" s="355"/>
      <c r="KVI43" s="200"/>
      <c r="KVJ43" s="355"/>
      <c r="KVK43" s="355"/>
      <c r="KVL43" s="200"/>
      <c r="KVM43" s="355"/>
      <c r="KVN43" s="355"/>
      <c r="KVO43" s="200"/>
      <c r="KVP43" s="355"/>
      <c r="KVQ43" s="355"/>
      <c r="KVR43" s="200"/>
      <c r="KVS43" s="355"/>
      <c r="KVT43" s="355"/>
      <c r="KVU43" s="200"/>
      <c r="KVV43" s="355"/>
      <c r="KVW43" s="355"/>
      <c r="KVX43" s="200"/>
      <c r="KVY43" s="355"/>
      <c r="KVZ43" s="355"/>
      <c r="KWA43" s="200"/>
      <c r="KWB43" s="355"/>
      <c r="KWC43" s="355"/>
      <c r="KWD43" s="200"/>
      <c r="KWE43" s="355"/>
      <c r="KWF43" s="355"/>
      <c r="KWG43" s="200"/>
      <c r="KWH43" s="355"/>
      <c r="KWI43" s="355"/>
      <c r="KWJ43" s="200"/>
      <c r="KWK43" s="355"/>
      <c r="KWL43" s="355"/>
      <c r="KWM43" s="200"/>
      <c r="KWN43" s="355"/>
      <c r="KWO43" s="355"/>
      <c r="KWP43" s="200"/>
      <c r="KWQ43" s="355"/>
      <c r="KWR43" s="355"/>
      <c r="KWS43" s="200"/>
      <c r="KWT43" s="355"/>
      <c r="KWU43" s="355"/>
      <c r="KWV43" s="200"/>
      <c r="KWW43" s="355"/>
      <c r="KWX43" s="355"/>
      <c r="KWY43" s="200"/>
      <c r="KWZ43" s="355"/>
      <c r="KXA43" s="355"/>
      <c r="KXB43" s="200"/>
      <c r="KXC43" s="355"/>
      <c r="KXD43" s="355"/>
      <c r="KXE43" s="200"/>
      <c r="KXF43" s="355"/>
      <c r="KXG43" s="355"/>
      <c r="KXH43" s="200"/>
      <c r="KXI43" s="355"/>
      <c r="KXJ43" s="355"/>
      <c r="KXK43" s="200"/>
      <c r="KXL43" s="355"/>
      <c r="KXM43" s="355"/>
      <c r="KXN43" s="200"/>
      <c r="KXO43" s="355"/>
      <c r="KXP43" s="355"/>
      <c r="KXQ43" s="200"/>
      <c r="KXR43" s="355"/>
      <c r="KXS43" s="355"/>
      <c r="KXT43" s="200"/>
      <c r="KXU43" s="355"/>
      <c r="KXV43" s="355"/>
      <c r="KXW43" s="200"/>
      <c r="KXX43" s="355"/>
      <c r="KXY43" s="355"/>
      <c r="KXZ43" s="200"/>
      <c r="KYA43" s="355"/>
      <c r="KYB43" s="355"/>
      <c r="KYC43" s="200"/>
      <c r="KYD43" s="355"/>
      <c r="KYE43" s="355"/>
      <c r="KYF43" s="200"/>
      <c r="KYG43" s="355"/>
      <c r="KYH43" s="355"/>
      <c r="KYI43" s="200"/>
      <c r="KYJ43" s="355"/>
      <c r="KYK43" s="355"/>
      <c r="KYL43" s="200"/>
      <c r="KYM43" s="355"/>
      <c r="KYN43" s="355"/>
      <c r="KYO43" s="200"/>
      <c r="KYP43" s="355"/>
      <c r="KYQ43" s="355"/>
      <c r="KYR43" s="200"/>
      <c r="KYS43" s="355"/>
      <c r="KYT43" s="355"/>
      <c r="KYU43" s="200"/>
      <c r="KYV43" s="355"/>
      <c r="KYW43" s="355"/>
      <c r="KYX43" s="200"/>
      <c r="KYY43" s="355"/>
      <c r="KYZ43" s="355"/>
      <c r="KZA43" s="200"/>
      <c r="KZB43" s="355"/>
      <c r="KZC43" s="355"/>
      <c r="KZD43" s="200"/>
      <c r="KZE43" s="355"/>
      <c r="KZF43" s="355"/>
      <c r="KZG43" s="200"/>
      <c r="KZH43" s="355"/>
      <c r="KZI43" s="355"/>
      <c r="KZJ43" s="200"/>
      <c r="KZK43" s="355"/>
      <c r="KZL43" s="355"/>
      <c r="KZM43" s="200"/>
      <c r="KZN43" s="355"/>
      <c r="KZO43" s="355"/>
      <c r="KZP43" s="200"/>
      <c r="KZQ43" s="355"/>
      <c r="KZR43" s="355"/>
      <c r="KZS43" s="200"/>
      <c r="KZT43" s="355"/>
      <c r="KZU43" s="355"/>
      <c r="KZV43" s="200"/>
      <c r="KZW43" s="355"/>
      <c r="KZX43" s="355"/>
      <c r="KZY43" s="200"/>
      <c r="KZZ43" s="355"/>
      <c r="LAA43" s="355"/>
      <c r="LAB43" s="200"/>
      <c r="LAC43" s="355"/>
      <c r="LAD43" s="355"/>
      <c r="LAE43" s="200"/>
      <c r="LAF43" s="355"/>
      <c r="LAG43" s="355"/>
      <c r="LAH43" s="200"/>
      <c r="LAI43" s="355"/>
      <c r="LAJ43" s="355"/>
      <c r="LAK43" s="200"/>
      <c r="LAL43" s="355"/>
      <c r="LAM43" s="355"/>
      <c r="LAN43" s="200"/>
      <c r="LAO43" s="355"/>
      <c r="LAP43" s="355"/>
      <c r="LAQ43" s="200"/>
      <c r="LAR43" s="355"/>
      <c r="LAS43" s="355"/>
      <c r="LAT43" s="200"/>
      <c r="LAU43" s="355"/>
      <c r="LAV43" s="355"/>
      <c r="LAW43" s="200"/>
      <c r="LAX43" s="355"/>
      <c r="LAY43" s="355"/>
      <c r="LAZ43" s="200"/>
      <c r="LBA43" s="355"/>
      <c r="LBB43" s="355"/>
      <c r="LBC43" s="200"/>
      <c r="LBD43" s="355"/>
      <c r="LBE43" s="355"/>
      <c r="LBF43" s="200"/>
      <c r="LBG43" s="355"/>
      <c r="LBH43" s="355"/>
      <c r="LBI43" s="200"/>
      <c r="LBJ43" s="355"/>
      <c r="LBK43" s="355"/>
      <c r="LBL43" s="200"/>
      <c r="LBM43" s="355"/>
      <c r="LBN43" s="355"/>
      <c r="LBO43" s="200"/>
      <c r="LBP43" s="355"/>
      <c r="LBQ43" s="355"/>
      <c r="LBR43" s="200"/>
      <c r="LBS43" s="355"/>
      <c r="LBT43" s="355"/>
      <c r="LBU43" s="200"/>
      <c r="LBV43" s="355"/>
      <c r="LBW43" s="355"/>
      <c r="LBX43" s="200"/>
      <c r="LBY43" s="355"/>
      <c r="LBZ43" s="355"/>
      <c r="LCA43" s="200"/>
      <c r="LCB43" s="355"/>
      <c r="LCC43" s="355"/>
      <c r="LCD43" s="200"/>
      <c r="LCE43" s="355"/>
      <c r="LCF43" s="355"/>
      <c r="LCG43" s="200"/>
      <c r="LCH43" s="355"/>
      <c r="LCI43" s="355"/>
      <c r="LCJ43" s="200"/>
      <c r="LCK43" s="355"/>
      <c r="LCL43" s="355"/>
      <c r="LCM43" s="200"/>
      <c r="LCN43" s="355"/>
      <c r="LCO43" s="355"/>
      <c r="LCP43" s="200"/>
      <c r="LCQ43" s="355"/>
      <c r="LCR43" s="355"/>
      <c r="LCS43" s="200"/>
      <c r="LCT43" s="355"/>
      <c r="LCU43" s="355"/>
      <c r="LCV43" s="200"/>
      <c r="LCW43" s="355"/>
      <c r="LCX43" s="355"/>
      <c r="LCY43" s="200"/>
      <c r="LCZ43" s="355"/>
      <c r="LDA43" s="355"/>
      <c r="LDB43" s="200"/>
      <c r="LDC43" s="355"/>
      <c r="LDD43" s="355"/>
      <c r="LDE43" s="200"/>
      <c r="LDF43" s="355"/>
      <c r="LDG43" s="355"/>
      <c r="LDH43" s="200"/>
      <c r="LDI43" s="355"/>
      <c r="LDJ43" s="355"/>
      <c r="LDK43" s="200"/>
      <c r="LDL43" s="355"/>
      <c r="LDM43" s="355"/>
      <c r="LDN43" s="200"/>
      <c r="LDO43" s="355"/>
      <c r="LDP43" s="355"/>
      <c r="LDQ43" s="200"/>
      <c r="LDR43" s="355"/>
      <c r="LDS43" s="355"/>
      <c r="LDT43" s="200"/>
      <c r="LDU43" s="355"/>
      <c r="LDV43" s="355"/>
      <c r="LDW43" s="200"/>
      <c r="LDX43" s="355"/>
      <c r="LDY43" s="355"/>
      <c r="LDZ43" s="200"/>
      <c r="LEA43" s="355"/>
      <c r="LEB43" s="355"/>
      <c r="LEC43" s="200"/>
      <c r="LED43" s="355"/>
      <c r="LEE43" s="355"/>
      <c r="LEF43" s="200"/>
      <c r="LEG43" s="355"/>
      <c r="LEH43" s="355"/>
      <c r="LEI43" s="200"/>
      <c r="LEJ43" s="355"/>
      <c r="LEK43" s="355"/>
      <c r="LEL43" s="200"/>
      <c r="LEM43" s="355"/>
      <c r="LEN43" s="355"/>
      <c r="LEO43" s="200"/>
      <c r="LEP43" s="355"/>
      <c r="LEQ43" s="355"/>
      <c r="LER43" s="200"/>
      <c r="LES43" s="355"/>
      <c r="LET43" s="355"/>
      <c r="LEU43" s="200"/>
      <c r="LEV43" s="355"/>
      <c r="LEW43" s="355"/>
      <c r="LEX43" s="200"/>
      <c r="LEY43" s="355"/>
      <c r="LEZ43" s="355"/>
      <c r="LFA43" s="200"/>
      <c r="LFB43" s="355"/>
      <c r="LFC43" s="355"/>
      <c r="LFD43" s="200"/>
      <c r="LFE43" s="355"/>
      <c r="LFF43" s="355"/>
      <c r="LFG43" s="200"/>
      <c r="LFH43" s="355"/>
      <c r="LFI43" s="355"/>
      <c r="LFJ43" s="200"/>
      <c r="LFK43" s="355"/>
      <c r="LFL43" s="355"/>
      <c r="LFM43" s="200"/>
      <c r="LFN43" s="355"/>
      <c r="LFO43" s="355"/>
      <c r="LFP43" s="200"/>
      <c r="LFQ43" s="355"/>
      <c r="LFR43" s="355"/>
      <c r="LFS43" s="200"/>
      <c r="LFT43" s="355"/>
      <c r="LFU43" s="355"/>
      <c r="LFV43" s="200"/>
      <c r="LFW43" s="355"/>
      <c r="LFX43" s="355"/>
      <c r="LFY43" s="200"/>
      <c r="LFZ43" s="355"/>
      <c r="LGA43" s="355"/>
      <c r="LGB43" s="200"/>
      <c r="LGC43" s="355"/>
      <c r="LGD43" s="355"/>
      <c r="LGE43" s="200"/>
      <c r="LGF43" s="355"/>
      <c r="LGG43" s="355"/>
      <c r="LGH43" s="200"/>
      <c r="LGI43" s="355"/>
      <c r="LGJ43" s="355"/>
      <c r="LGK43" s="200"/>
      <c r="LGL43" s="355"/>
      <c r="LGM43" s="355"/>
      <c r="LGN43" s="200"/>
      <c r="LGO43" s="355"/>
      <c r="LGP43" s="355"/>
      <c r="LGQ43" s="200"/>
      <c r="LGR43" s="355"/>
      <c r="LGS43" s="355"/>
      <c r="LGT43" s="200"/>
      <c r="LGU43" s="355"/>
      <c r="LGV43" s="355"/>
      <c r="LGW43" s="200"/>
      <c r="LGX43" s="355"/>
      <c r="LGY43" s="355"/>
      <c r="LGZ43" s="200"/>
      <c r="LHA43" s="355"/>
      <c r="LHB43" s="355"/>
      <c r="LHC43" s="200"/>
      <c r="LHD43" s="355"/>
      <c r="LHE43" s="355"/>
      <c r="LHF43" s="200"/>
      <c r="LHG43" s="355"/>
      <c r="LHH43" s="355"/>
      <c r="LHI43" s="200"/>
      <c r="LHJ43" s="355"/>
      <c r="LHK43" s="355"/>
      <c r="LHL43" s="200"/>
      <c r="LHM43" s="355"/>
      <c r="LHN43" s="355"/>
      <c r="LHO43" s="200"/>
      <c r="LHP43" s="355"/>
      <c r="LHQ43" s="355"/>
      <c r="LHR43" s="200"/>
      <c r="LHS43" s="355"/>
      <c r="LHT43" s="355"/>
      <c r="LHU43" s="200"/>
      <c r="LHV43" s="355"/>
      <c r="LHW43" s="355"/>
      <c r="LHX43" s="200"/>
      <c r="LHY43" s="355"/>
      <c r="LHZ43" s="355"/>
      <c r="LIA43" s="200"/>
      <c r="LIB43" s="355"/>
      <c r="LIC43" s="355"/>
      <c r="LID43" s="200"/>
      <c r="LIE43" s="355"/>
      <c r="LIF43" s="355"/>
      <c r="LIG43" s="200"/>
      <c r="LIH43" s="355"/>
      <c r="LII43" s="355"/>
      <c r="LIJ43" s="200"/>
      <c r="LIK43" s="355"/>
      <c r="LIL43" s="355"/>
      <c r="LIM43" s="200"/>
      <c r="LIN43" s="355"/>
      <c r="LIO43" s="355"/>
      <c r="LIP43" s="200"/>
      <c r="LIQ43" s="355"/>
      <c r="LIR43" s="355"/>
      <c r="LIS43" s="200"/>
      <c r="LIT43" s="355"/>
      <c r="LIU43" s="355"/>
      <c r="LIV43" s="200"/>
      <c r="LIW43" s="355"/>
      <c r="LIX43" s="355"/>
      <c r="LIY43" s="200"/>
      <c r="LIZ43" s="355"/>
      <c r="LJA43" s="355"/>
      <c r="LJB43" s="200"/>
      <c r="LJC43" s="355"/>
      <c r="LJD43" s="355"/>
      <c r="LJE43" s="200"/>
      <c r="LJF43" s="355"/>
      <c r="LJG43" s="355"/>
      <c r="LJH43" s="200"/>
      <c r="LJI43" s="355"/>
      <c r="LJJ43" s="355"/>
      <c r="LJK43" s="200"/>
      <c r="LJL43" s="355"/>
      <c r="LJM43" s="355"/>
      <c r="LJN43" s="200"/>
      <c r="LJO43" s="355"/>
      <c r="LJP43" s="355"/>
      <c r="LJQ43" s="200"/>
      <c r="LJR43" s="355"/>
      <c r="LJS43" s="355"/>
      <c r="LJT43" s="200"/>
      <c r="LJU43" s="355"/>
      <c r="LJV43" s="355"/>
      <c r="LJW43" s="200"/>
      <c r="LJX43" s="355"/>
      <c r="LJY43" s="355"/>
      <c r="LJZ43" s="200"/>
      <c r="LKA43" s="355"/>
      <c r="LKB43" s="355"/>
      <c r="LKC43" s="200"/>
      <c r="LKD43" s="355"/>
      <c r="LKE43" s="355"/>
      <c r="LKF43" s="200"/>
      <c r="LKG43" s="355"/>
      <c r="LKH43" s="355"/>
      <c r="LKI43" s="200"/>
      <c r="LKJ43" s="355"/>
      <c r="LKK43" s="355"/>
      <c r="LKL43" s="200"/>
      <c r="LKM43" s="355"/>
      <c r="LKN43" s="355"/>
      <c r="LKO43" s="200"/>
      <c r="LKP43" s="355"/>
      <c r="LKQ43" s="355"/>
      <c r="LKR43" s="200"/>
      <c r="LKS43" s="355"/>
      <c r="LKT43" s="355"/>
      <c r="LKU43" s="200"/>
      <c r="LKV43" s="355"/>
      <c r="LKW43" s="355"/>
      <c r="LKX43" s="200"/>
      <c r="LKY43" s="355"/>
      <c r="LKZ43" s="355"/>
      <c r="LLA43" s="200"/>
      <c r="LLB43" s="355"/>
      <c r="LLC43" s="355"/>
      <c r="LLD43" s="200"/>
      <c r="LLE43" s="355"/>
      <c r="LLF43" s="355"/>
      <c r="LLG43" s="200"/>
      <c r="LLH43" s="355"/>
      <c r="LLI43" s="355"/>
      <c r="LLJ43" s="200"/>
      <c r="LLK43" s="355"/>
      <c r="LLL43" s="355"/>
      <c r="LLM43" s="200"/>
      <c r="LLN43" s="355"/>
      <c r="LLO43" s="355"/>
      <c r="LLP43" s="200"/>
      <c r="LLQ43" s="355"/>
      <c r="LLR43" s="355"/>
      <c r="LLS43" s="200"/>
      <c r="LLT43" s="355"/>
      <c r="LLU43" s="355"/>
      <c r="LLV43" s="200"/>
      <c r="LLW43" s="355"/>
      <c r="LLX43" s="355"/>
      <c r="LLY43" s="200"/>
      <c r="LLZ43" s="355"/>
      <c r="LMA43" s="355"/>
      <c r="LMB43" s="200"/>
      <c r="LMC43" s="355"/>
      <c r="LMD43" s="355"/>
      <c r="LME43" s="200"/>
      <c r="LMF43" s="355"/>
      <c r="LMG43" s="355"/>
      <c r="LMH43" s="200"/>
      <c r="LMI43" s="355"/>
      <c r="LMJ43" s="355"/>
      <c r="LMK43" s="200"/>
      <c r="LML43" s="355"/>
      <c r="LMM43" s="355"/>
      <c r="LMN43" s="200"/>
      <c r="LMO43" s="355"/>
      <c r="LMP43" s="355"/>
      <c r="LMQ43" s="200"/>
      <c r="LMR43" s="355"/>
      <c r="LMS43" s="355"/>
      <c r="LMT43" s="200"/>
      <c r="LMU43" s="355"/>
      <c r="LMV43" s="355"/>
      <c r="LMW43" s="200"/>
      <c r="LMX43" s="355"/>
      <c r="LMY43" s="355"/>
      <c r="LMZ43" s="200"/>
      <c r="LNA43" s="355"/>
      <c r="LNB43" s="355"/>
      <c r="LNC43" s="200"/>
      <c r="LND43" s="355"/>
      <c r="LNE43" s="355"/>
      <c r="LNF43" s="200"/>
      <c r="LNG43" s="355"/>
      <c r="LNH43" s="355"/>
      <c r="LNI43" s="200"/>
      <c r="LNJ43" s="355"/>
      <c r="LNK43" s="355"/>
      <c r="LNL43" s="200"/>
      <c r="LNM43" s="355"/>
      <c r="LNN43" s="355"/>
      <c r="LNO43" s="200"/>
      <c r="LNP43" s="355"/>
      <c r="LNQ43" s="355"/>
      <c r="LNR43" s="200"/>
      <c r="LNS43" s="355"/>
      <c r="LNT43" s="355"/>
      <c r="LNU43" s="200"/>
      <c r="LNV43" s="355"/>
      <c r="LNW43" s="355"/>
      <c r="LNX43" s="200"/>
      <c r="LNY43" s="355"/>
      <c r="LNZ43" s="355"/>
      <c r="LOA43" s="200"/>
      <c r="LOB43" s="355"/>
      <c r="LOC43" s="355"/>
      <c r="LOD43" s="200"/>
      <c r="LOE43" s="355"/>
      <c r="LOF43" s="355"/>
      <c r="LOG43" s="200"/>
      <c r="LOH43" s="355"/>
      <c r="LOI43" s="355"/>
      <c r="LOJ43" s="200"/>
      <c r="LOK43" s="355"/>
      <c r="LOL43" s="355"/>
      <c r="LOM43" s="200"/>
      <c r="LON43" s="355"/>
      <c r="LOO43" s="355"/>
      <c r="LOP43" s="200"/>
      <c r="LOQ43" s="355"/>
      <c r="LOR43" s="355"/>
      <c r="LOS43" s="200"/>
      <c r="LOT43" s="355"/>
      <c r="LOU43" s="355"/>
      <c r="LOV43" s="200"/>
      <c r="LOW43" s="355"/>
      <c r="LOX43" s="355"/>
      <c r="LOY43" s="200"/>
      <c r="LOZ43" s="355"/>
      <c r="LPA43" s="355"/>
      <c r="LPB43" s="200"/>
      <c r="LPC43" s="355"/>
      <c r="LPD43" s="355"/>
      <c r="LPE43" s="200"/>
      <c r="LPF43" s="355"/>
      <c r="LPG43" s="355"/>
      <c r="LPH43" s="200"/>
      <c r="LPI43" s="355"/>
      <c r="LPJ43" s="355"/>
      <c r="LPK43" s="200"/>
      <c r="LPL43" s="355"/>
      <c r="LPM43" s="355"/>
      <c r="LPN43" s="200"/>
      <c r="LPO43" s="355"/>
      <c r="LPP43" s="355"/>
      <c r="LPQ43" s="200"/>
      <c r="LPR43" s="355"/>
      <c r="LPS43" s="355"/>
      <c r="LPT43" s="200"/>
      <c r="LPU43" s="355"/>
      <c r="LPV43" s="355"/>
      <c r="LPW43" s="200"/>
      <c r="LPX43" s="355"/>
      <c r="LPY43" s="355"/>
      <c r="LPZ43" s="200"/>
      <c r="LQA43" s="355"/>
      <c r="LQB43" s="355"/>
      <c r="LQC43" s="200"/>
      <c r="LQD43" s="355"/>
      <c r="LQE43" s="355"/>
      <c r="LQF43" s="200"/>
      <c r="LQG43" s="355"/>
      <c r="LQH43" s="355"/>
      <c r="LQI43" s="200"/>
      <c r="LQJ43" s="355"/>
      <c r="LQK43" s="355"/>
      <c r="LQL43" s="200"/>
      <c r="LQM43" s="355"/>
      <c r="LQN43" s="355"/>
      <c r="LQO43" s="200"/>
      <c r="LQP43" s="355"/>
      <c r="LQQ43" s="355"/>
      <c r="LQR43" s="200"/>
      <c r="LQS43" s="355"/>
      <c r="LQT43" s="355"/>
      <c r="LQU43" s="200"/>
      <c r="LQV43" s="355"/>
      <c r="LQW43" s="355"/>
      <c r="LQX43" s="200"/>
      <c r="LQY43" s="355"/>
      <c r="LQZ43" s="355"/>
      <c r="LRA43" s="200"/>
      <c r="LRB43" s="355"/>
      <c r="LRC43" s="355"/>
      <c r="LRD43" s="200"/>
      <c r="LRE43" s="355"/>
      <c r="LRF43" s="355"/>
      <c r="LRG43" s="200"/>
      <c r="LRH43" s="355"/>
      <c r="LRI43" s="355"/>
      <c r="LRJ43" s="200"/>
      <c r="LRK43" s="355"/>
      <c r="LRL43" s="355"/>
      <c r="LRM43" s="200"/>
      <c r="LRN43" s="355"/>
      <c r="LRO43" s="355"/>
      <c r="LRP43" s="200"/>
      <c r="LRQ43" s="355"/>
      <c r="LRR43" s="355"/>
      <c r="LRS43" s="200"/>
      <c r="LRT43" s="355"/>
      <c r="LRU43" s="355"/>
      <c r="LRV43" s="200"/>
      <c r="LRW43" s="355"/>
      <c r="LRX43" s="355"/>
      <c r="LRY43" s="200"/>
      <c r="LRZ43" s="355"/>
      <c r="LSA43" s="355"/>
      <c r="LSB43" s="200"/>
      <c r="LSC43" s="355"/>
      <c r="LSD43" s="355"/>
      <c r="LSE43" s="200"/>
      <c r="LSF43" s="355"/>
      <c r="LSG43" s="355"/>
      <c r="LSH43" s="200"/>
      <c r="LSI43" s="355"/>
      <c r="LSJ43" s="355"/>
      <c r="LSK43" s="200"/>
      <c r="LSL43" s="355"/>
      <c r="LSM43" s="355"/>
      <c r="LSN43" s="200"/>
      <c r="LSO43" s="355"/>
      <c r="LSP43" s="355"/>
      <c r="LSQ43" s="200"/>
      <c r="LSR43" s="355"/>
      <c r="LSS43" s="355"/>
      <c r="LST43" s="200"/>
      <c r="LSU43" s="355"/>
      <c r="LSV43" s="355"/>
      <c r="LSW43" s="200"/>
      <c r="LSX43" s="355"/>
      <c r="LSY43" s="355"/>
      <c r="LSZ43" s="200"/>
      <c r="LTA43" s="355"/>
      <c r="LTB43" s="355"/>
      <c r="LTC43" s="200"/>
      <c r="LTD43" s="355"/>
      <c r="LTE43" s="355"/>
      <c r="LTF43" s="200"/>
      <c r="LTG43" s="355"/>
      <c r="LTH43" s="355"/>
      <c r="LTI43" s="200"/>
      <c r="LTJ43" s="355"/>
      <c r="LTK43" s="355"/>
      <c r="LTL43" s="200"/>
      <c r="LTM43" s="355"/>
      <c r="LTN43" s="355"/>
      <c r="LTO43" s="200"/>
      <c r="LTP43" s="355"/>
      <c r="LTQ43" s="355"/>
      <c r="LTR43" s="200"/>
      <c r="LTS43" s="355"/>
      <c r="LTT43" s="355"/>
      <c r="LTU43" s="200"/>
      <c r="LTV43" s="355"/>
      <c r="LTW43" s="355"/>
      <c r="LTX43" s="200"/>
      <c r="LTY43" s="355"/>
      <c r="LTZ43" s="355"/>
      <c r="LUA43" s="200"/>
      <c r="LUB43" s="355"/>
      <c r="LUC43" s="355"/>
      <c r="LUD43" s="200"/>
      <c r="LUE43" s="355"/>
      <c r="LUF43" s="355"/>
      <c r="LUG43" s="200"/>
      <c r="LUH43" s="355"/>
      <c r="LUI43" s="355"/>
      <c r="LUJ43" s="200"/>
      <c r="LUK43" s="355"/>
      <c r="LUL43" s="355"/>
      <c r="LUM43" s="200"/>
      <c r="LUN43" s="355"/>
      <c r="LUO43" s="355"/>
      <c r="LUP43" s="200"/>
      <c r="LUQ43" s="355"/>
      <c r="LUR43" s="355"/>
      <c r="LUS43" s="200"/>
      <c r="LUT43" s="355"/>
      <c r="LUU43" s="355"/>
      <c r="LUV43" s="200"/>
      <c r="LUW43" s="355"/>
      <c r="LUX43" s="355"/>
      <c r="LUY43" s="200"/>
      <c r="LUZ43" s="355"/>
      <c r="LVA43" s="355"/>
      <c r="LVB43" s="200"/>
      <c r="LVC43" s="355"/>
      <c r="LVD43" s="355"/>
      <c r="LVE43" s="200"/>
      <c r="LVF43" s="355"/>
      <c r="LVG43" s="355"/>
      <c r="LVH43" s="200"/>
      <c r="LVI43" s="355"/>
      <c r="LVJ43" s="355"/>
      <c r="LVK43" s="200"/>
      <c r="LVL43" s="355"/>
      <c r="LVM43" s="355"/>
      <c r="LVN43" s="200"/>
      <c r="LVO43" s="355"/>
      <c r="LVP43" s="355"/>
      <c r="LVQ43" s="200"/>
      <c r="LVR43" s="355"/>
      <c r="LVS43" s="355"/>
      <c r="LVT43" s="200"/>
      <c r="LVU43" s="355"/>
      <c r="LVV43" s="355"/>
      <c r="LVW43" s="200"/>
      <c r="LVX43" s="355"/>
      <c r="LVY43" s="355"/>
      <c r="LVZ43" s="200"/>
      <c r="LWA43" s="355"/>
      <c r="LWB43" s="355"/>
      <c r="LWC43" s="200"/>
      <c r="LWD43" s="355"/>
      <c r="LWE43" s="355"/>
      <c r="LWF43" s="200"/>
      <c r="LWG43" s="355"/>
      <c r="LWH43" s="355"/>
      <c r="LWI43" s="200"/>
      <c r="LWJ43" s="355"/>
      <c r="LWK43" s="355"/>
      <c r="LWL43" s="200"/>
      <c r="LWM43" s="355"/>
      <c r="LWN43" s="355"/>
      <c r="LWO43" s="200"/>
      <c r="LWP43" s="355"/>
      <c r="LWQ43" s="355"/>
      <c r="LWR43" s="200"/>
      <c r="LWS43" s="355"/>
      <c r="LWT43" s="355"/>
      <c r="LWU43" s="200"/>
      <c r="LWV43" s="355"/>
      <c r="LWW43" s="355"/>
      <c r="LWX43" s="200"/>
      <c r="LWY43" s="355"/>
      <c r="LWZ43" s="355"/>
      <c r="LXA43" s="200"/>
      <c r="LXB43" s="355"/>
      <c r="LXC43" s="355"/>
      <c r="LXD43" s="200"/>
      <c r="LXE43" s="355"/>
      <c r="LXF43" s="355"/>
      <c r="LXG43" s="200"/>
      <c r="LXH43" s="355"/>
      <c r="LXI43" s="355"/>
      <c r="LXJ43" s="200"/>
      <c r="LXK43" s="355"/>
      <c r="LXL43" s="355"/>
      <c r="LXM43" s="200"/>
      <c r="LXN43" s="355"/>
      <c r="LXO43" s="355"/>
      <c r="LXP43" s="200"/>
      <c r="LXQ43" s="355"/>
      <c r="LXR43" s="355"/>
      <c r="LXS43" s="200"/>
      <c r="LXT43" s="355"/>
      <c r="LXU43" s="355"/>
      <c r="LXV43" s="200"/>
      <c r="LXW43" s="355"/>
      <c r="LXX43" s="355"/>
      <c r="LXY43" s="200"/>
      <c r="LXZ43" s="355"/>
      <c r="LYA43" s="355"/>
      <c r="LYB43" s="200"/>
      <c r="LYC43" s="355"/>
      <c r="LYD43" s="355"/>
      <c r="LYE43" s="200"/>
      <c r="LYF43" s="355"/>
      <c r="LYG43" s="355"/>
      <c r="LYH43" s="200"/>
      <c r="LYI43" s="355"/>
      <c r="LYJ43" s="355"/>
      <c r="LYK43" s="200"/>
      <c r="LYL43" s="355"/>
      <c r="LYM43" s="355"/>
      <c r="LYN43" s="200"/>
      <c r="LYO43" s="355"/>
      <c r="LYP43" s="355"/>
      <c r="LYQ43" s="200"/>
      <c r="LYR43" s="355"/>
      <c r="LYS43" s="355"/>
      <c r="LYT43" s="200"/>
      <c r="LYU43" s="355"/>
      <c r="LYV43" s="355"/>
      <c r="LYW43" s="200"/>
      <c r="LYX43" s="355"/>
      <c r="LYY43" s="355"/>
      <c r="LYZ43" s="200"/>
      <c r="LZA43" s="355"/>
      <c r="LZB43" s="355"/>
      <c r="LZC43" s="200"/>
      <c r="LZD43" s="355"/>
      <c r="LZE43" s="355"/>
      <c r="LZF43" s="200"/>
      <c r="LZG43" s="355"/>
      <c r="LZH43" s="355"/>
      <c r="LZI43" s="200"/>
      <c r="LZJ43" s="355"/>
      <c r="LZK43" s="355"/>
      <c r="LZL43" s="200"/>
      <c r="LZM43" s="355"/>
      <c r="LZN43" s="355"/>
      <c r="LZO43" s="200"/>
      <c r="LZP43" s="355"/>
      <c r="LZQ43" s="355"/>
      <c r="LZR43" s="200"/>
      <c r="LZS43" s="355"/>
      <c r="LZT43" s="355"/>
      <c r="LZU43" s="200"/>
      <c r="LZV43" s="355"/>
      <c r="LZW43" s="355"/>
      <c r="LZX43" s="200"/>
      <c r="LZY43" s="355"/>
      <c r="LZZ43" s="355"/>
      <c r="MAA43" s="200"/>
      <c r="MAB43" s="355"/>
      <c r="MAC43" s="355"/>
      <c r="MAD43" s="200"/>
      <c r="MAE43" s="355"/>
      <c r="MAF43" s="355"/>
      <c r="MAG43" s="200"/>
      <c r="MAH43" s="355"/>
      <c r="MAI43" s="355"/>
      <c r="MAJ43" s="200"/>
      <c r="MAK43" s="355"/>
      <c r="MAL43" s="355"/>
      <c r="MAM43" s="200"/>
      <c r="MAN43" s="355"/>
      <c r="MAO43" s="355"/>
      <c r="MAP43" s="200"/>
      <c r="MAQ43" s="355"/>
      <c r="MAR43" s="355"/>
      <c r="MAS43" s="200"/>
      <c r="MAT43" s="355"/>
      <c r="MAU43" s="355"/>
      <c r="MAV43" s="200"/>
      <c r="MAW43" s="355"/>
      <c r="MAX43" s="355"/>
      <c r="MAY43" s="200"/>
      <c r="MAZ43" s="355"/>
      <c r="MBA43" s="355"/>
      <c r="MBB43" s="200"/>
      <c r="MBC43" s="355"/>
      <c r="MBD43" s="355"/>
      <c r="MBE43" s="200"/>
      <c r="MBF43" s="355"/>
      <c r="MBG43" s="355"/>
      <c r="MBH43" s="200"/>
      <c r="MBI43" s="355"/>
      <c r="MBJ43" s="355"/>
      <c r="MBK43" s="200"/>
      <c r="MBL43" s="355"/>
      <c r="MBM43" s="355"/>
      <c r="MBN43" s="200"/>
      <c r="MBO43" s="355"/>
      <c r="MBP43" s="355"/>
      <c r="MBQ43" s="200"/>
      <c r="MBR43" s="355"/>
      <c r="MBS43" s="355"/>
      <c r="MBT43" s="200"/>
      <c r="MBU43" s="355"/>
      <c r="MBV43" s="355"/>
      <c r="MBW43" s="200"/>
      <c r="MBX43" s="355"/>
      <c r="MBY43" s="355"/>
      <c r="MBZ43" s="200"/>
      <c r="MCA43" s="355"/>
      <c r="MCB43" s="355"/>
      <c r="MCC43" s="200"/>
      <c r="MCD43" s="355"/>
      <c r="MCE43" s="355"/>
      <c r="MCF43" s="200"/>
      <c r="MCG43" s="355"/>
      <c r="MCH43" s="355"/>
      <c r="MCI43" s="200"/>
      <c r="MCJ43" s="355"/>
      <c r="MCK43" s="355"/>
      <c r="MCL43" s="200"/>
      <c r="MCM43" s="355"/>
      <c r="MCN43" s="355"/>
      <c r="MCO43" s="200"/>
      <c r="MCP43" s="355"/>
      <c r="MCQ43" s="355"/>
      <c r="MCR43" s="200"/>
      <c r="MCS43" s="355"/>
      <c r="MCT43" s="355"/>
      <c r="MCU43" s="200"/>
      <c r="MCV43" s="355"/>
      <c r="MCW43" s="355"/>
      <c r="MCX43" s="200"/>
      <c r="MCY43" s="355"/>
      <c r="MCZ43" s="355"/>
      <c r="MDA43" s="200"/>
      <c r="MDB43" s="355"/>
      <c r="MDC43" s="355"/>
      <c r="MDD43" s="200"/>
      <c r="MDE43" s="355"/>
      <c r="MDF43" s="355"/>
      <c r="MDG43" s="200"/>
      <c r="MDH43" s="355"/>
      <c r="MDI43" s="355"/>
      <c r="MDJ43" s="200"/>
      <c r="MDK43" s="355"/>
      <c r="MDL43" s="355"/>
      <c r="MDM43" s="200"/>
      <c r="MDN43" s="355"/>
      <c r="MDO43" s="355"/>
      <c r="MDP43" s="200"/>
      <c r="MDQ43" s="355"/>
      <c r="MDR43" s="355"/>
      <c r="MDS43" s="200"/>
      <c r="MDT43" s="355"/>
      <c r="MDU43" s="355"/>
      <c r="MDV43" s="200"/>
      <c r="MDW43" s="355"/>
      <c r="MDX43" s="355"/>
      <c r="MDY43" s="200"/>
      <c r="MDZ43" s="355"/>
      <c r="MEA43" s="355"/>
      <c r="MEB43" s="200"/>
      <c r="MEC43" s="355"/>
      <c r="MED43" s="355"/>
      <c r="MEE43" s="200"/>
      <c r="MEF43" s="355"/>
      <c r="MEG43" s="355"/>
      <c r="MEH43" s="200"/>
      <c r="MEI43" s="355"/>
      <c r="MEJ43" s="355"/>
      <c r="MEK43" s="200"/>
      <c r="MEL43" s="355"/>
      <c r="MEM43" s="355"/>
      <c r="MEN43" s="200"/>
      <c r="MEO43" s="355"/>
      <c r="MEP43" s="355"/>
      <c r="MEQ43" s="200"/>
      <c r="MER43" s="355"/>
      <c r="MES43" s="355"/>
      <c r="MET43" s="200"/>
      <c r="MEU43" s="355"/>
      <c r="MEV43" s="355"/>
      <c r="MEW43" s="200"/>
      <c r="MEX43" s="355"/>
      <c r="MEY43" s="355"/>
      <c r="MEZ43" s="200"/>
      <c r="MFA43" s="355"/>
      <c r="MFB43" s="355"/>
      <c r="MFC43" s="200"/>
      <c r="MFD43" s="355"/>
      <c r="MFE43" s="355"/>
      <c r="MFF43" s="200"/>
      <c r="MFG43" s="355"/>
      <c r="MFH43" s="355"/>
      <c r="MFI43" s="200"/>
      <c r="MFJ43" s="355"/>
      <c r="MFK43" s="355"/>
      <c r="MFL43" s="200"/>
      <c r="MFM43" s="355"/>
      <c r="MFN43" s="355"/>
      <c r="MFO43" s="200"/>
      <c r="MFP43" s="355"/>
      <c r="MFQ43" s="355"/>
      <c r="MFR43" s="200"/>
      <c r="MFS43" s="355"/>
      <c r="MFT43" s="355"/>
      <c r="MFU43" s="200"/>
      <c r="MFV43" s="355"/>
      <c r="MFW43" s="355"/>
      <c r="MFX43" s="200"/>
      <c r="MFY43" s="355"/>
      <c r="MFZ43" s="355"/>
      <c r="MGA43" s="200"/>
      <c r="MGB43" s="355"/>
      <c r="MGC43" s="355"/>
      <c r="MGD43" s="200"/>
      <c r="MGE43" s="355"/>
      <c r="MGF43" s="355"/>
      <c r="MGG43" s="200"/>
      <c r="MGH43" s="355"/>
      <c r="MGI43" s="355"/>
      <c r="MGJ43" s="200"/>
      <c r="MGK43" s="355"/>
      <c r="MGL43" s="355"/>
      <c r="MGM43" s="200"/>
      <c r="MGN43" s="355"/>
      <c r="MGO43" s="355"/>
      <c r="MGP43" s="200"/>
      <c r="MGQ43" s="355"/>
      <c r="MGR43" s="355"/>
      <c r="MGS43" s="200"/>
      <c r="MGT43" s="355"/>
      <c r="MGU43" s="355"/>
      <c r="MGV43" s="200"/>
      <c r="MGW43" s="355"/>
      <c r="MGX43" s="355"/>
      <c r="MGY43" s="200"/>
      <c r="MGZ43" s="355"/>
      <c r="MHA43" s="355"/>
      <c r="MHB43" s="200"/>
      <c r="MHC43" s="355"/>
      <c r="MHD43" s="355"/>
      <c r="MHE43" s="200"/>
      <c r="MHF43" s="355"/>
      <c r="MHG43" s="355"/>
      <c r="MHH43" s="200"/>
      <c r="MHI43" s="355"/>
      <c r="MHJ43" s="355"/>
      <c r="MHK43" s="200"/>
      <c r="MHL43" s="355"/>
      <c r="MHM43" s="355"/>
      <c r="MHN43" s="200"/>
      <c r="MHO43" s="355"/>
      <c r="MHP43" s="355"/>
      <c r="MHQ43" s="200"/>
      <c r="MHR43" s="355"/>
      <c r="MHS43" s="355"/>
      <c r="MHT43" s="200"/>
      <c r="MHU43" s="355"/>
      <c r="MHV43" s="355"/>
      <c r="MHW43" s="200"/>
      <c r="MHX43" s="355"/>
      <c r="MHY43" s="355"/>
      <c r="MHZ43" s="200"/>
      <c r="MIA43" s="355"/>
      <c r="MIB43" s="355"/>
      <c r="MIC43" s="200"/>
      <c r="MID43" s="355"/>
      <c r="MIE43" s="355"/>
      <c r="MIF43" s="200"/>
      <c r="MIG43" s="355"/>
      <c r="MIH43" s="355"/>
      <c r="MII43" s="200"/>
      <c r="MIJ43" s="355"/>
      <c r="MIK43" s="355"/>
      <c r="MIL43" s="200"/>
      <c r="MIM43" s="355"/>
      <c r="MIN43" s="355"/>
      <c r="MIO43" s="200"/>
      <c r="MIP43" s="355"/>
      <c r="MIQ43" s="355"/>
      <c r="MIR43" s="200"/>
      <c r="MIS43" s="355"/>
      <c r="MIT43" s="355"/>
      <c r="MIU43" s="200"/>
      <c r="MIV43" s="355"/>
      <c r="MIW43" s="355"/>
      <c r="MIX43" s="200"/>
      <c r="MIY43" s="355"/>
      <c r="MIZ43" s="355"/>
      <c r="MJA43" s="200"/>
      <c r="MJB43" s="355"/>
      <c r="MJC43" s="355"/>
      <c r="MJD43" s="200"/>
      <c r="MJE43" s="355"/>
      <c r="MJF43" s="355"/>
      <c r="MJG43" s="200"/>
      <c r="MJH43" s="355"/>
      <c r="MJI43" s="355"/>
      <c r="MJJ43" s="200"/>
      <c r="MJK43" s="355"/>
      <c r="MJL43" s="355"/>
      <c r="MJM43" s="200"/>
      <c r="MJN43" s="355"/>
      <c r="MJO43" s="355"/>
      <c r="MJP43" s="200"/>
      <c r="MJQ43" s="355"/>
      <c r="MJR43" s="355"/>
      <c r="MJS43" s="200"/>
      <c r="MJT43" s="355"/>
      <c r="MJU43" s="355"/>
      <c r="MJV43" s="200"/>
      <c r="MJW43" s="355"/>
      <c r="MJX43" s="355"/>
      <c r="MJY43" s="200"/>
      <c r="MJZ43" s="355"/>
      <c r="MKA43" s="355"/>
      <c r="MKB43" s="200"/>
      <c r="MKC43" s="355"/>
      <c r="MKD43" s="355"/>
      <c r="MKE43" s="200"/>
      <c r="MKF43" s="355"/>
      <c r="MKG43" s="355"/>
      <c r="MKH43" s="200"/>
      <c r="MKI43" s="355"/>
      <c r="MKJ43" s="355"/>
      <c r="MKK43" s="200"/>
      <c r="MKL43" s="355"/>
      <c r="MKM43" s="355"/>
      <c r="MKN43" s="200"/>
      <c r="MKO43" s="355"/>
      <c r="MKP43" s="355"/>
      <c r="MKQ43" s="200"/>
      <c r="MKR43" s="355"/>
      <c r="MKS43" s="355"/>
      <c r="MKT43" s="200"/>
      <c r="MKU43" s="355"/>
      <c r="MKV43" s="355"/>
      <c r="MKW43" s="200"/>
      <c r="MKX43" s="355"/>
      <c r="MKY43" s="355"/>
      <c r="MKZ43" s="200"/>
      <c r="MLA43" s="355"/>
      <c r="MLB43" s="355"/>
      <c r="MLC43" s="200"/>
      <c r="MLD43" s="355"/>
      <c r="MLE43" s="355"/>
      <c r="MLF43" s="200"/>
      <c r="MLG43" s="355"/>
      <c r="MLH43" s="355"/>
      <c r="MLI43" s="200"/>
      <c r="MLJ43" s="355"/>
      <c r="MLK43" s="355"/>
      <c r="MLL43" s="200"/>
      <c r="MLM43" s="355"/>
      <c r="MLN43" s="355"/>
      <c r="MLO43" s="200"/>
      <c r="MLP43" s="355"/>
      <c r="MLQ43" s="355"/>
      <c r="MLR43" s="200"/>
      <c r="MLS43" s="355"/>
      <c r="MLT43" s="355"/>
      <c r="MLU43" s="200"/>
      <c r="MLV43" s="355"/>
      <c r="MLW43" s="355"/>
      <c r="MLX43" s="200"/>
      <c r="MLY43" s="355"/>
      <c r="MLZ43" s="355"/>
      <c r="MMA43" s="200"/>
      <c r="MMB43" s="355"/>
      <c r="MMC43" s="355"/>
      <c r="MMD43" s="200"/>
      <c r="MME43" s="355"/>
      <c r="MMF43" s="355"/>
      <c r="MMG43" s="200"/>
      <c r="MMH43" s="355"/>
      <c r="MMI43" s="355"/>
      <c r="MMJ43" s="200"/>
      <c r="MMK43" s="355"/>
      <c r="MML43" s="355"/>
      <c r="MMM43" s="200"/>
      <c r="MMN43" s="355"/>
      <c r="MMO43" s="355"/>
      <c r="MMP43" s="200"/>
      <c r="MMQ43" s="355"/>
      <c r="MMR43" s="355"/>
      <c r="MMS43" s="200"/>
      <c r="MMT43" s="355"/>
      <c r="MMU43" s="355"/>
      <c r="MMV43" s="200"/>
      <c r="MMW43" s="355"/>
      <c r="MMX43" s="355"/>
      <c r="MMY43" s="200"/>
      <c r="MMZ43" s="355"/>
      <c r="MNA43" s="355"/>
      <c r="MNB43" s="200"/>
      <c r="MNC43" s="355"/>
      <c r="MND43" s="355"/>
      <c r="MNE43" s="200"/>
      <c r="MNF43" s="355"/>
      <c r="MNG43" s="355"/>
      <c r="MNH43" s="200"/>
      <c r="MNI43" s="355"/>
      <c r="MNJ43" s="355"/>
      <c r="MNK43" s="200"/>
      <c r="MNL43" s="355"/>
      <c r="MNM43" s="355"/>
      <c r="MNN43" s="200"/>
      <c r="MNO43" s="355"/>
      <c r="MNP43" s="355"/>
      <c r="MNQ43" s="200"/>
      <c r="MNR43" s="355"/>
      <c r="MNS43" s="355"/>
      <c r="MNT43" s="200"/>
      <c r="MNU43" s="355"/>
      <c r="MNV43" s="355"/>
      <c r="MNW43" s="200"/>
      <c r="MNX43" s="355"/>
      <c r="MNY43" s="355"/>
      <c r="MNZ43" s="200"/>
      <c r="MOA43" s="355"/>
      <c r="MOB43" s="355"/>
      <c r="MOC43" s="200"/>
      <c r="MOD43" s="355"/>
      <c r="MOE43" s="355"/>
      <c r="MOF43" s="200"/>
      <c r="MOG43" s="355"/>
      <c r="MOH43" s="355"/>
      <c r="MOI43" s="200"/>
      <c r="MOJ43" s="355"/>
      <c r="MOK43" s="355"/>
      <c r="MOL43" s="200"/>
      <c r="MOM43" s="355"/>
      <c r="MON43" s="355"/>
      <c r="MOO43" s="200"/>
      <c r="MOP43" s="355"/>
      <c r="MOQ43" s="355"/>
      <c r="MOR43" s="200"/>
      <c r="MOS43" s="355"/>
      <c r="MOT43" s="355"/>
      <c r="MOU43" s="200"/>
      <c r="MOV43" s="355"/>
      <c r="MOW43" s="355"/>
      <c r="MOX43" s="200"/>
      <c r="MOY43" s="355"/>
      <c r="MOZ43" s="355"/>
      <c r="MPA43" s="200"/>
      <c r="MPB43" s="355"/>
      <c r="MPC43" s="355"/>
      <c r="MPD43" s="200"/>
      <c r="MPE43" s="355"/>
      <c r="MPF43" s="355"/>
      <c r="MPG43" s="200"/>
      <c r="MPH43" s="355"/>
      <c r="MPI43" s="355"/>
      <c r="MPJ43" s="200"/>
      <c r="MPK43" s="355"/>
      <c r="MPL43" s="355"/>
      <c r="MPM43" s="200"/>
      <c r="MPN43" s="355"/>
      <c r="MPO43" s="355"/>
      <c r="MPP43" s="200"/>
      <c r="MPQ43" s="355"/>
      <c r="MPR43" s="355"/>
      <c r="MPS43" s="200"/>
      <c r="MPT43" s="355"/>
      <c r="MPU43" s="355"/>
      <c r="MPV43" s="200"/>
      <c r="MPW43" s="355"/>
      <c r="MPX43" s="355"/>
      <c r="MPY43" s="200"/>
      <c r="MPZ43" s="355"/>
      <c r="MQA43" s="355"/>
      <c r="MQB43" s="200"/>
      <c r="MQC43" s="355"/>
      <c r="MQD43" s="355"/>
      <c r="MQE43" s="200"/>
      <c r="MQF43" s="355"/>
      <c r="MQG43" s="355"/>
      <c r="MQH43" s="200"/>
      <c r="MQI43" s="355"/>
      <c r="MQJ43" s="355"/>
      <c r="MQK43" s="200"/>
      <c r="MQL43" s="355"/>
      <c r="MQM43" s="355"/>
      <c r="MQN43" s="200"/>
      <c r="MQO43" s="355"/>
      <c r="MQP43" s="355"/>
      <c r="MQQ43" s="200"/>
      <c r="MQR43" s="355"/>
      <c r="MQS43" s="355"/>
      <c r="MQT43" s="200"/>
      <c r="MQU43" s="355"/>
      <c r="MQV43" s="355"/>
      <c r="MQW43" s="200"/>
      <c r="MQX43" s="355"/>
      <c r="MQY43" s="355"/>
      <c r="MQZ43" s="200"/>
      <c r="MRA43" s="355"/>
      <c r="MRB43" s="355"/>
      <c r="MRC43" s="200"/>
      <c r="MRD43" s="355"/>
      <c r="MRE43" s="355"/>
      <c r="MRF43" s="200"/>
      <c r="MRG43" s="355"/>
      <c r="MRH43" s="355"/>
      <c r="MRI43" s="200"/>
      <c r="MRJ43" s="355"/>
      <c r="MRK43" s="355"/>
      <c r="MRL43" s="200"/>
      <c r="MRM43" s="355"/>
      <c r="MRN43" s="355"/>
      <c r="MRO43" s="200"/>
      <c r="MRP43" s="355"/>
      <c r="MRQ43" s="355"/>
      <c r="MRR43" s="200"/>
      <c r="MRS43" s="355"/>
      <c r="MRT43" s="355"/>
      <c r="MRU43" s="200"/>
      <c r="MRV43" s="355"/>
      <c r="MRW43" s="355"/>
      <c r="MRX43" s="200"/>
      <c r="MRY43" s="355"/>
      <c r="MRZ43" s="355"/>
      <c r="MSA43" s="200"/>
      <c r="MSB43" s="355"/>
      <c r="MSC43" s="355"/>
      <c r="MSD43" s="200"/>
      <c r="MSE43" s="355"/>
      <c r="MSF43" s="355"/>
      <c r="MSG43" s="200"/>
      <c r="MSH43" s="355"/>
      <c r="MSI43" s="355"/>
      <c r="MSJ43" s="200"/>
      <c r="MSK43" s="355"/>
      <c r="MSL43" s="355"/>
      <c r="MSM43" s="200"/>
      <c r="MSN43" s="355"/>
      <c r="MSO43" s="355"/>
      <c r="MSP43" s="200"/>
      <c r="MSQ43" s="355"/>
      <c r="MSR43" s="355"/>
      <c r="MSS43" s="200"/>
      <c r="MST43" s="355"/>
      <c r="MSU43" s="355"/>
      <c r="MSV43" s="200"/>
      <c r="MSW43" s="355"/>
      <c r="MSX43" s="355"/>
      <c r="MSY43" s="200"/>
      <c r="MSZ43" s="355"/>
      <c r="MTA43" s="355"/>
      <c r="MTB43" s="200"/>
      <c r="MTC43" s="355"/>
      <c r="MTD43" s="355"/>
      <c r="MTE43" s="200"/>
      <c r="MTF43" s="355"/>
      <c r="MTG43" s="355"/>
      <c r="MTH43" s="200"/>
      <c r="MTI43" s="355"/>
      <c r="MTJ43" s="355"/>
      <c r="MTK43" s="200"/>
      <c r="MTL43" s="355"/>
      <c r="MTM43" s="355"/>
      <c r="MTN43" s="200"/>
      <c r="MTO43" s="355"/>
      <c r="MTP43" s="355"/>
      <c r="MTQ43" s="200"/>
      <c r="MTR43" s="355"/>
      <c r="MTS43" s="355"/>
      <c r="MTT43" s="200"/>
      <c r="MTU43" s="355"/>
      <c r="MTV43" s="355"/>
      <c r="MTW43" s="200"/>
      <c r="MTX43" s="355"/>
      <c r="MTY43" s="355"/>
      <c r="MTZ43" s="200"/>
      <c r="MUA43" s="355"/>
      <c r="MUB43" s="355"/>
      <c r="MUC43" s="200"/>
      <c r="MUD43" s="355"/>
      <c r="MUE43" s="355"/>
      <c r="MUF43" s="200"/>
      <c r="MUG43" s="355"/>
      <c r="MUH43" s="355"/>
      <c r="MUI43" s="200"/>
      <c r="MUJ43" s="355"/>
      <c r="MUK43" s="355"/>
      <c r="MUL43" s="200"/>
      <c r="MUM43" s="355"/>
      <c r="MUN43" s="355"/>
      <c r="MUO43" s="200"/>
      <c r="MUP43" s="355"/>
      <c r="MUQ43" s="355"/>
      <c r="MUR43" s="200"/>
      <c r="MUS43" s="355"/>
      <c r="MUT43" s="355"/>
      <c r="MUU43" s="200"/>
      <c r="MUV43" s="355"/>
      <c r="MUW43" s="355"/>
      <c r="MUX43" s="200"/>
      <c r="MUY43" s="355"/>
      <c r="MUZ43" s="355"/>
      <c r="MVA43" s="200"/>
      <c r="MVB43" s="355"/>
      <c r="MVC43" s="355"/>
      <c r="MVD43" s="200"/>
      <c r="MVE43" s="355"/>
      <c r="MVF43" s="355"/>
      <c r="MVG43" s="200"/>
      <c r="MVH43" s="355"/>
      <c r="MVI43" s="355"/>
      <c r="MVJ43" s="200"/>
      <c r="MVK43" s="355"/>
      <c r="MVL43" s="355"/>
      <c r="MVM43" s="200"/>
      <c r="MVN43" s="355"/>
      <c r="MVO43" s="355"/>
      <c r="MVP43" s="200"/>
      <c r="MVQ43" s="355"/>
      <c r="MVR43" s="355"/>
      <c r="MVS43" s="200"/>
      <c r="MVT43" s="355"/>
      <c r="MVU43" s="355"/>
      <c r="MVV43" s="200"/>
      <c r="MVW43" s="355"/>
      <c r="MVX43" s="355"/>
      <c r="MVY43" s="200"/>
      <c r="MVZ43" s="355"/>
      <c r="MWA43" s="355"/>
      <c r="MWB43" s="200"/>
      <c r="MWC43" s="355"/>
      <c r="MWD43" s="355"/>
      <c r="MWE43" s="200"/>
      <c r="MWF43" s="355"/>
      <c r="MWG43" s="355"/>
      <c r="MWH43" s="200"/>
      <c r="MWI43" s="355"/>
      <c r="MWJ43" s="355"/>
      <c r="MWK43" s="200"/>
      <c r="MWL43" s="355"/>
      <c r="MWM43" s="355"/>
      <c r="MWN43" s="200"/>
      <c r="MWO43" s="355"/>
      <c r="MWP43" s="355"/>
      <c r="MWQ43" s="200"/>
      <c r="MWR43" s="355"/>
      <c r="MWS43" s="355"/>
      <c r="MWT43" s="200"/>
      <c r="MWU43" s="355"/>
      <c r="MWV43" s="355"/>
      <c r="MWW43" s="200"/>
      <c r="MWX43" s="355"/>
      <c r="MWY43" s="355"/>
      <c r="MWZ43" s="200"/>
      <c r="MXA43" s="355"/>
      <c r="MXB43" s="355"/>
      <c r="MXC43" s="200"/>
      <c r="MXD43" s="355"/>
      <c r="MXE43" s="355"/>
      <c r="MXF43" s="200"/>
      <c r="MXG43" s="355"/>
      <c r="MXH43" s="355"/>
      <c r="MXI43" s="200"/>
      <c r="MXJ43" s="355"/>
      <c r="MXK43" s="355"/>
      <c r="MXL43" s="200"/>
      <c r="MXM43" s="355"/>
      <c r="MXN43" s="355"/>
      <c r="MXO43" s="200"/>
      <c r="MXP43" s="355"/>
      <c r="MXQ43" s="355"/>
      <c r="MXR43" s="200"/>
      <c r="MXS43" s="355"/>
      <c r="MXT43" s="355"/>
      <c r="MXU43" s="200"/>
      <c r="MXV43" s="355"/>
      <c r="MXW43" s="355"/>
      <c r="MXX43" s="200"/>
      <c r="MXY43" s="355"/>
      <c r="MXZ43" s="355"/>
      <c r="MYA43" s="200"/>
      <c r="MYB43" s="355"/>
      <c r="MYC43" s="355"/>
      <c r="MYD43" s="200"/>
      <c r="MYE43" s="355"/>
      <c r="MYF43" s="355"/>
      <c r="MYG43" s="200"/>
      <c r="MYH43" s="355"/>
      <c r="MYI43" s="355"/>
      <c r="MYJ43" s="200"/>
      <c r="MYK43" s="355"/>
      <c r="MYL43" s="355"/>
      <c r="MYM43" s="200"/>
      <c r="MYN43" s="355"/>
      <c r="MYO43" s="355"/>
      <c r="MYP43" s="200"/>
      <c r="MYQ43" s="355"/>
      <c r="MYR43" s="355"/>
      <c r="MYS43" s="200"/>
      <c r="MYT43" s="355"/>
      <c r="MYU43" s="355"/>
      <c r="MYV43" s="200"/>
      <c r="MYW43" s="355"/>
      <c r="MYX43" s="355"/>
      <c r="MYY43" s="200"/>
      <c r="MYZ43" s="355"/>
      <c r="MZA43" s="355"/>
      <c r="MZB43" s="200"/>
      <c r="MZC43" s="355"/>
      <c r="MZD43" s="355"/>
      <c r="MZE43" s="200"/>
      <c r="MZF43" s="355"/>
      <c r="MZG43" s="355"/>
      <c r="MZH43" s="200"/>
      <c r="MZI43" s="355"/>
      <c r="MZJ43" s="355"/>
      <c r="MZK43" s="200"/>
      <c r="MZL43" s="355"/>
      <c r="MZM43" s="355"/>
      <c r="MZN43" s="200"/>
      <c r="MZO43" s="355"/>
      <c r="MZP43" s="355"/>
      <c r="MZQ43" s="200"/>
      <c r="MZR43" s="355"/>
      <c r="MZS43" s="355"/>
      <c r="MZT43" s="200"/>
      <c r="MZU43" s="355"/>
      <c r="MZV43" s="355"/>
      <c r="MZW43" s="200"/>
      <c r="MZX43" s="355"/>
      <c r="MZY43" s="355"/>
      <c r="MZZ43" s="200"/>
      <c r="NAA43" s="355"/>
      <c r="NAB43" s="355"/>
      <c r="NAC43" s="200"/>
      <c r="NAD43" s="355"/>
      <c r="NAE43" s="355"/>
      <c r="NAF43" s="200"/>
      <c r="NAG43" s="355"/>
      <c r="NAH43" s="355"/>
      <c r="NAI43" s="200"/>
      <c r="NAJ43" s="355"/>
      <c r="NAK43" s="355"/>
      <c r="NAL43" s="200"/>
      <c r="NAM43" s="355"/>
      <c r="NAN43" s="355"/>
      <c r="NAO43" s="200"/>
      <c r="NAP43" s="355"/>
      <c r="NAQ43" s="355"/>
      <c r="NAR43" s="200"/>
      <c r="NAS43" s="355"/>
      <c r="NAT43" s="355"/>
      <c r="NAU43" s="200"/>
      <c r="NAV43" s="355"/>
      <c r="NAW43" s="355"/>
      <c r="NAX43" s="200"/>
      <c r="NAY43" s="355"/>
      <c r="NAZ43" s="355"/>
      <c r="NBA43" s="200"/>
      <c r="NBB43" s="355"/>
      <c r="NBC43" s="355"/>
      <c r="NBD43" s="200"/>
      <c r="NBE43" s="355"/>
      <c r="NBF43" s="355"/>
      <c r="NBG43" s="200"/>
      <c r="NBH43" s="355"/>
      <c r="NBI43" s="355"/>
      <c r="NBJ43" s="200"/>
      <c r="NBK43" s="355"/>
      <c r="NBL43" s="355"/>
      <c r="NBM43" s="200"/>
      <c r="NBN43" s="355"/>
      <c r="NBO43" s="355"/>
      <c r="NBP43" s="200"/>
      <c r="NBQ43" s="355"/>
      <c r="NBR43" s="355"/>
      <c r="NBS43" s="200"/>
      <c r="NBT43" s="355"/>
      <c r="NBU43" s="355"/>
      <c r="NBV43" s="200"/>
      <c r="NBW43" s="355"/>
      <c r="NBX43" s="355"/>
      <c r="NBY43" s="200"/>
      <c r="NBZ43" s="355"/>
      <c r="NCA43" s="355"/>
      <c r="NCB43" s="200"/>
      <c r="NCC43" s="355"/>
      <c r="NCD43" s="355"/>
      <c r="NCE43" s="200"/>
      <c r="NCF43" s="355"/>
      <c r="NCG43" s="355"/>
      <c r="NCH43" s="200"/>
      <c r="NCI43" s="355"/>
      <c r="NCJ43" s="355"/>
      <c r="NCK43" s="200"/>
      <c r="NCL43" s="355"/>
      <c r="NCM43" s="355"/>
      <c r="NCN43" s="200"/>
      <c r="NCO43" s="355"/>
      <c r="NCP43" s="355"/>
      <c r="NCQ43" s="200"/>
      <c r="NCR43" s="355"/>
      <c r="NCS43" s="355"/>
      <c r="NCT43" s="200"/>
      <c r="NCU43" s="355"/>
      <c r="NCV43" s="355"/>
      <c r="NCW43" s="200"/>
      <c r="NCX43" s="355"/>
      <c r="NCY43" s="355"/>
      <c r="NCZ43" s="200"/>
      <c r="NDA43" s="355"/>
      <c r="NDB43" s="355"/>
      <c r="NDC43" s="200"/>
      <c r="NDD43" s="355"/>
      <c r="NDE43" s="355"/>
      <c r="NDF43" s="200"/>
      <c r="NDG43" s="355"/>
      <c r="NDH43" s="355"/>
      <c r="NDI43" s="200"/>
      <c r="NDJ43" s="355"/>
      <c r="NDK43" s="355"/>
      <c r="NDL43" s="200"/>
      <c r="NDM43" s="355"/>
      <c r="NDN43" s="355"/>
      <c r="NDO43" s="200"/>
      <c r="NDP43" s="355"/>
      <c r="NDQ43" s="355"/>
      <c r="NDR43" s="200"/>
      <c r="NDS43" s="355"/>
      <c r="NDT43" s="355"/>
      <c r="NDU43" s="200"/>
      <c r="NDV43" s="355"/>
      <c r="NDW43" s="355"/>
      <c r="NDX43" s="200"/>
      <c r="NDY43" s="355"/>
      <c r="NDZ43" s="355"/>
      <c r="NEA43" s="200"/>
      <c r="NEB43" s="355"/>
      <c r="NEC43" s="355"/>
      <c r="NED43" s="200"/>
      <c r="NEE43" s="355"/>
      <c r="NEF43" s="355"/>
      <c r="NEG43" s="200"/>
      <c r="NEH43" s="355"/>
      <c r="NEI43" s="355"/>
      <c r="NEJ43" s="200"/>
      <c r="NEK43" s="355"/>
      <c r="NEL43" s="355"/>
      <c r="NEM43" s="200"/>
      <c r="NEN43" s="355"/>
      <c r="NEO43" s="355"/>
      <c r="NEP43" s="200"/>
      <c r="NEQ43" s="355"/>
      <c r="NER43" s="355"/>
      <c r="NES43" s="200"/>
      <c r="NET43" s="355"/>
      <c r="NEU43" s="355"/>
      <c r="NEV43" s="200"/>
      <c r="NEW43" s="355"/>
      <c r="NEX43" s="355"/>
      <c r="NEY43" s="200"/>
      <c r="NEZ43" s="355"/>
      <c r="NFA43" s="355"/>
      <c r="NFB43" s="200"/>
      <c r="NFC43" s="355"/>
      <c r="NFD43" s="355"/>
      <c r="NFE43" s="200"/>
      <c r="NFF43" s="355"/>
      <c r="NFG43" s="355"/>
      <c r="NFH43" s="200"/>
      <c r="NFI43" s="355"/>
      <c r="NFJ43" s="355"/>
      <c r="NFK43" s="200"/>
      <c r="NFL43" s="355"/>
      <c r="NFM43" s="355"/>
      <c r="NFN43" s="200"/>
      <c r="NFO43" s="355"/>
      <c r="NFP43" s="355"/>
      <c r="NFQ43" s="200"/>
      <c r="NFR43" s="355"/>
      <c r="NFS43" s="355"/>
      <c r="NFT43" s="200"/>
      <c r="NFU43" s="355"/>
      <c r="NFV43" s="355"/>
      <c r="NFW43" s="200"/>
      <c r="NFX43" s="355"/>
      <c r="NFY43" s="355"/>
      <c r="NFZ43" s="200"/>
      <c r="NGA43" s="355"/>
      <c r="NGB43" s="355"/>
      <c r="NGC43" s="200"/>
      <c r="NGD43" s="355"/>
      <c r="NGE43" s="355"/>
      <c r="NGF43" s="200"/>
      <c r="NGG43" s="355"/>
      <c r="NGH43" s="355"/>
      <c r="NGI43" s="200"/>
      <c r="NGJ43" s="355"/>
      <c r="NGK43" s="355"/>
      <c r="NGL43" s="200"/>
      <c r="NGM43" s="355"/>
      <c r="NGN43" s="355"/>
      <c r="NGO43" s="200"/>
      <c r="NGP43" s="355"/>
      <c r="NGQ43" s="355"/>
      <c r="NGR43" s="200"/>
      <c r="NGS43" s="355"/>
      <c r="NGT43" s="355"/>
      <c r="NGU43" s="200"/>
      <c r="NGV43" s="355"/>
      <c r="NGW43" s="355"/>
      <c r="NGX43" s="200"/>
      <c r="NGY43" s="355"/>
      <c r="NGZ43" s="355"/>
      <c r="NHA43" s="200"/>
      <c r="NHB43" s="355"/>
      <c r="NHC43" s="355"/>
      <c r="NHD43" s="200"/>
      <c r="NHE43" s="355"/>
      <c r="NHF43" s="355"/>
      <c r="NHG43" s="200"/>
      <c r="NHH43" s="355"/>
      <c r="NHI43" s="355"/>
      <c r="NHJ43" s="200"/>
      <c r="NHK43" s="355"/>
      <c r="NHL43" s="355"/>
      <c r="NHM43" s="200"/>
      <c r="NHN43" s="355"/>
      <c r="NHO43" s="355"/>
      <c r="NHP43" s="200"/>
      <c r="NHQ43" s="355"/>
      <c r="NHR43" s="355"/>
      <c r="NHS43" s="200"/>
      <c r="NHT43" s="355"/>
      <c r="NHU43" s="355"/>
      <c r="NHV43" s="200"/>
      <c r="NHW43" s="355"/>
      <c r="NHX43" s="355"/>
      <c r="NHY43" s="200"/>
      <c r="NHZ43" s="355"/>
      <c r="NIA43" s="355"/>
      <c r="NIB43" s="200"/>
      <c r="NIC43" s="355"/>
      <c r="NID43" s="355"/>
      <c r="NIE43" s="200"/>
      <c r="NIF43" s="355"/>
      <c r="NIG43" s="355"/>
      <c r="NIH43" s="200"/>
      <c r="NII43" s="355"/>
      <c r="NIJ43" s="355"/>
      <c r="NIK43" s="200"/>
      <c r="NIL43" s="355"/>
      <c r="NIM43" s="355"/>
      <c r="NIN43" s="200"/>
      <c r="NIO43" s="355"/>
      <c r="NIP43" s="355"/>
      <c r="NIQ43" s="200"/>
      <c r="NIR43" s="355"/>
      <c r="NIS43" s="355"/>
      <c r="NIT43" s="200"/>
      <c r="NIU43" s="355"/>
      <c r="NIV43" s="355"/>
      <c r="NIW43" s="200"/>
      <c r="NIX43" s="355"/>
      <c r="NIY43" s="355"/>
      <c r="NIZ43" s="200"/>
      <c r="NJA43" s="355"/>
      <c r="NJB43" s="355"/>
      <c r="NJC43" s="200"/>
      <c r="NJD43" s="355"/>
      <c r="NJE43" s="355"/>
      <c r="NJF43" s="200"/>
      <c r="NJG43" s="355"/>
      <c r="NJH43" s="355"/>
      <c r="NJI43" s="200"/>
      <c r="NJJ43" s="355"/>
      <c r="NJK43" s="355"/>
      <c r="NJL43" s="200"/>
      <c r="NJM43" s="355"/>
      <c r="NJN43" s="355"/>
      <c r="NJO43" s="200"/>
      <c r="NJP43" s="355"/>
      <c r="NJQ43" s="355"/>
      <c r="NJR43" s="200"/>
      <c r="NJS43" s="355"/>
      <c r="NJT43" s="355"/>
      <c r="NJU43" s="200"/>
      <c r="NJV43" s="355"/>
      <c r="NJW43" s="355"/>
      <c r="NJX43" s="200"/>
      <c r="NJY43" s="355"/>
      <c r="NJZ43" s="355"/>
      <c r="NKA43" s="200"/>
      <c r="NKB43" s="355"/>
      <c r="NKC43" s="355"/>
      <c r="NKD43" s="200"/>
      <c r="NKE43" s="355"/>
      <c r="NKF43" s="355"/>
      <c r="NKG43" s="200"/>
      <c r="NKH43" s="355"/>
      <c r="NKI43" s="355"/>
      <c r="NKJ43" s="200"/>
      <c r="NKK43" s="355"/>
      <c r="NKL43" s="355"/>
      <c r="NKM43" s="200"/>
      <c r="NKN43" s="355"/>
      <c r="NKO43" s="355"/>
      <c r="NKP43" s="200"/>
      <c r="NKQ43" s="355"/>
      <c r="NKR43" s="355"/>
      <c r="NKS43" s="200"/>
      <c r="NKT43" s="355"/>
      <c r="NKU43" s="355"/>
      <c r="NKV43" s="200"/>
      <c r="NKW43" s="355"/>
      <c r="NKX43" s="355"/>
      <c r="NKY43" s="200"/>
      <c r="NKZ43" s="355"/>
      <c r="NLA43" s="355"/>
      <c r="NLB43" s="200"/>
      <c r="NLC43" s="355"/>
      <c r="NLD43" s="355"/>
      <c r="NLE43" s="200"/>
      <c r="NLF43" s="355"/>
      <c r="NLG43" s="355"/>
      <c r="NLH43" s="200"/>
      <c r="NLI43" s="355"/>
      <c r="NLJ43" s="355"/>
      <c r="NLK43" s="200"/>
      <c r="NLL43" s="355"/>
      <c r="NLM43" s="355"/>
      <c r="NLN43" s="200"/>
      <c r="NLO43" s="355"/>
      <c r="NLP43" s="355"/>
      <c r="NLQ43" s="200"/>
      <c r="NLR43" s="355"/>
      <c r="NLS43" s="355"/>
      <c r="NLT43" s="200"/>
      <c r="NLU43" s="355"/>
      <c r="NLV43" s="355"/>
      <c r="NLW43" s="200"/>
      <c r="NLX43" s="355"/>
      <c r="NLY43" s="355"/>
      <c r="NLZ43" s="200"/>
      <c r="NMA43" s="355"/>
      <c r="NMB43" s="355"/>
      <c r="NMC43" s="200"/>
      <c r="NMD43" s="355"/>
      <c r="NME43" s="355"/>
      <c r="NMF43" s="200"/>
      <c r="NMG43" s="355"/>
      <c r="NMH43" s="355"/>
      <c r="NMI43" s="200"/>
      <c r="NMJ43" s="355"/>
      <c r="NMK43" s="355"/>
      <c r="NML43" s="200"/>
      <c r="NMM43" s="355"/>
      <c r="NMN43" s="355"/>
      <c r="NMO43" s="200"/>
      <c r="NMP43" s="355"/>
      <c r="NMQ43" s="355"/>
      <c r="NMR43" s="200"/>
      <c r="NMS43" s="355"/>
      <c r="NMT43" s="355"/>
      <c r="NMU43" s="200"/>
      <c r="NMV43" s="355"/>
      <c r="NMW43" s="355"/>
      <c r="NMX43" s="200"/>
      <c r="NMY43" s="355"/>
      <c r="NMZ43" s="355"/>
      <c r="NNA43" s="200"/>
      <c r="NNB43" s="355"/>
      <c r="NNC43" s="355"/>
      <c r="NND43" s="200"/>
      <c r="NNE43" s="355"/>
      <c r="NNF43" s="355"/>
      <c r="NNG43" s="200"/>
      <c r="NNH43" s="355"/>
      <c r="NNI43" s="355"/>
      <c r="NNJ43" s="200"/>
      <c r="NNK43" s="355"/>
      <c r="NNL43" s="355"/>
      <c r="NNM43" s="200"/>
      <c r="NNN43" s="355"/>
      <c r="NNO43" s="355"/>
      <c r="NNP43" s="200"/>
      <c r="NNQ43" s="355"/>
      <c r="NNR43" s="355"/>
      <c r="NNS43" s="200"/>
      <c r="NNT43" s="355"/>
      <c r="NNU43" s="355"/>
      <c r="NNV43" s="200"/>
      <c r="NNW43" s="355"/>
      <c r="NNX43" s="355"/>
      <c r="NNY43" s="200"/>
      <c r="NNZ43" s="355"/>
      <c r="NOA43" s="355"/>
      <c r="NOB43" s="200"/>
      <c r="NOC43" s="355"/>
      <c r="NOD43" s="355"/>
      <c r="NOE43" s="200"/>
      <c r="NOF43" s="355"/>
      <c r="NOG43" s="355"/>
      <c r="NOH43" s="200"/>
      <c r="NOI43" s="355"/>
      <c r="NOJ43" s="355"/>
      <c r="NOK43" s="200"/>
      <c r="NOL43" s="355"/>
      <c r="NOM43" s="355"/>
      <c r="NON43" s="200"/>
      <c r="NOO43" s="355"/>
      <c r="NOP43" s="355"/>
      <c r="NOQ43" s="200"/>
      <c r="NOR43" s="355"/>
      <c r="NOS43" s="355"/>
      <c r="NOT43" s="200"/>
      <c r="NOU43" s="355"/>
      <c r="NOV43" s="355"/>
      <c r="NOW43" s="200"/>
      <c r="NOX43" s="355"/>
      <c r="NOY43" s="355"/>
      <c r="NOZ43" s="200"/>
      <c r="NPA43" s="355"/>
      <c r="NPB43" s="355"/>
      <c r="NPC43" s="200"/>
      <c r="NPD43" s="355"/>
      <c r="NPE43" s="355"/>
      <c r="NPF43" s="200"/>
      <c r="NPG43" s="355"/>
      <c r="NPH43" s="355"/>
      <c r="NPI43" s="200"/>
      <c r="NPJ43" s="355"/>
      <c r="NPK43" s="355"/>
      <c r="NPL43" s="200"/>
      <c r="NPM43" s="355"/>
      <c r="NPN43" s="355"/>
      <c r="NPO43" s="200"/>
      <c r="NPP43" s="355"/>
      <c r="NPQ43" s="355"/>
      <c r="NPR43" s="200"/>
      <c r="NPS43" s="355"/>
      <c r="NPT43" s="355"/>
      <c r="NPU43" s="200"/>
      <c r="NPV43" s="355"/>
      <c r="NPW43" s="355"/>
      <c r="NPX43" s="200"/>
      <c r="NPY43" s="355"/>
      <c r="NPZ43" s="355"/>
      <c r="NQA43" s="200"/>
      <c r="NQB43" s="355"/>
      <c r="NQC43" s="355"/>
      <c r="NQD43" s="200"/>
      <c r="NQE43" s="355"/>
      <c r="NQF43" s="355"/>
      <c r="NQG43" s="200"/>
      <c r="NQH43" s="355"/>
      <c r="NQI43" s="355"/>
      <c r="NQJ43" s="200"/>
      <c r="NQK43" s="355"/>
      <c r="NQL43" s="355"/>
      <c r="NQM43" s="200"/>
      <c r="NQN43" s="355"/>
      <c r="NQO43" s="355"/>
      <c r="NQP43" s="200"/>
      <c r="NQQ43" s="355"/>
      <c r="NQR43" s="355"/>
      <c r="NQS43" s="200"/>
      <c r="NQT43" s="355"/>
      <c r="NQU43" s="355"/>
      <c r="NQV43" s="200"/>
      <c r="NQW43" s="355"/>
      <c r="NQX43" s="355"/>
      <c r="NQY43" s="200"/>
      <c r="NQZ43" s="355"/>
      <c r="NRA43" s="355"/>
      <c r="NRB43" s="200"/>
      <c r="NRC43" s="355"/>
      <c r="NRD43" s="355"/>
      <c r="NRE43" s="200"/>
      <c r="NRF43" s="355"/>
      <c r="NRG43" s="355"/>
      <c r="NRH43" s="200"/>
      <c r="NRI43" s="355"/>
      <c r="NRJ43" s="355"/>
      <c r="NRK43" s="200"/>
      <c r="NRL43" s="355"/>
      <c r="NRM43" s="355"/>
      <c r="NRN43" s="200"/>
      <c r="NRO43" s="355"/>
      <c r="NRP43" s="355"/>
      <c r="NRQ43" s="200"/>
      <c r="NRR43" s="355"/>
      <c r="NRS43" s="355"/>
      <c r="NRT43" s="200"/>
      <c r="NRU43" s="355"/>
      <c r="NRV43" s="355"/>
      <c r="NRW43" s="200"/>
      <c r="NRX43" s="355"/>
      <c r="NRY43" s="355"/>
      <c r="NRZ43" s="200"/>
      <c r="NSA43" s="355"/>
      <c r="NSB43" s="355"/>
      <c r="NSC43" s="200"/>
      <c r="NSD43" s="355"/>
      <c r="NSE43" s="355"/>
      <c r="NSF43" s="200"/>
      <c r="NSG43" s="355"/>
      <c r="NSH43" s="355"/>
      <c r="NSI43" s="200"/>
      <c r="NSJ43" s="355"/>
      <c r="NSK43" s="355"/>
      <c r="NSL43" s="200"/>
      <c r="NSM43" s="355"/>
      <c r="NSN43" s="355"/>
      <c r="NSO43" s="200"/>
      <c r="NSP43" s="355"/>
      <c r="NSQ43" s="355"/>
      <c r="NSR43" s="200"/>
      <c r="NSS43" s="355"/>
      <c r="NST43" s="355"/>
      <c r="NSU43" s="200"/>
      <c r="NSV43" s="355"/>
      <c r="NSW43" s="355"/>
      <c r="NSX43" s="200"/>
      <c r="NSY43" s="355"/>
      <c r="NSZ43" s="355"/>
      <c r="NTA43" s="200"/>
      <c r="NTB43" s="355"/>
      <c r="NTC43" s="355"/>
      <c r="NTD43" s="200"/>
      <c r="NTE43" s="355"/>
      <c r="NTF43" s="355"/>
      <c r="NTG43" s="200"/>
      <c r="NTH43" s="355"/>
      <c r="NTI43" s="355"/>
      <c r="NTJ43" s="200"/>
      <c r="NTK43" s="355"/>
      <c r="NTL43" s="355"/>
      <c r="NTM43" s="200"/>
      <c r="NTN43" s="355"/>
      <c r="NTO43" s="355"/>
      <c r="NTP43" s="200"/>
      <c r="NTQ43" s="355"/>
      <c r="NTR43" s="355"/>
      <c r="NTS43" s="200"/>
      <c r="NTT43" s="355"/>
      <c r="NTU43" s="355"/>
      <c r="NTV43" s="200"/>
      <c r="NTW43" s="355"/>
      <c r="NTX43" s="355"/>
      <c r="NTY43" s="200"/>
      <c r="NTZ43" s="355"/>
      <c r="NUA43" s="355"/>
      <c r="NUB43" s="200"/>
      <c r="NUC43" s="355"/>
      <c r="NUD43" s="355"/>
      <c r="NUE43" s="200"/>
      <c r="NUF43" s="355"/>
      <c r="NUG43" s="355"/>
      <c r="NUH43" s="200"/>
      <c r="NUI43" s="355"/>
      <c r="NUJ43" s="355"/>
      <c r="NUK43" s="200"/>
      <c r="NUL43" s="355"/>
      <c r="NUM43" s="355"/>
      <c r="NUN43" s="200"/>
      <c r="NUO43" s="355"/>
      <c r="NUP43" s="355"/>
      <c r="NUQ43" s="200"/>
      <c r="NUR43" s="355"/>
      <c r="NUS43" s="355"/>
      <c r="NUT43" s="200"/>
      <c r="NUU43" s="355"/>
      <c r="NUV43" s="355"/>
      <c r="NUW43" s="200"/>
      <c r="NUX43" s="355"/>
      <c r="NUY43" s="355"/>
      <c r="NUZ43" s="200"/>
      <c r="NVA43" s="355"/>
      <c r="NVB43" s="355"/>
      <c r="NVC43" s="200"/>
      <c r="NVD43" s="355"/>
      <c r="NVE43" s="355"/>
      <c r="NVF43" s="200"/>
      <c r="NVG43" s="355"/>
      <c r="NVH43" s="355"/>
      <c r="NVI43" s="200"/>
      <c r="NVJ43" s="355"/>
      <c r="NVK43" s="355"/>
      <c r="NVL43" s="200"/>
      <c r="NVM43" s="355"/>
      <c r="NVN43" s="355"/>
      <c r="NVO43" s="200"/>
      <c r="NVP43" s="355"/>
      <c r="NVQ43" s="355"/>
      <c r="NVR43" s="200"/>
      <c r="NVS43" s="355"/>
      <c r="NVT43" s="355"/>
      <c r="NVU43" s="200"/>
      <c r="NVV43" s="355"/>
      <c r="NVW43" s="355"/>
      <c r="NVX43" s="200"/>
      <c r="NVY43" s="355"/>
      <c r="NVZ43" s="355"/>
      <c r="NWA43" s="200"/>
      <c r="NWB43" s="355"/>
      <c r="NWC43" s="355"/>
      <c r="NWD43" s="200"/>
      <c r="NWE43" s="355"/>
      <c r="NWF43" s="355"/>
      <c r="NWG43" s="200"/>
      <c r="NWH43" s="355"/>
      <c r="NWI43" s="355"/>
      <c r="NWJ43" s="200"/>
      <c r="NWK43" s="355"/>
      <c r="NWL43" s="355"/>
      <c r="NWM43" s="200"/>
      <c r="NWN43" s="355"/>
      <c r="NWO43" s="355"/>
      <c r="NWP43" s="200"/>
      <c r="NWQ43" s="355"/>
      <c r="NWR43" s="355"/>
      <c r="NWS43" s="200"/>
      <c r="NWT43" s="355"/>
      <c r="NWU43" s="355"/>
      <c r="NWV43" s="200"/>
      <c r="NWW43" s="355"/>
      <c r="NWX43" s="355"/>
      <c r="NWY43" s="200"/>
      <c r="NWZ43" s="355"/>
      <c r="NXA43" s="355"/>
      <c r="NXB43" s="200"/>
      <c r="NXC43" s="355"/>
      <c r="NXD43" s="355"/>
      <c r="NXE43" s="200"/>
      <c r="NXF43" s="355"/>
      <c r="NXG43" s="355"/>
      <c r="NXH43" s="200"/>
      <c r="NXI43" s="355"/>
      <c r="NXJ43" s="355"/>
      <c r="NXK43" s="200"/>
      <c r="NXL43" s="355"/>
      <c r="NXM43" s="355"/>
      <c r="NXN43" s="200"/>
      <c r="NXO43" s="355"/>
      <c r="NXP43" s="355"/>
      <c r="NXQ43" s="200"/>
      <c r="NXR43" s="355"/>
      <c r="NXS43" s="355"/>
      <c r="NXT43" s="200"/>
      <c r="NXU43" s="355"/>
      <c r="NXV43" s="355"/>
      <c r="NXW43" s="200"/>
      <c r="NXX43" s="355"/>
      <c r="NXY43" s="355"/>
      <c r="NXZ43" s="200"/>
      <c r="NYA43" s="355"/>
      <c r="NYB43" s="355"/>
      <c r="NYC43" s="200"/>
      <c r="NYD43" s="355"/>
      <c r="NYE43" s="355"/>
      <c r="NYF43" s="200"/>
      <c r="NYG43" s="355"/>
      <c r="NYH43" s="355"/>
      <c r="NYI43" s="200"/>
      <c r="NYJ43" s="355"/>
      <c r="NYK43" s="355"/>
      <c r="NYL43" s="200"/>
      <c r="NYM43" s="355"/>
      <c r="NYN43" s="355"/>
      <c r="NYO43" s="200"/>
      <c r="NYP43" s="355"/>
      <c r="NYQ43" s="355"/>
      <c r="NYR43" s="200"/>
      <c r="NYS43" s="355"/>
      <c r="NYT43" s="355"/>
      <c r="NYU43" s="200"/>
      <c r="NYV43" s="355"/>
      <c r="NYW43" s="355"/>
      <c r="NYX43" s="200"/>
      <c r="NYY43" s="355"/>
      <c r="NYZ43" s="355"/>
      <c r="NZA43" s="200"/>
      <c r="NZB43" s="355"/>
      <c r="NZC43" s="355"/>
      <c r="NZD43" s="200"/>
      <c r="NZE43" s="355"/>
      <c r="NZF43" s="355"/>
      <c r="NZG43" s="200"/>
      <c r="NZH43" s="355"/>
      <c r="NZI43" s="355"/>
      <c r="NZJ43" s="200"/>
      <c r="NZK43" s="355"/>
      <c r="NZL43" s="355"/>
      <c r="NZM43" s="200"/>
      <c r="NZN43" s="355"/>
      <c r="NZO43" s="355"/>
      <c r="NZP43" s="200"/>
      <c r="NZQ43" s="355"/>
      <c r="NZR43" s="355"/>
      <c r="NZS43" s="200"/>
      <c r="NZT43" s="355"/>
      <c r="NZU43" s="355"/>
      <c r="NZV43" s="200"/>
      <c r="NZW43" s="355"/>
      <c r="NZX43" s="355"/>
      <c r="NZY43" s="200"/>
      <c r="NZZ43" s="355"/>
      <c r="OAA43" s="355"/>
      <c r="OAB43" s="200"/>
      <c r="OAC43" s="355"/>
      <c r="OAD43" s="355"/>
      <c r="OAE43" s="200"/>
      <c r="OAF43" s="355"/>
      <c r="OAG43" s="355"/>
      <c r="OAH43" s="200"/>
      <c r="OAI43" s="355"/>
      <c r="OAJ43" s="355"/>
      <c r="OAK43" s="200"/>
      <c r="OAL43" s="355"/>
      <c r="OAM43" s="355"/>
      <c r="OAN43" s="200"/>
      <c r="OAO43" s="355"/>
      <c r="OAP43" s="355"/>
      <c r="OAQ43" s="200"/>
      <c r="OAR43" s="355"/>
      <c r="OAS43" s="355"/>
      <c r="OAT43" s="200"/>
      <c r="OAU43" s="355"/>
      <c r="OAV43" s="355"/>
      <c r="OAW43" s="200"/>
      <c r="OAX43" s="355"/>
      <c r="OAY43" s="355"/>
      <c r="OAZ43" s="200"/>
      <c r="OBA43" s="355"/>
      <c r="OBB43" s="355"/>
      <c r="OBC43" s="200"/>
      <c r="OBD43" s="355"/>
      <c r="OBE43" s="355"/>
      <c r="OBF43" s="200"/>
      <c r="OBG43" s="355"/>
      <c r="OBH43" s="355"/>
      <c r="OBI43" s="200"/>
      <c r="OBJ43" s="355"/>
      <c r="OBK43" s="355"/>
      <c r="OBL43" s="200"/>
      <c r="OBM43" s="355"/>
      <c r="OBN43" s="355"/>
      <c r="OBO43" s="200"/>
      <c r="OBP43" s="355"/>
      <c r="OBQ43" s="355"/>
      <c r="OBR43" s="200"/>
      <c r="OBS43" s="355"/>
      <c r="OBT43" s="355"/>
      <c r="OBU43" s="200"/>
      <c r="OBV43" s="355"/>
      <c r="OBW43" s="355"/>
      <c r="OBX43" s="200"/>
      <c r="OBY43" s="355"/>
      <c r="OBZ43" s="355"/>
      <c r="OCA43" s="200"/>
      <c r="OCB43" s="355"/>
      <c r="OCC43" s="355"/>
      <c r="OCD43" s="200"/>
      <c r="OCE43" s="355"/>
      <c r="OCF43" s="355"/>
      <c r="OCG43" s="200"/>
      <c r="OCH43" s="355"/>
      <c r="OCI43" s="355"/>
      <c r="OCJ43" s="200"/>
      <c r="OCK43" s="355"/>
      <c r="OCL43" s="355"/>
      <c r="OCM43" s="200"/>
      <c r="OCN43" s="355"/>
      <c r="OCO43" s="355"/>
      <c r="OCP43" s="200"/>
      <c r="OCQ43" s="355"/>
      <c r="OCR43" s="355"/>
      <c r="OCS43" s="200"/>
      <c r="OCT43" s="355"/>
      <c r="OCU43" s="355"/>
      <c r="OCV43" s="200"/>
      <c r="OCW43" s="355"/>
      <c r="OCX43" s="355"/>
      <c r="OCY43" s="200"/>
      <c r="OCZ43" s="355"/>
      <c r="ODA43" s="355"/>
      <c r="ODB43" s="200"/>
      <c r="ODC43" s="355"/>
      <c r="ODD43" s="355"/>
      <c r="ODE43" s="200"/>
      <c r="ODF43" s="355"/>
      <c r="ODG43" s="355"/>
      <c r="ODH43" s="200"/>
      <c r="ODI43" s="355"/>
      <c r="ODJ43" s="355"/>
      <c r="ODK43" s="200"/>
      <c r="ODL43" s="355"/>
      <c r="ODM43" s="355"/>
      <c r="ODN43" s="200"/>
      <c r="ODO43" s="355"/>
      <c r="ODP43" s="355"/>
      <c r="ODQ43" s="200"/>
      <c r="ODR43" s="355"/>
      <c r="ODS43" s="355"/>
      <c r="ODT43" s="200"/>
      <c r="ODU43" s="355"/>
      <c r="ODV43" s="355"/>
      <c r="ODW43" s="200"/>
      <c r="ODX43" s="355"/>
      <c r="ODY43" s="355"/>
      <c r="ODZ43" s="200"/>
      <c r="OEA43" s="355"/>
      <c r="OEB43" s="355"/>
      <c r="OEC43" s="200"/>
      <c r="OED43" s="355"/>
      <c r="OEE43" s="355"/>
      <c r="OEF43" s="200"/>
      <c r="OEG43" s="355"/>
      <c r="OEH43" s="355"/>
      <c r="OEI43" s="200"/>
      <c r="OEJ43" s="355"/>
      <c r="OEK43" s="355"/>
      <c r="OEL43" s="200"/>
      <c r="OEM43" s="355"/>
      <c r="OEN43" s="355"/>
      <c r="OEO43" s="200"/>
      <c r="OEP43" s="355"/>
      <c r="OEQ43" s="355"/>
      <c r="OER43" s="200"/>
      <c r="OES43" s="355"/>
      <c r="OET43" s="355"/>
      <c r="OEU43" s="200"/>
      <c r="OEV43" s="355"/>
      <c r="OEW43" s="355"/>
      <c r="OEX43" s="200"/>
      <c r="OEY43" s="355"/>
      <c r="OEZ43" s="355"/>
      <c r="OFA43" s="200"/>
      <c r="OFB43" s="355"/>
      <c r="OFC43" s="355"/>
      <c r="OFD43" s="200"/>
      <c r="OFE43" s="355"/>
      <c r="OFF43" s="355"/>
      <c r="OFG43" s="200"/>
      <c r="OFH43" s="355"/>
      <c r="OFI43" s="355"/>
      <c r="OFJ43" s="200"/>
      <c r="OFK43" s="355"/>
      <c r="OFL43" s="355"/>
      <c r="OFM43" s="200"/>
      <c r="OFN43" s="355"/>
      <c r="OFO43" s="355"/>
      <c r="OFP43" s="200"/>
      <c r="OFQ43" s="355"/>
      <c r="OFR43" s="355"/>
      <c r="OFS43" s="200"/>
      <c r="OFT43" s="355"/>
      <c r="OFU43" s="355"/>
      <c r="OFV43" s="200"/>
      <c r="OFW43" s="355"/>
      <c r="OFX43" s="355"/>
      <c r="OFY43" s="200"/>
      <c r="OFZ43" s="355"/>
      <c r="OGA43" s="355"/>
      <c r="OGB43" s="200"/>
      <c r="OGC43" s="355"/>
      <c r="OGD43" s="355"/>
      <c r="OGE43" s="200"/>
      <c r="OGF43" s="355"/>
      <c r="OGG43" s="355"/>
      <c r="OGH43" s="200"/>
      <c r="OGI43" s="355"/>
      <c r="OGJ43" s="355"/>
      <c r="OGK43" s="200"/>
      <c r="OGL43" s="355"/>
      <c r="OGM43" s="355"/>
      <c r="OGN43" s="200"/>
      <c r="OGO43" s="355"/>
      <c r="OGP43" s="355"/>
      <c r="OGQ43" s="200"/>
      <c r="OGR43" s="355"/>
      <c r="OGS43" s="355"/>
      <c r="OGT43" s="200"/>
      <c r="OGU43" s="355"/>
      <c r="OGV43" s="355"/>
      <c r="OGW43" s="200"/>
      <c r="OGX43" s="355"/>
      <c r="OGY43" s="355"/>
      <c r="OGZ43" s="200"/>
      <c r="OHA43" s="355"/>
      <c r="OHB43" s="355"/>
      <c r="OHC43" s="200"/>
      <c r="OHD43" s="355"/>
      <c r="OHE43" s="355"/>
      <c r="OHF43" s="200"/>
      <c r="OHG43" s="355"/>
      <c r="OHH43" s="355"/>
      <c r="OHI43" s="200"/>
      <c r="OHJ43" s="355"/>
      <c r="OHK43" s="355"/>
      <c r="OHL43" s="200"/>
      <c r="OHM43" s="355"/>
      <c r="OHN43" s="355"/>
      <c r="OHO43" s="200"/>
      <c r="OHP43" s="355"/>
      <c r="OHQ43" s="355"/>
      <c r="OHR43" s="200"/>
      <c r="OHS43" s="355"/>
      <c r="OHT43" s="355"/>
      <c r="OHU43" s="200"/>
      <c r="OHV43" s="355"/>
      <c r="OHW43" s="355"/>
      <c r="OHX43" s="200"/>
      <c r="OHY43" s="355"/>
      <c r="OHZ43" s="355"/>
      <c r="OIA43" s="200"/>
      <c r="OIB43" s="355"/>
      <c r="OIC43" s="355"/>
      <c r="OID43" s="200"/>
      <c r="OIE43" s="355"/>
      <c r="OIF43" s="355"/>
      <c r="OIG43" s="200"/>
      <c r="OIH43" s="355"/>
      <c r="OII43" s="355"/>
      <c r="OIJ43" s="200"/>
      <c r="OIK43" s="355"/>
      <c r="OIL43" s="355"/>
      <c r="OIM43" s="200"/>
      <c r="OIN43" s="355"/>
      <c r="OIO43" s="355"/>
      <c r="OIP43" s="200"/>
      <c r="OIQ43" s="355"/>
      <c r="OIR43" s="355"/>
      <c r="OIS43" s="200"/>
      <c r="OIT43" s="355"/>
      <c r="OIU43" s="355"/>
      <c r="OIV43" s="200"/>
      <c r="OIW43" s="355"/>
      <c r="OIX43" s="355"/>
      <c r="OIY43" s="200"/>
      <c r="OIZ43" s="355"/>
      <c r="OJA43" s="355"/>
      <c r="OJB43" s="200"/>
      <c r="OJC43" s="355"/>
      <c r="OJD43" s="355"/>
      <c r="OJE43" s="200"/>
      <c r="OJF43" s="355"/>
      <c r="OJG43" s="355"/>
      <c r="OJH43" s="200"/>
      <c r="OJI43" s="355"/>
      <c r="OJJ43" s="355"/>
      <c r="OJK43" s="200"/>
      <c r="OJL43" s="355"/>
      <c r="OJM43" s="355"/>
      <c r="OJN43" s="200"/>
      <c r="OJO43" s="355"/>
      <c r="OJP43" s="355"/>
      <c r="OJQ43" s="200"/>
      <c r="OJR43" s="355"/>
      <c r="OJS43" s="355"/>
      <c r="OJT43" s="200"/>
      <c r="OJU43" s="355"/>
      <c r="OJV43" s="355"/>
      <c r="OJW43" s="200"/>
      <c r="OJX43" s="355"/>
      <c r="OJY43" s="355"/>
      <c r="OJZ43" s="200"/>
      <c r="OKA43" s="355"/>
      <c r="OKB43" s="355"/>
      <c r="OKC43" s="200"/>
      <c r="OKD43" s="355"/>
      <c r="OKE43" s="355"/>
      <c r="OKF43" s="200"/>
      <c r="OKG43" s="355"/>
      <c r="OKH43" s="355"/>
      <c r="OKI43" s="200"/>
      <c r="OKJ43" s="355"/>
      <c r="OKK43" s="355"/>
      <c r="OKL43" s="200"/>
      <c r="OKM43" s="355"/>
      <c r="OKN43" s="355"/>
      <c r="OKO43" s="200"/>
      <c r="OKP43" s="355"/>
      <c r="OKQ43" s="355"/>
      <c r="OKR43" s="200"/>
      <c r="OKS43" s="355"/>
      <c r="OKT43" s="355"/>
      <c r="OKU43" s="200"/>
      <c r="OKV43" s="355"/>
      <c r="OKW43" s="355"/>
      <c r="OKX43" s="200"/>
      <c r="OKY43" s="355"/>
      <c r="OKZ43" s="355"/>
      <c r="OLA43" s="200"/>
      <c r="OLB43" s="355"/>
      <c r="OLC43" s="355"/>
      <c r="OLD43" s="200"/>
      <c r="OLE43" s="355"/>
      <c r="OLF43" s="355"/>
      <c r="OLG43" s="200"/>
      <c r="OLH43" s="355"/>
      <c r="OLI43" s="355"/>
      <c r="OLJ43" s="200"/>
      <c r="OLK43" s="355"/>
      <c r="OLL43" s="355"/>
      <c r="OLM43" s="200"/>
      <c r="OLN43" s="355"/>
      <c r="OLO43" s="355"/>
      <c r="OLP43" s="200"/>
      <c r="OLQ43" s="355"/>
      <c r="OLR43" s="355"/>
      <c r="OLS43" s="200"/>
      <c r="OLT43" s="355"/>
      <c r="OLU43" s="355"/>
      <c r="OLV43" s="200"/>
      <c r="OLW43" s="355"/>
      <c r="OLX43" s="355"/>
      <c r="OLY43" s="200"/>
      <c r="OLZ43" s="355"/>
      <c r="OMA43" s="355"/>
      <c r="OMB43" s="200"/>
      <c r="OMC43" s="355"/>
      <c r="OMD43" s="355"/>
      <c r="OME43" s="200"/>
      <c r="OMF43" s="355"/>
      <c r="OMG43" s="355"/>
      <c r="OMH43" s="200"/>
      <c r="OMI43" s="355"/>
      <c r="OMJ43" s="355"/>
      <c r="OMK43" s="200"/>
      <c r="OML43" s="355"/>
      <c r="OMM43" s="355"/>
      <c r="OMN43" s="200"/>
      <c r="OMO43" s="355"/>
      <c r="OMP43" s="355"/>
      <c r="OMQ43" s="200"/>
      <c r="OMR43" s="355"/>
      <c r="OMS43" s="355"/>
      <c r="OMT43" s="200"/>
      <c r="OMU43" s="355"/>
      <c r="OMV43" s="355"/>
      <c r="OMW43" s="200"/>
      <c r="OMX43" s="355"/>
      <c r="OMY43" s="355"/>
      <c r="OMZ43" s="200"/>
      <c r="ONA43" s="355"/>
      <c r="ONB43" s="355"/>
      <c r="ONC43" s="200"/>
      <c r="OND43" s="355"/>
      <c r="ONE43" s="355"/>
      <c r="ONF43" s="200"/>
      <c r="ONG43" s="355"/>
      <c r="ONH43" s="355"/>
      <c r="ONI43" s="200"/>
      <c r="ONJ43" s="355"/>
      <c r="ONK43" s="355"/>
      <c r="ONL43" s="200"/>
      <c r="ONM43" s="355"/>
      <c r="ONN43" s="355"/>
      <c r="ONO43" s="200"/>
      <c r="ONP43" s="355"/>
      <c r="ONQ43" s="355"/>
      <c r="ONR43" s="200"/>
      <c r="ONS43" s="355"/>
      <c r="ONT43" s="355"/>
      <c r="ONU43" s="200"/>
      <c r="ONV43" s="355"/>
      <c r="ONW43" s="355"/>
      <c r="ONX43" s="200"/>
      <c r="ONY43" s="355"/>
      <c r="ONZ43" s="355"/>
      <c r="OOA43" s="200"/>
      <c r="OOB43" s="355"/>
      <c r="OOC43" s="355"/>
      <c r="OOD43" s="200"/>
      <c r="OOE43" s="355"/>
      <c r="OOF43" s="355"/>
      <c r="OOG43" s="200"/>
      <c r="OOH43" s="355"/>
      <c r="OOI43" s="355"/>
      <c r="OOJ43" s="200"/>
      <c r="OOK43" s="355"/>
      <c r="OOL43" s="355"/>
      <c r="OOM43" s="200"/>
      <c r="OON43" s="355"/>
      <c r="OOO43" s="355"/>
      <c r="OOP43" s="200"/>
      <c r="OOQ43" s="355"/>
      <c r="OOR43" s="355"/>
      <c r="OOS43" s="200"/>
      <c r="OOT43" s="355"/>
      <c r="OOU43" s="355"/>
      <c r="OOV43" s="200"/>
      <c r="OOW43" s="355"/>
      <c r="OOX43" s="355"/>
      <c r="OOY43" s="200"/>
      <c r="OOZ43" s="355"/>
      <c r="OPA43" s="355"/>
      <c r="OPB43" s="200"/>
      <c r="OPC43" s="355"/>
      <c r="OPD43" s="355"/>
      <c r="OPE43" s="200"/>
      <c r="OPF43" s="355"/>
      <c r="OPG43" s="355"/>
      <c r="OPH43" s="200"/>
      <c r="OPI43" s="355"/>
      <c r="OPJ43" s="355"/>
      <c r="OPK43" s="200"/>
      <c r="OPL43" s="355"/>
      <c r="OPM43" s="355"/>
      <c r="OPN43" s="200"/>
      <c r="OPO43" s="355"/>
      <c r="OPP43" s="355"/>
      <c r="OPQ43" s="200"/>
      <c r="OPR43" s="355"/>
      <c r="OPS43" s="355"/>
      <c r="OPT43" s="200"/>
      <c r="OPU43" s="355"/>
      <c r="OPV43" s="355"/>
      <c r="OPW43" s="200"/>
      <c r="OPX43" s="355"/>
      <c r="OPY43" s="355"/>
      <c r="OPZ43" s="200"/>
      <c r="OQA43" s="355"/>
      <c r="OQB43" s="355"/>
      <c r="OQC43" s="200"/>
      <c r="OQD43" s="355"/>
      <c r="OQE43" s="355"/>
      <c r="OQF43" s="200"/>
      <c r="OQG43" s="355"/>
      <c r="OQH43" s="355"/>
      <c r="OQI43" s="200"/>
      <c r="OQJ43" s="355"/>
      <c r="OQK43" s="355"/>
      <c r="OQL43" s="200"/>
      <c r="OQM43" s="355"/>
      <c r="OQN43" s="355"/>
      <c r="OQO43" s="200"/>
      <c r="OQP43" s="355"/>
      <c r="OQQ43" s="355"/>
      <c r="OQR43" s="200"/>
      <c r="OQS43" s="355"/>
      <c r="OQT43" s="355"/>
      <c r="OQU43" s="200"/>
      <c r="OQV43" s="355"/>
      <c r="OQW43" s="355"/>
      <c r="OQX43" s="200"/>
      <c r="OQY43" s="355"/>
      <c r="OQZ43" s="355"/>
      <c r="ORA43" s="200"/>
      <c r="ORB43" s="355"/>
      <c r="ORC43" s="355"/>
      <c r="ORD43" s="200"/>
      <c r="ORE43" s="355"/>
      <c r="ORF43" s="355"/>
      <c r="ORG43" s="200"/>
      <c r="ORH43" s="355"/>
      <c r="ORI43" s="355"/>
      <c r="ORJ43" s="200"/>
      <c r="ORK43" s="355"/>
      <c r="ORL43" s="355"/>
      <c r="ORM43" s="200"/>
      <c r="ORN43" s="355"/>
      <c r="ORO43" s="355"/>
      <c r="ORP43" s="200"/>
      <c r="ORQ43" s="355"/>
      <c r="ORR43" s="355"/>
      <c r="ORS43" s="200"/>
      <c r="ORT43" s="355"/>
      <c r="ORU43" s="355"/>
      <c r="ORV43" s="200"/>
      <c r="ORW43" s="355"/>
      <c r="ORX43" s="355"/>
      <c r="ORY43" s="200"/>
      <c r="ORZ43" s="355"/>
      <c r="OSA43" s="355"/>
      <c r="OSB43" s="200"/>
      <c r="OSC43" s="355"/>
      <c r="OSD43" s="355"/>
      <c r="OSE43" s="200"/>
      <c r="OSF43" s="355"/>
      <c r="OSG43" s="355"/>
      <c r="OSH43" s="200"/>
      <c r="OSI43" s="355"/>
      <c r="OSJ43" s="355"/>
      <c r="OSK43" s="200"/>
      <c r="OSL43" s="355"/>
      <c r="OSM43" s="355"/>
      <c r="OSN43" s="200"/>
      <c r="OSO43" s="355"/>
      <c r="OSP43" s="355"/>
      <c r="OSQ43" s="200"/>
      <c r="OSR43" s="355"/>
      <c r="OSS43" s="355"/>
      <c r="OST43" s="200"/>
      <c r="OSU43" s="355"/>
      <c r="OSV43" s="355"/>
      <c r="OSW43" s="200"/>
      <c r="OSX43" s="355"/>
      <c r="OSY43" s="355"/>
      <c r="OSZ43" s="200"/>
      <c r="OTA43" s="355"/>
      <c r="OTB43" s="355"/>
      <c r="OTC43" s="200"/>
      <c r="OTD43" s="355"/>
      <c r="OTE43" s="355"/>
      <c r="OTF43" s="200"/>
      <c r="OTG43" s="355"/>
      <c r="OTH43" s="355"/>
      <c r="OTI43" s="200"/>
      <c r="OTJ43" s="355"/>
      <c r="OTK43" s="355"/>
      <c r="OTL43" s="200"/>
      <c r="OTM43" s="355"/>
      <c r="OTN43" s="355"/>
      <c r="OTO43" s="200"/>
      <c r="OTP43" s="355"/>
      <c r="OTQ43" s="355"/>
      <c r="OTR43" s="200"/>
      <c r="OTS43" s="355"/>
      <c r="OTT43" s="355"/>
      <c r="OTU43" s="200"/>
      <c r="OTV43" s="355"/>
      <c r="OTW43" s="355"/>
      <c r="OTX43" s="200"/>
      <c r="OTY43" s="355"/>
      <c r="OTZ43" s="355"/>
      <c r="OUA43" s="200"/>
      <c r="OUB43" s="355"/>
      <c r="OUC43" s="355"/>
      <c r="OUD43" s="200"/>
      <c r="OUE43" s="355"/>
      <c r="OUF43" s="355"/>
      <c r="OUG43" s="200"/>
      <c r="OUH43" s="355"/>
      <c r="OUI43" s="355"/>
      <c r="OUJ43" s="200"/>
      <c r="OUK43" s="355"/>
      <c r="OUL43" s="355"/>
      <c r="OUM43" s="200"/>
      <c r="OUN43" s="355"/>
      <c r="OUO43" s="355"/>
      <c r="OUP43" s="200"/>
      <c r="OUQ43" s="355"/>
      <c r="OUR43" s="355"/>
      <c r="OUS43" s="200"/>
      <c r="OUT43" s="355"/>
      <c r="OUU43" s="355"/>
      <c r="OUV43" s="200"/>
      <c r="OUW43" s="355"/>
      <c r="OUX43" s="355"/>
      <c r="OUY43" s="200"/>
      <c r="OUZ43" s="355"/>
      <c r="OVA43" s="355"/>
      <c r="OVB43" s="200"/>
      <c r="OVC43" s="355"/>
      <c r="OVD43" s="355"/>
      <c r="OVE43" s="200"/>
      <c r="OVF43" s="355"/>
      <c r="OVG43" s="355"/>
      <c r="OVH43" s="200"/>
      <c r="OVI43" s="355"/>
      <c r="OVJ43" s="355"/>
      <c r="OVK43" s="200"/>
      <c r="OVL43" s="355"/>
      <c r="OVM43" s="355"/>
      <c r="OVN43" s="200"/>
      <c r="OVO43" s="355"/>
      <c r="OVP43" s="355"/>
      <c r="OVQ43" s="200"/>
      <c r="OVR43" s="355"/>
      <c r="OVS43" s="355"/>
      <c r="OVT43" s="200"/>
      <c r="OVU43" s="355"/>
      <c r="OVV43" s="355"/>
      <c r="OVW43" s="200"/>
      <c r="OVX43" s="355"/>
      <c r="OVY43" s="355"/>
      <c r="OVZ43" s="200"/>
      <c r="OWA43" s="355"/>
      <c r="OWB43" s="355"/>
      <c r="OWC43" s="200"/>
      <c r="OWD43" s="355"/>
      <c r="OWE43" s="355"/>
      <c r="OWF43" s="200"/>
      <c r="OWG43" s="355"/>
      <c r="OWH43" s="355"/>
      <c r="OWI43" s="200"/>
      <c r="OWJ43" s="355"/>
      <c r="OWK43" s="355"/>
      <c r="OWL43" s="200"/>
      <c r="OWM43" s="355"/>
      <c r="OWN43" s="355"/>
      <c r="OWO43" s="200"/>
      <c r="OWP43" s="355"/>
      <c r="OWQ43" s="355"/>
      <c r="OWR43" s="200"/>
      <c r="OWS43" s="355"/>
      <c r="OWT43" s="355"/>
      <c r="OWU43" s="200"/>
      <c r="OWV43" s="355"/>
      <c r="OWW43" s="355"/>
      <c r="OWX43" s="200"/>
      <c r="OWY43" s="355"/>
      <c r="OWZ43" s="355"/>
      <c r="OXA43" s="200"/>
      <c r="OXB43" s="355"/>
      <c r="OXC43" s="355"/>
      <c r="OXD43" s="200"/>
      <c r="OXE43" s="355"/>
      <c r="OXF43" s="355"/>
      <c r="OXG43" s="200"/>
      <c r="OXH43" s="355"/>
      <c r="OXI43" s="355"/>
      <c r="OXJ43" s="200"/>
      <c r="OXK43" s="355"/>
      <c r="OXL43" s="355"/>
      <c r="OXM43" s="200"/>
      <c r="OXN43" s="355"/>
      <c r="OXO43" s="355"/>
      <c r="OXP43" s="200"/>
      <c r="OXQ43" s="355"/>
      <c r="OXR43" s="355"/>
      <c r="OXS43" s="200"/>
      <c r="OXT43" s="355"/>
      <c r="OXU43" s="355"/>
      <c r="OXV43" s="200"/>
      <c r="OXW43" s="355"/>
      <c r="OXX43" s="355"/>
      <c r="OXY43" s="200"/>
      <c r="OXZ43" s="355"/>
      <c r="OYA43" s="355"/>
      <c r="OYB43" s="200"/>
      <c r="OYC43" s="355"/>
      <c r="OYD43" s="355"/>
      <c r="OYE43" s="200"/>
      <c r="OYF43" s="355"/>
      <c r="OYG43" s="355"/>
      <c r="OYH43" s="200"/>
      <c r="OYI43" s="355"/>
      <c r="OYJ43" s="355"/>
      <c r="OYK43" s="200"/>
      <c r="OYL43" s="355"/>
      <c r="OYM43" s="355"/>
      <c r="OYN43" s="200"/>
      <c r="OYO43" s="355"/>
      <c r="OYP43" s="355"/>
      <c r="OYQ43" s="200"/>
      <c r="OYR43" s="355"/>
      <c r="OYS43" s="355"/>
      <c r="OYT43" s="200"/>
      <c r="OYU43" s="355"/>
      <c r="OYV43" s="355"/>
      <c r="OYW43" s="200"/>
      <c r="OYX43" s="355"/>
      <c r="OYY43" s="355"/>
      <c r="OYZ43" s="200"/>
      <c r="OZA43" s="355"/>
      <c r="OZB43" s="355"/>
      <c r="OZC43" s="200"/>
      <c r="OZD43" s="355"/>
      <c r="OZE43" s="355"/>
      <c r="OZF43" s="200"/>
      <c r="OZG43" s="355"/>
      <c r="OZH43" s="355"/>
      <c r="OZI43" s="200"/>
      <c r="OZJ43" s="355"/>
      <c r="OZK43" s="355"/>
      <c r="OZL43" s="200"/>
      <c r="OZM43" s="355"/>
      <c r="OZN43" s="355"/>
      <c r="OZO43" s="200"/>
      <c r="OZP43" s="355"/>
      <c r="OZQ43" s="355"/>
      <c r="OZR43" s="200"/>
      <c r="OZS43" s="355"/>
      <c r="OZT43" s="355"/>
      <c r="OZU43" s="200"/>
      <c r="OZV43" s="355"/>
      <c r="OZW43" s="355"/>
      <c r="OZX43" s="200"/>
      <c r="OZY43" s="355"/>
      <c r="OZZ43" s="355"/>
      <c r="PAA43" s="200"/>
      <c r="PAB43" s="355"/>
      <c r="PAC43" s="355"/>
      <c r="PAD43" s="200"/>
      <c r="PAE43" s="355"/>
      <c r="PAF43" s="355"/>
      <c r="PAG43" s="200"/>
      <c r="PAH43" s="355"/>
      <c r="PAI43" s="355"/>
      <c r="PAJ43" s="200"/>
      <c r="PAK43" s="355"/>
      <c r="PAL43" s="355"/>
      <c r="PAM43" s="200"/>
      <c r="PAN43" s="355"/>
      <c r="PAO43" s="355"/>
      <c r="PAP43" s="200"/>
      <c r="PAQ43" s="355"/>
      <c r="PAR43" s="355"/>
      <c r="PAS43" s="200"/>
      <c r="PAT43" s="355"/>
      <c r="PAU43" s="355"/>
      <c r="PAV43" s="200"/>
      <c r="PAW43" s="355"/>
      <c r="PAX43" s="355"/>
      <c r="PAY43" s="200"/>
      <c r="PAZ43" s="355"/>
      <c r="PBA43" s="355"/>
      <c r="PBB43" s="200"/>
      <c r="PBC43" s="355"/>
      <c r="PBD43" s="355"/>
      <c r="PBE43" s="200"/>
      <c r="PBF43" s="355"/>
      <c r="PBG43" s="355"/>
      <c r="PBH43" s="200"/>
      <c r="PBI43" s="355"/>
      <c r="PBJ43" s="355"/>
      <c r="PBK43" s="200"/>
      <c r="PBL43" s="355"/>
      <c r="PBM43" s="355"/>
      <c r="PBN43" s="200"/>
      <c r="PBO43" s="355"/>
      <c r="PBP43" s="355"/>
      <c r="PBQ43" s="200"/>
      <c r="PBR43" s="355"/>
      <c r="PBS43" s="355"/>
      <c r="PBT43" s="200"/>
      <c r="PBU43" s="355"/>
      <c r="PBV43" s="355"/>
      <c r="PBW43" s="200"/>
      <c r="PBX43" s="355"/>
      <c r="PBY43" s="355"/>
      <c r="PBZ43" s="200"/>
      <c r="PCA43" s="355"/>
      <c r="PCB43" s="355"/>
      <c r="PCC43" s="200"/>
      <c r="PCD43" s="355"/>
      <c r="PCE43" s="355"/>
      <c r="PCF43" s="200"/>
      <c r="PCG43" s="355"/>
      <c r="PCH43" s="355"/>
      <c r="PCI43" s="200"/>
      <c r="PCJ43" s="355"/>
      <c r="PCK43" s="355"/>
      <c r="PCL43" s="200"/>
      <c r="PCM43" s="355"/>
      <c r="PCN43" s="355"/>
      <c r="PCO43" s="200"/>
      <c r="PCP43" s="355"/>
      <c r="PCQ43" s="355"/>
      <c r="PCR43" s="200"/>
      <c r="PCS43" s="355"/>
      <c r="PCT43" s="355"/>
      <c r="PCU43" s="200"/>
      <c r="PCV43" s="355"/>
      <c r="PCW43" s="355"/>
      <c r="PCX43" s="200"/>
      <c r="PCY43" s="355"/>
      <c r="PCZ43" s="355"/>
      <c r="PDA43" s="200"/>
      <c r="PDB43" s="355"/>
      <c r="PDC43" s="355"/>
      <c r="PDD43" s="200"/>
      <c r="PDE43" s="355"/>
      <c r="PDF43" s="355"/>
      <c r="PDG43" s="200"/>
      <c r="PDH43" s="355"/>
      <c r="PDI43" s="355"/>
      <c r="PDJ43" s="200"/>
      <c r="PDK43" s="355"/>
      <c r="PDL43" s="355"/>
      <c r="PDM43" s="200"/>
      <c r="PDN43" s="355"/>
      <c r="PDO43" s="355"/>
      <c r="PDP43" s="200"/>
      <c r="PDQ43" s="355"/>
      <c r="PDR43" s="355"/>
      <c r="PDS43" s="200"/>
      <c r="PDT43" s="355"/>
      <c r="PDU43" s="355"/>
      <c r="PDV43" s="200"/>
      <c r="PDW43" s="355"/>
      <c r="PDX43" s="355"/>
      <c r="PDY43" s="200"/>
      <c r="PDZ43" s="355"/>
      <c r="PEA43" s="355"/>
      <c r="PEB43" s="200"/>
      <c r="PEC43" s="355"/>
      <c r="PED43" s="355"/>
      <c r="PEE43" s="200"/>
      <c r="PEF43" s="355"/>
      <c r="PEG43" s="355"/>
      <c r="PEH43" s="200"/>
      <c r="PEI43" s="355"/>
      <c r="PEJ43" s="355"/>
      <c r="PEK43" s="200"/>
      <c r="PEL43" s="355"/>
      <c r="PEM43" s="355"/>
      <c r="PEN43" s="200"/>
      <c r="PEO43" s="355"/>
      <c r="PEP43" s="355"/>
      <c r="PEQ43" s="200"/>
      <c r="PER43" s="355"/>
      <c r="PES43" s="355"/>
      <c r="PET43" s="200"/>
      <c r="PEU43" s="355"/>
      <c r="PEV43" s="355"/>
      <c r="PEW43" s="200"/>
      <c r="PEX43" s="355"/>
      <c r="PEY43" s="355"/>
      <c r="PEZ43" s="200"/>
      <c r="PFA43" s="355"/>
      <c r="PFB43" s="355"/>
      <c r="PFC43" s="200"/>
      <c r="PFD43" s="355"/>
      <c r="PFE43" s="355"/>
      <c r="PFF43" s="200"/>
      <c r="PFG43" s="355"/>
      <c r="PFH43" s="355"/>
      <c r="PFI43" s="200"/>
      <c r="PFJ43" s="355"/>
      <c r="PFK43" s="355"/>
      <c r="PFL43" s="200"/>
      <c r="PFM43" s="355"/>
      <c r="PFN43" s="355"/>
      <c r="PFO43" s="200"/>
      <c r="PFP43" s="355"/>
      <c r="PFQ43" s="355"/>
      <c r="PFR43" s="200"/>
      <c r="PFS43" s="355"/>
      <c r="PFT43" s="355"/>
      <c r="PFU43" s="200"/>
      <c r="PFV43" s="355"/>
      <c r="PFW43" s="355"/>
      <c r="PFX43" s="200"/>
      <c r="PFY43" s="355"/>
      <c r="PFZ43" s="355"/>
      <c r="PGA43" s="200"/>
      <c r="PGB43" s="355"/>
      <c r="PGC43" s="355"/>
      <c r="PGD43" s="200"/>
      <c r="PGE43" s="355"/>
      <c r="PGF43" s="355"/>
      <c r="PGG43" s="200"/>
      <c r="PGH43" s="355"/>
      <c r="PGI43" s="355"/>
      <c r="PGJ43" s="200"/>
      <c r="PGK43" s="355"/>
      <c r="PGL43" s="355"/>
      <c r="PGM43" s="200"/>
      <c r="PGN43" s="355"/>
      <c r="PGO43" s="355"/>
      <c r="PGP43" s="200"/>
      <c r="PGQ43" s="355"/>
      <c r="PGR43" s="355"/>
      <c r="PGS43" s="200"/>
      <c r="PGT43" s="355"/>
      <c r="PGU43" s="355"/>
      <c r="PGV43" s="200"/>
      <c r="PGW43" s="355"/>
      <c r="PGX43" s="355"/>
      <c r="PGY43" s="200"/>
      <c r="PGZ43" s="355"/>
      <c r="PHA43" s="355"/>
      <c r="PHB43" s="200"/>
      <c r="PHC43" s="355"/>
      <c r="PHD43" s="355"/>
      <c r="PHE43" s="200"/>
      <c r="PHF43" s="355"/>
      <c r="PHG43" s="355"/>
      <c r="PHH43" s="200"/>
      <c r="PHI43" s="355"/>
      <c r="PHJ43" s="355"/>
      <c r="PHK43" s="200"/>
      <c r="PHL43" s="355"/>
      <c r="PHM43" s="355"/>
      <c r="PHN43" s="200"/>
      <c r="PHO43" s="355"/>
      <c r="PHP43" s="355"/>
      <c r="PHQ43" s="200"/>
      <c r="PHR43" s="355"/>
      <c r="PHS43" s="355"/>
      <c r="PHT43" s="200"/>
      <c r="PHU43" s="355"/>
      <c r="PHV43" s="355"/>
      <c r="PHW43" s="200"/>
      <c r="PHX43" s="355"/>
      <c r="PHY43" s="355"/>
      <c r="PHZ43" s="200"/>
      <c r="PIA43" s="355"/>
      <c r="PIB43" s="355"/>
      <c r="PIC43" s="200"/>
      <c r="PID43" s="355"/>
      <c r="PIE43" s="355"/>
      <c r="PIF43" s="200"/>
      <c r="PIG43" s="355"/>
      <c r="PIH43" s="355"/>
      <c r="PII43" s="200"/>
      <c r="PIJ43" s="355"/>
      <c r="PIK43" s="355"/>
      <c r="PIL43" s="200"/>
      <c r="PIM43" s="355"/>
      <c r="PIN43" s="355"/>
      <c r="PIO43" s="200"/>
      <c r="PIP43" s="355"/>
      <c r="PIQ43" s="355"/>
      <c r="PIR43" s="200"/>
      <c r="PIS43" s="355"/>
      <c r="PIT43" s="355"/>
      <c r="PIU43" s="200"/>
      <c r="PIV43" s="355"/>
      <c r="PIW43" s="355"/>
      <c r="PIX43" s="200"/>
      <c r="PIY43" s="355"/>
      <c r="PIZ43" s="355"/>
      <c r="PJA43" s="200"/>
      <c r="PJB43" s="355"/>
      <c r="PJC43" s="355"/>
      <c r="PJD43" s="200"/>
      <c r="PJE43" s="355"/>
      <c r="PJF43" s="355"/>
      <c r="PJG43" s="200"/>
      <c r="PJH43" s="355"/>
      <c r="PJI43" s="355"/>
      <c r="PJJ43" s="200"/>
      <c r="PJK43" s="355"/>
      <c r="PJL43" s="355"/>
      <c r="PJM43" s="200"/>
      <c r="PJN43" s="355"/>
      <c r="PJO43" s="355"/>
      <c r="PJP43" s="200"/>
      <c r="PJQ43" s="355"/>
      <c r="PJR43" s="355"/>
      <c r="PJS43" s="200"/>
      <c r="PJT43" s="355"/>
      <c r="PJU43" s="355"/>
      <c r="PJV43" s="200"/>
      <c r="PJW43" s="355"/>
      <c r="PJX43" s="355"/>
      <c r="PJY43" s="200"/>
      <c r="PJZ43" s="355"/>
      <c r="PKA43" s="355"/>
      <c r="PKB43" s="200"/>
      <c r="PKC43" s="355"/>
      <c r="PKD43" s="355"/>
      <c r="PKE43" s="200"/>
      <c r="PKF43" s="355"/>
      <c r="PKG43" s="355"/>
      <c r="PKH43" s="200"/>
      <c r="PKI43" s="355"/>
      <c r="PKJ43" s="355"/>
      <c r="PKK43" s="200"/>
      <c r="PKL43" s="355"/>
      <c r="PKM43" s="355"/>
      <c r="PKN43" s="200"/>
      <c r="PKO43" s="355"/>
      <c r="PKP43" s="355"/>
      <c r="PKQ43" s="200"/>
      <c r="PKR43" s="355"/>
      <c r="PKS43" s="355"/>
      <c r="PKT43" s="200"/>
      <c r="PKU43" s="355"/>
      <c r="PKV43" s="355"/>
      <c r="PKW43" s="200"/>
      <c r="PKX43" s="355"/>
      <c r="PKY43" s="355"/>
      <c r="PKZ43" s="200"/>
      <c r="PLA43" s="355"/>
      <c r="PLB43" s="355"/>
      <c r="PLC43" s="200"/>
      <c r="PLD43" s="355"/>
      <c r="PLE43" s="355"/>
      <c r="PLF43" s="200"/>
      <c r="PLG43" s="355"/>
      <c r="PLH43" s="355"/>
      <c r="PLI43" s="200"/>
      <c r="PLJ43" s="355"/>
      <c r="PLK43" s="355"/>
      <c r="PLL43" s="200"/>
      <c r="PLM43" s="355"/>
      <c r="PLN43" s="355"/>
      <c r="PLO43" s="200"/>
      <c r="PLP43" s="355"/>
      <c r="PLQ43" s="355"/>
      <c r="PLR43" s="200"/>
      <c r="PLS43" s="355"/>
      <c r="PLT43" s="355"/>
      <c r="PLU43" s="200"/>
      <c r="PLV43" s="355"/>
      <c r="PLW43" s="355"/>
      <c r="PLX43" s="200"/>
      <c r="PLY43" s="355"/>
      <c r="PLZ43" s="355"/>
      <c r="PMA43" s="200"/>
      <c r="PMB43" s="355"/>
      <c r="PMC43" s="355"/>
      <c r="PMD43" s="200"/>
      <c r="PME43" s="355"/>
      <c r="PMF43" s="355"/>
      <c r="PMG43" s="200"/>
      <c r="PMH43" s="355"/>
      <c r="PMI43" s="355"/>
      <c r="PMJ43" s="200"/>
      <c r="PMK43" s="355"/>
      <c r="PML43" s="355"/>
      <c r="PMM43" s="200"/>
      <c r="PMN43" s="355"/>
      <c r="PMO43" s="355"/>
      <c r="PMP43" s="200"/>
      <c r="PMQ43" s="355"/>
      <c r="PMR43" s="355"/>
      <c r="PMS43" s="200"/>
      <c r="PMT43" s="355"/>
      <c r="PMU43" s="355"/>
      <c r="PMV43" s="200"/>
      <c r="PMW43" s="355"/>
      <c r="PMX43" s="355"/>
      <c r="PMY43" s="200"/>
      <c r="PMZ43" s="355"/>
      <c r="PNA43" s="355"/>
      <c r="PNB43" s="200"/>
      <c r="PNC43" s="355"/>
      <c r="PND43" s="355"/>
      <c r="PNE43" s="200"/>
      <c r="PNF43" s="355"/>
      <c r="PNG43" s="355"/>
      <c r="PNH43" s="200"/>
      <c r="PNI43" s="355"/>
      <c r="PNJ43" s="355"/>
      <c r="PNK43" s="200"/>
      <c r="PNL43" s="355"/>
      <c r="PNM43" s="355"/>
      <c r="PNN43" s="200"/>
      <c r="PNO43" s="355"/>
      <c r="PNP43" s="355"/>
      <c r="PNQ43" s="200"/>
      <c r="PNR43" s="355"/>
      <c r="PNS43" s="355"/>
      <c r="PNT43" s="200"/>
      <c r="PNU43" s="355"/>
      <c r="PNV43" s="355"/>
      <c r="PNW43" s="200"/>
      <c r="PNX43" s="355"/>
      <c r="PNY43" s="355"/>
      <c r="PNZ43" s="200"/>
      <c r="POA43" s="355"/>
      <c r="POB43" s="355"/>
      <c r="POC43" s="200"/>
      <c r="POD43" s="355"/>
      <c r="POE43" s="355"/>
      <c r="POF43" s="200"/>
      <c r="POG43" s="355"/>
      <c r="POH43" s="355"/>
      <c r="POI43" s="200"/>
      <c r="POJ43" s="355"/>
      <c r="POK43" s="355"/>
      <c r="POL43" s="200"/>
      <c r="POM43" s="355"/>
      <c r="PON43" s="355"/>
      <c r="POO43" s="200"/>
      <c r="POP43" s="355"/>
      <c r="POQ43" s="355"/>
      <c r="POR43" s="200"/>
      <c r="POS43" s="355"/>
      <c r="POT43" s="355"/>
      <c r="POU43" s="200"/>
      <c r="POV43" s="355"/>
      <c r="POW43" s="355"/>
      <c r="POX43" s="200"/>
      <c r="POY43" s="355"/>
      <c r="POZ43" s="355"/>
      <c r="PPA43" s="200"/>
      <c r="PPB43" s="355"/>
      <c r="PPC43" s="355"/>
      <c r="PPD43" s="200"/>
      <c r="PPE43" s="355"/>
      <c r="PPF43" s="355"/>
      <c r="PPG43" s="200"/>
      <c r="PPH43" s="355"/>
      <c r="PPI43" s="355"/>
      <c r="PPJ43" s="200"/>
      <c r="PPK43" s="355"/>
      <c r="PPL43" s="355"/>
      <c r="PPM43" s="200"/>
      <c r="PPN43" s="355"/>
      <c r="PPO43" s="355"/>
      <c r="PPP43" s="200"/>
      <c r="PPQ43" s="355"/>
      <c r="PPR43" s="355"/>
      <c r="PPS43" s="200"/>
      <c r="PPT43" s="355"/>
      <c r="PPU43" s="355"/>
      <c r="PPV43" s="200"/>
      <c r="PPW43" s="355"/>
      <c r="PPX43" s="355"/>
      <c r="PPY43" s="200"/>
      <c r="PPZ43" s="355"/>
      <c r="PQA43" s="355"/>
      <c r="PQB43" s="200"/>
      <c r="PQC43" s="355"/>
      <c r="PQD43" s="355"/>
      <c r="PQE43" s="200"/>
      <c r="PQF43" s="355"/>
      <c r="PQG43" s="355"/>
      <c r="PQH43" s="200"/>
      <c r="PQI43" s="355"/>
      <c r="PQJ43" s="355"/>
      <c r="PQK43" s="200"/>
      <c r="PQL43" s="355"/>
      <c r="PQM43" s="355"/>
      <c r="PQN43" s="200"/>
      <c r="PQO43" s="355"/>
      <c r="PQP43" s="355"/>
      <c r="PQQ43" s="200"/>
      <c r="PQR43" s="355"/>
      <c r="PQS43" s="355"/>
      <c r="PQT43" s="200"/>
      <c r="PQU43" s="355"/>
      <c r="PQV43" s="355"/>
      <c r="PQW43" s="200"/>
      <c r="PQX43" s="355"/>
      <c r="PQY43" s="355"/>
      <c r="PQZ43" s="200"/>
      <c r="PRA43" s="355"/>
      <c r="PRB43" s="355"/>
      <c r="PRC43" s="200"/>
      <c r="PRD43" s="355"/>
      <c r="PRE43" s="355"/>
      <c r="PRF43" s="200"/>
      <c r="PRG43" s="355"/>
      <c r="PRH43" s="355"/>
      <c r="PRI43" s="200"/>
      <c r="PRJ43" s="355"/>
      <c r="PRK43" s="355"/>
      <c r="PRL43" s="200"/>
      <c r="PRM43" s="355"/>
      <c r="PRN43" s="355"/>
      <c r="PRO43" s="200"/>
      <c r="PRP43" s="355"/>
      <c r="PRQ43" s="355"/>
      <c r="PRR43" s="200"/>
      <c r="PRS43" s="355"/>
      <c r="PRT43" s="355"/>
      <c r="PRU43" s="200"/>
      <c r="PRV43" s="355"/>
      <c r="PRW43" s="355"/>
      <c r="PRX43" s="200"/>
      <c r="PRY43" s="355"/>
      <c r="PRZ43" s="355"/>
      <c r="PSA43" s="200"/>
      <c r="PSB43" s="355"/>
      <c r="PSC43" s="355"/>
      <c r="PSD43" s="200"/>
      <c r="PSE43" s="355"/>
      <c r="PSF43" s="355"/>
      <c r="PSG43" s="200"/>
      <c r="PSH43" s="355"/>
      <c r="PSI43" s="355"/>
      <c r="PSJ43" s="200"/>
      <c r="PSK43" s="355"/>
      <c r="PSL43" s="355"/>
      <c r="PSM43" s="200"/>
      <c r="PSN43" s="355"/>
      <c r="PSO43" s="355"/>
      <c r="PSP43" s="200"/>
      <c r="PSQ43" s="355"/>
      <c r="PSR43" s="355"/>
      <c r="PSS43" s="200"/>
      <c r="PST43" s="355"/>
      <c r="PSU43" s="355"/>
      <c r="PSV43" s="200"/>
      <c r="PSW43" s="355"/>
      <c r="PSX43" s="355"/>
      <c r="PSY43" s="200"/>
      <c r="PSZ43" s="355"/>
      <c r="PTA43" s="355"/>
      <c r="PTB43" s="200"/>
      <c r="PTC43" s="355"/>
      <c r="PTD43" s="355"/>
      <c r="PTE43" s="200"/>
      <c r="PTF43" s="355"/>
      <c r="PTG43" s="355"/>
      <c r="PTH43" s="200"/>
      <c r="PTI43" s="355"/>
      <c r="PTJ43" s="355"/>
      <c r="PTK43" s="200"/>
      <c r="PTL43" s="355"/>
      <c r="PTM43" s="355"/>
      <c r="PTN43" s="200"/>
      <c r="PTO43" s="355"/>
      <c r="PTP43" s="355"/>
      <c r="PTQ43" s="200"/>
      <c r="PTR43" s="355"/>
      <c r="PTS43" s="355"/>
      <c r="PTT43" s="200"/>
      <c r="PTU43" s="355"/>
      <c r="PTV43" s="355"/>
      <c r="PTW43" s="200"/>
      <c r="PTX43" s="355"/>
      <c r="PTY43" s="355"/>
      <c r="PTZ43" s="200"/>
      <c r="PUA43" s="355"/>
      <c r="PUB43" s="355"/>
      <c r="PUC43" s="200"/>
      <c r="PUD43" s="355"/>
      <c r="PUE43" s="355"/>
      <c r="PUF43" s="200"/>
      <c r="PUG43" s="355"/>
      <c r="PUH43" s="355"/>
      <c r="PUI43" s="200"/>
      <c r="PUJ43" s="355"/>
      <c r="PUK43" s="355"/>
      <c r="PUL43" s="200"/>
      <c r="PUM43" s="355"/>
      <c r="PUN43" s="355"/>
      <c r="PUO43" s="200"/>
      <c r="PUP43" s="355"/>
      <c r="PUQ43" s="355"/>
      <c r="PUR43" s="200"/>
      <c r="PUS43" s="355"/>
      <c r="PUT43" s="355"/>
      <c r="PUU43" s="200"/>
      <c r="PUV43" s="355"/>
      <c r="PUW43" s="355"/>
      <c r="PUX43" s="200"/>
      <c r="PUY43" s="355"/>
      <c r="PUZ43" s="355"/>
      <c r="PVA43" s="200"/>
      <c r="PVB43" s="355"/>
      <c r="PVC43" s="355"/>
      <c r="PVD43" s="200"/>
      <c r="PVE43" s="355"/>
      <c r="PVF43" s="355"/>
      <c r="PVG43" s="200"/>
      <c r="PVH43" s="355"/>
      <c r="PVI43" s="355"/>
      <c r="PVJ43" s="200"/>
      <c r="PVK43" s="355"/>
      <c r="PVL43" s="355"/>
      <c r="PVM43" s="200"/>
      <c r="PVN43" s="355"/>
      <c r="PVO43" s="355"/>
      <c r="PVP43" s="200"/>
      <c r="PVQ43" s="355"/>
      <c r="PVR43" s="355"/>
      <c r="PVS43" s="200"/>
      <c r="PVT43" s="355"/>
      <c r="PVU43" s="355"/>
      <c r="PVV43" s="200"/>
      <c r="PVW43" s="355"/>
      <c r="PVX43" s="355"/>
      <c r="PVY43" s="200"/>
      <c r="PVZ43" s="355"/>
      <c r="PWA43" s="355"/>
      <c r="PWB43" s="200"/>
      <c r="PWC43" s="355"/>
      <c r="PWD43" s="355"/>
      <c r="PWE43" s="200"/>
      <c r="PWF43" s="355"/>
      <c r="PWG43" s="355"/>
      <c r="PWH43" s="200"/>
      <c r="PWI43" s="355"/>
      <c r="PWJ43" s="355"/>
      <c r="PWK43" s="200"/>
      <c r="PWL43" s="355"/>
      <c r="PWM43" s="355"/>
      <c r="PWN43" s="200"/>
      <c r="PWO43" s="355"/>
      <c r="PWP43" s="355"/>
      <c r="PWQ43" s="200"/>
      <c r="PWR43" s="355"/>
      <c r="PWS43" s="355"/>
      <c r="PWT43" s="200"/>
      <c r="PWU43" s="355"/>
      <c r="PWV43" s="355"/>
      <c r="PWW43" s="200"/>
      <c r="PWX43" s="355"/>
      <c r="PWY43" s="355"/>
      <c r="PWZ43" s="200"/>
      <c r="PXA43" s="355"/>
      <c r="PXB43" s="355"/>
      <c r="PXC43" s="200"/>
      <c r="PXD43" s="355"/>
      <c r="PXE43" s="355"/>
      <c r="PXF43" s="200"/>
      <c r="PXG43" s="355"/>
      <c r="PXH43" s="355"/>
      <c r="PXI43" s="200"/>
      <c r="PXJ43" s="355"/>
      <c r="PXK43" s="355"/>
      <c r="PXL43" s="200"/>
      <c r="PXM43" s="355"/>
      <c r="PXN43" s="355"/>
      <c r="PXO43" s="200"/>
      <c r="PXP43" s="355"/>
      <c r="PXQ43" s="355"/>
      <c r="PXR43" s="200"/>
      <c r="PXS43" s="355"/>
      <c r="PXT43" s="355"/>
      <c r="PXU43" s="200"/>
      <c r="PXV43" s="355"/>
      <c r="PXW43" s="355"/>
      <c r="PXX43" s="200"/>
      <c r="PXY43" s="355"/>
      <c r="PXZ43" s="355"/>
      <c r="PYA43" s="200"/>
      <c r="PYB43" s="355"/>
      <c r="PYC43" s="355"/>
      <c r="PYD43" s="200"/>
      <c r="PYE43" s="355"/>
      <c r="PYF43" s="355"/>
      <c r="PYG43" s="200"/>
      <c r="PYH43" s="355"/>
      <c r="PYI43" s="355"/>
      <c r="PYJ43" s="200"/>
      <c r="PYK43" s="355"/>
      <c r="PYL43" s="355"/>
      <c r="PYM43" s="200"/>
      <c r="PYN43" s="355"/>
      <c r="PYO43" s="355"/>
      <c r="PYP43" s="200"/>
      <c r="PYQ43" s="355"/>
      <c r="PYR43" s="355"/>
      <c r="PYS43" s="200"/>
      <c r="PYT43" s="355"/>
      <c r="PYU43" s="355"/>
      <c r="PYV43" s="200"/>
      <c r="PYW43" s="355"/>
      <c r="PYX43" s="355"/>
      <c r="PYY43" s="200"/>
      <c r="PYZ43" s="355"/>
      <c r="PZA43" s="355"/>
      <c r="PZB43" s="200"/>
      <c r="PZC43" s="355"/>
      <c r="PZD43" s="355"/>
      <c r="PZE43" s="200"/>
      <c r="PZF43" s="355"/>
      <c r="PZG43" s="355"/>
      <c r="PZH43" s="200"/>
      <c r="PZI43" s="355"/>
      <c r="PZJ43" s="355"/>
      <c r="PZK43" s="200"/>
      <c r="PZL43" s="355"/>
      <c r="PZM43" s="355"/>
      <c r="PZN43" s="200"/>
      <c r="PZO43" s="355"/>
      <c r="PZP43" s="355"/>
      <c r="PZQ43" s="200"/>
      <c r="PZR43" s="355"/>
      <c r="PZS43" s="355"/>
      <c r="PZT43" s="200"/>
      <c r="PZU43" s="355"/>
      <c r="PZV43" s="355"/>
      <c r="PZW43" s="200"/>
      <c r="PZX43" s="355"/>
      <c r="PZY43" s="355"/>
      <c r="PZZ43" s="200"/>
      <c r="QAA43" s="355"/>
      <c r="QAB43" s="355"/>
      <c r="QAC43" s="200"/>
      <c r="QAD43" s="355"/>
      <c r="QAE43" s="355"/>
      <c r="QAF43" s="200"/>
      <c r="QAG43" s="355"/>
      <c r="QAH43" s="355"/>
      <c r="QAI43" s="200"/>
      <c r="QAJ43" s="355"/>
      <c r="QAK43" s="355"/>
      <c r="QAL43" s="200"/>
      <c r="QAM43" s="355"/>
      <c r="QAN43" s="355"/>
      <c r="QAO43" s="200"/>
      <c r="QAP43" s="355"/>
      <c r="QAQ43" s="355"/>
      <c r="QAR43" s="200"/>
      <c r="QAS43" s="355"/>
      <c r="QAT43" s="355"/>
      <c r="QAU43" s="200"/>
      <c r="QAV43" s="355"/>
      <c r="QAW43" s="355"/>
      <c r="QAX43" s="200"/>
      <c r="QAY43" s="355"/>
      <c r="QAZ43" s="355"/>
      <c r="QBA43" s="200"/>
      <c r="QBB43" s="355"/>
      <c r="QBC43" s="355"/>
      <c r="QBD43" s="200"/>
      <c r="QBE43" s="355"/>
      <c r="QBF43" s="355"/>
      <c r="QBG43" s="200"/>
      <c r="QBH43" s="355"/>
      <c r="QBI43" s="355"/>
      <c r="QBJ43" s="200"/>
      <c r="QBK43" s="355"/>
      <c r="QBL43" s="355"/>
      <c r="QBM43" s="200"/>
      <c r="QBN43" s="355"/>
      <c r="QBO43" s="355"/>
      <c r="QBP43" s="200"/>
      <c r="QBQ43" s="355"/>
      <c r="QBR43" s="355"/>
      <c r="QBS43" s="200"/>
      <c r="QBT43" s="355"/>
      <c r="QBU43" s="355"/>
      <c r="QBV43" s="200"/>
      <c r="QBW43" s="355"/>
      <c r="QBX43" s="355"/>
      <c r="QBY43" s="200"/>
      <c r="QBZ43" s="355"/>
      <c r="QCA43" s="355"/>
      <c r="QCB43" s="200"/>
      <c r="QCC43" s="355"/>
      <c r="QCD43" s="355"/>
      <c r="QCE43" s="200"/>
      <c r="QCF43" s="355"/>
      <c r="QCG43" s="355"/>
      <c r="QCH43" s="200"/>
      <c r="QCI43" s="355"/>
      <c r="QCJ43" s="355"/>
      <c r="QCK43" s="200"/>
      <c r="QCL43" s="355"/>
      <c r="QCM43" s="355"/>
      <c r="QCN43" s="200"/>
      <c r="QCO43" s="355"/>
      <c r="QCP43" s="355"/>
      <c r="QCQ43" s="200"/>
      <c r="QCR43" s="355"/>
      <c r="QCS43" s="355"/>
      <c r="QCT43" s="200"/>
      <c r="QCU43" s="355"/>
      <c r="QCV43" s="355"/>
      <c r="QCW43" s="200"/>
      <c r="QCX43" s="355"/>
      <c r="QCY43" s="355"/>
      <c r="QCZ43" s="200"/>
      <c r="QDA43" s="355"/>
      <c r="QDB43" s="355"/>
      <c r="QDC43" s="200"/>
      <c r="QDD43" s="355"/>
      <c r="QDE43" s="355"/>
      <c r="QDF43" s="200"/>
      <c r="QDG43" s="355"/>
      <c r="QDH43" s="355"/>
      <c r="QDI43" s="200"/>
      <c r="QDJ43" s="355"/>
      <c r="QDK43" s="355"/>
      <c r="QDL43" s="200"/>
      <c r="QDM43" s="355"/>
      <c r="QDN43" s="355"/>
      <c r="QDO43" s="200"/>
      <c r="QDP43" s="355"/>
      <c r="QDQ43" s="355"/>
      <c r="QDR43" s="200"/>
      <c r="QDS43" s="355"/>
      <c r="QDT43" s="355"/>
      <c r="QDU43" s="200"/>
      <c r="QDV43" s="355"/>
      <c r="QDW43" s="355"/>
      <c r="QDX43" s="200"/>
      <c r="QDY43" s="355"/>
      <c r="QDZ43" s="355"/>
      <c r="QEA43" s="200"/>
      <c r="QEB43" s="355"/>
      <c r="QEC43" s="355"/>
      <c r="QED43" s="200"/>
      <c r="QEE43" s="355"/>
      <c r="QEF43" s="355"/>
      <c r="QEG43" s="200"/>
      <c r="QEH43" s="355"/>
      <c r="QEI43" s="355"/>
      <c r="QEJ43" s="200"/>
      <c r="QEK43" s="355"/>
      <c r="QEL43" s="355"/>
      <c r="QEM43" s="200"/>
      <c r="QEN43" s="355"/>
      <c r="QEO43" s="355"/>
      <c r="QEP43" s="200"/>
      <c r="QEQ43" s="355"/>
      <c r="QER43" s="355"/>
      <c r="QES43" s="200"/>
      <c r="QET43" s="355"/>
      <c r="QEU43" s="355"/>
      <c r="QEV43" s="200"/>
      <c r="QEW43" s="355"/>
      <c r="QEX43" s="355"/>
      <c r="QEY43" s="200"/>
      <c r="QEZ43" s="355"/>
      <c r="QFA43" s="355"/>
      <c r="QFB43" s="200"/>
      <c r="QFC43" s="355"/>
      <c r="QFD43" s="355"/>
      <c r="QFE43" s="200"/>
      <c r="QFF43" s="355"/>
      <c r="QFG43" s="355"/>
      <c r="QFH43" s="200"/>
      <c r="QFI43" s="355"/>
      <c r="QFJ43" s="355"/>
      <c r="QFK43" s="200"/>
      <c r="QFL43" s="355"/>
      <c r="QFM43" s="355"/>
      <c r="QFN43" s="200"/>
      <c r="QFO43" s="355"/>
      <c r="QFP43" s="355"/>
      <c r="QFQ43" s="200"/>
      <c r="QFR43" s="355"/>
      <c r="QFS43" s="355"/>
      <c r="QFT43" s="200"/>
      <c r="QFU43" s="355"/>
      <c r="QFV43" s="355"/>
      <c r="QFW43" s="200"/>
      <c r="QFX43" s="355"/>
      <c r="QFY43" s="355"/>
      <c r="QFZ43" s="200"/>
      <c r="QGA43" s="355"/>
      <c r="QGB43" s="355"/>
      <c r="QGC43" s="200"/>
      <c r="QGD43" s="355"/>
      <c r="QGE43" s="355"/>
      <c r="QGF43" s="200"/>
      <c r="QGG43" s="355"/>
      <c r="QGH43" s="355"/>
      <c r="QGI43" s="200"/>
      <c r="QGJ43" s="355"/>
      <c r="QGK43" s="355"/>
      <c r="QGL43" s="200"/>
      <c r="QGM43" s="355"/>
      <c r="QGN43" s="355"/>
      <c r="QGO43" s="200"/>
      <c r="QGP43" s="355"/>
      <c r="QGQ43" s="355"/>
      <c r="QGR43" s="200"/>
      <c r="QGS43" s="355"/>
      <c r="QGT43" s="355"/>
      <c r="QGU43" s="200"/>
      <c r="QGV43" s="355"/>
      <c r="QGW43" s="355"/>
      <c r="QGX43" s="200"/>
      <c r="QGY43" s="355"/>
      <c r="QGZ43" s="355"/>
      <c r="QHA43" s="200"/>
      <c r="QHB43" s="355"/>
      <c r="QHC43" s="355"/>
      <c r="QHD43" s="200"/>
      <c r="QHE43" s="355"/>
      <c r="QHF43" s="355"/>
      <c r="QHG43" s="200"/>
      <c r="QHH43" s="355"/>
      <c r="QHI43" s="355"/>
      <c r="QHJ43" s="200"/>
      <c r="QHK43" s="355"/>
      <c r="QHL43" s="355"/>
      <c r="QHM43" s="200"/>
      <c r="QHN43" s="355"/>
      <c r="QHO43" s="355"/>
      <c r="QHP43" s="200"/>
      <c r="QHQ43" s="355"/>
      <c r="QHR43" s="355"/>
      <c r="QHS43" s="200"/>
      <c r="QHT43" s="355"/>
      <c r="QHU43" s="355"/>
      <c r="QHV43" s="200"/>
      <c r="QHW43" s="355"/>
      <c r="QHX43" s="355"/>
      <c r="QHY43" s="200"/>
      <c r="QHZ43" s="355"/>
      <c r="QIA43" s="355"/>
      <c r="QIB43" s="200"/>
      <c r="QIC43" s="355"/>
      <c r="QID43" s="355"/>
      <c r="QIE43" s="200"/>
      <c r="QIF43" s="355"/>
      <c r="QIG43" s="355"/>
      <c r="QIH43" s="200"/>
      <c r="QII43" s="355"/>
      <c r="QIJ43" s="355"/>
      <c r="QIK43" s="200"/>
      <c r="QIL43" s="355"/>
      <c r="QIM43" s="355"/>
      <c r="QIN43" s="200"/>
      <c r="QIO43" s="355"/>
      <c r="QIP43" s="355"/>
      <c r="QIQ43" s="200"/>
      <c r="QIR43" s="355"/>
      <c r="QIS43" s="355"/>
      <c r="QIT43" s="200"/>
      <c r="QIU43" s="355"/>
      <c r="QIV43" s="355"/>
      <c r="QIW43" s="200"/>
      <c r="QIX43" s="355"/>
      <c r="QIY43" s="355"/>
      <c r="QIZ43" s="200"/>
      <c r="QJA43" s="355"/>
      <c r="QJB43" s="355"/>
      <c r="QJC43" s="200"/>
      <c r="QJD43" s="355"/>
      <c r="QJE43" s="355"/>
      <c r="QJF43" s="200"/>
      <c r="QJG43" s="355"/>
      <c r="QJH43" s="355"/>
      <c r="QJI43" s="200"/>
      <c r="QJJ43" s="355"/>
      <c r="QJK43" s="355"/>
      <c r="QJL43" s="200"/>
      <c r="QJM43" s="355"/>
      <c r="QJN43" s="355"/>
      <c r="QJO43" s="200"/>
      <c r="QJP43" s="355"/>
      <c r="QJQ43" s="355"/>
      <c r="QJR43" s="200"/>
      <c r="QJS43" s="355"/>
      <c r="QJT43" s="355"/>
      <c r="QJU43" s="200"/>
      <c r="QJV43" s="355"/>
      <c r="QJW43" s="355"/>
      <c r="QJX43" s="200"/>
      <c r="QJY43" s="355"/>
      <c r="QJZ43" s="355"/>
      <c r="QKA43" s="200"/>
      <c r="QKB43" s="355"/>
      <c r="QKC43" s="355"/>
      <c r="QKD43" s="200"/>
      <c r="QKE43" s="355"/>
      <c r="QKF43" s="355"/>
      <c r="QKG43" s="200"/>
      <c r="QKH43" s="355"/>
      <c r="QKI43" s="355"/>
      <c r="QKJ43" s="200"/>
      <c r="QKK43" s="355"/>
      <c r="QKL43" s="355"/>
      <c r="QKM43" s="200"/>
      <c r="QKN43" s="355"/>
      <c r="QKO43" s="355"/>
      <c r="QKP43" s="200"/>
      <c r="QKQ43" s="355"/>
      <c r="QKR43" s="355"/>
      <c r="QKS43" s="200"/>
      <c r="QKT43" s="355"/>
      <c r="QKU43" s="355"/>
      <c r="QKV43" s="200"/>
      <c r="QKW43" s="355"/>
      <c r="QKX43" s="355"/>
      <c r="QKY43" s="200"/>
      <c r="QKZ43" s="355"/>
      <c r="QLA43" s="355"/>
      <c r="QLB43" s="200"/>
      <c r="QLC43" s="355"/>
      <c r="QLD43" s="355"/>
      <c r="QLE43" s="200"/>
      <c r="QLF43" s="355"/>
      <c r="QLG43" s="355"/>
      <c r="QLH43" s="200"/>
      <c r="QLI43" s="355"/>
      <c r="QLJ43" s="355"/>
      <c r="QLK43" s="200"/>
      <c r="QLL43" s="355"/>
      <c r="QLM43" s="355"/>
      <c r="QLN43" s="200"/>
      <c r="QLO43" s="355"/>
      <c r="QLP43" s="355"/>
      <c r="QLQ43" s="200"/>
      <c r="QLR43" s="355"/>
      <c r="QLS43" s="355"/>
      <c r="QLT43" s="200"/>
      <c r="QLU43" s="355"/>
      <c r="QLV43" s="355"/>
      <c r="QLW43" s="200"/>
      <c r="QLX43" s="355"/>
      <c r="QLY43" s="355"/>
      <c r="QLZ43" s="200"/>
      <c r="QMA43" s="355"/>
      <c r="QMB43" s="355"/>
      <c r="QMC43" s="200"/>
      <c r="QMD43" s="355"/>
      <c r="QME43" s="355"/>
      <c r="QMF43" s="200"/>
      <c r="QMG43" s="355"/>
      <c r="QMH43" s="355"/>
      <c r="QMI43" s="200"/>
      <c r="QMJ43" s="355"/>
      <c r="QMK43" s="355"/>
      <c r="QML43" s="200"/>
      <c r="QMM43" s="355"/>
      <c r="QMN43" s="355"/>
      <c r="QMO43" s="200"/>
      <c r="QMP43" s="355"/>
      <c r="QMQ43" s="355"/>
      <c r="QMR43" s="200"/>
      <c r="QMS43" s="355"/>
      <c r="QMT43" s="355"/>
      <c r="QMU43" s="200"/>
      <c r="QMV43" s="355"/>
      <c r="QMW43" s="355"/>
      <c r="QMX43" s="200"/>
      <c r="QMY43" s="355"/>
      <c r="QMZ43" s="355"/>
      <c r="QNA43" s="200"/>
      <c r="QNB43" s="355"/>
      <c r="QNC43" s="355"/>
      <c r="QND43" s="200"/>
      <c r="QNE43" s="355"/>
      <c r="QNF43" s="355"/>
      <c r="QNG43" s="200"/>
      <c r="QNH43" s="355"/>
      <c r="QNI43" s="355"/>
      <c r="QNJ43" s="200"/>
      <c r="QNK43" s="355"/>
      <c r="QNL43" s="355"/>
      <c r="QNM43" s="200"/>
      <c r="QNN43" s="355"/>
      <c r="QNO43" s="355"/>
      <c r="QNP43" s="200"/>
      <c r="QNQ43" s="355"/>
      <c r="QNR43" s="355"/>
      <c r="QNS43" s="200"/>
      <c r="QNT43" s="355"/>
      <c r="QNU43" s="355"/>
      <c r="QNV43" s="200"/>
      <c r="QNW43" s="355"/>
      <c r="QNX43" s="355"/>
      <c r="QNY43" s="200"/>
      <c r="QNZ43" s="355"/>
      <c r="QOA43" s="355"/>
      <c r="QOB43" s="200"/>
      <c r="QOC43" s="355"/>
      <c r="QOD43" s="355"/>
      <c r="QOE43" s="200"/>
      <c r="QOF43" s="355"/>
      <c r="QOG43" s="355"/>
      <c r="QOH43" s="200"/>
      <c r="QOI43" s="355"/>
      <c r="QOJ43" s="355"/>
      <c r="QOK43" s="200"/>
      <c r="QOL43" s="355"/>
      <c r="QOM43" s="355"/>
      <c r="QON43" s="200"/>
      <c r="QOO43" s="355"/>
      <c r="QOP43" s="355"/>
      <c r="QOQ43" s="200"/>
      <c r="QOR43" s="355"/>
      <c r="QOS43" s="355"/>
      <c r="QOT43" s="200"/>
      <c r="QOU43" s="355"/>
      <c r="QOV43" s="355"/>
      <c r="QOW43" s="200"/>
      <c r="QOX43" s="355"/>
      <c r="QOY43" s="355"/>
      <c r="QOZ43" s="200"/>
      <c r="QPA43" s="355"/>
      <c r="QPB43" s="355"/>
      <c r="QPC43" s="200"/>
      <c r="QPD43" s="355"/>
      <c r="QPE43" s="355"/>
      <c r="QPF43" s="200"/>
      <c r="QPG43" s="355"/>
      <c r="QPH43" s="355"/>
      <c r="QPI43" s="200"/>
      <c r="QPJ43" s="355"/>
      <c r="QPK43" s="355"/>
      <c r="QPL43" s="200"/>
      <c r="QPM43" s="355"/>
      <c r="QPN43" s="355"/>
      <c r="QPO43" s="200"/>
      <c r="QPP43" s="355"/>
      <c r="QPQ43" s="355"/>
      <c r="QPR43" s="200"/>
      <c r="QPS43" s="355"/>
      <c r="QPT43" s="355"/>
      <c r="QPU43" s="200"/>
      <c r="QPV43" s="355"/>
      <c r="QPW43" s="355"/>
      <c r="QPX43" s="200"/>
      <c r="QPY43" s="355"/>
      <c r="QPZ43" s="355"/>
      <c r="QQA43" s="200"/>
      <c r="QQB43" s="355"/>
      <c r="QQC43" s="355"/>
      <c r="QQD43" s="200"/>
      <c r="QQE43" s="355"/>
      <c r="QQF43" s="355"/>
      <c r="QQG43" s="200"/>
      <c r="QQH43" s="355"/>
      <c r="QQI43" s="355"/>
      <c r="QQJ43" s="200"/>
      <c r="QQK43" s="355"/>
      <c r="QQL43" s="355"/>
      <c r="QQM43" s="200"/>
      <c r="QQN43" s="355"/>
      <c r="QQO43" s="355"/>
      <c r="QQP43" s="200"/>
      <c r="QQQ43" s="355"/>
      <c r="QQR43" s="355"/>
      <c r="QQS43" s="200"/>
      <c r="QQT43" s="355"/>
      <c r="QQU43" s="355"/>
      <c r="QQV43" s="200"/>
      <c r="QQW43" s="355"/>
      <c r="QQX43" s="355"/>
      <c r="QQY43" s="200"/>
      <c r="QQZ43" s="355"/>
      <c r="QRA43" s="355"/>
      <c r="QRB43" s="200"/>
      <c r="QRC43" s="355"/>
      <c r="QRD43" s="355"/>
      <c r="QRE43" s="200"/>
      <c r="QRF43" s="355"/>
      <c r="QRG43" s="355"/>
      <c r="QRH43" s="200"/>
      <c r="QRI43" s="355"/>
      <c r="QRJ43" s="355"/>
      <c r="QRK43" s="200"/>
      <c r="QRL43" s="355"/>
      <c r="QRM43" s="355"/>
      <c r="QRN43" s="200"/>
      <c r="QRO43" s="355"/>
      <c r="QRP43" s="355"/>
      <c r="QRQ43" s="200"/>
      <c r="QRR43" s="355"/>
      <c r="QRS43" s="355"/>
      <c r="QRT43" s="200"/>
      <c r="QRU43" s="355"/>
      <c r="QRV43" s="355"/>
      <c r="QRW43" s="200"/>
      <c r="QRX43" s="355"/>
      <c r="QRY43" s="355"/>
      <c r="QRZ43" s="200"/>
      <c r="QSA43" s="355"/>
      <c r="QSB43" s="355"/>
      <c r="QSC43" s="200"/>
      <c r="QSD43" s="355"/>
      <c r="QSE43" s="355"/>
      <c r="QSF43" s="200"/>
      <c r="QSG43" s="355"/>
      <c r="QSH43" s="355"/>
      <c r="QSI43" s="200"/>
      <c r="QSJ43" s="355"/>
      <c r="QSK43" s="355"/>
      <c r="QSL43" s="200"/>
      <c r="QSM43" s="355"/>
      <c r="QSN43" s="355"/>
      <c r="QSO43" s="200"/>
      <c r="QSP43" s="355"/>
      <c r="QSQ43" s="355"/>
      <c r="QSR43" s="200"/>
      <c r="QSS43" s="355"/>
      <c r="QST43" s="355"/>
      <c r="QSU43" s="200"/>
      <c r="QSV43" s="355"/>
      <c r="QSW43" s="355"/>
      <c r="QSX43" s="200"/>
      <c r="QSY43" s="355"/>
      <c r="QSZ43" s="355"/>
      <c r="QTA43" s="200"/>
      <c r="QTB43" s="355"/>
      <c r="QTC43" s="355"/>
      <c r="QTD43" s="200"/>
      <c r="QTE43" s="355"/>
      <c r="QTF43" s="355"/>
      <c r="QTG43" s="200"/>
      <c r="QTH43" s="355"/>
      <c r="QTI43" s="355"/>
      <c r="QTJ43" s="200"/>
      <c r="QTK43" s="355"/>
      <c r="QTL43" s="355"/>
      <c r="QTM43" s="200"/>
      <c r="QTN43" s="355"/>
      <c r="QTO43" s="355"/>
      <c r="QTP43" s="200"/>
      <c r="QTQ43" s="355"/>
      <c r="QTR43" s="355"/>
      <c r="QTS43" s="200"/>
      <c r="QTT43" s="355"/>
      <c r="QTU43" s="355"/>
      <c r="QTV43" s="200"/>
      <c r="QTW43" s="355"/>
      <c r="QTX43" s="355"/>
      <c r="QTY43" s="200"/>
      <c r="QTZ43" s="355"/>
      <c r="QUA43" s="355"/>
      <c r="QUB43" s="200"/>
      <c r="QUC43" s="355"/>
      <c r="QUD43" s="355"/>
      <c r="QUE43" s="200"/>
      <c r="QUF43" s="355"/>
      <c r="QUG43" s="355"/>
      <c r="QUH43" s="200"/>
      <c r="QUI43" s="355"/>
      <c r="QUJ43" s="355"/>
      <c r="QUK43" s="200"/>
      <c r="QUL43" s="355"/>
      <c r="QUM43" s="355"/>
      <c r="QUN43" s="200"/>
      <c r="QUO43" s="355"/>
      <c r="QUP43" s="355"/>
      <c r="QUQ43" s="200"/>
      <c r="QUR43" s="355"/>
      <c r="QUS43" s="355"/>
      <c r="QUT43" s="200"/>
      <c r="QUU43" s="355"/>
      <c r="QUV43" s="355"/>
      <c r="QUW43" s="200"/>
      <c r="QUX43" s="355"/>
      <c r="QUY43" s="355"/>
      <c r="QUZ43" s="200"/>
      <c r="QVA43" s="355"/>
      <c r="QVB43" s="355"/>
      <c r="QVC43" s="200"/>
      <c r="QVD43" s="355"/>
      <c r="QVE43" s="355"/>
      <c r="QVF43" s="200"/>
      <c r="QVG43" s="355"/>
      <c r="QVH43" s="355"/>
      <c r="QVI43" s="200"/>
      <c r="QVJ43" s="355"/>
      <c r="QVK43" s="355"/>
      <c r="QVL43" s="200"/>
      <c r="QVM43" s="355"/>
      <c r="QVN43" s="355"/>
      <c r="QVO43" s="200"/>
      <c r="QVP43" s="355"/>
      <c r="QVQ43" s="355"/>
      <c r="QVR43" s="200"/>
      <c r="QVS43" s="355"/>
      <c r="QVT43" s="355"/>
      <c r="QVU43" s="200"/>
      <c r="QVV43" s="355"/>
      <c r="QVW43" s="355"/>
      <c r="QVX43" s="200"/>
      <c r="QVY43" s="355"/>
      <c r="QVZ43" s="355"/>
      <c r="QWA43" s="200"/>
      <c r="QWB43" s="355"/>
      <c r="QWC43" s="355"/>
      <c r="QWD43" s="200"/>
      <c r="QWE43" s="355"/>
      <c r="QWF43" s="355"/>
      <c r="QWG43" s="200"/>
      <c r="QWH43" s="355"/>
      <c r="QWI43" s="355"/>
      <c r="QWJ43" s="200"/>
      <c r="QWK43" s="355"/>
      <c r="QWL43" s="355"/>
      <c r="QWM43" s="200"/>
      <c r="QWN43" s="355"/>
      <c r="QWO43" s="355"/>
      <c r="QWP43" s="200"/>
      <c r="QWQ43" s="355"/>
      <c r="QWR43" s="355"/>
      <c r="QWS43" s="200"/>
      <c r="QWT43" s="355"/>
      <c r="QWU43" s="355"/>
      <c r="QWV43" s="200"/>
      <c r="QWW43" s="355"/>
      <c r="QWX43" s="355"/>
      <c r="QWY43" s="200"/>
      <c r="QWZ43" s="355"/>
      <c r="QXA43" s="355"/>
      <c r="QXB43" s="200"/>
      <c r="QXC43" s="355"/>
      <c r="QXD43" s="355"/>
      <c r="QXE43" s="200"/>
      <c r="QXF43" s="355"/>
      <c r="QXG43" s="355"/>
      <c r="QXH43" s="200"/>
      <c r="QXI43" s="355"/>
      <c r="QXJ43" s="355"/>
      <c r="QXK43" s="200"/>
      <c r="QXL43" s="355"/>
      <c r="QXM43" s="355"/>
      <c r="QXN43" s="200"/>
      <c r="QXO43" s="355"/>
      <c r="QXP43" s="355"/>
      <c r="QXQ43" s="200"/>
      <c r="QXR43" s="355"/>
      <c r="QXS43" s="355"/>
      <c r="QXT43" s="200"/>
      <c r="QXU43" s="355"/>
      <c r="QXV43" s="355"/>
      <c r="QXW43" s="200"/>
      <c r="QXX43" s="355"/>
      <c r="QXY43" s="355"/>
      <c r="QXZ43" s="200"/>
      <c r="QYA43" s="355"/>
      <c r="QYB43" s="355"/>
      <c r="QYC43" s="200"/>
      <c r="QYD43" s="355"/>
      <c r="QYE43" s="355"/>
      <c r="QYF43" s="200"/>
      <c r="QYG43" s="355"/>
      <c r="QYH43" s="355"/>
      <c r="QYI43" s="200"/>
      <c r="QYJ43" s="355"/>
      <c r="QYK43" s="355"/>
      <c r="QYL43" s="200"/>
      <c r="QYM43" s="355"/>
      <c r="QYN43" s="355"/>
      <c r="QYO43" s="200"/>
      <c r="QYP43" s="355"/>
      <c r="QYQ43" s="355"/>
      <c r="QYR43" s="200"/>
      <c r="QYS43" s="355"/>
      <c r="QYT43" s="355"/>
      <c r="QYU43" s="200"/>
      <c r="QYV43" s="355"/>
      <c r="QYW43" s="355"/>
      <c r="QYX43" s="200"/>
      <c r="QYY43" s="355"/>
      <c r="QYZ43" s="355"/>
      <c r="QZA43" s="200"/>
      <c r="QZB43" s="355"/>
      <c r="QZC43" s="355"/>
      <c r="QZD43" s="200"/>
      <c r="QZE43" s="355"/>
      <c r="QZF43" s="355"/>
      <c r="QZG43" s="200"/>
      <c r="QZH43" s="355"/>
      <c r="QZI43" s="355"/>
      <c r="QZJ43" s="200"/>
      <c r="QZK43" s="355"/>
      <c r="QZL43" s="355"/>
      <c r="QZM43" s="200"/>
      <c r="QZN43" s="355"/>
      <c r="QZO43" s="355"/>
      <c r="QZP43" s="200"/>
      <c r="QZQ43" s="355"/>
      <c r="QZR43" s="355"/>
      <c r="QZS43" s="200"/>
      <c r="QZT43" s="355"/>
      <c r="QZU43" s="355"/>
      <c r="QZV43" s="200"/>
      <c r="QZW43" s="355"/>
      <c r="QZX43" s="355"/>
      <c r="QZY43" s="200"/>
      <c r="QZZ43" s="355"/>
      <c r="RAA43" s="355"/>
      <c r="RAB43" s="200"/>
      <c r="RAC43" s="355"/>
      <c r="RAD43" s="355"/>
      <c r="RAE43" s="200"/>
      <c r="RAF43" s="355"/>
      <c r="RAG43" s="355"/>
      <c r="RAH43" s="200"/>
      <c r="RAI43" s="355"/>
      <c r="RAJ43" s="355"/>
      <c r="RAK43" s="200"/>
      <c r="RAL43" s="355"/>
      <c r="RAM43" s="355"/>
      <c r="RAN43" s="200"/>
      <c r="RAO43" s="355"/>
      <c r="RAP43" s="355"/>
      <c r="RAQ43" s="200"/>
      <c r="RAR43" s="355"/>
      <c r="RAS43" s="355"/>
      <c r="RAT43" s="200"/>
      <c r="RAU43" s="355"/>
      <c r="RAV43" s="355"/>
      <c r="RAW43" s="200"/>
      <c r="RAX43" s="355"/>
      <c r="RAY43" s="355"/>
      <c r="RAZ43" s="200"/>
      <c r="RBA43" s="355"/>
      <c r="RBB43" s="355"/>
      <c r="RBC43" s="200"/>
      <c r="RBD43" s="355"/>
      <c r="RBE43" s="355"/>
      <c r="RBF43" s="200"/>
      <c r="RBG43" s="355"/>
      <c r="RBH43" s="355"/>
      <c r="RBI43" s="200"/>
      <c r="RBJ43" s="355"/>
      <c r="RBK43" s="355"/>
      <c r="RBL43" s="200"/>
      <c r="RBM43" s="355"/>
      <c r="RBN43" s="355"/>
      <c r="RBO43" s="200"/>
      <c r="RBP43" s="355"/>
      <c r="RBQ43" s="355"/>
      <c r="RBR43" s="200"/>
      <c r="RBS43" s="355"/>
      <c r="RBT43" s="355"/>
      <c r="RBU43" s="200"/>
      <c r="RBV43" s="355"/>
      <c r="RBW43" s="355"/>
      <c r="RBX43" s="200"/>
      <c r="RBY43" s="355"/>
      <c r="RBZ43" s="355"/>
      <c r="RCA43" s="200"/>
      <c r="RCB43" s="355"/>
      <c r="RCC43" s="355"/>
      <c r="RCD43" s="200"/>
      <c r="RCE43" s="355"/>
      <c r="RCF43" s="355"/>
      <c r="RCG43" s="200"/>
      <c r="RCH43" s="355"/>
      <c r="RCI43" s="355"/>
      <c r="RCJ43" s="200"/>
      <c r="RCK43" s="355"/>
      <c r="RCL43" s="355"/>
      <c r="RCM43" s="200"/>
      <c r="RCN43" s="355"/>
      <c r="RCO43" s="355"/>
      <c r="RCP43" s="200"/>
      <c r="RCQ43" s="355"/>
      <c r="RCR43" s="355"/>
      <c r="RCS43" s="200"/>
      <c r="RCT43" s="355"/>
      <c r="RCU43" s="355"/>
      <c r="RCV43" s="200"/>
      <c r="RCW43" s="355"/>
      <c r="RCX43" s="355"/>
      <c r="RCY43" s="200"/>
      <c r="RCZ43" s="355"/>
      <c r="RDA43" s="355"/>
      <c r="RDB43" s="200"/>
      <c r="RDC43" s="355"/>
      <c r="RDD43" s="355"/>
      <c r="RDE43" s="200"/>
      <c r="RDF43" s="355"/>
      <c r="RDG43" s="355"/>
      <c r="RDH43" s="200"/>
      <c r="RDI43" s="355"/>
      <c r="RDJ43" s="355"/>
      <c r="RDK43" s="200"/>
      <c r="RDL43" s="355"/>
      <c r="RDM43" s="355"/>
      <c r="RDN43" s="200"/>
      <c r="RDO43" s="355"/>
      <c r="RDP43" s="355"/>
      <c r="RDQ43" s="200"/>
      <c r="RDR43" s="355"/>
      <c r="RDS43" s="355"/>
      <c r="RDT43" s="200"/>
      <c r="RDU43" s="355"/>
      <c r="RDV43" s="355"/>
      <c r="RDW43" s="200"/>
      <c r="RDX43" s="355"/>
      <c r="RDY43" s="355"/>
      <c r="RDZ43" s="200"/>
      <c r="REA43" s="355"/>
      <c r="REB43" s="355"/>
      <c r="REC43" s="200"/>
      <c r="RED43" s="355"/>
      <c r="REE43" s="355"/>
      <c r="REF43" s="200"/>
      <c r="REG43" s="355"/>
      <c r="REH43" s="355"/>
      <c r="REI43" s="200"/>
      <c r="REJ43" s="355"/>
      <c r="REK43" s="355"/>
      <c r="REL43" s="200"/>
      <c r="REM43" s="355"/>
      <c r="REN43" s="355"/>
      <c r="REO43" s="200"/>
      <c r="REP43" s="355"/>
      <c r="REQ43" s="355"/>
      <c r="RER43" s="200"/>
      <c r="RES43" s="355"/>
      <c r="RET43" s="355"/>
      <c r="REU43" s="200"/>
      <c r="REV43" s="355"/>
      <c r="REW43" s="355"/>
      <c r="REX43" s="200"/>
      <c r="REY43" s="355"/>
      <c r="REZ43" s="355"/>
      <c r="RFA43" s="200"/>
      <c r="RFB43" s="355"/>
      <c r="RFC43" s="355"/>
      <c r="RFD43" s="200"/>
      <c r="RFE43" s="355"/>
      <c r="RFF43" s="355"/>
      <c r="RFG43" s="200"/>
      <c r="RFH43" s="355"/>
      <c r="RFI43" s="355"/>
      <c r="RFJ43" s="200"/>
      <c r="RFK43" s="355"/>
      <c r="RFL43" s="355"/>
      <c r="RFM43" s="200"/>
      <c r="RFN43" s="355"/>
      <c r="RFO43" s="355"/>
      <c r="RFP43" s="200"/>
      <c r="RFQ43" s="355"/>
      <c r="RFR43" s="355"/>
      <c r="RFS43" s="200"/>
      <c r="RFT43" s="355"/>
      <c r="RFU43" s="355"/>
      <c r="RFV43" s="200"/>
      <c r="RFW43" s="355"/>
      <c r="RFX43" s="355"/>
      <c r="RFY43" s="200"/>
      <c r="RFZ43" s="355"/>
      <c r="RGA43" s="355"/>
      <c r="RGB43" s="200"/>
      <c r="RGC43" s="355"/>
      <c r="RGD43" s="355"/>
      <c r="RGE43" s="200"/>
      <c r="RGF43" s="355"/>
      <c r="RGG43" s="355"/>
      <c r="RGH43" s="200"/>
      <c r="RGI43" s="355"/>
      <c r="RGJ43" s="355"/>
      <c r="RGK43" s="200"/>
      <c r="RGL43" s="355"/>
      <c r="RGM43" s="355"/>
      <c r="RGN43" s="200"/>
      <c r="RGO43" s="355"/>
      <c r="RGP43" s="355"/>
      <c r="RGQ43" s="200"/>
      <c r="RGR43" s="355"/>
      <c r="RGS43" s="355"/>
      <c r="RGT43" s="200"/>
      <c r="RGU43" s="355"/>
      <c r="RGV43" s="355"/>
      <c r="RGW43" s="200"/>
      <c r="RGX43" s="355"/>
      <c r="RGY43" s="355"/>
      <c r="RGZ43" s="200"/>
      <c r="RHA43" s="355"/>
      <c r="RHB43" s="355"/>
      <c r="RHC43" s="200"/>
      <c r="RHD43" s="355"/>
      <c r="RHE43" s="355"/>
      <c r="RHF43" s="200"/>
      <c r="RHG43" s="355"/>
      <c r="RHH43" s="355"/>
      <c r="RHI43" s="200"/>
      <c r="RHJ43" s="355"/>
      <c r="RHK43" s="355"/>
      <c r="RHL43" s="200"/>
      <c r="RHM43" s="355"/>
      <c r="RHN43" s="355"/>
      <c r="RHO43" s="200"/>
      <c r="RHP43" s="355"/>
      <c r="RHQ43" s="355"/>
      <c r="RHR43" s="200"/>
      <c r="RHS43" s="355"/>
      <c r="RHT43" s="355"/>
      <c r="RHU43" s="200"/>
      <c r="RHV43" s="355"/>
      <c r="RHW43" s="355"/>
      <c r="RHX43" s="200"/>
      <c r="RHY43" s="355"/>
      <c r="RHZ43" s="355"/>
      <c r="RIA43" s="200"/>
      <c r="RIB43" s="355"/>
      <c r="RIC43" s="355"/>
      <c r="RID43" s="200"/>
      <c r="RIE43" s="355"/>
      <c r="RIF43" s="355"/>
      <c r="RIG43" s="200"/>
      <c r="RIH43" s="355"/>
      <c r="RII43" s="355"/>
      <c r="RIJ43" s="200"/>
      <c r="RIK43" s="355"/>
      <c r="RIL43" s="355"/>
      <c r="RIM43" s="200"/>
      <c r="RIN43" s="355"/>
      <c r="RIO43" s="355"/>
      <c r="RIP43" s="200"/>
      <c r="RIQ43" s="355"/>
      <c r="RIR43" s="355"/>
      <c r="RIS43" s="200"/>
      <c r="RIT43" s="355"/>
      <c r="RIU43" s="355"/>
      <c r="RIV43" s="200"/>
      <c r="RIW43" s="355"/>
      <c r="RIX43" s="355"/>
      <c r="RIY43" s="200"/>
      <c r="RIZ43" s="355"/>
      <c r="RJA43" s="355"/>
      <c r="RJB43" s="200"/>
      <c r="RJC43" s="355"/>
      <c r="RJD43" s="355"/>
      <c r="RJE43" s="200"/>
      <c r="RJF43" s="355"/>
      <c r="RJG43" s="355"/>
      <c r="RJH43" s="200"/>
      <c r="RJI43" s="355"/>
      <c r="RJJ43" s="355"/>
      <c r="RJK43" s="200"/>
      <c r="RJL43" s="355"/>
      <c r="RJM43" s="355"/>
      <c r="RJN43" s="200"/>
      <c r="RJO43" s="355"/>
      <c r="RJP43" s="355"/>
      <c r="RJQ43" s="200"/>
      <c r="RJR43" s="355"/>
      <c r="RJS43" s="355"/>
      <c r="RJT43" s="200"/>
      <c r="RJU43" s="355"/>
      <c r="RJV43" s="355"/>
      <c r="RJW43" s="200"/>
      <c r="RJX43" s="355"/>
      <c r="RJY43" s="355"/>
      <c r="RJZ43" s="200"/>
      <c r="RKA43" s="355"/>
      <c r="RKB43" s="355"/>
      <c r="RKC43" s="200"/>
      <c r="RKD43" s="355"/>
      <c r="RKE43" s="355"/>
      <c r="RKF43" s="200"/>
      <c r="RKG43" s="355"/>
      <c r="RKH43" s="355"/>
      <c r="RKI43" s="200"/>
      <c r="RKJ43" s="355"/>
      <c r="RKK43" s="355"/>
      <c r="RKL43" s="200"/>
      <c r="RKM43" s="355"/>
      <c r="RKN43" s="355"/>
      <c r="RKO43" s="200"/>
      <c r="RKP43" s="355"/>
      <c r="RKQ43" s="355"/>
      <c r="RKR43" s="200"/>
      <c r="RKS43" s="355"/>
      <c r="RKT43" s="355"/>
      <c r="RKU43" s="200"/>
      <c r="RKV43" s="355"/>
      <c r="RKW43" s="355"/>
      <c r="RKX43" s="200"/>
      <c r="RKY43" s="355"/>
      <c r="RKZ43" s="355"/>
      <c r="RLA43" s="200"/>
      <c r="RLB43" s="355"/>
      <c r="RLC43" s="355"/>
      <c r="RLD43" s="200"/>
      <c r="RLE43" s="355"/>
      <c r="RLF43" s="355"/>
      <c r="RLG43" s="200"/>
      <c r="RLH43" s="355"/>
      <c r="RLI43" s="355"/>
      <c r="RLJ43" s="200"/>
      <c r="RLK43" s="355"/>
      <c r="RLL43" s="355"/>
      <c r="RLM43" s="200"/>
      <c r="RLN43" s="355"/>
      <c r="RLO43" s="355"/>
      <c r="RLP43" s="200"/>
      <c r="RLQ43" s="355"/>
      <c r="RLR43" s="355"/>
      <c r="RLS43" s="200"/>
      <c r="RLT43" s="355"/>
      <c r="RLU43" s="355"/>
      <c r="RLV43" s="200"/>
      <c r="RLW43" s="355"/>
      <c r="RLX43" s="355"/>
      <c r="RLY43" s="200"/>
      <c r="RLZ43" s="355"/>
      <c r="RMA43" s="355"/>
      <c r="RMB43" s="200"/>
      <c r="RMC43" s="355"/>
      <c r="RMD43" s="355"/>
      <c r="RME43" s="200"/>
      <c r="RMF43" s="355"/>
      <c r="RMG43" s="355"/>
      <c r="RMH43" s="200"/>
      <c r="RMI43" s="355"/>
      <c r="RMJ43" s="355"/>
      <c r="RMK43" s="200"/>
      <c r="RML43" s="355"/>
      <c r="RMM43" s="355"/>
      <c r="RMN43" s="200"/>
      <c r="RMO43" s="355"/>
      <c r="RMP43" s="355"/>
      <c r="RMQ43" s="200"/>
      <c r="RMR43" s="355"/>
      <c r="RMS43" s="355"/>
      <c r="RMT43" s="200"/>
      <c r="RMU43" s="355"/>
      <c r="RMV43" s="355"/>
      <c r="RMW43" s="200"/>
      <c r="RMX43" s="355"/>
      <c r="RMY43" s="355"/>
      <c r="RMZ43" s="200"/>
      <c r="RNA43" s="355"/>
      <c r="RNB43" s="355"/>
      <c r="RNC43" s="200"/>
      <c r="RND43" s="355"/>
      <c r="RNE43" s="355"/>
      <c r="RNF43" s="200"/>
      <c r="RNG43" s="355"/>
      <c r="RNH43" s="355"/>
      <c r="RNI43" s="200"/>
      <c r="RNJ43" s="355"/>
      <c r="RNK43" s="355"/>
      <c r="RNL43" s="200"/>
      <c r="RNM43" s="355"/>
      <c r="RNN43" s="355"/>
      <c r="RNO43" s="200"/>
      <c r="RNP43" s="355"/>
      <c r="RNQ43" s="355"/>
      <c r="RNR43" s="200"/>
      <c r="RNS43" s="355"/>
      <c r="RNT43" s="355"/>
      <c r="RNU43" s="200"/>
      <c r="RNV43" s="355"/>
      <c r="RNW43" s="355"/>
      <c r="RNX43" s="200"/>
      <c r="RNY43" s="355"/>
      <c r="RNZ43" s="355"/>
      <c r="ROA43" s="200"/>
      <c r="ROB43" s="355"/>
      <c r="ROC43" s="355"/>
      <c r="ROD43" s="200"/>
      <c r="ROE43" s="355"/>
      <c r="ROF43" s="355"/>
      <c r="ROG43" s="200"/>
      <c r="ROH43" s="355"/>
      <c r="ROI43" s="355"/>
      <c r="ROJ43" s="200"/>
      <c r="ROK43" s="355"/>
      <c r="ROL43" s="355"/>
      <c r="ROM43" s="200"/>
      <c r="RON43" s="355"/>
      <c r="ROO43" s="355"/>
      <c r="ROP43" s="200"/>
      <c r="ROQ43" s="355"/>
      <c r="ROR43" s="355"/>
      <c r="ROS43" s="200"/>
      <c r="ROT43" s="355"/>
      <c r="ROU43" s="355"/>
      <c r="ROV43" s="200"/>
      <c r="ROW43" s="355"/>
      <c r="ROX43" s="355"/>
      <c r="ROY43" s="200"/>
      <c r="ROZ43" s="355"/>
      <c r="RPA43" s="355"/>
      <c r="RPB43" s="200"/>
      <c r="RPC43" s="355"/>
      <c r="RPD43" s="355"/>
      <c r="RPE43" s="200"/>
      <c r="RPF43" s="355"/>
      <c r="RPG43" s="355"/>
      <c r="RPH43" s="200"/>
      <c r="RPI43" s="355"/>
      <c r="RPJ43" s="355"/>
      <c r="RPK43" s="200"/>
      <c r="RPL43" s="355"/>
      <c r="RPM43" s="355"/>
      <c r="RPN43" s="200"/>
      <c r="RPO43" s="355"/>
      <c r="RPP43" s="355"/>
      <c r="RPQ43" s="200"/>
      <c r="RPR43" s="355"/>
      <c r="RPS43" s="355"/>
      <c r="RPT43" s="200"/>
      <c r="RPU43" s="355"/>
      <c r="RPV43" s="355"/>
      <c r="RPW43" s="200"/>
      <c r="RPX43" s="355"/>
      <c r="RPY43" s="355"/>
      <c r="RPZ43" s="200"/>
      <c r="RQA43" s="355"/>
      <c r="RQB43" s="355"/>
      <c r="RQC43" s="200"/>
      <c r="RQD43" s="355"/>
      <c r="RQE43" s="355"/>
      <c r="RQF43" s="200"/>
      <c r="RQG43" s="355"/>
      <c r="RQH43" s="355"/>
      <c r="RQI43" s="200"/>
      <c r="RQJ43" s="355"/>
      <c r="RQK43" s="355"/>
      <c r="RQL43" s="200"/>
      <c r="RQM43" s="355"/>
      <c r="RQN43" s="355"/>
      <c r="RQO43" s="200"/>
      <c r="RQP43" s="355"/>
      <c r="RQQ43" s="355"/>
      <c r="RQR43" s="200"/>
      <c r="RQS43" s="355"/>
      <c r="RQT43" s="355"/>
      <c r="RQU43" s="200"/>
      <c r="RQV43" s="355"/>
      <c r="RQW43" s="355"/>
      <c r="RQX43" s="200"/>
      <c r="RQY43" s="355"/>
      <c r="RQZ43" s="355"/>
      <c r="RRA43" s="200"/>
      <c r="RRB43" s="355"/>
      <c r="RRC43" s="355"/>
      <c r="RRD43" s="200"/>
      <c r="RRE43" s="355"/>
      <c r="RRF43" s="355"/>
      <c r="RRG43" s="200"/>
      <c r="RRH43" s="355"/>
      <c r="RRI43" s="355"/>
      <c r="RRJ43" s="200"/>
      <c r="RRK43" s="355"/>
      <c r="RRL43" s="355"/>
      <c r="RRM43" s="200"/>
      <c r="RRN43" s="355"/>
      <c r="RRO43" s="355"/>
      <c r="RRP43" s="200"/>
      <c r="RRQ43" s="355"/>
      <c r="RRR43" s="355"/>
      <c r="RRS43" s="200"/>
      <c r="RRT43" s="355"/>
      <c r="RRU43" s="355"/>
      <c r="RRV43" s="200"/>
      <c r="RRW43" s="355"/>
      <c r="RRX43" s="355"/>
      <c r="RRY43" s="200"/>
      <c r="RRZ43" s="355"/>
      <c r="RSA43" s="355"/>
      <c r="RSB43" s="200"/>
      <c r="RSC43" s="355"/>
      <c r="RSD43" s="355"/>
      <c r="RSE43" s="200"/>
      <c r="RSF43" s="355"/>
      <c r="RSG43" s="355"/>
      <c r="RSH43" s="200"/>
      <c r="RSI43" s="355"/>
      <c r="RSJ43" s="355"/>
      <c r="RSK43" s="200"/>
      <c r="RSL43" s="355"/>
      <c r="RSM43" s="355"/>
      <c r="RSN43" s="200"/>
      <c r="RSO43" s="355"/>
      <c r="RSP43" s="355"/>
      <c r="RSQ43" s="200"/>
      <c r="RSR43" s="355"/>
      <c r="RSS43" s="355"/>
      <c r="RST43" s="200"/>
      <c r="RSU43" s="355"/>
      <c r="RSV43" s="355"/>
      <c r="RSW43" s="200"/>
      <c r="RSX43" s="355"/>
      <c r="RSY43" s="355"/>
      <c r="RSZ43" s="200"/>
      <c r="RTA43" s="355"/>
      <c r="RTB43" s="355"/>
      <c r="RTC43" s="200"/>
      <c r="RTD43" s="355"/>
      <c r="RTE43" s="355"/>
      <c r="RTF43" s="200"/>
      <c r="RTG43" s="355"/>
      <c r="RTH43" s="355"/>
      <c r="RTI43" s="200"/>
      <c r="RTJ43" s="355"/>
      <c r="RTK43" s="355"/>
      <c r="RTL43" s="200"/>
      <c r="RTM43" s="355"/>
      <c r="RTN43" s="355"/>
      <c r="RTO43" s="200"/>
      <c r="RTP43" s="355"/>
      <c r="RTQ43" s="355"/>
      <c r="RTR43" s="200"/>
      <c r="RTS43" s="355"/>
      <c r="RTT43" s="355"/>
      <c r="RTU43" s="200"/>
      <c r="RTV43" s="355"/>
      <c r="RTW43" s="355"/>
      <c r="RTX43" s="200"/>
      <c r="RTY43" s="355"/>
      <c r="RTZ43" s="355"/>
      <c r="RUA43" s="200"/>
      <c r="RUB43" s="355"/>
      <c r="RUC43" s="355"/>
      <c r="RUD43" s="200"/>
      <c r="RUE43" s="355"/>
      <c r="RUF43" s="355"/>
      <c r="RUG43" s="200"/>
      <c r="RUH43" s="355"/>
      <c r="RUI43" s="355"/>
      <c r="RUJ43" s="200"/>
      <c r="RUK43" s="355"/>
      <c r="RUL43" s="355"/>
      <c r="RUM43" s="200"/>
      <c r="RUN43" s="355"/>
      <c r="RUO43" s="355"/>
      <c r="RUP43" s="200"/>
      <c r="RUQ43" s="355"/>
      <c r="RUR43" s="355"/>
      <c r="RUS43" s="200"/>
      <c r="RUT43" s="355"/>
      <c r="RUU43" s="355"/>
      <c r="RUV43" s="200"/>
      <c r="RUW43" s="355"/>
      <c r="RUX43" s="355"/>
      <c r="RUY43" s="200"/>
      <c r="RUZ43" s="355"/>
      <c r="RVA43" s="355"/>
      <c r="RVB43" s="200"/>
      <c r="RVC43" s="355"/>
      <c r="RVD43" s="355"/>
      <c r="RVE43" s="200"/>
      <c r="RVF43" s="355"/>
      <c r="RVG43" s="355"/>
      <c r="RVH43" s="200"/>
      <c r="RVI43" s="355"/>
      <c r="RVJ43" s="355"/>
      <c r="RVK43" s="200"/>
      <c r="RVL43" s="355"/>
      <c r="RVM43" s="355"/>
      <c r="RVN43" s="200"/>
      <c r="RVO43" s="355"/>
      <c r="RVP43" s="355"/>
      <c r="RVQ43" s="200"/>
      <c r="RVR43" s="355"/>
      <c r="RVS43" s="355"/>
      <c r="RVT43" s="200"/>
      <c r="RVU43" s="355"/>
      <c r="RVV43" s="355"/>
      <c r="RVW43" s="200"/>
      <c r="RVX43" s="355"/>
      <c r="RVY43" s="355"/>
      <c r="RVZ43" s="200"/>
      <c r="RWA43" s="355"/>
      <c r="RWB43" s="355"/>
      <c r="RWC43" s="200"/>
      <c r="RWD43" s="355"/>
      <c r="RWE43" s="355"/>
      <c r="RWF43" s="200"/>
      <c r="RWG43" s="355"/>
      <c r="RWH43" s="355"/>
      <c r="RWI43" s="200"/>
      <c r="RWJ43" s="355"/>
      <c r="RWK43" s="355"/>
      <c r="RWL43" s="200"/>
      <c r="RWM43" s="355"/>
      <c r="RWN43" s="355"/>
      <c r="RWO43" s="200"/>
      <c r="RWP43" s="355"/>
      <c r="RWQ43" s="355"/>
      <c r="RWR43" s="200"/>
      <c r="RWS43" s="355"/>
      <c r="RWT43" s="355"/>
      <c r="RWU43" s="200"/>
      <c r="RWV43" s="355"/>
      <c r="RWW43" s="355"/>
      <c r="RWX43" s="200"/>
      <c r="RWY43" s="355"/>
      <c r="RWZ43" s="355"/>
      <c r="RXA43" s="200"/>
      <c r="RXB43" s="355"/>
      <c r="RXC43" s="355"/>
      <c r="RXD43" s="200"/>
      <c r="RXE43" s="355"/>
      <c r="RXF43" s="355"/>
      <c r="RXG43" s="200"/>
      <c r="RXH43" s="355"/>
      <c r="RXI43" s="355"/>
      <c r="RXJ43" s="200"/>
      <c r="RXK43" s="355"/>
      <c r="RXL43" s="355"/>
      <c r="RXM43" s="200"/>
      <c r="RXN43" s="355"/>
      <c r="RXO43" s="355"/>
      <c r="RXP43" s="200"/>
      <c r="RXQ43" s="355"/>
      <c r="RXR43" s="355"/>
      <c r="RXS43" s="200"/>
      <c r="RXT43" s="355"/>
      <c r="RXU43" s="355"/>
      <c r="RXV43" s="200"/>
      <c r="RXW43" s="355"/>
      <c r="RXX43" s="355"/>
      <c r="RXY43" s="200"/>
      <c r="RXZ43" s="355"/>
      <c r="RYA43" s="355"/>
      <c r="RYB43" s="200"/>
      <c r="RYC43" s="355"/>
      <c r="RYD43" s="355"/>
      <c r="RYE43" s="200"/>
      <c r="RYF43" s="355"/>
      <c r="RYG43" s="355"/>
      <c r="RYH43" s="200"/>
      <c r="RYI43" s="355"/>
      <c r="RYJ43" s="355"/>
      <c r="RYK43" s="200"/>
      <c r="RYL43" s="355"/>
      <c r="RYM43" s="355"/>
      <c r="RYN43" s="200"/>
      <c r="RYO43" s="355"/>
      <c r="RYP43" s="355"/>
      <c r="RYQ43" s="200"/>
      <c r="RYR43" s="355"/>
      <c r="RYS43" s="355"/>
      <c r="RYT43" s="200"/>
      <c r="RYU43" s="355"/>
      <c r="RYV43" s="355"/>
      <c r="RYW43" s="200"/>
      <c r="RYX43" s="355"/>
      <c r="RYY43" s="355"/>
      <c r="RYZ43" s="200"/>
      <c r="RZA43" s="355"/>
      <c r="RZB43" s="355"/>
      <c r="RZC43" s="200"/>
      <c r="RZD43" s="355"/>
      <c r="RZE43" s="355"/>
      <c r="RZF43" s="200"/>
      <c r="RZG43" s="355"/>
      <c r="RZH43" s="355"/>
      <c r="RZI43" s="200"/>
      <c r="RZJ43" s="355"/>
      <c r="RZK43" s="355"/>
      <c r="RZL43" s="200"/>
      <c r="RZM43" s="355"/>
      <c r="RZN43" s="355"/>
      <c r="RZO43" s="200"/>
      <c r="RZP43" s="355"/>
      <c r="RZQ43" s="355"/>
      <c r="RZR43" s="200"/>
      <c r="RZS43" s="355"/>
      <c r="RZT43" s="355"/>
      <c r="RZU43" s="200"/>
      <c r="RZV43" s="355"/>
      <c r="RZW43" s="355"/>
      <c r="RZX43" s="200"/>
      <c r="RZY43" s="355"/>
      <c r="RZZ43" s="355"/>
      <c r="SAA43" s="200"/>
      <c r="SAB43" s="355"/>
      <c r="SAC43" s="355"/>
      <c r="SAD43" s="200"/>
      <c r="SAE43" s="355"/>
      <c r="SAF43" s="355"/>
      <c r="SAG43" s="200"/>
      <c r="SAH43" s="355"/>
      <c r="SAI43" s="355"/>
      <c r="SAJ43" s="200"/>
      <c r="SAK43" s="355"/>
      <c r="SAL43" s="355"/>
      <c r="SAM43" s="200"/>
      <c r="SAN43" s="355"/>
      <c r="SAO43" s="355"/>
      <c r="SAP43" s="200"/>
      <c r="SAQ43" s="355"/>
      <c r="SAR43" s="355"/>
      <c r="SAS43" s="200"/>
      <c r="SAT43" s="355"/>
      <c r="SAU43" s="355"/>
      <c r="SAV43" s="200"/>
      <c r="SAW43" s="355"/>
      <c r="SAX43" s="355"/>
      <c r="SAY43" s="200"/>
      <c r="SAZ43" s="355"/>
      <c r="SBA43" s="355"/>
      <c r="SBB43" s="200"/>
      <c r="SBC43" s="355"/>
      <c r="SBD43" s="355"/>
      <c r="SBE43" s="200"/>
      <c r="SBF43" s="355"/>
      <c r="SBG43" s="355"/>
      <c r="SBH43" s="200"/>
      <c r="SBI43" s="355"/>
      <c r="SBJ43" s="355"/>
      <c r="SBK43" s="200"/>
      <c r="SBL43" s="355"/>
      <c r="SBM43" s="355"/>
      <c r="SBN43" s="200"/>
      <c r="SBO43" s="355"/>
      <c r="SBP43" s="355"/>
      <c r="SBQ43" s="200"/>
      <c r="SBR43" s="355"/>
      <c r="SBS43" s="355"/>
      <c r="SBT43" s="200"/>
      <c r="SBU43" s="355"/>
      <c r="SBV43" s="355"/>
      <c r="SBW43" s="200"/>
      <c r="SBX43" s="355"/>
      <c r="SBY43" s="355"/>
      <c r="SBZ43" s="200"/>
      <c r="SCA43" s="355"/>
      <c r="SCB43" s="355"/>
      <c r="SCC43" s="200"/>
      <c r="SCD43" s="355"/>
      <c r="SCE43" s="355"/>
      <c r="SCF43" s="200"/>
      <c r="SCG43" s="355"/>
      <c r="SCH43" s="355"/>
      <c r="SCI43" s="200"/>
      <c r="SCJ43" s="355"/>
      <c r="SCK43" s="355"/>
      <c r="SCL43" s="200"/>
      <c r="SCM43" s="355"/>
      <c r="SCN43" s="355"/>
      <c r="SCO43" s="200"/>
      <c r="SCP43" s="355"/>
      <c r="SCQ43" s="355"/>
      <c r="SCR43" s="200"/>
      <c r="SCS43" s="355"/>
      <c r="SCT43" s="355"/>
      <c r="SCU43" s="200"/>
      <c r="SCV43" s="355"/>
      <c r="SCW43" s="355"/>
      <c r="SCX43" s="200"/>
      <c r="SCY43" s="355"/>
      <c r="SCZ43" s="355"/>
      <c r="SDA43" s="200"/>
      <c r="SDB43" s="355"/>
      <c r="SDC43" s="355"/>
      <c r="SDD43" s="200"/>
      <c r="SDE43" s="355"/>
      <c r="SDF43" s="355"/>
      <c r="SDG43" s="200"/>
      <c r="SDH43" s="355"/>
      <c r="SDI43" s="355"/>
      <c r="SDJ43" s="200"/>
      <c r="SDK43" s="355"/>
      <c r="SDL43" s="355"/>
      <c r="SDM43" s="200"/>
      <c r="SDN43" s="355"/>
      <c r="SDO43" s="355"/>
      <c r="SDP43" s="200"/>
      <c r="SDQ43" s="355"/>
      <c r="SDR43" s="355"/>
      <c r="SDS43" s="200"/>
      <c r="SDT43" s="355"/>
      <c r="SDU43" s="355"/>
      <c r="SDV43" s="200"/>
      <c r="SDW43" s="355"/>
      <c r="SDX43" s="355"/>
      <c r="SDY43" s="200"/>
      <c r="SDZ43" s="355"/>
      <c r="SEA43" s="355"/>
      <c r="SEB43" s="200"/>
      <c r="SEC43" s="355"/>
      <c r="SED43" s="355"/>
      <c r="SEE43" s="200"/>
      <c r="SEF43" s="355"/>
      <c r="SEG43" s="355"/>
      <c r="SEH43" s="200"/>
      <c r="SEI43" s="355"/>
      <c r="SEJ43" s="355"/>
      <c r="SEK43" s="200"/>
      <c r="SEL43" s="355"/>
      <c r="SEM43" s="355"/>
      <c r="SEN43" s="200"/>
      <c r="SEO43" s="355"/>
      <c r="SEP43" s="355"/>
      <c r="SEQ43" s="200"/>
      <c r="SER43" s="355"/>
      <c r="SES43" s="355"/>
      <c r="SET43" s="200"/>
      <c r="SEU43" s="355"/>
      <c r="SEV43" s="355"/>
      <c r="SEW43" s="200"/>
      <c r="SEX43" s="355"/>
      <c r="SEY43" s="355"/>
      <c r="SEZ43" s="200"/>
      <c r="SFA43" s="355"/>
      <c r="SFB43" s="355"/>
      <c r="SFC43" s="200"/>
      <c r="SFD43" s="355"/>
      <c r="SFE43" s="355"/>
      <c r="SFF43" s="200"/>
      <c r="SFG43" s="355"/>
      <c r="SFH43" s="355"/>
      <c r="SFI43" s="200"/>
      <c r="SFJ43" s="355"/>
      <c r="SFK43" s="355"/>
      <c r="SFL43" s="200"/>
      <c r="SFM43" s="355"/>
      <c r="SFN43" s="355"/>
      <c r="SFO43" s="200"/>
      <c r="SFP43" s="355"/>
      <c r="SFQ43" s="355"/>
      <c r="SFR43" s="200"/>
      <c r="SFS43" s="355"/>
      <c r="SFT43" s="355"/>
      <c r="SFU43" s="200"/>
      <c r="SFV43" s="355"/>
      <c r="SFW43" s="355"/>
      <c r="SFX43" s="200"/>
      <c r="SFY43" s="355"/>
      <c r="SFZ43" s="355"/>
      <c r="SGA43" s="200"/>
      <c r="SGB43" s="355"/>
      <c r="SGC43" s="355"/>
      <c r="SGD43" s="200"/>
      <c r="SGE43" s="355"/>
      <c r="SGF43" s="355"/>
      <c r="SGG43" s="200"/>
      <c r="SGH43" s="355"/>
      <c r="SGI43" s="355"/>
      <c r="SGJ43" s="200"/>
      <c r="SGK43" s="355"/>
      <c r="SGL43" s="355"/>
      <c r="SGM43" s="200"/>
      <c r="SGN43" s="355"/>
      <c r="SGO43" s="355"/>
      <c r="SGP43" s="200"/>
      <c r="SGQ43" s="355"/>
      <c r="SGR43" s="355"/>
      <c r="SGS43" s="200"/>
      <c r="SGT43" s="355"/>
      <c r="SGU43" s="355"/>
      <c r="SGV43" s="200"/>
      <c r="SGW43" s="355"/>
      <c r="SGX43" s="355"/>
      <c r="SGY43" s="200"/>
      <c r="SGZ43" s="355"/>
      <c r="SHA43" s="355"/>
      <c r="SHB43" s="200"/>
      <c r="SHC43" s="355"/>
      <c r="SHD43" s="355"/>
      <c r="SHE43" s="200"/>
      <c r="SHF43" s="355"/>
      <c r="SHG43" s="355"/>
      <c r="SHH43" s="200"/>
      <c r="SHI43" s="355"/>
      <c r="SHJ43" s="355"/>
      <c r="SHK43" s="200"/>
      <c r="SHL43" s="355"/>
      <c r="SHM43" s="355"/>
      <c r="SHN43" s="200"/>
      <c r="SHO43" s="355"/>
      <c r="SHP43" s="355"/>
      <c r="SHQ43" s="200"/>
      <c r="SHR43" s="355"/>
      <c r="SHS43" s="355"/>
      <c r="SHT43" s="200"/>
      <c r="SHU43" s="355"/>
      <c r="SHV43" s="355"/>
      <c r="SHW43" s="200"/>
      <c r="SHX43" s="355"/>
      <c r="SHY43" s="355"/>
      <c r="SHZ43" s="200"/>
      <c r="SIA43" s="355"/>
      <c r="SIB43" s="355"/>
      <c r="SIC43" s="200"/>
      <c r="SID43" s="355"/>
      <c r="SIE43" s="355"/>
      <c r="SIF43" s="200"/>
      <c r="SIG43" s="355"/>
      <c r="SIH43" s="355"/>
      <c r="SII43" s="200"/>
      <c r="SIJ43" s="355"/>
      <c r="SIK43" s="355"/>
      <c r="SIL43" s="200"/>
      <c r="SIM43" s="355"/>
      <c r="SIN43" s="355"/>
      <c r="SIO43" s="200"/>
      <c r="SIP43" s="355"/>
      <c r="SIQ43" s="355"/>
      <c r="SIR43" s="200"/>
      <c r="SIS43" s="355"/>
      <c r="SIT43" s="355"/>
      <c r="SIU43" s="200"/>
      <c r="SIV43" s="355"/>
      <c r="SIW43" s="355"/>
      <c r="SIX43" s="200"/>
      <c r="SIY43" s="355"/>
      <c r="SIZ43" s="355"/>
      <c r="SJA43" s="200"/>
      <c r="SJB43" s="355"/>
      <c r="SJC43" s="355"/>
      <c r="SJD43" s="200"/>
      <c r="SJE43" s="355"/>
      <c r="SJF43" s="355"/>
      <c r="SJG43" s="200"/>
      <c r="SJH43" s="355"/>
      <c r="SJI43" s="355"/>
      <c r="SJJ43" s="200"/>
      <c r="SJK43" s="355"/>
      <c r="SJL43" s="355"/>
      <c r="SJM43" s="200"/>
      <c r="SJN43" s="355"/>
      <c r="SJO43" s="355"/>
      <c r="SJP43" s="200"/>
      <c r="SJQ43" s="355"/>
      <c r="SJR43" s="355"/>
      <c r="SJS43" s="200"/>
      <c r="SJT43" s="355"/>
      <c r="SJU43" s="355"/>
      <c r="SJV43" s="200"/>
      <c r="SJW43" s="355"/>
      <c r="SJX43" s="355"/>
      <c r="SJY43" s="200"/>
      <c r="SJZ43" s="355"/>
      <c r="SKA43" s="355"/>
      <c r="SKB43" s="200"/>
      <c r="SKC43" s="355"/>
      <c r="SKD43" s="355"/>
      <c r="SKE43" s="200"/>
      <c r="SKF43" s="355"/>
      <c r="SKG43" s="355"/>
      <c r="SKH43" s="200"/>
      <c r="SKI43" s="355"/>
      <c r="SKJ43" s="355"/>
      <c r="SKK43" s="200"/>
      <c r="SKL43" s="355"/>
      <c r="SKM43" s="355"/>
      <c r="SKN43" s="200"/>
      <c r="SKO43" s="355"/>
      <c r="SKP43" s="355"/>
      <c r="SKQ43" s="200"/>
      <c r="SKR43" s="355"/>
      <c r="SKS43" s="355"/>
      <c r="SKT43" s="200"/>
      <c r="SKU43" s="355"/>
      <c r="SKV43" s="355"/>
      <c r="SKW43" s="200"/>
      <c r="SKX43" s="355"/>
      <c r="SKY43" s="355"/>
      <c r="SKZ43" s="200"/>
      <c r="SLA43" s="355"/>
      <c r="SLB43" s="355"/>
      <c r="SLC43" s="200"/>
      <c r="SLD43" s="355"/>
      <c r="SLE43" s="355"/>
      <c r="SLF43" s="200"/>
      <c r="SLG43" s="355"/>
      <c r="SLH43" s="355"/>
      <c r="SLI43" s="200"/>
      <c r="SLJ43" s="355"/>
      <c r="SLK43" s="355"/>
      <c r="SLL43" s="200"/>
      <c r="SLM43" s="355"/>
      <c r="SLN43" s="355"/>
      <c r="SLO43" s="200"/>
      <c r="SLP43" s="355"/>
      <c r="SLQ43" s="355"/>
      <c r="SLR43" s="200"/>
      <c r="SLS43" s="355"/>
      <c r="SLT43" s="355"/>
      <c r="SLU43" s="200"/>
      <c r="SLV43" s="355"/>
      <c r="SLW43" s="355"/>
      <c r="SLX43" s="200"/>
      <c r="SLY43" s="355"/>
      <c r="SLZ43" s="355"/>
      <c r="SMA43" s="200"/>
      <c r="SMB43" s="355"/>
      <c r="SMC43" s="355"/>
      <c r="SMD43" s="200"/>
      <c r="SME43" s="355"/>
      <c r="SMF43" s="355"/>
      <c r="SMG43" s="200"/>
      <c r="SMH43" s="355"/>
      <c r="SMI43" s="355"/>
      <c r="SMJ43" s="200"/>
      <c r="SMK43" s="355"/>
      <c r="SML43" s="355"/>
      <c r="SMM43" s="200"/>
      <c r="SMN43" s="355"/>
      <c r="SMO43" s="355"/>
      <c r="SMP43" s="200"/>
      <c r="SMQ43" s="355"/>
      <c r="SMR43" s="355"/>
      <c r="SMS43" s="200"/>
      <c r="SMT43" s="355"/>
      <c r="SMU43" s="355"/>
      <c r="SMV43" s="200"/>
      <c r="SMW43" s="355"/>
      <c r="SMX43" s="355"/>
      <c r="SMY43" s="200"/>
      <c r="SMZ43" s="355"/>
      <c r="SNA43" s="355"/>
      <c r="SNB43" s="200"/>
      <c r="SNC43" s="355"/>
      <c r="SND43" s="355"/>
      <c r="SNE43" s="200"/>
      <c r="SNF43" s="355"/>
      <c r="SNG43" s="355"/>
      <c r="SNH43" s="200"/>
      <c r="SNI43" s="355"/>
      <c r="SNJ43" s="355"/>
      <c r="SNK43" s="200"/>
      <c r="SNL43" s="355"/>
      <c r="SNM43" s="355"/>
      <c r="SNN43" s="200"/>
      <c r="SNO43" s="355"/>
      <c r="SNP43" s="355"/>
      <c r="SNQ43" s="200"/>
      <c r="SNR43" s="355"/>
      <c r="SNS43" s="355"/>
      <c r="SNT43" s="200"/>
      <c r="SNU43" s="355"/>
      <c r="SNV43" s="355"/>
      <c r="SNW43" s="200"/>
      <c r="SNX43" s="355"/>
      <c r="SNY43" s="355"/>
      <c r="SNZ43" s="200"/>
      <c r="SOA43" s="355"/>
      <c r="SOB43" s="355"/>
      <c r="SOC43" s="200"/>
      <c r="SOD43" s="355"/>
      <c r="SOE43" s="355"/>
      <c r="SOF43" s="200"/>
      <c r="SOG43" s="355"/>
      <c r="SOH43" s="355"/>
      <c r="SOI43" s="200"/>
      <c r="SOJ43" s="355"/>
      <c r="SOK43" s="355"/>
      <c r="SOL43" s="200"/>
      <c r="SOM43" s="355"/>
      <c r="SON43" s="355"/>
      <c r="SOO43" s="200"/>
      <c r="SOP43" s="355"/>
      <c r="SOQ43" s="355"/>
      <c r="SOR43" s="200"/>
      <c r="SOS43" s="355"/>
      <c r="SOT43" s="355"/>
      <c r="SOU43" s="200"/>
      <c r="SOV43" s="355"/>
      <c r="SOW43" s="355"/>
      <c r="SOX43" s="200"/>
      <c r="SOY43" s="355"/>
      <c r="SOZ43" s="355"/>
      <c r="SPA43" s="200"/>
      <c r="SPB43" s="355"/>
      <c r="SPC43" s="355"/>
      <c r="SPD43" s="200"/>
      <c r="SPE43" s="355"/>
      <c r="SPF43" s="355"/>
      <c r="SPG43" s="200"/>
      <c r="SPH43" s="355"/>
      <c r="SPI43" s="355"/>
      <c r="SPJ43" s="200"/>
      <c r="SPK43" s="355"/>
      <c r="SPL43" s="355"/>
      <c r="SPM43" s="200"/>
      <c r="SPN43" s="355"/>
      <c r="SPO43" s="355"/>
      <c r="SPP43" s="200"/>
      <c r="SPQ43" s="355"/>
      <c r="SPR43" s="355"/>
      <c r="SPS43" s="200"/>
      <c r="SPT43" s="355"/>
      <c r="SPU43" s="355"/>
      <c r="SPV43" s="200"/>
      <c r="SPW43" s="355"/>
      <c r="SPX43" s="355"/>
      <c r="SPY43" s="200"/>
      <c r="SPZ43" s="355"/>
      <c r="SQA43" s="355"/>
      <c r="SQB43" s="200"/>
      <c r="SQC43" s="355"/>
      <c r="SQD43" s="355"/>
      <c r="SQE43" s="200"/>
      <c r="SQF43" s="355"/>
      <c r="SQG43" s="355"/>
      <c r="SQH43" s="200"/>
      <c r="SQI43" s="355"/>
      <c r="SQJ43" s="355"/>
      <c r="SQK43" s="200"/>
      <c r="SQL43" s="355"/>
      <c r="SQM43" s="355"/>
      <c r="SQN43" s="200"/>
      <c r="SQO43" s="355"/>
      <c r="SQP43" s="355"/>
      <c r="SQQ43" s="200"/>
      <c r="SQR43" s="355"/>
      <c r="SQS43" s="355"/>
      <c r="SQT43" s="200"/>
      <c r="SQU43" s="355"/>
      <c r="SQV43" s="355"/>
      <c r="SQW43" s="200"/>
      <c r="SQX43" s="355"/>
      <c r="SQY43" s="355"/>
      <c r="SQZ43" s="200"/>
      <c r="SRA43" s="355"/>
      <c r="SRB43" s="355"/>
      <c r="SRC43" s="200"/>
      <c r="SRD43" s="355"/>
      <c r="SRE43" s="355"/>
      <c r="SRF43" s="200"/>
      <c r="SRG43" s="355"/>
      <c r="SRH43" s="355"/>
      <c r="SRI43" s="200"/>
      <c r="SRJ43" s="355"/>
      <c r="SRK43" s="355"/>
      <c r="SRL43" s="200"/>
      <c r="SRM43" s="355"/>
      <c r="SRN43" s="355"/>
      <c r="SRO43" s="200"/>
      <c r="SRP43" s="355"/>
      <c r="SRQ43" s="355"/>
      <c r="SRR43" s="200"/>
      <c r="SRS43" s="355"/>
      <c r="SRT43" s="355"/>
      <c r="SRU43" s="200"/>
      <c r="SRV43" s="355"/>
      <c r="SRW43" s="355"/>
      <c r="SRX43" s="200"/>
      <c r="SRY43" s="355"/>
      <c r="SRZ43" s="355"/>
      <c r="SSA43" s="200"/>
      <c r="SSB43" s="355"/>
      <c r="SSC43" s="355"/>
      <c r="SSD43" s="200"/>
      <c r="SSE43" s="355"/>
      <c r="SSF43" s="355"/>
      <c r="SSG43" s="200"/>
      <c r="SSH43" s="355"/>
      <c r="SSI43" s="355"/>
      <c r="SSJ43" s="200"/>
      <c r="SSK43" s="355"/>
      <c r="SSL43" s="355"/>
      <c r="SSM43" s="200"/>
      <c r="SSN43" s="355"/>
      <c r="SSO43" s="355"/>
      <c r="SSP43" s="200"/>
      <c r="SSQ43" s="355"/>
      <c r="SSR43" s="355"/>
      <c r="SSS43" s="200"/>
      <c r="SST43" s="355"/>
      <c r="SSU43" s="355"/>
      <c r="SSV43" s="200"/>
      <c r="SSW43" s="355"/>
      <c r="SSX43" s="355"/>
      <c r="SSY43" s="200"/>
      <c r="SSZ43" s="355"/>
      <c r="STA43" s="355"/>
      <c r="STB43" s="200"/>
      <c r="STC43" s="355"/>
      <c r="STD43" s="355"/>
      <c r="STE43" s="200"/>
      <c r="STF43" s="355"/>
      <c r="STG43" s="355"/>
      <c r="STH43" s="200"/>
      <c r="STI43" s="355"/>
      <c r="STJ43" s="355"/>
      <c r="STK43" s="200"/>
      <c r="STL43" s="355"/>
      <c r="STM43" s="355"/>
      <c r="STN43" s="200"/>
      <c r="STO43" s="355"/>
      <c r="STP43" s="355"/>
      <c r="STQ43" s="200"/>
      <c r="STR43" s="355"/>
      <c r="STS43" s="355"/>
      <c r="STT43" s="200"/>
      <c r="STU43" s="355"/>
      <c r="STV43" s="355"/>
      <c r="STW43" s="200"/>
      <c r="STX43" s="355"/>
      <c r="STY43" s="355"/>
      <c r="STZ43" s="200"/>
      <c r="SUA43" s="355"/>
      <c r="SUB43" s="355"/>
      <c r="SUC43" s="200"/>
      <c r="SUD43" s="355"/>
      <c r="SUE43" s="355"/>
      <c r="SUF43" s="200"/>
      <c r="SUG43" s="355"/>
      <c r="SUH43" s="355"/>
      <c r="SUI43" s="200"/>
      <c r="SUJ43" s="355"/>
      <c r="SUK43" s="355"/>
      <c r="SUL43" s="200"/>
      <c r="SUM43" s="355"/>
      <c r="SUN43" s="355"/>
      <c r="SUO43" s="200"/>
      <c r="SUP43" s="355"/>
      <c r="SUQ43" s="355"/>
      <c r="SUR43" s="200"/>
      <c r="SUS43" s="355"/>
      <c r="SUT43" s="355"/>
      <c r="SUU43" s="200"/>
      <c r="SUV43" s="355"/>
      <c r="SUW43" s="355"/>
      <c r="SUX43" s="200"/>
      <c r="SUY43" s="355"/>
      <c r="SUZ43" s="355"/>
      <c r="SVA43" s="200"/>
      <c r="SVB43" s="355"/>
      <c r="SVC43" s="355"/>
      <c r="SVD43" s="200"/>
      <c r="SVE43" s="355"/>
      <c r="SVF43" s="355"/>
      <c r="SVG43" s="200"/>
      <c r="SVH43" s="355"/>
      <c r="SVI43" s="355"/>
      <c r="SVJ43" s="200"/>
      <c r="SVK43" s="355"/>
      <c r="SVL43" s="355"/>
      <c r="SVM43" s="200"/>
      <c r="SVN43" s="355"/>
      <c r="SVO43" s="355"/>
      <c r="SVP43" s="200"/>
      <c r="SVQ43" s="355"/>
      <c r="SVR43" s="355"/>
      <c r="SVS43" s="200"/>
      <c r="SVT43" s="355"/>
      <c r="SVU43" s="355"/>
      <c r="SVV43" s="200"/>
      <c r="SVW43" s="355"/>
      <c r="SVX43" s="355"/>
      <c r="SVY43" s="200"/>
      <c r="SVZ43" s="355"/>
      <c r="SWA43" s="355"/>
      <c r="SWB43" s="200"/>
      <c r="SWC43" s="355"/>
      <c r="SWD43" s="355"/>
      <c r="SWE43" s="200"/>
      <c r="SWF43" s="355"/>
      <c r="SWG43" s="355"/>
      <c r="SWH43" s="200"/>
      <c r="SWI43" s="355"/>
      <c r="SWJ43" s="355"/>
      <c r="SWK43" s="200"/>
      <c r="SWL43" s="355"/>
      <c r="SWM43" s="355"/>
      <c r="SWN43" s="200"/>
      <c r="SWO43" s="355"/>
      <c r="SWP43" s="355"/>
      <c r="SWQ43" s="200"/>
      <c r="SWR43" s="355"/>
      <c r="SWS43" s="355"/>
      <c r="SWT43" s="200"/>
      <c r="SWU43" s="355"/>
      <c r="SWV43" s="355"/>
      <c r="SWW43" s="200"/>
      <c r="SWX43" s="355"/>
      <c r="SWY43" s="355"/>
      <c r="SWZ43" s="200"/>
      <c r="SXA43" s="355"/>
      <c r="SXB43" s="355"/>
      <c r="SXC43" s="200"/>
      <c r="SXD43" s="355"/>
      <c r="SXE43" s="355"/>
      <c r="SXF43" s="200"/>
      <c r="SXG43" s="355"/>
      <c r="SXH43" s="355"/>
      <c r="SXI43" s="200"/>
      <c r="SXJ43" s="355"/>
      <c r="SXK43" s="355"/>
      <c r="SXL43" s="200"/>
      <c r="SXM43" s="355"/>
      <c r="SXN43" s="355"/>
      <c r="SXO43" s="200"/>
      <c r="SXP43" s="355"/>
      <c r="SXQ43" s="355"/>
      <c r="SXR43" s="200"/>
      <c r="SXS43" s="355"/>
      <c r="SXT43" s="355"/>
      <c r="SXU43" s="200"/>
      <c r="SXV43" s="355"/>
      <c r="SXW43" s="355"/>
      <c r="SXX43" s="200"/>
      <c r="SXY43" s="355"/>
      <c r="SXZ43" s="355"/>
      <c r="SYA43" s="200"/>
      <c r="SYB43" s="355"/>
      <c r="SYC43" s="355"/>
      <c r="SYD43" s="200"/>
      <c r="SYE43" s="355"/>
      <c r="SYF43" s="355"/>
      <c r="SYG43" s="200"/>
      <c r="SYH43" s="355"/>
      <c r="SYI43" s="355"/>
      <c r="SYJ43" s="200"/>
      <c r="SYK43" s="355"/>
      <c r="SYL43" s="355"/>
      <c r="SYM43" s="200"/>
      <c r="SYN43" s="355"/>
      <c r="SYO43" s="355"/>
      <c r="SYP43" s="200"/>
      <c r="SYQ43" s="355"/>
      <c r="SYR43" s="355"/>
      <c r="SYS43" s="200"/>
      <c r="SYT43" s="355"/>
      <c r="SYU43" s="355"/>
      <c r="SYV43" s="200"/>
      <c r="SYW43" s="355"/>
      <c r="SYX43" s="355"/>
      <c r="SYY43" s="200"/>
      <c r="SYZ43" s="355"/>
      <c r="SZA43" s="355"/>
      <c r="SZB43" s="200"/>
      <c r="SZC43" s="355"/>
      <c r="SZD43" s="355"/>
      <c r="SZE43" s="200"/>
      <c r="SZF43" s="355"/>
      <c r="SZG43" s="355"/>
      <c r="SZH43" s="200"/>
      <c r="SZI43" s="355"/>
      <c r="SZJ43" s="355"/>
      <c r="SZK43" s="200"/>
      <c r="SZL43" s="355"/>
      <c r="SZM43" s="355"/>
      <c r="SZN43" s="200"/>
      <c r="SZO43" s="355"/>
      <c r="SZP43" s="355"/>
      <c r="SZQ43" s="200"/>
      <c r="SZR43" s="355"/>
      <c r="SZS43" s="355"/>
      <c r="SZT43" s="200"/>
      <c r="SZU43" s="355"/>
      <c r="SZV43" s="355"/>
      <c r="SZW43" s="200"/>
      <c r="SZX43" s="355"/>
      <c r="SZY43" s="355"/>
      <c r="SZZ43" s="200"/>
      <c r="TAA43" s="355"/>
      <c r="TAB43" s="355"/>
      <c r="TAC43" s="200"/>
      <c r="TAD43" s="355"/>
      <c r="TAE43" s="355"/>
      <c r="TAF43" s="200"/>
      <c r="TAG43" s="355"/>
      <c r="TAH43" s="355"/>
      <c r="TAI43" s="200"/>
      <c r="TAJ43" s="355"/>
      <c r="TAK43" s="355"/>
      <c r="TAL43" s="200"/>
      <c r="TAM43" s="355"/>
      <c r="TAN43" s="355"/>
      <c r="TAO43" s="200"/>
      <c r="TAP43" s="355"/>
      <c r="TAQ43" s="355"/>
      <c r="TAR43" s="200"/>
      <c r="TAS43" s="355"/>
      <c r="TAT43" s="355"/>
      <c r="TAU43" s="200"/>
      <c r="TAV43" s="355"/>
      <c r="TAW43" s="355"/>
      <c r="TAX43" s="200"/>
      <c r="TAY43" s="355"/>
      <c r="TAZ43" s="355"/>
      <c r="TBA43" s="200"/>
      <c r="TBB43" s="355"/>
      <c r="TBC43" s="355"/>
      <c r="TBD43" s="200"/>
      <c r="TBE43" s="355"/>
      <c r="TBF43" s="355"/>
      <c r="TBG43" s="200"/>
      <c r="TBH43" s="355"/>
      <c r="TBI43" s="355"/>
      <c r="TBJ43" s="200"/>
      <c r="TBK43" s="355"/>
      <c r="TBL43" s="355"/>
      <c r="TBM43" s="200"/>
      <c r="TBN43" s="355"/>
      <c r="TBO43" s="355"/>
      <c r="TBP43" s="200"/>
      <c r="TBQ43" s="355"/>
      <c r="TBR43" s="355"/>
      <c r="TBS43" s="200"/>
      <c r="TBT43" s="355"/>
      <c r="TBU43" s="355"/>
      <c r="TBV43" s="200"/>
      <c r="TBW43" s="355"/>
      <c r="TBX43" s="355"/>
      <c r="TBY43" s="200"/>
      <c r="TBZ43" s="355"/>
      <c r="TCA43" s="355"/>
      <c r="TCB43" s="200"/>
      <c r="TCC43" s="355"/>
      <c r="TCD43" s="355"/>
      <c r="TCE43" s="200"/>
      <c r="TCF43" s="355"/>
      <c r="TCG43" s="355"/>
      <c r="TCH43" s="200"/>
      <c r="TCI43" s="355"/>
      <c r="TCJ43" s="355"/>
      <c r="TCK43" s="200"/>
      <c r="TCL43" s="355"/>
      <c r="TCM43" s="355"/>
      <c r="TCN43" s="200"/>
      <c r="TCO43" s="355"/>
      <c r="TCP43" s="355"/>
      <c r="TCQ43" s="200"/>
      <c r="TCR43" s="355"/>
      <c r="TCS43" s="355"/>
      <c r="TCT43" s="200"/>
      <c r="TCU43" s="355"/>
      <c r="TCV43" s="355"/>
      <c r="TCW43" s="200"/>
      <c r="TCX43" s="355"/>
      <c r="TCY43" s="355"/>
      <c r="TCZ43" s="200"/>
      <c r="TDA43" s="355"/>
      <c r="TDB43" s="355"/>
      <c r="TDC43" s="200"/>
      <c r="TDD43" s="355"/>
      <c r="TDE43" s="355"/>
      <c r="TDF43" s="200"/>
      <c r="TDG43" s="355"/>
      <c r="TDH43" s="355"/>
      <c r="TDI43" s="200"/>
      <c r="TDJ43" s="355"/>
      <c r="TDK43" s="355"/>
      <c r="TDL43" s="200"/>
      <c r="TDM43" s="355"/>
      <c r="TDN43" s="355"/>
      <c r="TDO43" s="200"/>
      <c r="TDP43" s="355"/>
      <c r="TDQ43" s="355"/>
      <c r="TDR43" s="200"/>
      <c r="TDS43" s="355"/>
      <c r="TDT43" s="355"/>
      <c r="TDU43" s="200"/>
      <c r="TDV43" s="355"/>
      <c r="TDW43" s="355"/>
      <c r="TDX43" s="200"/>
      <c r="TDY43" s="355"/>
      <c r="TDZ43" s="355"/>
      <c r="TEA43" s="200"/>
      <c r="TEB43" s="355"/>
      <c r="TEC43" s="355"/>
      <c r="TED43" s="200"/>
      <c r="TEE43" s="355"/>
      <c r="TEF43" s="355"/>
      <c r="TEG43" s="200"/>
      <c r="TEH43" s="355"/>
      <c r="TEI43" s="355"/>
      <c r="TEJ43" s="200"/>
      <c r="TEK43" s="355"/>
      <c r="TEL43" s="355"/>
      <c r="TEM43" s="200"/>
      <c r="TEN43" s="355"/>
      <c r="TEO43" s="355"/>
      <c r="TEP43" s="200"/>
      <c r="TEQ43" s="355"/>
      <c r="TER43" s="355"/>
      <c r="TES43" s="200"/>
      <c r="TET43" s="355"/>
      <c r="TEU43" s="355"/>
      <c r="TEV43" s="200"/>
      <c r="TEW43" s="355"/>
      <c r="TEX43" s="355"/>
      <c r="TEY43" s="200"/>
      <c r="TEZ43" s="355"/>
      <c r="TFA43" s="355"/>
      <c r="TFB43" s="200"/>
      <c r="TFC43" s="355"/>
      <c r="TFD43" s="355"/>
      <c r="TFE43" s="200"/>
      <c r="TFF43" s="355"/>
      <c r="TFG43" s="355"/>
      <c r="TFH43" s="200"/>
      <c r="TFI43" s="355"/>
      <c r="TFJ43" s="355"/>
      <c r="TFK43" s="200"/>
      <c r="TFL43" s="355"/>
      <c r="TFM43" s="355"/>
      <c r="TFN43" s="200"/>
      <c r="TFO43" s="355"/>
      <c r="TFP43" s="355"/>
      <c r="TFQ43" s="200"/>
      <c r="TFR43" s="355"/>
      <c r="TFS43" s="355"/>
      <c r="TFT43" s="200"/>
      <c r="TFU43" s="355"/>
      <c r="TFV43" s="355"/>
      <c r="TFW43" s="200"/>
      <c r="TFX43" s="355"/>
      <c r="TFY43" s="355"/>
      <c r="TFZ43" s="200"/>
      <c r="TGA43" s="355"/>
      <c r="TGB43" s="355"/>
      <c r="TGC43" s="200"/>
      <c r="TGD43" s="355"/>
      <c r="TGE43" s="355"/>
      <c r="TGF43" s="200"/>
      <c r="TGG43" s="355"/>
      <c r="TGH43" s="355"/>
      <c r="TGI43" s="200"/>
      <c r="TGJ43" s="355"/>
      <c r="TGK43" s="355"/>
      <c r="TGL43" s="200"/>
      <c r="TGM43" s="355"/>
      <c r="TGN43" s="355"/>
      <c r="TGO43" s="200"/>
      <c r="TGP43" s="355"/>
      <c r="TGQ43" s="355"/>
      <c r="TGR43" s="200"/>
      <c r="TGS43" s="355"/>
      <c r="TGT43" s="355"/>
      <c r="TGU43" s="200"/>
      <c r="TGV43" s="355"/>
      <c r="TGW43" s="355"/>
      <c r="TGX43" s="200"/>
      <c r="TGY43" s="355"/>
      <c r="TGZ43" s="355"/>
      <c r="THA43" s="200"/>
      <c r="THB43" s="355"/>
      <c r="THC43" s="355"/>
      <c r="THD43" s="200"/>
      <c r="THE43" s="355"/>
      <c r="THF43" s="355"/>
      <c r="THG43" s="200"/>
      <c r="THH43" s="355"/>
      <c r="THI43" s="355"/>
      <c r="THJ43" s="200"/>
      <c r="THK43" s="355"/>
      <c r="THL43" s="355"/>
      <c r="THM43" s="200"/>
      <c r="THN43" s="355"/>
      <c r="THO43" s="355"/>
      <c r="THP43" s="200"/>
      <c r="THQ43" s="355"/>
      <c r="THR43" s="355"/>
      <c r="THS43" s="200"/>
      <c r="THT43" s="355"/>
      <c r="THU43" s="355"/>
      <c r="THV43" s="200"/>
      <c r="THW43" s="355"/>
      <c r="THX43" s="355"/>
      <c r="THY43" s="200"/>
      <c r="THZ43" s="355"/>
      <c r="TIA43" s="355"/>
      <c r="TIB43" s="200"/>
      <c r="TIC43" s="355"/>
      <c r="TID43" s="355"/>
      <c r="TIE43" s="200"/>
      <c r="TIF43" s="355"/>
      <c r="TIG43" s="355"/>
      <c r="TIH43" s="200"/>
      <c r="TII43" s="355"/>
      <c r="TIJ43" s="355"/>
      <c r="TIK43" s="200"/>
      <c r="TIL43" s="355"/>
      <c r="TIM43" s="355"/>
      <c r="TIN43" s="200"/>
      <c r="TIO43" s="355"/>
      <c r="TIP43" s="355"/>
      <c r="TIQ43" s="200"/>
      <c r="TIR43" s="355"/>
      <c r="TIS43" s="355"/>
      <c r="TIT43" s="200"/>
      <c r="TIU43" s="355"/>
      <c r="TIV43" s="355"/>
      <c r="TIW43" s="200"/>
      <c r="TIX43" s="355"/>
      <c r="TIY43" s="355"/>
      <c r="TIZ43" s="200"/>
      <c r="TJA43" s="355"/>
      <c r="TJB43" s="355"/>
      <c r="TJC43" s="200"/>
      <c r="TJD43" s="355"/>
      <c r="TJE43" s="355"/>
      <c r="TJF43" s="200"/>
      <c r="TJG43" s="355"/>
      <c r="TJH43" s="355"/>
      <c r="TJI43" s="200"/>
      <c r="TJJ43" s="355"/>
      <c r="TJK43" s="355"/>
      <c r="TJL43" s="200"/>
      <c r="TJM43" s="355"/>
      <c r="TJN43" s="355"/>
      <c r="TJO43" s="200"/>
      <c r="TJP43" s="355"/>
      <c r="TJQ43" s="355"/>
      <c r="TJR43" s="200"/>
      <c r="TJS43" s="355"/>
      <c r="TJT43" s="355"/>
      <c r="TJU43" s="200"/>
      <c r="TJV43" s="355"/>
      <c r="TJW43" s="355"/>
      <c r="TJX43" s="200"/>
      <c r="TJY43" s="355"/>
      <c r="TJZ43" s="355"/>
      <c r="TKA43" s="200"/>
      <c r="TKB43" s="355"/>
      <c r="TKC43" s="355"/>
      <c r="TKD43" s="200"/>
      <c r="TKE43" s="355"/>
      <c r="TKF43" s="355"/>
      <c r="TKG43" s="200"/>
      <c r="TKH43" s="355"/>
      <c r="TKI43" s="355"/>
      <c r="TKJ43" s="200"/>
      <c r="TKK43" s="355"/>
      <c r="TKL43" s="355"/>
      <c r="TKM43" s="200"/>
      <c r="TKN43" s="355"/>
      <c r="TKO43" s="355"/>
      <c r="TKP43" s="200"/>
      <c r="TKQ43" s="355"/>
      <c r="TKR43" s="355"/>
      <c r="TKS43" s="200"/>
      <c r="TKT43" s="355"/>
      <c r="TKU43" s="355"/>
      <c r="TKV43" s="200"/>
      <c r="TKW43" s="355"/>
      <c r="TKX43" s="355"/>
      <c r="TKY43" s="200"/>
      <c r="TKZ43" s="355"/>
      <c r="TLA43" s="355"/>
      <c r="TLB43" s="200"/>
      <c r="TLC43" s="355"/>
      <c r="TLD43" s="355"/>
      <c r="TLE43" s="200"/>
      <c r="TLF43" s="355"/>
      <c r="TLG43" s="355"/>
      <c r="TLH43" s="200"/>
      <c r="TLI43" s="355"/>
      <c r="TLJ43" s="355"/>
      <c r="TLK43" s="200"/>
      <c r="TLL43" s="355"/>
      <c r="TLM43" s="355"/>
      <c r="TLN43" s="200"/>
      <c r="TLO43" s="355"/>
      <c r="TLP43" s="355"/>
      <c r="TLQ43" s="200"/>
      <c r="TLR43" s="355"/>
      <c r="TLS43" s="355"/>
      <c r="TLT43" s="200"/>
      <c r="TLU43" s="355"/>
      <c r="TLV43" s="355"/>
      <c r="TLW43" s="200"/>
      <c r="TLX43" s="355"/>
      <c r="TLY43" s="355"/>
      <c r="TLZ43" s="200"/>
      <c r="TMA43" s="355"/>
      <c r="TMB43" s="355"/>
      <c r="TMC43" s="200"/>
      <c r="TMD43" s="355"/>
      <c r="TME43" s="355"/>
      <c r="TMF43" s="200"/>
      <c r="TMG43" s="355"/>
      <c r="TMH43" s="355"/>
      <c r="TMI43" s="200"/>
      <c r="TMJ43" s="355"/>
      <c r="TMK43" s="355"/>
      <c r="TML43" s="200"/>
      <c r="TMM43" s="355"/>
      <c r="TMN43" s="355"/>
      <c r="TMO43" s="200"/>
      <c r="TMP43" s="355"/>
      <c r="TMQ43" s="355"/>
      <c r="TMR43" s="200"/>
      <c r="TMS43" s="355"/>
      <c r="TMT43" s="355"/>
      <c r="TMU43" s="200"/>
      <c r="TMV43" s="355"/>
      <c r="TMW43" s="355"/>
      <c r="TMX43" s="200"/>
      <c r="TMY43" s="355"/>
      <c r="TMZ43" s="355"/>
      <c r="TNA43" s="200"/>
      <c r="TNB43" s="355"/>
      <c r="TNC43" s="355"/>
      <c r="TND43" s="200"/>
      <c r="TNE43" s="355"/>
      <c r="TNF43" s="355"/>
      <c r="TNG43" s="200"/>
      <c r="TNH43" s="355"/>
      <c r="TNI43" s="355"/>
      <c r="TNJ43" s="200"/>
      <c r="TNK43" s="355"/>
      <c r="TNL43" s="355"/>
      <c r="TNM43" s="200"/>
      <c r="TNN43" s="355"/>
      <c r="TNO43" s="355"/>
      <c r="TNP43" s="200"/>
      <c r="TNQ43" s="355"/>
      <c r="TNR43" s="355"/>
      <c r="TNS43" s="200"/>
      <c r="TNT43" s="355"/>
      <c r="TNU43" s="355"/>
      <c r="TNV43" s="200"/>
      <c r="TNW43" s="355"/>
      <c r="TNX43" s="355"/>
      <c r="TNY43" s="200"/>
      <c r="TNZ43" s="355"/>
      <c r="TOA43" s="355"/>
      <c r="TOB43" s="200"/>
      <c r="TOC43" s="355"/>
      <c r="TOD43" s="355"/>
      <c r="TOE43" s="200"/>
      <c r="TOF43" s="355"/>
      <c r="TOG43" s="355"/>
      <c r="TOH43" s="200"/>
      <c r="TOI43" s="355"/>
      <c r="TOJ43" s="355"/>
      <c r="TOK43" s="200"/>
      <c r="TOL43" s="355"/>
      <c r="TOM43" s="355"/>
      <c r="TON43" s="200"/>
      <c r="TOO43" s="355"/>
      <c r="TOP43" s="355"/>
      <c r="TOQ43" s="200"/>
      <c r="TOR43" s="355"/>
      <c r="TOS43" s="355"/>
      <c r="TOT43" s="200"/>
      <c r="TOU43" s="355"/>
      <c r="TOV43" s="355"/>
      <c r="TOW43" s="200"/>
      <c r="TOX43" s="355"/>
      <c r="TOY43" s="355"/>
      <c r="TOZ43" s="200"/>
      <c r="TPA43" s="355"/>
      <c r="TPB43" s="355"/>
      <c r="TPC43" s="200"/>
      <c r="TPD43" s="355"/>
      <c r="TPE43" s="355"/>
      <c r="TPF43" s="200"/>
      <c r="TPG43" s="355"/>
      <c r="TPH43" s="355"/>
      <c r="TPI43" s="200"/>
      <c r="TPJ43" s="355"/>
      <c r="TPK43" s="355"/>
      <c r="TPL43" s="200"/>
      <c r="TPM43" s="355"/>
      <c r="TPN43" s="355"/>
      <c r="TPO43" s="200"/>
      <c r="TPP43" s="355"/>
      <c r="TPQ43" s="355"/>
      <c r="TPR43" s="200"/>
      <c r="TPS43" s="355"/>
      <c r="TPT43" s="355"/>
      <c r="TPU43" s="200"/>
      <c r="TPV43" s="355"/>
      <c r="TPW43" s="355"/>
      <c r="TPX43" s="200"/>
      <c r="TPY43" s="355"/>
      <c r="TPZ43" s="355"/>
      <c r="TQA43" s="200"/>
      <c r="TQB43" s="355"/>
      <c r="TQC43" s="355"/>
      <c r="TQD43" s="200"/>
      <c r="TQE43" s="355"/>
      <c r="TQF43" s="355"/>
      <c r="TQG43" s="200"/>
      <c r="TQH43" s="355"/>
      <c r="TQI43" s="355"/>
      <c r="TQJ43" s="200"/>
      <c r="TQK43" s="355"/>
      <c r="TQL43" s="355"/>
      <c r="TQM43" s="200"/>
      <c r="TQN43" s="355"/>
      <c r="TQO43" s="355"/>
      <c r="TQP43" s="200"/>
      <c r="TQQ43" s="355"/>
      <c r="TQR43" s="355"/>
      <c r="TQS43" s="200"/>
      <c r="TQT43" s="355"/>
      <c r="TQU43" s="355"/>
      <c r="TQV43" s="200"/>
      <c r="TQW43" s="355"/>
      <c r="TQX43" s="355"/>
      <c r="TQY43" s="200"/>
      <c r="TQZ43" s="355"/>
      <c r="TRA43" s="355"/>
      <c r="TRB43" s="200"/>
      <c r="TRC43" s="355"/>
      <c r="TRD43" s="355"/>
      <c r="TRE43" s="200"/>
      <c r="TRF43" s="355"/>
      <c r="TRG43" s="355"/>
      <c r="TRH43" s="200"/>
      <c r="TRI43" s="355"/>
      <c r="TRJ43" s="355"/>
      <c r="TRK43" s="200"/>
      <c r="TRL43" s="355"/>
      <c r="TRM43" s="355"/>
      <c r="TRN43" s="200"/>
      <c r="TRO43" s="355"/>
      <c r="TRP43" s="355"/>
      <c r="TRQ43" s="200"/>
      <c r="TRR43" s="355"/>
      <c r="TRS43" s="355"/>
      <c r="TRT43" s="200"/>
      <c r="TRU43" s="355"/>
      <c r="TRV43" s="355"/>
      <c r="TRW43" s="200"/>
      <c r="TRX43" s="355"/>
      <c r="TRY43" s="355"/>
      <c r="TRZ43" s="200"/>
      <c r="TSA43" s="355"/>
      <c r="TSB43" s="355"/>
      <c r="TSC43" s="200"/>
      <c r="TSD43" s="355"/>
      <c r="TSE43" s="355"/>
      <c r="TSF43" s="200"/>
      <c r="TSG43" s="355"/>
      <c r="TSH43" s="355"/>
      <c r="TSI43" s="200"/>
      <c r="TSJ43" s="355"/>
      <c r="TSK43" s="355"/>
      <c r="TSL43" s="200"/>
      <c r="TSM43" s="355"/>
      <c r="TSN43" s="355"/>
      <c r="TSO43" s="200"/>
      <c r="TSP43" s="355"/>
      <c r="TSQ43" s="355"/>
      <c r="TSR43" s="200"/>
      <c r="TSS43" s="355"/>
      <c r="TST43" s="355"/>
      <c r="TSU43" s="200"/>
      <c r="TSV43" s="355"/>
      <c r="TSW43" s="355"/>
      <c r="TSX43" s="200"/>
      <c r="TSY43" s="355"/>
      <c r="TSZ43" s="355"/>
      <c r="TTA43" s="200"/>
      <c r="TTB43" s="355"/>
      <c r="TTC43" s="355"/>
      <c r="TTD43" s="200"/>
      <c r="TTE43" s="355"/>
      <c r="TTF43" s="355"/>
      <c r="TTG43" s="200"/>
      <c r="TTH43" s="355"/>
      <c r="TTI43" s="355"/>
      <c r="TTJ43" s="200"/>
      <c r="TTK43" s="355"/>
      <c r="TTL43" s="355"/>
      <c r="TTM43" s="200"/>
      <c r="TTN43" s="355"/>
      <c r="TTO43" s="355"/>
      <c r="TTP43" s="200"/>
      <c r="TTQ43" s="355"/>
      <c r="TTR43" s="355"/>
      <c r="TTS43" s="200"/>
      <c r="TTT43" s="355"/>
      <c r="TTU43" s="355"/>
      <c r="TTV43" s="200"/>
      <c r="TTW43" s="355"/>
      <c r="TTX43" s="355"/>
      <c r="TTY43" s="200"/>
      <c r="TTZ43" s="355"/>
      <c r="TUA43" s="355"/>
      <c r="TUB43" s="200"/>
      <c r="TUC43" s="355"/>
      <c r="TUD43" s="355"/>
      <c r="TUE43" s="200"/>
      <c r="TUF43" s="355"/>
      <c r="TUG43" s="355"/>
      <c r="TUH43" s="200"/>
      <c r="TUI43" s="355"/>
      <c r="TUJ43" s="355"/>
      <c r="TUK43" s="200"/>
      <c r="TUL43" s="355"/>
      <c r="TUM43" s="355"/>
      <c r="TUN43" s="200"/>
      <c r="TUO43" s="355"/>
      <c r="TUP43" s="355"/>
      <c r="TUQ43" s="200"/>
      <c r="TUR43" s="355"/>
      <c r="TUS43" s="355"/>
      <c r="TUT43" s="200"/>
      <c r="TUU43" s="355"/>
      <c r="TUV43" s="355"/>
      <c r="TUW43" s="200"/>
      <c r="TUX43" s="355"/>
      <c r="TUY43" s="355"/>
      <c r="TUZ43" s="200"/>
      <c r="TVA43" s="355"/>
      <c r="TVB43" s="355"/>
      <c r="TVC43" s="200"/>
      <c r="TVD43" s="355"/>
      <c r="TVE43" s="355"/>
      <c r="TVF43" s="200"/>
      <c r="TVG43" s="355"/>
      <c r="TVH43" s="355"/>
      <c r="TVI43" s="200"/>
      <c r="TVJ43" s="355"/>
      <c r="TVK43" s="355"/>
      <c r="TVL43" s="200"/>
      <c r="TVM43" s="355"/>
      <c r="TVN43" s="355"/>
      <c r="TVO43" s="200"/>
      <c r="TVP43" s="355"/>
      <c r="TVQ43" s="355"/>
      <c r="TVR43" s="200"/>
      <c r="TVS43" s="355"/>
      <c r="TVT43" s="355"/>
      <c r="TVU43" s="200"/>
      <c r="TVV43" s="355"/>
      <c r="TVW43" s="355"/>
      <c r="TVX43" s="200"/>
      <c r="TVY43" s="355"/>
      <c r="TVZ43" s="355"/>
      <c r="TWA43" s="200"/>
      <c r="TWB43" s="355"/>
      <c r="TWC43" s="355"/>
      <c r="TWD43" s="200"/>
      <c r="TWE43" s="355"/>
      <c r="TWF43" s="355"/>
      <c r="TWG43" s="200"/>
      <c r="TWH43" s="355"/>
      <c r="TWI43" s="355"/>
      <c r="TWJ43" s="200"/>
      <c r="TWK43" s="355"/>
      <c r="TWL43" s="355"/>
      <c r="TWM43" s="200"/>
      <c r="TWN43" s="355"/>
      <c r="TWO43" s="355"/>
      <c r="TWP43" s="200"/>
      <c r="TWQ43" s="355"/>
      <c r="TWR43" s="355"/>
      <c r="TWS43" s="200"/>
      <c r="TWT43" s="355"/>
      <c r="TWU43" s="355"/>
      <c r="TWV43" s="200"/>
      <c r="TWW43" s="355"/>
      <c r="TWX43" s="355"/>
      <c r="TWY43" s="200"/>
      <c r="TWZ43" s="355"/>
      <c r="TXA43" s="355"/>
      <c r="TXB43" s="200"/>
      <c r="TXC43" s="355"/>
      <c r="TXD43" s="355"/>
      <c r="TXE43" s="200"/>
      <c r="TXF43" s="355"/>
      <c r="TXG43" s="355"/>
      <c r="TXH43" s="200"/>
      <c r="TXI43" s="355"/>
      <c r="TXJ43" s="355"/>
      <c r="TXK43" s="200"/>
      <c r="TXL43" s="355"/>
      <c r="TXM43" s="355"/>
      <c r="TXN43" s="200"/>
      <c r="TXO43" s="355"/>
      <c r="TXP43" s="355"/>
      <c r="TXQ43" s="200"/>
      <c r="TXR43" s="355"/>
      <c r="TXS43" s="355"/>
      <c r="TXT43" s="200"/>
      <c r="TXU43" s="355"/>
      <c r="TXV43" s="355"/>
      <c r="TXW43" s="200"/>
      <c r="TXX43" s="355"/>
      <c r="TXY43" s="355"/>
      <c r="TXZ43" s="200"/>
      <c r="TYA43" s="355"/>
      <c r="TYB43" s="355"/>
      <c r="TYC43" s="200"/>
      <c r="TYD43" s="355"/>
      <c r="TYE43" s="355"/>
      <c r="TYF43" s="200"/>
      <c r="TYG43" s="355"/>
      <c r="TYH43" s="355"/>
      <c r="TYI43" s="200"/>
      <c r="TYJ43" s="355"/>
      <c r="TYK43" s="355"/>
      <c r="TYL43" s="200"/>
      <c r="TYM43" s="355"/>
      <c r="TYN43" s="355"/>
      <c r="TYO43" s="200"/>
      <c r="TYP43" s="355"/>
      <c r="TYQ43" s="355"/>
      <c r="TYR43" s="200"/>
      <c r="TYS43" s="355"/>
      <c r="TYT43" s="355"/>
      <c r="TYU43" s="200"/>
      <c r="TYV43" s="355"/>
      <c r="TYW43" s="355"/>
      <c r="TYX43" s="200"/>
      <c r="TYY43" s="355"/>
      <c r="TYZ43" s="355"/>
      <c r="TZA43" s="200"/>
      <c r="TZB43" s="355"/>
      <c r="TZC43" s="355"/>
      <c r="TZD43" s="200"/>
      <c r="TZE43" s="355"/>
      <c r="TZF43" s="355"/>
      <c r="TZG43" s="200"/>
      <c r="TZH43" s="355"/>
      <c r="TZI43" s="355"/>
      <c r="TZJ43" s="200"/>
      <c r="TZK43" s="355"/>
      <c r="TZL43" s="355"/>
      <c r="TZM43" s="200"/>
      <c r="TZN43" s="355"/>
      <c r="TZO43" s="355"/>
      <c r="TZP43" s="200"/>
      <c r="TZQ43" s="355"/>
      <c r="TZR43" s="355"/>
      <c r="TZS43" s="200"/>
      <c r="TZT43" s="355"/>
      <c r="TZU43" s="355"/>
      <c r="TZV43" s="200"/>
      <c r="TZW43" s="355"/>
      <c r="TZX43" s="355"/>
      <c r="TZY43" s="200"/>
      <c r="TZZ43" s="355"/>
      <c r="UAA43" s="355"/>
      <c r="UAB43" s="200"/>
      <c r="UAC43" s="355"/>
      <c r="UAD43" s="355"/>
      <c r="UAE43" s="200"/>
      <c r="UAF43" s="355"/>
      <c r="UAG43" s="355"/>
      <c r="UAH43" s="200"/>
      <c r="UAI43" s="355"/>
      <c r="UAJ43" s="355"/>
      <c r="UAK43" s="200"/>
      <c r="UAL43" s="355"/>
      <c r="UAM43" s="355"/>
      <c r="UAN43" s="200"/>
      <c r="UAO43" s="355"/>
      <c r="UAP43" s="355"/>
      <c r="UAQ43" s="200"/>
      <c r="UAR43" s="355"/>
      <c r="UAS43" s="355"/>
      <c r="UAT43" s="200"/>
      <c r="UAU43" s="355"/>
      <c r="UAV43" s="355"/>
      <c r="UAW43" s="200"/>
      <c r="UAX43" s="355"/>
      <c r="UAY43" s="355"/>
      <c r="UAZ43" s="200"/>
      <c r="UBA43" s="355"/>
      <c r="UBB43" s="355"/>
      <c r="UBC43" s="200"/>
      <c r="UBD43" s="355"/>
      <c r="UBE43" s="355"/>
      <c r="UBF43" s="200"/>
      <c r="UBG43" s="355"/>
      <c r="UBH43" s="355"/>
      <c r="UBI43" s="200"/>
      <c r="UBJ43" s="355"/>
      <c r="UBK43" s="355"/>
      <c r="UBL43" s="200"/>
      <c r="UBM43" s="355"/>
      <c r="UBN43" s="355"/>
      <c r="UBO43" s="200"/>
      <c r="UBP43" s="355"/>
      <c r="UBQ43" s="355"/>
      <c r="UBR43" s="200"/>
      <c r="UBS43" s="355"/>
      <c r="UBT43" s="355"/>
      <c r="UBU43" s="200"/>
      <c r="UBV43" s="355"/>
      <c r="UBW43" s="355"/>
      <c r="UBX43" s="200"/>
      <c r="UBY43" s="355"/>
      <c r="UBZ43" s="355"/>
      <c r="UCA43" s="200"/>
      <c r="UCB43" s="355"/>
      <c r="UCC43" s="355"/>
      <c r="UCD43" s="200"/>
      <c r="UCE43" s="355"/>
      <c r="UCF43" s="355"/>
      <c r="UCG43" s="200"/>
      <c r="UCH43" s="355"/>
      <c r="UCI43" s="355"/>
      <c r="UCJ43" s="200"/>
      <c r="UCK43" s="355"/>
      <c r="UCL43" s="355"/>
      <c r="UCM43" s="200"/>
      <c r="UCN43" s="355"/>
      <c r="UCO43" s="355"/>
      <c r="UCP43" s="200"/>
      <c r="UCQ43" s="355"/>
      <c r="UCR43" s="355"/>
      <c r="UCS43" s="200"/>
      <c r="UCT43" s="355"/>
      <c r="UCU43" s="355"/>
      <c r="UCV43" s="200"/>
      <c r="UCW43" s="355"/>
      <c r="UCX43" s="355"/>
      <c r="UCY43" s="200"/>
      <c r="UCZ43" s="355"/>
      <c r="UDA43" s="355"/>
      <c r="UDB43" s="200"/>
      <c r="UDC43" s="355"/>
      <c r="UDD43" s="355"/>
      <c r="UDE43" s="200"/>
      <c r="UDF43" s="355"/>
      <c r="UDG43" s="355"/>
      <c r="UDH43" s="200"/>
      <c r="UDI43" s="355"/>
      <c r="UDJ43" s="355"/>
      <c r="UDK43" s="200"/>
      <c r="UDL43" s="355"/>
      <c r="UDM43" s="355"/>
      <c r="UDN43" s="200"/>
      <c r="UDO43" s="355"/>
      <c r="UDP43" s="355"/>
      <c r="UDQ43" s="200"/>
      <c r="UDR43" s="355"/>
      <c r="UDS43" s="355"/>
      <c r="UDT43" s="200"/>
      <c r="UDU43" s="355"/>
      <c r="UDV43" s="355"/>
      <c r="UDW43" s="200"/>
      <c r="UDX43" s="355"/>
      <c r="UDY43" s="355"/>
      <c r="UDZ43" s="200"/>
      <c r="UEA43" s="355"/>
      <c r="UEB43" s="355"/>
      <c r="UEC43" s="200"/>
      <c r="UED43" s="355"/>
      <c r="UEE43" s="355"/>
      <c r="UEF43" s="200"/>
      <c r="UEG43" s="355"/>
      <c r="UEH43" s="355"/>
      <c r="UEI43" s="200"/>
      <c r="UEJ43" s="355"/>
      <c r="UEK43" s="355"/>
      <c r="UEL43" s="200"/>
      <c r="UEM43" s="355"/>
      <c r="UEN43" s="355"/>
      <c r="UEO43" s="200"/>
      <c r="UEP43" s="355"/>
      <c r="UEQ43" s="355"/>
      <c r="UER43" s="200"/>
      <c r="UES43" s="355"/>
      <c r="UET43" s="355"/>
      <c r="UEU43" s="200"/>
      <c r="UEV43" s="355"/>
      <c r="UEW43" s="355"/>
      <c r="UEX43" s="200"/>
      <c r="UEY43" s="355"/>
      <c r="UEZ43" s="355"/>
      <c r="UFA43" s="200"/>
      <c r="UFB43" s="355"/>
      <c r="UFC43" s="355"/>
      <c r="UFD43" s="200"/>
      <c r="UFE43" s="355"/>
      <c r="UFF43" s="355"/>
      <c r="UFG43" s="200"/>
      <c r="UFH43" s="355"/>
      <c r="UFI43" s="355"/>
      <c r="UFJ43" s="200"/>
      <c r="UFK43" s="355"/>
      <c r="UFL43" s="355"/>
      <c r="UFM43" s="200"/>
      <c r="UFN43" s="355"/>
      <c r="UFO43" s="355"/>
      <c r="UFP43" s="200"/>
      <c r="UFQ43" s="355"/>
      <c r="UFR43" s="355"/>
      <c r="UFS43" s="200"/>
      <c r="UFT43" s="355"/>
      <c r="UFU43" s="355"/>
      <c r="UFV43" s="200"/>
      <c r="UFW43" s="355"/>
      <c r="UFX43" s="355"/>
      <c r="UFY43" s="200"/>
      <c r="UFZ43" s="355"/>
      <c r="UGA43" s="355"/>
      <c r="UGB43" s="200"/>
      <c r="UGC43" s="355"/>
      <c r="UGD43" s="355"/>
      <c r="UGE43" s="200"/>
      <c r="UGF43" s="355"/>
      <c r="UGG43" s="355"/>
      <c r="UGH43" s="200"/>
      <c r="UGI43" s="355"/>
      <c r="UGJ43" s="355"/>
      <c r="UGK43" s="200"/>
      <c r="UGL43" s="355"/>
      <c r="UGM43" s="355"/>
      <c r="UGN43" s="200"/>
      <c r="UGO43" s="355"/>
      <c r="UGP43" s="355"/>
      <c r="UGQ43" s="200"/>
      <c r="UGR43" s="355"/>
      <c r="UGS43" s="355"/>
      <c r="UGT43" s="200"/>
      <c r="UGU43" s="355"/>
      <c r="UGV43" s="355"/>
      <c r="UGW43" s="200"/>
      <c r="UGX43" s="355"/>
      <c r="UGY43" s="355"/>
      <c r="UGZ43" s="200"/>
      <c r="UHA43" s="355"/>
      <c r="UHB43" s="355"/>
      <c r="UHC43" s="200"/>
      <c r="UHD43" s="355"/>
      <c r="UHE43" s="355"/>
      <c r="UHF43" s="200"/>
      <c r="UHG43" s="355"/>
      <c r="UHH43" s="355"/>
      <c r="UHI43" s="200"/>
      <c r="UHJ43" s="355"/>
      <c r="UHK43" s="355"/>
      <c r="UHL43" s="200"/>
      <c r="UHM43" s="355"/>
      <c r="UHN43" s="355"/>
      <c r="UHO43" s="200"/>
      <c r="UHP43" s="355"/>
      <c r="UHQ43" s="355"/>
      <c r="UHR43" s="200"/>
      <c r="UHS43" s="355"/>
      <c r="UHT43" s="355"/>
      <c r="UHU43" s="200"/>
      <c r="UHV43" s="355"/>
      <c r="UHW43" s="355"/>
      <c r="UHX43" s="200"/>
      <c r="UHY43" s="355"/>
      <c r="UHZ43" s="355"/>
      <c r="UIA43" s="200"/>
      <c r="UIB43" s="355"/>
      <c r="UIC43" s="355"/>
      <c r="UID43" s="200"/>
      <c r="UIE43" s="355"/>
      <c r="UIF43" s="355"/>
      <c r="UIG43" s="200"/>
      <c r="UIH43" s="355"/>
      <c r="UII43" s="355"/>
      <c r="UIJ43" s="200"/>
      <c r="UIK43" s="355"/>
      <c r="UIL43" s="355"/>
      <c r="UIM43" s="200"/>
      <c r="UIN43" s="355"/>
      <c r="UIO43" s="355"/>
      <c r="UIP43" s="200"/>
      <c r="UIQ43" s="355"/>
      <c r="UIR43" s="355"/>
      <c r="UIS43" s="200"/>
      <c r="UIT43" s="355"/>
      <c r="UIU43" s="355"/>
      <c r="UIV43" s="200"/>
      <c r="UIW43" s="355"/>
      <c r="UIX43" s="355"/>
      <c r="UIY43" s="200"/>
      <c r="UIZ43" s="355"/>
      <c r="UJA43" s="355"/>
      <c r="UJB43" s="200"/>
      <c r="UJC43" s="355"/>
      <c r="UJD43" s="355"/>
      <c r="UJE43" s="200"/>
      <c r="UJF43" s="355"/>
      <c r="UJG43" s="355"/>
      <c r="UJH43" s="200"/>
      <c r="UJI43" s="355"/>
      <c r="UJJ43" s="355"/>
      <c r="UJK43" s="200"/>
      <c r="UJL43" s="355"/>
      <c r="UJM43" s="355"/>
      <c r="UJN43" s="200"/>
      <c r="UJO43" s="355"/>
      <c r="UJP43" s="355"/>
      <c r="UJQ43" s="200"/>
      <c r="UJR43" s="355"/>
      <c r="UJS43" s="355"/>
      <c r="UJT43" s="200"/>
      <c r="UJU43" s="355"/>
      <c r="UJV43" s="355"/>
      <c r="UJW43" s="200"/>
      <c r="UJX43" s="355"/>
      <c r="UJY43" s="355"/>
      <c r="UJZ43" s="200"/>
      <c r="UKA43" s="355"/>
      <c r="UKB43" s="355"/>
      <c r="UKC43" s="200"/>
      <c r="UKD43" s="355"/>
      <c r="UKE43" s="355"/>
      <c r="UKF43" s="200"/>
      <c r="UKG43" s="355"/>
      <c r="UKH43" s="355"/>
      <c r="UKI43" s="200"/>
      <c r="UKJ43" s="355"/>
      <c r="UKK43" s="355"/>
      <c r="UKL43" s="200"/>
      <c r="UKM43" s="355"/>
      <c r="UKN43" s="355"/>
      <c r="UKO43" s="200"/>
      <c r="UKP43" s="355"/>
      <c r="UKQ43" s="355"/>
      <c r="UKR43" s="200"/>
      <c r="UKS43" s="355"/>
      <c r="UKT43" s="355"/>
      <c r="UKU43" s="200"/>
      <c r="UKV43" s="355"/>
      <c r="UKW43" s="355"/>
      <c r="UKX43" s="200"/>
      <c r="UKY43" s="355"/>
      <c r="UKZ43" s="355"/>
      <c r="ULA43" s="200"/>
      <c r="ULB43" s="355"/>
      <c r="ULC43" s="355"/>
      <c r="ULD43" s="200"/>
      <c r="ULE43" s="355"/>
      <c r="ULF43" s="355"/>
      <c r="ULG43" s="200"/>
      <c r="ULH43" s="355"/>
      <c r="ULI43" s="355"/>
      <c r="ULJ43" s="200"/>
      <c r="ULK43" s="355"/>
      <c r="ULL43" s="355"/>
      <c r="ULM43" s="200"/>
      <c r="ULN43" s="355"/>
      <c r="ULO43" s="355"/>
      <c r="ULP43" s="200"/>
      <c r="ULQ43" s="355"/>
      <c r="ULR43" s="355"/>
      <c r="ULS43" s="200"/>
      <c r="ULT43" s="355"/>
      <c r="ULU43" s="355"/>
      <c r="ULV43" s="200"/>
      <c r="ULW43" s="355"/>
      <c r="ULX43" s="355"/>
      <c r="ULY43" s="200"/>
      <c r="ULZ43" s="355"/>
      <c r="UMA43" s="355"/>
      <c r="UMB43" s="200"/>
      <c r="UMC43" s="355"/>
      <c r="UMD43" s="355"/>
      <c r="UME43" s="200"/>
      <c r="UMF43" s="355"/>
      <c r="UMG43" s="355"/>
      <c r="UMH43" s="200"/>
      <c r="UMI43" s="355"/>
      <c r="UMJ43" s="355"/>
      <c r="UMK43" s="200"/>
      <c r="UML43" s="355"/>
      <c r="UMM43" s="355"/>
      <c r="UMN43" s="200"/>
      <c r="UMO43" s="355"/>
      <c r="UMP43" s="355"/>
      <c r="UMQ43" s="200"/>
      <c r="UMR43" s="355"/>
      <c r="UMS43" s="355"/>
      <c r="UMT43" s="200"/>
      <c r="UMU43" s="355"/>
      <c r="UMV43" s="355"/>
      <c r="UMW43" s="200"/>
      <c r="UMX43" s="355"/>
      <c r="UMY43" s="355"/>
      <c r="UMZ43" s="200"/>
      <c r="UNA43" s="355"/>
      <c r="UNB43" s="355"/>
      <c r="UNC43" s="200"/>
      <c r="UND43" s="355"/>
      <c r="UNE43" s="355"/>
      <c r="UNF43" s="200"/>
      <c r="UNG43" s="355"/>
      <c r="UNH43" s="355"/>
      <c r="UNI43" s="200"/>
      <c r="UNJ43" s="355"/>
      <c r="UNK43" s="355"/>
      <c r="UNL43" s="200"/>
      <c r="UNM43" s="355"/>
      <c r="UNN43" s="355"/>
      <c r="UNO43" s="200"/>
      <c r="UNP43" s="355"/>
      <c r="UNQ43" s="355"/>
      <c r="UNR43" s="200"/>
      <c r="UNS43" s="355"/>
      <c r="UNT43" s="355"/>
      <c r="UNU43" s="200"/>
      <c r="UNV43" s="355"/>
      <c r="UNW43" s="355"/>
      <c r="UNX43" s="200"/>
      <c r="UNY43" s="355"/>
      <c r="UNZ43" s="355"/>
      <c r="UOA43" s="200"/>
      <c r="UOB43" s="355"/>
      <c r="UOC43" s="355"/>
      <c r="UOD43" s="200"/>
      <c r="UOE43" s="355"/>
      <c r="UOF43" s="355"/>
      <c r="UOG43" s="200"/>
      <c r="UOH43" s="355"/>
      <c r="UOI43" s="355"/>
      <c r="UOJ43" s="200"/>
      <c r="UOK43" s="355"/>
      <c r="UOL43" s="355"/>
      <c r="UOM43" s="200"/>
      <c r="UON43" s="355"/>
      <c r="UOO43" s="355"/>
      <c r="UOP43" s="200"/>
      <c r="UOQ43" s="355"/>
      <c r="UOR43" s="355"/>
      <c r="UOS43" s="200"/>
      <c r="UOT43" s="355"/>
      <c r="UOU43" s="355"/>
      <c r="UOV43" s="200"/>
      <c r="UOW43" s="355"/>
      <c r="UOX43" s="355"/>
      <c r="UOY43" s="200"/>
      <c r="UOZ43" s="355"/>
      <c r="UPA43" s="355"/>
      <c r="UPB43" s="200"/>
      <c r="UPC43" s="355"/>
      <c r="UPD43" s="355"/>
      <c r="UPE43" s="200"/>
      <c r="UPF43" s="355"/>
      <c r="UPG43" s="355"/>
      <c r="UPH43" s="200"/>
      <c r="UPI43" s="355"/>
      <c r="UPJ43" s="355"/>
      <c r="UPK43" s="200"/>
      <c r="UPL43" s="355"/>
      <c r="UPM43" s="355"/>
      <c r="UPN43" s="200"/>
      <c r="UPO43" s="355"/>
      <c r="UPP43" s="355"/>
      <c r="UPQ43" s="200"/>
      <c r="UPR43" s="355"/>
      <c r="UPS43" s="355"/>
      <c r="UPT43" s="200"/>
      <c r="UPU43" s="355"/>
      <c r="UPV43" s="355"/>
      <c r="UPW43" s="200"/>
      <c r="UPX43" s="355"/>
      <c r="UPY43" s="355"/>
      <c r="UPZ43" s="200"/>
      <c r="UQA43" s="355"/>
      <c r="UQB43" s="355"/>
      <c r="UQC43" s="200"/>
      <c r="UQD43" s="355"/>
      <c r="UQE43" s="355"/>
      <c r="UQF43" s="200"/>
      <c r="UQG43" s="355"/>
      <c r="UQH43" s="355"/>
      <c r="UQI43" s="200"/>
      <c r="UQJ43" s="355"/>
      <c r="UQK43" s="355"/>
      <c r="UQL43" s="200"/>
      <c r="UQM43" s="355"/>
      <c r="UQN43" s="355"/>
      <c r="UQO43" s="200"/>
      <c r="UQP43" s="355"/>
      <c r="UQQ43" s="355"/>
      <c r="UQR43" s="200"/>
      <c r="UQS43" s="355"/>
      <c r="UQT43" s="355"/>
      <c r="UQU43" s="200"/>
      <c r="UQV43" s="355"/>
      <c r="UQW43" s="355"/>
      <c r="UQX43" s="200"/>
      <c r="UQY43" s="355"/>
      <c r="UQZ43" s="355"/>
      <c r="URA43" s="200"/>
      <c r="URB43" s="355"/>
      <c r="URC43" s="355"/>
      <c r="URD43" s="200"/>
      <c r="URE43" s="355"/>
      <c r="URF43" s="355"/>
      <c r="URG43" s="200"/>
      <c r="URH43" s="355"/>
      <c r="URI43" s="355"/>
      <c r="URJ43" s="200"/>
      <c r="URK43" s="355"/>
      <c r="URL43" s="355"/>
      <c r="URM43" s="200"/>
      <c r="URN43" s="355"/>
      <c r="URO43" s="355"/>
      <c r="URP43" s="200"/>
      <c r="URQ43" s="355"/>
      <c r="URR43" s="355"/>
      <c r="URS43" s="200"/>
      <c r="URT43" s="355"/>
      <c r="URU43" s="355"/>
      <c r="URV43" s="200"/>
      <c r="URW43" s="355"/>
      <c r="URX43" s="355"/>
      <c r="URY43" s="200"/>
      <c r="URZ43" s="355"/>
      <c r="USA43" s="355"/>
      <c r="USB43" s="200"/>
      <c r="USC43" s="355"/>
      <c r="USD43" s="355"/>
      <c r="USE43" s="200"/>
      <c r="USF43" s="355"/>
      <c r="USG43" s="355"/>
      <c r="USH43" s="200"/>
      <c r="USI43" s="355"/>
      <c r="USJ43" s="355"/>
      <c r="USK43" s="200"/>
      <c r="USL43" s="355"/>
      <c r="USM43" s="355"/>
      <c r="USN43" s="200"/>
      <c r="USO43" s="355"/>
      <c r="USP43" s="355"/>
      <c r="USQ43" s="200"/>
      <c r="USR43" s="355"/>
      <c r="USS43" s="355"/>
      <c r="UST43" s="200"/>
      <c r="USU43" s="355"/>
      <c r="USV43" s="355"/>
      <c r="USW43" s="200"/>
      <c r="USX43" s="355"/>
      <c r="USY43" s="355"/>
      <c r="USZ43" s="200"/>
      <c r="UTA43" s="355"/>
      <c r="UTB43" s="355"/>
      <c r="UTC43" s="200"/>
      <c r="UTD43" s="355"/>
      <c r="UTE43" s="355"/>
      <c r="UTF43" s="200"/>
      <c r="UTG43" s="355"/>
      <c r="UTH43" s="355"/>
      <c r="UTI43" s="200"/>
      <c r="UTJ43" s="355"/>
      <c r="UTK43" s="355"/>
      <c r="UTL43" s="200"/>
      <c r="UTM43" s="355"/>
      <c r="UTN43" s="355"/>
      <c r="UTO43" s="200"/>
      <c r="UTP43" s="355"/>
      <c r="UTQ43" s="355"/>
      <c r="UTR43" s="200"/>
      <c r="UTS43" s="355"/>
      <c r="UTT43" s="355"/>
      <c r="UTU43" s="200"/>
      <c r="UTV43" s="355"/>
      <c r="UTW43" s="355"/>
      <c r="UTX43" s="200"/>
      <c r="UTY43" s="355"/>
      <c r="UTZ43" s="355"/>
      <c r="UUA43" s="200"/>
      <c r="UUB43" s="355"/>
      <c r="UUC43" s="355"/>
      <c r="UUD43" s="200"/>
      <c r="UUE43" s="355"/>
      <c r="UUF43" s="355"/>
      <c r="UUG43" s="200"/>
      <c r="UUH43" s="355"/>
      <c r="UUI43" s="355"/>
      <c r="UUJ43" s="200"/>
      <c r="UUK43" s="355"/>
      <c r="UUL43" s="355"/>
      <c r="UUM43" s="200"/>
      <c r="UUN43" s="355"/>
      <c r="UUO43" s="355"/>
      <c r="UUP43" s="200"/>
      <c r="UUQ43" s="355"/>
      <c r="UUR43" s="355"/>
      <c r="UUS43" s="200"/>
      <c r="UUT43" s="355"/>
      <c r="UUU43" s="355"/>
      <c r="UUV43" s="200"/>
      <c r="UUW43" s="355"/>
      <c r="UUX43" s="355"/>
      <c r="UUY43" s="200"/>
      <c r="UUZ43" s="355"/>
      <c r="UVA43" s="355"/>
      <c r="UVB43" s="200"/>
      <c r="UVC43" s="355"/>
      <c r="UVD43" s="355"/>
      <c r="UVE43" s="200"/>
      <c r="UVF43" s="355"/>
      <c r="UVG43" s="355"/>
      <c r="UVH43" s="200"/>
      <c r="UVI43" s="355"/>
      <c r="UVJ43" s="355"/>
      <c r="UVK43" s="200"/>
      <c r="UVL43" s="355"/>
      <c r="UVM43" s="355"/>
      <c r="UVN43" s="200"/>
      <c r="UVO43" s="355"/>
      <c r="UVP43" s="355"/>
      <c r="UVQ43" s="200"/>
      <c r="UVR43" s="355"/>
      <c r="UVS43" s="355"/>
      <c r="UVT43" s="200"/>
      <c r="UVU43" s="355"/>
      <c r="UVV43" s="355"/>
      <c r="UVW43" s="200"/>
      <c r="UVX43" s="355"/>
      <c r="UVY43" s="355"/>
      <c r="UVZ43" s="200"/>
      <c r="UWA43" s="355"/>
      <c r="UWB43" s="355"/>
      <c r="UWC43" s="200"/>
      <c r="UWD43" s="355"/>
      <c r="UWE43" s="355"/>
      <c r="UWF43" s="200"/>
      <c r="UWG43" s="355"/>
      <c r="UWH43" s="355"/>
      <c r="UWI43" s="200"/>
      <c r="UWJ43" s="355"/>
      <c r="UWK43" s="355"/>
      <c r="UWL43" s="200"/>
      <c r="UWM43" s="355"/>
      <c r="UWN43" s="355"/>
      <c r="UWO43" s="200"/>
      <c r="UWP43" s="355"/>
      <c r="UWQ43" s="355"/>
      <c r="UWR43" s="200"/>
      <c r="UWS43" s="355"/>
      <c r="UWT43" s="355"/>
      <c r="UWU43" s="200"/>
      <c r="UWV43" s="355"/>
      <c r="UWW43" s="355"/>
      <c r="UWX43" s="200"/>
      <c r="UWY43" s="355"/>
      <c r="UWZ43" s="355"/>
      <c r="UXA43" s="200"/>
      <c r="UXB43" s="355"/>
      <c r="UXC43" s="355"/>
      <c r="UXD43" s="200"/>
      <c r="UXE43" s="355"/>
      <c r="UXF43" s="355"/>
      <c r="UXG43" s="200"/>
      <c r="UXH43" s="355"/>
      <c r="UXI43" s="355"/>
      <c r="UXJ43" s="200"/>
      <c r="UXK43" s="355"/>
      <c r="UXL43" s="355"/>
      <c r="UXM43" s="200"/>
      <c r="UXN43" s="355"/>
      <c r="UXO43" s="355"/>
      <c r="UXP43" s="200"/>
      <c r="UXQ43" s="355"/>
      <c r="UXR43" s="355"/>
      <c r="UXS43" s="200"/>
      <c r="UXT43" s="355"/>
      <c r="UXU43" s="355"/>
      <c r="UXV43" s="200"/>
      <c r="UXW43" s="355"/>
      <c r="UXX43" s="355"/>
      <c r="UXY43" s="200"/>
      <c r="UXZ43" s="355"/>
      <c r="UYA43" s="355"/>
      <c r="UYB43" s="200"/>
      <c r="UYC43" s="355"/>
      <c r="UYD43" s="355"/>
      <c r="UYE43" s="200"/>
      <c r="UYF43" s="355"/>
      <c r="UYG43" s="355"/>
      <c r="UYH43" s="200"/>
      <c r="UYI43" s="355"/>
      <c r="UYJ43" s="355"/>
      <c r="UYK43" s="200"/>
      <c r="UYL43" s="355"/>
      <c r="UYM43" s="355"/>
      <c r="UYN43" s="200"/>
      <c r="UYO43" s="355"/>
      <c r="UYP43" s="355"/>
      <c r="UYQ43" s="200"/>
      <c r="UYR43" s="355"/>
      <c r="UYS43" s="355"/>
      <c r="UYT43" s="200"/>
      <c r="UYU43" s="355"/>
      <c r="UYV43" s="355"/>
      <c r="UYW43" s="200"/>
      <c r="UYX43" s="355"/>
      <c r="UYY43" s="355"/>
      <c r="UYZ43" s="200"/>
      <c r="UZA43" s="355"/>
      <c r="UZB43" s="355"/>
      <c r="UZC43" s="200"/>
      <c r="UZD43" s="355"/>
      <c r="UZE43" s="355"/>
      <c r="UZF43" s="200"/>
      <c r="UZG43" s="355"/>
      <c r="UZH43" s="355"/>
      <c r="UZI43" s="200"/>
      <c r="UZJ43" s="355"/>
      <c r="UZK43" s="355"/>
      <c r="UZL43" s="200"/>
      <c r="UZM43" s="355"/>
      <c r="UZN43" s="355"/>
      <c r="UZO43" s="200"/>
      <c r="UZP43" s="355"/>
      <c r="UZQ43" s="355"/>
      <c r="UZR43" s="200"/>
      <c r="UZS43" s="355"/>
      <c r="UZT43" s="355"/>
      <c r="UZU43" s="200"/>
      <c r="UZV43" s="355"/>
      <c r="UZW43" s="355"/>
      <c r="UZX43" s="200"/>
      <c r="UZY43" s="355"/>
      <c r="UZZ43" s="355"/>
      <c r="VAA43" s="200"/>
      <c r="VAB43" s="355"/>
      <c r="VAC43" s="355"/>
      <c r="VAD43" s="200"/>
      <c r="VAE43" s="355"/>
      <c r="VAF43" s="355"/>
      <c r="VAG43" s="200"/>
      <c r="VAH43" s="355"/>
      <c r="VAI43" s="355"/>
      <c r="VAJ43" s="200"/>
      <c r="VAK43" s="355"/>
      <c r="VAL43" s="355"/>
      <c r="VAM43" s="200"/>
      <c r="VAN43" s="355"/>
      <c r="VAO43" s="355"/>
      <c r="VAP43" s="200"/>
      <c r="VAQ43" s="355"/>
      <c r="VAR43" s="355"/>
      <c r="VAS43" s="200"/>
      <c r="VAT43" s="355"/>
      <c r="VAU43" s="355"/>
      <c r="VAV43" s="200"/>
      <c r="VAW43" s="355"/>
      <c r="VAX43" s="355"/>
      <c r="VAY43" s="200"/>
      <c r="VAZ43" s="355"/>
      <c r="VBA43" s="355"/>
      <c r="VBB43" s="200"/>
      <c r="VBC43" s="355"/>
      <c r="VBD43" s="355"/>
      <c r="VBE43" s="200"/>
      <c r="VBF43" s="355"/>
      <c r="VBG43" s="355"/>
      <c r="VBH43" s="200"/>
      <c r="VBI43" s="355"/>
      <c r="VBJ43" s="355"/>
      <c r="VBK43" s="200"/>
      <c r="VBL43" s="355"/>
      <c r="VBM43" s="355"/>
      <c r="VBN43" s="200"/>
      <c r="VBO43" s="355"/>
      <c r="VBP43" s="355"/>
      <c r="VBQ43" s="200"/>
      <c r="VBR43" s="355"/>
      <c r="VBS43" s="355"/>
      <c r="VBT43" s="200"/>
      <c r="VBU43" s="355"/>
      <c r="VBV43" s="355"/>
      <c r="VBW43" s="200"/>
      <c r="VBX43" s="355"/>
      <c r="VBY43" s="355"/>
      <c r="VBZ43" s="200"/>
      <c r="VCA43" s="355"/>
      <c r="VCB43" s="355"/>
      <c r="VCC43" s="200"/>
      <c r="VCD43" s="355"/>
      <c r="VCE43" s="355"/>
      <c r="VCF43" s="200"/>
      <c r="VCG43" s="355"/>
      <c r="VCH43" s="355"/>
      <c r="VCI43" s="200"/>
      <c r="VCJ43" s="355"/>
      <c r="VCK43" s="355"/>
      <c r="VCL43" s="200"/>
      <c r="VCM43" s="355"/>
      <c r="VCN43" s="355"/>
      <c r="VCO43" s="200"/>
      <c r="VCP43" s="355"/>
      <c r="VCQ43" s="355"/>
      <c r="VCR43" s="200"/>
      <c r="VCS43" s="355"/>
      <c r="VCT43" s="355"/>
      <c r="VCU43" s="200"/>
      <c r="VCV43" s="355"/>
      <c r="VCW43" s="355"/>
      <c r="VCX43" s="200"/>
      <c r="VCY43" s="355"/>
      <c r="VCZ43" s="355"/>
      <c r="VDA43" s="200"/>
      <c r="VDB43" s="355"/>
      <c r="VDC43" s="355"/>
      <c r="VDD43" s="200"/>
      <c r="VDE43" s="355"/>
      <c r="VDF43" s="355"/>
      <c r="VDG43" s="200"/>
      <c r="VDH43" s="355"/>
      <c r="VDI43" s="355"/>
      <c r="VDJ43" s="200"/>
      <c r="VDK43" s="355"/>
      <c r="VDL43" s="355"/>
      <c r="VDM43" s="200"/>
      <c r="VDN43" s="355"/>
      <c r="VDO43" s="355"/>
      <c r="VDP43" s="200"/>
      <c r="VDQ43" s="355"/>
      <c r="VDR43" s="355"/>
      <c r="VDS43" s="200"/>
      <c r="VDT43" s="355"/>
      <c r="VDU43" s="355"/>
      <c r="VDV43" s="200"/>
      <c r="VDW43" s="355"/>
      <c r="VDX43" s="355"/>
      <c r="VDY43" s="200"/>
      <c r="VDZ43" s="355"/>
      <c r="VEA43" s="355"/>
      <c r="VEB43" s="200"/>
      <c r="VEC43" s="355"/>
      <c r="VED43" s="355"/>
      <c r="VEE43" s="200"/>
      <c r="VEF43" s="355"/>
      <c r="VEG43" s="355"/>
      <c r="VEH43" s="200"/>
      <c r="VEI43" s="355"/>
      <c r="VEJ43" s="355"/>
      <c r="VEK43" s="200"/>
      <c r="VEL43" s="355"/>
      <c r="VEM43" s="355"/>
      <c r="VEN43" s="200"/>
      <c r="VEO43" s="355"/>
      <c r="VEP43" s="355"/>
      <c r="VEQ43" s="200"/>
      <c r="VER43" s="355"/>
      <c r="VES43" s="355"/>
      <c r="VET43" s="200"/>
      <c r="VEU43" s="355"/>
      <c r="VEV43" s="355"/>
      <c r="VEW43" s="200"/>
      <c r="VEX43" s="355"/>
      <c r="VEY43" s="355"/>
      <c r="VEZ43" s="200"/>
      <c r="VFA43" s="355"/>
      <c r="VFB43" s="355"/>
      <c r="VFC43" s="200"/>
      <c r="VFD43" s="355"/>
      <c r="VFE43" s="355"/>
      <c r="VFF43" s="200"/>
      <c r="VFG43" s="355"/>
      <c r="VFH43" s="355"/>
      <c r="VFI43" s="200"/>
      <c r="VFJ43" s="355"/>
      <c r="VFK43" s="355"/>
      <c r="VFL43" s="200"/>
      <c r="VFM43" s="355"/>
      <c r="VFN43" s="355"/>
      <c r="VFO43" s="200"/>
      <c r="VFP43" s="355"/>
      <c r="VFQ43" s="355"/>
      <c r="VFR43" s="200"/>
      <c r="VFS43" s="355"/>
      <c r="VFT43" s="355"/>
      <c r="VFU43" s="200"/>
      <c r="VFV43" s="355"/>
      <c r="VFW43" s="355"/>
      <c r="VFX43" s="200"/>
      <c r="VFY43" s="355"/>
      <c r="VFZ43" s="355"/>
      <c r="VGA43" s="200"/>
      <c r="VGB43" s="355"/>
      <c r="VGC43" s="355"/>
      <c r="VGD43" s="200"/>
      <c r="VGE43" s="355"/>
      <c r="VGF43" s="355"/>
      <c r="VGG43" s="200"/>
      <c r="VGH43" s="355"/>
      <c r="VGI43" s="355"/>
      <c r="VGJ43" s="200"/>
      <c r="VGK43" s="355"/>
      <c r="VGL43" s="355"/>
      <c r="VGM43" s="200"/>
      <c r="VGN43" s="355"/>
      <c r="VGO43" s="355"/>
      <c r="VGP43" s="200"/>
      <c r="VGQ43" s="355"/>
      <c r="VGR43" s="355"/>
      <c r="VGS43" s="200"/>
      <c r="VGT43" s="355"/>
      <c r="VGU43" s="355"/>
      <c r="VGV43" s="200"/>
      <c r="VGW43" s="355"/>
      <c r="VGX43" s="355"/>
      <c r="VGY43" s="200"/>
      <c r="VGZ43" s="355"/>
      <c r="VHA43" s="355"/>
      <c r="VHB43" s="200"/>
      <c r="VHC43" s="355"/>
      <c r="VHD43" s="355"/>
      <c r="VHE43" s="200"/>
      <c r="VHF43" s="355"/>
      <c r="VHG43" s="355"/>
      <c r="VHH43" s="200"/>
      <c r="VHI43" s="355"/>
      <c r="VHJ43" s="355"/>
      <c r="VHK43" s="200"/>
      <c r="VHL43" s="355"/>
      <c r="VHM43" s="355"/>
      <c r="VHN43" s="200"/>
      <c r="VHO43" s="355"/>
      <c r="VHP43" s="355"/>
      <c r="VHQ43" s="200"/>
      <c r="VHR43" s="355"/>
      <c r="VHS43" s="355"/>
      <c r="VHT43" s="200"/>
      <c r="VHU43" s="355"/>
      <c r="VHV43" s="355"/>
      <c r="VHW43" s="200"/>
      <c r="VHX43" s="355"/>
      <c r="VHY43" s="355"/>
      <c r="VHZ43" s="200"/>
      <c r="VIA43" s="355"/>
      <c r="VIB43" s="355"/>
      <c r="VIC43" s="200"/>
      <c r="VID43" s="355"/>
      <c r="VIE43" s="355"/>
      <c r="VIF43" s="200"/>
      <c r="VIG43" s="355"/>
      <c r="VIH43" s="355"/>
      <c r="VII43" s="200"/>
      <c r="VIJ43" s="355"/>
      <c r="VIK43" s="355"/>
      <c r="VIL43" s="200"/>
      <c r="VIM43" s="355"/>
      <c r="VIN43" s="355"/>
      <c r="VIO43" s="200"/>
      <c r="VIP43" s="355"/>
      <c r="VIQ43" s="355"/>
      <c r="VIR43" s="200"/>
      <c r="VIS43" s="355"/>
      <c r="VIT43" s="355"/>
      <c r="VIU43" s="200"/>
      <c r="VIV43" s="355"/>
      <c r="VIW43" s="355"/>
      <c r="VIX43" s="200"/>
      <c r="VIY43" s="355"/>
      <c r="VIZ43" s="355"/>
      <c r="VJA43" s="200"/>
      <c r="VJB43" s="355"/>
      <c r="VJC43" s="355"/>
      <c r="VJD43" s="200"/>
      <c r="VJE43" s="355"/>
      <c r="VJF43" s="355"/>
      <c r="VJG43" s="200"/>
      <c r="VJH43" s="355"/>
      <c r="VJI43" s="355"/>
      <c r="VJJ43" s="200"/>
      <c r="VJK43" s="355"/>
      <c r="VJL43" s="355"/>
      <c r="VJM43" s="200"/>
      <c r="VJN43" s="355"/>
      <c r="VJO43" s="355"/>
      <c r="VJP43" s="200"/>
      <c r="VJQ43" s="355"/>
      <c r="VJR43" s="355"/>
      <c r="VJS43" s="200"/>
      <c r="VJT43" s="355"/>
      <c r="VJU43" s="355"/>
      <c r="VJV43" s="200"/>
      <c r="VJW43" s="355"/>
      <c r="VJX43" s="355"/>
      <c r="VJY43" s="200"/>
      <c r="VJZ43" s="355"/>
      <c r="VKA43" s="355"/>
      <c r="VKB43" s="200"/>
      <c r="VKC43" s="355"/>
      <c r="VKD43" s="355"/>
      <c r="VKE43" s="200"/>
      <c r="VKF43" s="355"/>
      <c r="VKG43" s="355"/>
      <c r="VKH43" s="200"/>
      <c r="VKI43" s="355"/>
      <c r="VKJ43" s="355"/>
      <c r="VKK43" s="200"/>
      <c r="VKL43" s="355"/>
      <c r="VKM43" s="355"/>
      <c r="VKN43" s="200"/>
      <c r="VKO43" s="355"/>
      <c r="VKP43" s="355"/>
      <c r="VKQ43" s="200"/>
      <c r="VKR43" s="355"/>
      <c r="VKS43" s="355"/>
      <c r="VKT43" s="200"/>
      <c r="VKU43" s="355"/>
      <c r="VKV43" s="355"/>
      <c r="VKW43" s="200"/>
      <c r="VKX43" s="355"/>
      <c r="VKY43" s="355"/>
      <c r="VKZ43" s="200"/>
      <c r="VLA43" s="355"/>
      <c r="VLB43" s="355"/>
      <c r="VLC43" s="200"/>
      <c r="VLD43" s="355"/>
      <c r="VLE43" s="355"/>
      <c r="VLF43" s="200"/>
      <c r="VLG43" s="355"/>
      <c r="VLH43" s="355"/>
      <c r="VLI43" s="200"/>
      <c r="VLJ43" s="355"/>
      <c r="VLK43" s="355"/>
      <c r="VLL43" s="200"/>
      <c r="VLM43" s="355"/>
      <c r="VLN43" s="355"/>
      <c r="VLO43" s="200"/>
      <c r="VLP43" s="355"/>
      <c r="VLQ43" s="355"/>
      <c r="VLR43" s="200"/>
      <c r="VLS43" s="355"/>
      <c r="VLT43" s="355"/>
      <c r="VLU43" s="200"/>
      <c r="VLV43" s="355"/>
      <c r="VLW43" s="355"/>
      <c r="VLX43" s="200"/>
      <c r="VLY43" s="355"/>
      <c r="VLZ43" s="355"/>
      <c r="VMA43" s="200"/>
      <c r="VMB43" s="355"/>
      <c r="VMC43" s="355"/>
      <c r="VMD43" s="200"/>
      <c r="VME43" s="355"/>
      <c r="VMF43" s="355"/>
      <c r="VMG43" s="200"/>
      <c r="VMH43" s="355"/>
      <c r="VMI43" s="355"/>
      <c r="VMJ43" s="200"/>
      <c r="VMK43" s="355"/>
      <c r="VML43" s="355"/>
      <c r="VMM43" s="200"/>
      <c r="VMN43" s="355"/>
      <c r="VMO43" s="355"/>
      <c r="VMP43" s="200"/>
      <c r="VMQ43" s="355"/>
      <c r="VMR43" s="355"/>
      <c r="VMS43" s="200"/>
      <c r="VMT43" s="355"/>
      <c r="VMU43" s="355"/>
      <c r="VMV43" s="200"/>
      <c r="VMW43" s="355"/>
      <c r="VMX43" s="355"/>
      <c r="VMY43" s="200"/>
      <c r="VMZ43" s="355"/>
      <c r="VNA43" s="355"/>
      <c r="VNB43" s="200"/>
      <c r="VNC43" s="355"/>
      <c r="VND43" s="355"/>
      <c r="VNE43" s="200"/>
      <c r="VNF43" s="355"/>
      <c r="VNG43" s="355"/>
      <c r="VNH43" s="200"/>
      <c r="VNI43" s="355"/>
      <c r="VNJ43" s="355"/>
      <c r="VNK43" s="200"/>
      <c r="VNL43" s="355"/>
      <c r="VNM43" s="355"/>
      <c r="VNN43" s="200"/>
      <c r="VNO43" s="355"/>
      <c r="VNP43" s="355"/>
      <c r="VNQ43" s="200"/>
      <c r="VNR43" s="355"/>
      <c r="VNS43" s="355"/>
      <c r="VNT43" s="200"/>
      <c r="VNU43" s="355"/>
      <c r="VNV43" s="355"/>
      <c r="VNW43" s="200"/>
      <c r="VNX43" s="355"/>
      <c r="VNY43" s="355"/>
      <c r="VNZ43" s="200"/>
      <c r="VOA43" s="355"/>
      <c r="VOB43" s="355"/>
      <c r="VOC43" s="200"/>
      <c r="VOD43" s="355"/>
      <c r="VOE43" s="355"/>
      <c r="VOF43" s="200"/>
      <c r="VOG43" s="355"/>
      <c r="VOH43" s="355"/>
      <c r="VOI43" s="200"/>
      <c r="VOJ43" s="355"/>
      <c r="VOK43" s="355"/>
      <c r="VOL43" s="200"/>
      <c r="VOM43" s="355"/>
      <c r="VON43" s="355"/>
      <c r="VOO43" s="200"/>
      <c r="VOP43" s="355"/>
      <c r="VOQ43" s="355"/>
      <c r="VOR43" s="200"/>
      <c r="VOS43" s="355"/>
      <c r="VOT43" s="355"/>
      <c r="VOU43" s="200"/>
      <c r="VOV43" s="355"/>
      <c r="VOW43" s="355"/>
      <c r="VOX43" s="200"/>
      <c r="VOY43" s="355"/>
      <c r="VOZ43" s="355"/>
      <c r="VPA43" s="200"/>
      <c r="VPB43" s="355"/>
      <c r="VPC43" s="355"/>
      <c r="VPD43" s="200"/>
      <c r="VPE43" s="355"/>
      <c r="VPF43" s="355"/>
      <c r="VPG43" s="200"/>
      <c r="VPH43" s="355"/>
      <c r="VPI43" s="355"/>
      <c r="VPJ43" s="200"/>
      <c r="VPK43" s="355"/>
      <c r="VPL43" s="355"/>
      <c r="VPM43" s="200"/>
      <c r="VPN43" s="355"/>
      <c r="VPO43" s="355"/>
      <c r="VPP43" s="200"/>
      <c r="VPQ43" s="355"/>
      <c r="VPR43" s="355"/>
      <c r="VPS43" s="200"/>
      <c r="VPT43" s="355"/>
      <c r="VPU43" s="355"/>
      <c r="VPV43" s="200"/>
      <c r="VPW43" s="355"/>
      <c r="VPX43" s="355"/>
      <c r="VPY43" s="200"/>
      <c r="VPZ43" s="355"/>
      <c r="VQA43" s="355"/>
      <c r="VQB43" s="200"/>
      <c r="VQC43" s="355"/>
      <c r="VQD43" s="355"/>
      <c r="VQE43" s="200"/>
      <c r="VQF43" s="355"/>
      <c r="VQG43" s="355"/>
      <c r="VQH43" s="200"/>
      <c r="VQI43" s="355"/>
      <c r="VQJ43" s="355"/>
      <c r="VQK43" s="200"/>
      <c r="VQL43" s="355"/>
      <c r="VQM43" s="355"/>
      <c r="VQN43" s="200"/>
      <c r="VQO43" s="355"/>
      <c r="VQP43" s="355"/>
      <c r="VQQ43" s="200"/>
      <c r="VQR43" s="355"/>
      <c r="VQS43" s="355"/>
      <c r="VQT43" s="200"/>
      <c r="VQU43" s="355"/>
      <c r="VQV43" s="355"/>
      <c r="VQW43" s="200"/>
      <c r="VQX43" s="355"/>
      <c r="VQY43" s="355"/>
      <c r="VQZ43" s="200"/>
      <c r="VRA43" s="355"/>
      <c r="VRB43" s="355"/>
      <c r="VRC43" s="200"/>
      <c r="VRD43" s="355"/>
      <c r="VRE43" s="355"/>
      <c r="VRF43" s="200"/>
      <c r="VRG43" s="355"/>
      <c r="VRH43" s="355"/>
      <c r="VRI43" s="200"/>
      <c r="VRJ43" s="355"/>
      <c r="VRK43" s="355"/>
      <c r="VRL43" s="200"/>
      <c r="VRM43" s="355"/>
      <c r="VRN43" s="355"/>
      <c r="VRO43" s="200"/>
      <c r="VRP43" s="355"/>
      <c r="VRQ43" s="355"/>
      <c r="VRR43" s="200"/>
      <c r="VRS43" s="355"/>
      <c r="VRT43" s="355"/>
      <c r="VRU43" s="200"/>
      <c r="VRV43" s="355"/>
      <c r="VRW43" s="355"/>
      <c r="VRX43" s="200"/>
      <c r="VRY43" s="355"/>
      <c r="VRZ43" s="355"/>
      <c r="VSA43" s="200"/>
      <c r="VSB43" s="355"/>
      <c r="VSC43" s="355"/>
      <c r="VSD43" s="200"/>
      <c r="VSE43" s="355"/>
      <c r="VSF43" s="355"/>
      <c r="VSG43" s="200"/>
      <c r="VSH43" s="355"/>
      <c r="VSI43" s="355"/>
      <c r="VSJ43" s="200"/>
      <c r="VSK43" s="355"/>
      <c r="VSL43" s="355"/>
      <c r="VSM43" s="200"/>
      <c r="VSN43" s="355"/>
      <c r="VSO43" s="355"/>
      <c r="VSP43" s="200"/>
      <c r="VSQ43" s="355"/>
      <c r="VSR43" s="355"/>
      <c r="VSS43" s="200"/>
      <c r="VST43" s="355"/>
      <c r="VSU43" s="355"/>
      <c r="VSV43" s="200"/>
      <c r="VSW43" s="355"/>
      <c r="VSX43" s="355"/>
      <c r="VSY43" s="200"/>
      <c r="VSZ43" s="355"/>
      <c r="VTA43" s="355"/>
      <c r="VTB43" s="200"/>
      <c r="VTC43" s="355"/>
      <c r="VTD43" s="355"/>
      <c r="VTE43" s="200"/>
      <c r="VTF43" s="355"/>
      <c r="VTG43" s="355"/>
      <c r="VTH43" s="200"/>
      <c r="VTI43" s="355"/>
      <c r="VTJ43" s="355"/>
      <c r="VTK43" s="200"/>
      <c r="VTL43" s="355"/>
      <c r="VTM43" s="355"/>
      <c r="VTN43" s="200"/>
      <c r="VTO43" s="355"/>
      <c r="VTP43" s="355"/>
      <c r="VTQ43" s="200"/>
      <c r="VTR43" s="355"/>
      <c r="VTS43" s="355"/>
      <c r="VTT43" s="200"/>
      <c r="VTU43" s="355"/>
      <c r="VTV43" s="355"/>
      <c r="VTW43" s="200"/>
      <c r="VTX43" s="355"/>
      <c r="VTY43" s="355"/>
      <c r="VTZ43" s="200"/>
      <c r="VUA43" s="355"/>
      <c r="VUB43" s="355"/>
      <c r="VUC43" s="200"/>
      <c r="VUD43" s="355"/>
      <c r="VUE43" s="355"/>
      <c r="VUF43" s="200"/>
      <c r="VUG43" s="355"/>
      <c r="VUH43" s="355"/>
      <c r="VUI43" s="200"/>
      <c r="VUJ43" s="355"/>
      <c r="VUK43" s="355"/>
      <c r="VUL43" s="200"/>
      <c r="VUM43" s="355"/>
      <c r="VUN43" s="355"/>
      <c r="VUO43" s="200"/>
      <c r="VUP43" s="355"/>
      <c r="VUQ43" s="355"/>
      <c r="VUR43" s="200"/>
      <c r="VUS43" s="355"/>
      <c r="VUT43" s="355"/>
      <c r="VUU43" s="200"/>
      <c r="VUV43" s="355"/>
      <c r="VUW43" s="355"/>
      <c r="VUX43" s="200"/>
      <c r="VUY43" s="355"/>
      <c r="VUZ43" s="355"/>
      <c r="VVA43" s="200"/>
      <c r="VVB43" s="355"/>
      <c r="VVC43" s="355"/>
      <c r="VVD43" s="200"/>
      <c r="VVE43" s="355"/>
      <c r="VVF43" s="355"/>
      <c r="VVG43" s="200"/>
      <c r="VVH43" s="355"/>
      <c r="VVI43" s="355"/>
      <c r="VVJ43" s="200"/>
      <c r="VVK43" s="355"/>
      <c r="VVL43" s="355"/>
      <c r="VVM43" s="200"/>
      <c r="VVN43" s="355"/>
      <c r="VVO43" s="355"/>
      <c r="VVP43" s="200"/>
      <c r="VVQ43" s="355"/>
      <c r="VVR43" s="355"/>
      <c r="VVS43" s="200"/>
      <c r="VVT43" s="355"/>
      <c r="VVU43" s="355"/>
      <c r="VVV43" s="200"/>
      <c r="VVW43" s="355"/>
      <c r="VVX43" s="355"/>
      <c r="VVY43" s="200"/>
      <c r="VVZ43" s="355"/>
      <c r="VWA43" s="355"/>
      <c r="VWB43" s="200"/>
      <c r="VWC43" s="355"/>
      <c r="VWD43" s="355"/>
      <c r="VWE43" s="200"/>
      <c r="VWF43" s="355"/>
      <c r="VWG43" s="355"/>
      <c r="VWH43" s="200"/>
      <c r="VWI43" s="355"/>
      <c r="VWJ43" s="355"/>
      <c r="VWK43" s="200"/>
      <c r="VWL43" s="355"/>
      <c r="VWM43" s="355"/>
      <c r="VWN43" s="200"/>
      <c r="VWO43" s="355"/>
      <c r="VWP43" s="355"/>
      <c r="VWQ43" s="200"/>
      <c r="VWR43" s="355"/>
      <c r="VWS43" s="355"/>
      <c r="VWT43" s="200"/>
      <c r="VWU43" s="355"/>
      <c r="VWV43" s="355"/>
      <c r="VWW43" s="200"/>
      <c r="VWX43" s="355"/>
      <c r="VWY43" s="355"/>
      <c r="VWZ43" s="200"/>
      <c r="VXA43" s="355"/>
      <c r="VXB43" s="355"/>
      <c r="VXC43" s="200"/>
      <c r="VXD43" s="355"/>
      <c r="VXE43" s="355"/>
      <c r="VXF43" s="200"/>
      <c r="VXG43" s="355"/>
      <c r="VXH43" s="355"/>
      <c r="VXI43" s="200"/>
      <c r="VXJ43" s="355"/>
      <c r="VXK43" s="355"/>
      <c r="VXL43" s="200"/>
      <c r="VXM43" s="355"/>
      <c r="VXN43" s="355"/>
      <c r="VXO43" s="200"/>
      <c r="VXP43" s="355"/>
      <c r="VXQ43" s="355"/>
      <c r="VXR43" s="200"/>
      <c r="VXS43" s="355"/>
      <c r="VXT43" s="355"/>
      <c r="VXU43" s="200"/>
      <c r="VXV43" s="355"/>
      <c r="VXW43" s="355"/>
      <c r="VXX43" s="200"/>
      <c r="VXY43" s="355"/>
      <c r="VXZ43" s="355"/>
      <c r="VYA43" s="200"/>
      <c r="VYB43" s="355"/>
      <c r="VYC43" s="355"/>
      <c r="VYD43" s="200"/>
      <c r="VYE43" s="355"/>
      <c r="VYF43" s="355"/>
      <c r="VYG43" s="200"/>
      <c r="VYH43" s="355"/>
      <c r="VYI43" s="355"/>
      <c r="VYJ43" s="200"/>
      <c r="VYK43" s="355"/>
      <c r="VYL43" s="355"/>
      <c r="VYM43" s="200"/>
      <c r="VYN43" s="355"/>
      <c r="VYO43" s="355"/>
      <c r="VYP43" s="200"/>
      <c r="VYQ43" s="355"/>
      <c r="VYR43" s="355"/>
      <c r="VYS43" s="200"/>
      <c r="VYT43" s="355"/>
      <c r="VYU43" s="355"/>
      <c r="VYV43" s="200"/>
      <c r="VYW43" s="355"/>
      <c r="VYX43" s="355"/>
      <c r="VYY43" s="200"/>
      <c r="VYZ43" s="355"/>
      <c r="VZA43" s="355"/>
      <c r="VZB43" s="200"/>
      <c r="VZC43" s="355"/>
      <c r="VZD43" s="355"/>
      <c r="VZE43" s="200"/>
      <c r="VZF43" s="355"/>
      <c r="VZG43" s="355"/>
      <c r="VZH43" s="200"/>
      <c r="VZI43" s="355"/>
      <c r="VZJ43" s="355"/>
      <c r="VZK43" s="200"/>
      <c r="VZL43" s="355"/>
      <c r="VZM43" s="355"/>
      <c r="VZN43" s="200"/>
      <c r="VZO43" s="355"/>
      <c r="VZP43" s="355"/>
      <c r="VZQ43" s="200"/>
      <c r="VZR43" s="355"/>
      <c r="VZS43" s="355"/>
      <c r="VZT43" s="200"/>
      <c r="VZU43" s="355"/>
      <c r="VZV43" s="355"/>
      <c r="VZW43" s="200"/>
      <c r="VZX43" s="355"/>
      <c r="VZY43" s="355"/>
      <c r="VZZ43" s="200"/>
      <c r="WAA43" s="355"/>
      <c r="WAB43" s="355"/>
      <c r="WAC43" s="200"/>
      <c r="WAD43" s="355"/>
      <c r="WAE43" s="355"/>
      <c r="WAF43" s="200"/>
      <c r="WAG43" s="355"/>
      <c r="WAH43" s="355"/>
      <c r="WAI43" s="200"/>
      <c r="WAJ43" s="355"/>
      <c r="WAK43" s="355"/>
      <c r="WAL43" s="200"/>
      <c r="WAM43" s="355"/>
      <c r="WAN43" s="355"/>
      <c r="WAO43" s="200"/>
      <c r="WAP43" s="355"/>
      <c r="WAQ43" s="355"/>
      <c r="WAR43" s="200"/>
      <c r="WAS43" s="355"/>
      <c r="WAT43" s="355"/>
      <c r="WAU43" s="200"/>
      <c r="WAV43" s="355"/>
      <c r="WAW43" s="355"/>
      <c r="WAX43" s="200"/>
      <c r="WAY43" s="355"/>
      <c r="WAZ43" s="355"/>
      <c r="WBA43" s="200"/>
      <c r="WBB43" s="355"/>
      <c r="WBC43" s="355"/>
      <c r="WBD43" s="200"/>
      <c r="WBE43" s="355"/>
      <c r="WBF43" s="355"/>
      <c r="WBG43" s="200"/>
      <c r="WBH43" s="355"/>
      <c r="WBI43" s="355"/>
      <c r="WBJ43" s="200"/>
      <c r="WBK43" s="355"/>
      <c r="WBL43" s="355"/>
      <c r="WBM43" s="200"/>
      <c r="WBN43" s="355"/>
      <c r="WBO43" s="355"/>
      <c r="WBP43" s="200"/>
      <c r="WBQ43" s="355"/>
      <c r="WBR43" s="355"/>
      <c r="WBS43" s="200"/>
      <c r="WBT43" s="355"/>
      <c r="WBU43" s="355"/>
      <c r="WBV43" s="200"/>
      <c r="WBW43" s="355"/>
      <c r="WBX43" s="355"/>
      <c r="WBY43" s="200"/>
      <c r="WBZ43" s="355"/>
      <c r="WCA43" s="355"/>
      <c r="WCB43" s="200"/>
      <c r="WCC43" s="355"/>
      <c r="WCD43" s="355"/>
      <c r="WCE43" s="200"/>
      <c r="WCF43" s="355"/>
      <c r="WCG43" s="355"/>
      <c r="WCH43" s="200"/>
      <c r="WCI43" s="355"/>
      <c r="WCJ43" s="355"/>
      <c r="WCK43" s="200"/>
      <c r="WCL43" s="355"/>
      <c r="WCM43" s="355"/>
      <c r="WCN43" s="200"/>
      <c r="WCO43" s="355"/>
      <c r="WCP43" s="355"/>
      <c r="WCQ43" s="200"/>
      <c r="WCR43" s="355"/>
      <c r="WCS43" s="355"/>
      <c r="WCT43" s="200"/>
      <c r="WCU43" s="355"/>
      <c r="WCV43" s="355"/>
      <c r="WCW43" s="200"/>
      <c r="WCX43" s="355"/>
      <c r="WCY43" s="355"/>
      <c r="WCZ43" s="200"/>
      <c r="WDA43" s="355"/>
      <c r="WDB43" s="355"/>
      <c r="WDC43" s="200"/>
      <c r="WDD43" s="355"/>
      <c r="WDE43" s="355"/>
      <c r="WDF43" s="200"/>
      <c r="WDG43" s="355"/>
      <c r="WDH43" s="355"/>
      <c r="WDI43" s="200"/>
      <c r="WDJ43" s="355"/>
      <c r="WDK43" s="355"/>
      <c r="WDL43" s="200"/>
      <c r="WDM43" s="355"/>
      <c r="WDN43" s="355"/>
      <c r="WDO43" s="200"/>
      <c r="WDP43" s="355"/>
      <c r="WDQ43" s="355"/>
      <c r="WDR43" s="200"/>
      <c r="WDS43" s="355"/>
      <c r="WDT43" s="355"/>
      <c r="WDU43" s="200"/>
      <c r="WDV43" s="355"/>
      <c r="WDW43" s="355"/>
      <c r="WDX43" s="200"/>
      <c r="WDY43" s="355"/>
      <c r="WDZ43" s="355"/>
      <c r="WEA43" s="200"/>
      <c r="WEB43" s="355"/>
      <c r="WEC43" s="355"/>
      <c r="WED43" s="200"/>
      <c r="WEE43" s="355"/>
      <c r="WEF43" s="355"/>
      <c r="WEG43" s="200"/>
      <c r="WEH43" s="355"/>
      <c r="WEI43" s="355"/>
      <c r="WEJ43" s="200"/>
      <c r="WEK43" s="355"/>
      <c r="WEL43" s="355"/>
      <c r="WEM43" s="200"/>
      <c r="WEN43" s="355"/>
      <c r="WEO43" s="355"/>
      <c r="WEP43" s="200"/>
      <c r="WEQ43" s="355"/>
      <c r="WER43" s="355"/>
      <c r="WES43" s="200"/>
      <c r="WET43" s="355"/>
      <c r="WEU43" s="355"/>
      <c r="WEV43" s="200"/>
      <c r="WEW43" s="355"/>
      <c r="WEX43" s="355"/>
      <c r="WEY43" s="200"/>
      <c r="WEZ43" s="355"/>
      <c r="WFA43" s="355"/>
      <c r="WFB43" s="200"/>
      <c r="WFC43" s="355"/>
      <c r="WFD43" s="355"/>
      <c r="WFE43" s="200"/>
      <c r="WFF43" s="355"/>
      <c r="WFG43" s="355"/>
      <c r="WFH43" s="200"/>
      <c r="WFI43" s="355"/>
      <c r="WFJ43" s="355"/>
      <c r="WFK43" s="200"/>
      <c r="WFL43" s="355"/>
      <c r="WFM43" s="355"/>
      <c r="WFN43" s="200"/>
      <c r="WFO43" s="355"/>
      <c r="WFP43" s="355"/>
      <c r="WFQ43" s="200"/>
      <c r="WFR43" s="355"/>
      <c r="WFS43" s="355"/>
      <c r="WFT43" s="200"/>
      <c r="WFU43" s="355"/>
      <c r="WFV43" s="355"/>
      <c r="WFW43" s="200"/>
      <c r="WFX43" s="355"/>
      <c r="WFY43" s="355"/>
      <c r="WFZ43" s="200"/>
      <c r="WGA43" s="355"/>
      <c r="WGB43" s="355"/>
      <c r="WGC43" s="200"/>
      <c r="WGD43" s="355"/>
      <c r="WGE43" s="355"/>
      <c r="WGF43" s="200"/>
      <c r="WGG43" s="355"/>
      <c r="WGH43" s="355"/>
      <c r="WGI43" s="200"/>
      <c r="WGJ43" s="355"/>
      <c r="WGK43" s="355"/>
      <c r="WGL43" s="200"/>
      <c r="WGM43" s="355"/>
      <c r="WGN43" s="355"/>
      <c r="WGO43" s="200"/>
      <c r="WGP43" s="355"/>
      <c r="WGQ43" s="355"/>
      <c r="WGR43" s="200"/>
      <c r="WGS43" s="355"/>
      <c r="WGT43" s="355"/>
      <c r="WGU43" s="200"/>
      <c r="WGV43" s="355"/>
      <c r="WGW43" s="355"/>
      <c r="WGX43" s="200"/>
      <c r="WGY43" s="355"/>
      <c r="WGZ43" s="355"/>
      <c r="WHA43" s="200"/>
      <c r="WHB43" s="355"/>
      <c r="WHC43" s="355"/>
      <c r="WHD43" s="200"/>
      <c r="WHE43" s="355"/>
      <c r="WHF43" s="355"/>
      <c r="WHG43" s="200"/>
      <c r="WHH43" s="355"/>
      <c r="WHI43" s="355"/>
      <c r="WHJ43" s="200"/>
      <c r="WHK43" s="355"/>
      <c r="WHL43" s="355"/>
      <c r="WHM43" s="200"/>
      <c r="WHN43" s="355"/>
      <c r="WHO43" s="355"/>
      <c r="WHP43" s="200"/>
      <c r="WHQ43" s="355"/>
      <c r="WHR43" s="355"/>
      <c r="WHS43" s="200"/>
      <c r="WHT43" s="355"/>
      <c r="WHU43" s="355"/>
      <c r="WHV43" s="200"/>
      <c r="WHW43" s="355"/>
      <c r="WHX43" s="355"/>
      <c r="WHY43" s="200"/>
      <c r="WHZ43" s="355"/>
      <c r="WIA43" s="355"/>
      <c r="WIB43" s="200"/>
      <c r="WIC43" s="355"/>
      <c r="WID43" s="355"/>
      <c r="WIE43" s="200"/>
      <c r="WIF43" s="355"/>
      <c r="WIG43" s="355"/>
      <c r="WIH43" s="200"/>
      <c r="WII43" s="355"/>
      <c r="WIJ43" s="355"/>
      <c r="WIK43" s="200"/>
      <c r="WIL43" s="355"/>
      <c r="WIM43" s="355"/>
      <c r="WIN43" s="200"/>
      <c r="WIO43" s="355"/>
      <c r="WIP43" s="355"/>
      <c r="WIQ43" s="200"/>
      <c r="WIR43" s="355"/>
      <c r="WIS43" s="355"/>
      <c r="WIT43" s="200"/>
      <c r="WIU43" s="355"/>
      <c r="WIV43" s="355"/>
      <c r="WIW43" s="200"/>
      <c r="WIX43" s="355"/>
      <c r="WIY43" s="355"/>
      <c r="WIZ43" s="200"/>
      <c r="WJA43" s="355"/>
      <c r="WJB43" s="355"/>
      <c r="WJC43" s="200"/>
      <c r="WJD43" s="355"/>
      <c r="WJE43" s="355"/>
      <c r="WJF43" s="200"/>
      <c r="WJG43" s="355"/>
      <c r="WJH43" s="355"/>
      <c r="WJI43" s="200"/>
      <c r="WJJ43" s="355"/>
      <c r="WJK43" s="355"/>
      <c r="WJL43" s="200"/>
      <c r="WJM43" s="355"/>
      <c r="WJN43" s="355"/>
      <c r="WJO43" s="200"/>
      <c r="WJP43" s="355"/>
      <c r="WJQ43" s="355"/>
      <c r="WJR43" s="200"/>
      <c r="WJS43" s="355"/>
      <c r="WJT43" s="355"/>
      <c r="WJU43" s="200"/>
      <c r="WJV43" s="355"/>
      <c r="WJW43" s="355"/>
      <c r="WJX43" s="200"/>
      <c r="WJY43" s="355"/>
      <c r="WJZ43" s="355"/>
      <c r="WKA43" s="200"/>
      <c r="WKB43" s="355"/>
      <c r="WKC43" s="355"/>
      <c r="WKD43" s="200"/>
      <c r="WKE43" s="355"/>
      <c r="WKF43" s="355"/>
      <c r="WKG43" s="200"/>
      <c r="WKH43" s="355"/>
      <c r="WKI43" s="355"/>
      <c r="WKJ43" s="200"/>
      <c r="WKK43" s="355"/>
      <c r="WKL43" s="355"/>
      <c r="WKM43" s="200"/>
      <c r="WKN43" s="355"/>
      <c r="WKO43" s="355"/>
      <c r="WKP43" s="200"/>
      <c r="WKQ43" s="355"/>
      <c r="WKR43" s="355"/>
      <c r="WKS43" s="200"/>
      <c r="WKT43" s="355"/>
      <c r="WKU43" s="355"/>
      <c r="WKV43" s="200"/>
      <c r="WKW43" s="355"/>
      <c r="WKX43" s="355"/>
      <c r="WKY43" s="200"/>
      <c r="WKZ43" s="355"/>
      <c r="WLA43" s="355"/>
      <c r="WLB43" s="200"/>
      <c r="WLC43" s="355"/>
      <c r="WLD43" s="355"/>
      <c r="WLE43" s="200"/>
      <c r="WLF43" s="355"/>
      <c r="WLG43" s="355"/>
      <c r="WLH43" s="200"/>
      <c r="WLI43" s="355"/>
      <c r="WLJ43" s="355"/>
      <c r="WLK43" s="200"/>
      <c r="WLL43" s="355"/>
      <c r="WLM43" s="355"/>
      <c r="WLN43" s="200"/>
      <c r="WLO43" s="355"/>
      <c r="WLP43" s="355"/>
      <c r="WLQ43" s="200"/>
      <c r="WLR43" s="355"/>
      <c r="WLS43" s="355"/>
      <c r="WLT43" s="200"/>
      <c r="WLU43" s="355"/>
      <c r="WLV43" s="355"/>
      <c r="WLW43" s="200"/>
      <c r="WLX43" s="355"/>
      <c r="WLY43" s="355"/>
      <c r="WLZ43" s="200"/>
      <c r="WMA43" s="355"/>
      <c r="WMB43" s="355"/>
      <c r="WMC43" s="200"/>
      <c r="WMD43" s="355"/>
      <c r="WME43" s="355"/>
      <c r="WMF43" s="200"/>
      <c r="WMG43" s="355"/>
      <c r="WMH43" s="355"/>
      <c r="WMI43" s="200"/>
      <c r="WMJ43" s="355"/>
      <c r="WMK43" s="355"/>
      <c r="WML43" s="200"/>
      <c r="WMM43" s="355"/>
      <c r="WMN43" s="355"/>
      <c r="WMO43" s="200"/>
      <c r="WMP43" s="355"/>
      <c r="WMQ43" s="355"/>
      <c r="WMR43" s="200"/>
      <c r="WMS43" s="355"/>
      <c r="WMT43" s="355"/>
      <c r="WMU43" s="200"/>
      <c r="WMV43" s="355"/>
      <c r="WMW43" s="355"/>
      <c r="WMX43" s="200"/>
      <c r="WMY43" s="355"/>
      <c r="WMZ43" s="355"/>
      <c r="WNA43" s="200"/>
      <c r="WNB43" s="355"/>
      <c r="WNC43" s="355"/>
      <c r="WND43" s="200"/>
      <c r="WNE43" s="355"/>
      <c r="WNF43" s="355"/>
      <c r="WNG43" s="200"/>
      <c r="WNH43" s="355"/>
      <c r="WNI43" s="355"/>
      <c r="WNJ43" s="200"/>
      <c r="WNK43" s="355"/>
      <c r="WNL43" s="355"/>
      <c r="WNM43" s="200"/>
      <c r="WNN43" s="355"/>
      <c r="WNO43" s="355"/>
      <c r="WNP43" s="200"/>
      <c r="WNQ43" s="355"/>
      <c r="WNR43" s="355"/>
      <c r="WNS43" s="200"/>
      <c r="WNT43" s="355"/>
      <c r="WNU43" s="355"/>
      <c r="WNV43" s="200"/>
      <c r="WNW43" s="355"/>
      <c r="WNX43" s="355"/>
      <c r="WNY43" s="200"/>
      <c r="WNZ43" s="355"/>
      <c r="WOA43" s="355"/>
      <c r="WOB43" s="200"/>
      <c r="WOC43" s="355"/>
      <c r="WOD43" s="355"/>
      <c r="WOE43" s="200"/>
      <c r="WOF43" s="355"/>
      <c r="WOG43" s="355"/>
      <c r="WOH43" s="200"/>
      <c r="WOI43" s="355"/>
      <c r="WOJ43" s="355"/>
      <c r="WOK43" s="200"/>
      <c r="WOL43" s="355"/>
      <c r="WOM43" s="355"/>
      <c r="WON43" s="200"/>
      <c r="WOO43" s="355"/>
      <c r="WOP43" s="355"/>
      <c r="WOQ43" s="200"/>
      <c r="WOR43" s="355"/>
      <c r="WOS43" s="355"/>
      <c r="WOT43" s="200"/>
      <c r="WOU43" s="355"/>
      <c r="WOV43" s="355"/>
      <c r="WOW43" s="200"/>
      <c r="WOX43" s="355"/>
      <c r="WOY43" s="355"/>
      <c r="WOZ43" s="200"/>
      <c r="WPA43" s="355"/>
      <c r="WPB43" s="355"/>
      <c r="WPC43" s="200"/>
      <c r="WPD43" s="355"/>
      <c r="WPE43" s="355"/>
      <c r="WPF43" s="200"/>
      <c r="WPG43" s="355"/>
      <c r="WPH43" s="355"/>
      <c r="WPI43" s="200"/>
      <c r="WPJ43" s="355"/>
      <c r="WPK43" s="355"/>
      <c r="WPL43" s="200"/>
      <c r="WPM43" s="355"/>
      <c r="WPN43" s="355"/>
      <c r="WPO43" s="200"/>
      <c r="WPP43" s="355"/>
      <c r="WPQ43" s="355"/>
      <c r="WPR43" s="200"/>
      <c r="WPS43" s="355"/>
      <c r="WPT43" s="355"/>
      <c r="WPU43" s="200"/>
      <c r="WPV43" s="355"/>
      <c r="WPW43" s="355"/>
      <c r="WPX43" s="200"/>
      <c r="WPY43" s="355"/>
      <c r="WPZ43" s="355"/>
      <c r="WQA43" s="200"/>
      <c r="WQB43" s="355"/>
      <c r="WQC43" s="355"/>
      <c r="WQD43" s="200"/>
      <c r="WQE43" s="355"/>
      <c r="WQF43" s="355"/>
      <c r="WQG43" s="200"/>
      <c r="WQH43" s="355"/>
      <c r="WQI43" s="355"/>
      <c r="WQJ43" s="200"/>
      <c r="WQK43" s="355"/>
      <c r="WQL43" s="355"/>
      <c r="WQM43" s="200"/>
      <c r="WQN43" s="355"/>
      <c r="WQO43" s="355"/>
      <c r="WQP43" s="200"/>
      <c r="WQQ43" s="355"/>
      <c r="WQR43" s="355"/>
      <c r="WQS43" s="200"/>
      <c r="WQT43" s="355"/>
      <c r="WQU43" s="355"/>
      <c r="WQV43" s="200"/>
      <c r="WQW43" s="355"/>
      <c r="WQX43" s="355"/>
      <c r="WQY43" s="200"/>
      <c r="WQZ43" s="355"/>
      <c r="WRA43" s="355"/>
      <c r="WRB43" s="200"/>
      <c r="WRC43" s="355"/>
      <c r="WRD43" s="355"/>
      <c r="WRE43" s="200"/>
      <c r="WRF43" s="355"/>
      <c r="WRG43" s="355"/>
      <c r="WRH43" s="200"/>
      <c r="WRI43" s="355"/>
      <c r="WRJ43" s="355"/>
      <c r="WRK43" s="200"/>
      <c r="WRL43" s="355"/>
      <c r="WRM43" s="355"/>
      <c r="WRN43" s="200"/>
      <c r="WRO43" s="355"/>
      <c r="WRP43" s="355"/>
      <c r="WRQ43" s="200"/>
      <c r="WRR43" s="355"/>
      <c r="WRS43" s="355"/>
      <c r="WRT43" s="200"/>
      <c r="WRU43" s="355"/>
      <c r="WRV43" s="355"/>
      <c r="WRW43" s="200"/>
      <c r="WRX43" s="355"/>
      <c r="WRY43" s="355"/>
      <c r="WRZ43" s="200"/>
      <c r="WSA43" s="355"/>
      <c r="WSB43" s="355"/>
      <c r="WSC43" s="200"/>
      <c r="WSD43" s="355"/>
      <c r="WSE43" s="355"/>
      <c r="WSF43" s="200"/>
      <c r="WSG43" s="355"/>
      <c r="WSH43" s="355"/>
      <c r="WSI43" s="200"/>
      <c r="WSJ43" s="355"/>
      <c r="WSK43" s="355"/>
      <c r="WSL43" s="200"/>
      <c r="WSM43" s="355"/>
      <c r="WSN43" s="355"/>
      <c r="WSO43" s="200"/>
      <c r="WSP43" s="355"/>
      <c r="WSQ43" s="355"/>
      <c r="WSR43" s="200"/>
      <c r="WSS43" s="355"/>
      <c r="WST43" s="355"/>
      <c r="WSU43" s="200"/>
      <c r="WSV43" s="355"/>
      <c r="WSW43" s="355"/>
      <c r="WSX43" s="200"/>
      <c r="WSY43" s="355"/>
      <c r="WSZ43" s="355"/>
      <c r="WTA43" s="200"/>
      <c r="WTB43" s="355"/>
      <c r="WTC43" s="355"/>
      <c r="WTD43" s="200"/>
      <c r="WTE43" s="355"/>
      <c r="WTF43" s="355"/>
      <c r="WTG43" s="200"/>
      <c r="WTH43" s="355"/>
      <c r="WTI43" s="355"/>
      <c r="WTJ43" s="200"/>
      <c r="WTK43" s="355"/>
      <c r="WTL43" s="355"/>
      <c r="WTM43" s="200"/>
      <c r="WTN43" s="355"/>
      <c r="WTO43" s="355"/>
      <c r="WTP43" s="200"/>
      <c r="WTQ43" s="355"/>
      <c r="WTR43" s="355"/>
      <c r="WTS43" s="200"/>
      <c r="WTT43" s="355"/>
      <c r="WTU43" s="355"/>
      <c r="WTV43" s="200"/>
      <c r="WTW43" s="355"/>
      <c r="WTX43" s="355"/>
      <c r="WTY43" s="200"/>
      <c r="WTZ43" s="355"/>
      <c r="WUA43" s="355"/>
      <c r="WUB43" s="200"/>
      <c r="WUC43" s="355"/>
      <c r="WUD43" s="355"/>
      <c r="WUE43" s="200"/>
      <c r="WUF43" s="355"/>
      <c r="WUG43" s="355"/>
      <c r="WUH43" s="200"/>
      <c r="WUI43" s="355"/>
      <c r="WUJ43" s="355"/>
      <c r="WUK43" s="200"/>
      <c r="WUL43" s="355"/>
      <c r="WUM43" s="355"/>
      <c r="WUN43" s="200"/>
      <c r="WUO43" s="355"/>
      <c r="WUP43" s="355"/>
      <c r="WUQ43" s="200"/>
      <c r="WUR43" s="355"/>
      <c r="WUS43" s="355"/>
      <c r="WUT43" s="200"/>
      <c r="WUU43" s="355"/>
      <c r="WUV43" s="355"/>
      <c r="WUW43" s="200"/>
      <c r="WUX43" s="355"/>
      <c r="WUY43" s="355"/>
      <c r="WUZ43" s="200"/>
      <c r="WVA43" s="355"/>
      <c r="WVB43" s="355"/>
      <c r="WVC43" s="200"/>
      <c r="WVD43" s="355"/>
      <c r="WVE43" s="355"/>
      <c r="WVF43" s="200"/>
      <c r="WVG43" s="355"/>
      <c r="WVH43" s="355"/>
      <c r="WVI43" s="200"/>
      <c r="WVJ43" s="355"/>
      <c r="WVK43" s="355"/>
      <c r="WVL43" s="200"/>
      <c r="WVM43" s="355"/>
      <c r="WVN43" s="355"/>
      <c r="WVO43" s="200"/>
      <c r="WVP43" s="355"/>
      <c r="WVQ43" s="355"/>
      <c r="WVR43" s="200"/>
      <c r="WVS43" s="355"/>
      <c r="WVT43" s="355"/>
      <c r="WVU43" s="200"/>
      <c r="WVV43" s="355"/>
      <c r="WVW43" s="355"/>
      <c r="WVX43" s="200"/>
      <c r="WVY43" s="355"/>
      <c r="WVZ43" s="355"/>
      <c r="WWA43" s="200"/>
      <c r="WWB43" s="355"/>
      <c r="WWC43" s="355"/>
      <c r="WWD43" s="200"/>
      <c r="WWE43" s="355"/>
      <c r="WWF43" s="355"/>
      <c r="WWG43" s="200"/>
      <c r="WWH43" s="355"/>
      <c r="WWI43" s="355"/>
      <c r="WWJ43" s="200"/>
      <c r="WWK43" s="355"/>
      <c r="WWL43" s="355"/>
      <c r="WWM43" s="200"/>
      <c r="WWN43" s="355"/>
      <c r="WWO43" s="355"/>
      <c r="WWP43" s="200"/>
      <c r="WWQ43" s="355"/>
      <c r="WWR43" s="355"/>
      <c r="WWS43" s="200"/>
      <c r="WWT43" s="355"/>
      <c r="WWU43" s="355"/>
      <c r="WWV43" s="200"/>
      <c r="WWW43" s="355"/>
      <c r="WWX43" s="355"/>
      <c r="WWY43" s="200"/>
      <c r="WWZ43" s="355"/>
      <c r="WXA43" s="355"/>
      <c r="WXB43" s="200"/>
      <c r="WXC43" s="355"/>
      <c r="WXD43" s="355"/>
      <c r="WXE43" s="200"/>
      <c r="WXF43" s="355"/>
      <c r="WXG43" s="355"/>
      <c r="WXH43" s="200"/>
      <c r="WXI43" s="355"/>
      <c r="WXJ43" s="355"/>
      <c r="WXK43" s="200"/>
      <c r="WXL43" s="355"/>
      <c r="WXM43" s="355"/>
      <c r="WXN43" s="200"/>
      <c r="WXO43" s="355"/>
      <c r="WXP43" s="355"/>
      <c r="WXQ43" s="200"/>
      <c r="WXR43" s="355"/>
      <c r="WXS43" s="355"/>
      <c r="WXT43" s="200"/>
      <c r="WXU43" s="355"/>
      <c r="WXV43" s="355"/>
      <c r="WXW43" s="200"/>
      <c r="WXX43" s="355"/>
      <c r="WXY43" s="355"/>
      <c r="WXZ43" s="200"/>
      <c r="WYA43" s="355"/>
      <c r="WYB43" s="355"/>
      <c r="WYC43" s="200"/>
      <c r="WYD43" s="355"/>
      <c r="WYE43" s="355"/>
      <c r="WYF43" s="200"/>
      <c r="WYG43" s="355"/>
      <c r="WYH43" s="355"/>
      <c r="WYI43" s="200"/>
      <c r="WYJ43" s="355"/>
      <c r="WYK43" s="355"/>
      <c r="WYL43" s="200"/>
      <c r="WYM43" s="355"/>
      <c r="WYN43" s="355"/>
      <c r="WYO43" s="200"/>
      <c r="WYP43" s="355"/>
      <c r="WYQ43" s="355"/>
      <c r="WYR43" s="200"/>
      <c r="WYS43" s="355"/>
      <c r="WYT43" s="355"/>
      <c r="WYU43" s="200"/>
      <c r="WYV43" s="355"/>
      <c r="WYW43" s="355"/>
      <c r="WYX43" s="200"/>
      <c r="WYY43" s="355"/>
      <c r="WYZ43" s="355"/>
      <c r="WZA43" s="200"/>
      <c r="WZB43" s="355"/>
      <c r="WZC43" s="355"/>
      <c r="WZD43" s="200"/>
      <c r="WZE43" s="355"/>
      <c r="WZF43" s="355"/>
      <c r="WZG43" s="200"/>
      <c r="WZH43" s="355"/>
      <c r="WZI43" s="355"/>
      <c r="WZJ43" s="200"/>
      <c r="WZK43" s="355"/>
      <c r="WZL43" s="355"/>
      <c r="WZM43" s="200"/>
      <c r="WZN43" s="355"/>
      <c r="WZO43" s="355"/>
      <c r="WZP43" s="200"/>
      <c r="WZQ43" s="355"/>
      <c r="WZR43" s="355"/>
      <c r="WZS43" s="200"/>
      <c r="WZT43" s="355"/>
      <c r="WZU43" s="355"/>
      <c r="WZV43" s="200"/>
      <c r="WZW43" s="355"/>
      <c r="WZX43" s="355"/>
      <c r="WZY43" s="200"/>
      <c r="WZZ43" s="355"/>
      <c r="XAA43" s="355"/>
      <c r="XAB43" s="200"/>
      <c r="XAC43" s="355"/>
      <c r="XAD43" s="355"/>
      <c r="XAE43" s="200"/>
      <c r="XAF43" s="355"/>
      <c r="XAG43" s="355"/>
      <c r="XAH43" s="200"/>
      <c r="XAI43" s="355"/>
      <c r="XAJ43" s="355"/>
      <c r="XAK43" s="200"/>
      <c r="XAL43" s="355"/>
      <c r="XAM43" s="355"/>
      <c r="XAN43" s="200"/>
      <c r="XAO43" s="355"/>
      <c r="XAP43" s="355"/>
      <c r="XAQ43" s="200"/>
      <c r="XAR43" s="355"/>
      <c r="XAS43" s="355"/>
      <c r="XAT43" s="200"/>
      <c r="XAU43" s="355"/>
      <c r="XAV43" s="355"/>
      <c r="XAW43" s="200"/>
      <c r="XAX43" s="355"/>
      <c r="XAY43" s="355"/>
      <c r="XAZ43" s="200"/>
      <c r="XBA43" s="355"/>
      <c r="XBB43" s="355"/>
      <c r="XBC43" s="200"/>
      <c r="XBD43" s="355"/>
      <c r="XBE43" s="355"/>
      <c r="XBF43" s="200"/>
      <c r="XBG43" s="355"/>
      <c r="XBH43" s="355"/>
      <c r="XBI43" s="200"/>
      <c r="XBJ43" s="355"/>
      <c r="XBK43" s="355"/>
      <c r="XBL43" s="200"/>
      <c r="XBM43" s="355"/>
      <c r="XBN43" s="355"/>
      <c r="XBO43" s="200"/>
      <c r="XBP43" s="355"/>
      <c r="XBQ43" s="355"/>
      <c r="XBR43" s="200"/>
      <c r="XBS43" s="355"/>
      <c r="XBT43" s="355"/>
      <c r="XBU43" s="200"/>
      <c r="XBV43" s="355"/>
      <c r="XBW43" s="355"/>
      <c r="XBX43" s="200"/>
      <c r="XBY43" s="355"/>
      <c r="XBZ43" s="355"/>
      <c r="XCA43" s="200"/>
      <c r="XCB43" s="355"/>
      <c r="XCC43" s="355"/>
      <c r="XCD43" s="200"/>
      <c r="XCE43" s="355"/>
      <c r="XCF43" s="355"/>
      <c r="XCG43" s="200"/>
      <c r="XCH43" s="355"/>
      <c r="XCI43" s="355"/>
      <c r="XCJ43" s="200"/>
      <c r="XCK43" s="355"/>
      <c r="XCL43" s="355"/>
      <c r="XCM43" s="200"/>
      <c r="XCN43" s="355"/>
      <c r="XCO43" s="355"/>
      <c r="XCP43" s="200"/>
      <c r="XCQ43" s="355"/>
      <c r="XCR43" s="355"/>
      <c r="XCS43" s="200"/>
      <c r="XCT43" s="355"/>
      <c r="XCU43" s="355"/>
      <c r="XCV43" s="200"/>
      <c r="XCW43" s="355"/>
      <c r="XCX43" s="355"/>
      <c r="XCY43" s="200"/>
      <c r="XCZ43" s="355"/>
      <c r="XDA43" s="355"/>
      <c r="XDB43" s="200"/>
      <c r="XDC43" s="355"/>
      <c r="XDD43" s="355"/>
      <c r="XDE43" s="200"/>
      <c r="XDF43" s="355"/>
      <c r="XDG43" s="355"/>
      <c r="XDH43" s="200"/>
      <c r="XDI43" s="355"/>
      <c r="XDJ43" s="355"/>
      <c r="XDK43" s="200"/>
      <c r="XDL43" s="355"/>
      <c r="XDM43" s="355"/>
      <c r="XDN43" s="200"/>
      <c r="XDO43" s="355"/>
      <c r="XDP43" s="355"/>
      <c r="XDQ43" s="200"/>
      <c r="XDR43" s="355"/>
      <c r="XDS43" s="355"/>
      <c r="XDT43" s="200"/>
      <c r="XDU43" s="355"/>
      <c r="XDV43" s="355"/>
      <c r="XDW43" s="200"/>
      <c r="XDX43" s="355"/>
      <c r="XDY43" s="355"/>
      <c r="XDZ43" s="200"/>
      <c r="XEA43" s="355"/>
      <c r="XEB43" s="355"/>
      <c r="XEC43" s="200"/>
      <c r="XED43" s="355"/>
      <c r="XEE43" s="355"/>
      <c r="XEF43" s="200"/>
      <c r="XEG43" s="355"/>
      <c r="XEH43" s="355"/>
      <c r="XEI43" s="200"/>
      <c r="XEJ43" s="355"/>
      <c r="XEK43" s="355"/>
      <c r="XEL43" s="200"/>
      <c r="XEM43" s="355"/>
      <c r="XEN43" s="355"/>
      <c r="XEO43" s="200"/>
      <c r="XEP43" s="355"/>
      <c r="XEQ43" s="355"/>
      <c r="XER43" s="200"/>
      <c r="XES43" s="355"/>
      <c r="XET43" s="355"/>
      <c r="XEU43" s="200"/>
      <c r="XEV43" s="355"/>
      <c r="XEW43" s="355"/>
      <c r="XEX43" s="200"/>
      <c r="XEY43" s="355"/>
      <c r="XEZ43" s="355"/>
      <c r="XFA43" s="200"/>
      <c r="XFB43" s="355"/>
      <c r="XFC43" s="355"/>
    </row>
    <row r="44" spans="1:16383" ht="16.5" customHeight="1" x14ac:dyDescent="0.25">
      <c r="A44" s="42"/>
      <c r="B44" s="134"/>
      <c r="C44" s="436" t="s">
        <v>189</v>
      </c>
      <c r="D44" s="437"/>
      <c r="E44" s="437"/>
      <c r="F44" s="438"/>
      <c r="G44" s="142"/>
      <c r="H44" s="143">
        <v>0.16</v>
      </c>
      <c r="I44" s="144">
        <f>ROUND($F$36*H44,-2)</f>
        <v>280100</v>
      </c>
      <c r="J44" s="145">
        <v>0</v>
      </c>
      <c r="K44" s="158">
        <f>ROUND(IF(D8=D9,IF(AND(G44=0,J44&lt;I44),0,IF(AND(G44=0,J44&gt;=I44),I44,IF(J44&lt;I44,0,IF(AND(J44&gt;=I44,J44&lt;(G44*$D$3)),I44,IF(J44&gt;(G44*$D$3),(G44*$D$3),0))))),0),-2)</f>
        <v>0</v>
      </c>
      <c r="L44" s="41"/>
      <c r="M44" s="31"/>
      <c r="N44" s="118">
        <v>16</v>
      </c>
      <c r="O44" s="119">
        <f>N44*$D$3</f>
        <v>837984</v>
      </c>
      <c r="P44" s="200"/>
    </row>
    <row r="45" spans="1:16383" ht="15.75" x14ac:dyDescent="0.25">
      <c r="A45" s="42"/>
      <c r="B45" s="134"/>
      <c r="C45" s="424" t="s">
        <v>221</v>
      </c>
      <c r="D45" s="425"/>
      <c r="E45" s="425"/>
      <c r="F45" s="426"/>
      <c r="G45" s="146">
        <f>+IFERROR(2500/G3,0)</f>
        <v>208.33333333333334</v>
      </c>
      <c r="H45" s="147">
        <v>0.25</v>
      </c>
      <c r="I45" s="148">
        <f>ROUND($F$31*H45,-2)</f>
        <v>0</v>
      </c>
      <c r="J45" s="149"/>
      <c r="K45" s="159">
        <f>IF(D8=D9,IF(J45&lt;=0,0,IF(AND(I45&gt;G45*$D$3,J45&gt;I45),G45*$D$3,IF(AND(I45&gt;G45*$D$3,J45&lt;=I45,J45&gt;G45*$D$3),G45*$D$3,IF(AND(I45&gt;G45*$D$3,J45&lt;=I45,J45&lt;=G45*$D$3),J45,IF(AND(I45&lt;=G45*$D$3,J45&lt;=I45),J45,IF(AND(I45&lt;=G45*$D$3,J45&gt;I45),I45,-2)))))),0)</f>
        <v>0</v>
      </c>
      <c r="L45" s="41"/>
      <c r="M45" s="31"/>
      <c r="N45" s="118">
        <v>32</v>
      </c>
      <c r="O45" s="119">
        <f t="shared" ref="O45:O46" si="0">N45*$D$3</f>
        <v>1675968</v>
      </c>
      <c r="P45" s="200"/>
    </row>
    <row r="46" spans="1:16383" ht="15.75" x14ac:dyDescent="0.25">
      <c r="A46" s="42"/>
      <c r="B46" s="134"/>
      <c r="C46" s="424" t="s">
        <v>190</v>
      </c>
      <c r="D46" s="425"/>
      <c r="E46" s="425"/>
      <c r="F46" s="426"/>
      <c r="G46" s="146"/>
      <c r="H46" s="147">
        <v>0.125</v>
      </c>
      <c r="I46" s="148">
        <f>ROUND($F$36*H46,-2)</f>
        <v>218900</v>
      </c>
      <c r="J46" s="149">
        <v>0</v>
      </c>
      <c r="K46" s="159">
        <f>ROUND(IF(D8=D9,IF(AND(G46=0,J46&lt;I46),0,IF(AND(G46=0,J46&gt;=I46),I46,IF(J46&lt;I46,0,IF(AND(J46&gt;=I46,J46&lt;(G46*$D$3)),I46,IF(J46&gt;(G46*$D$3),(G46*$D$3),0))))),0),-2)</f>
        <v>0</v>
      </c>
      <c r="L46" s="41"/>
      <c r="M46" s="31"/>
      <c r="N46" s="118">
        <v>100</v>
      </c>
      <c r="O46" s="119">
        <f t="shared" si="0"/>
        <v>5237400</v>
      </c>
    </row>
    <row r="47" spans="1:16383" ht="15.75" x14ac:dyDescent="0.25">
      <c r="A47" s="42"/>
      <c r="B47" s="134"/>
      <c r="C47" s="424" t="s">
        <v>191</v>
      </c>
      <c r="D47" s="425"/>
      <c r="E47" s="425"/>
      <c r="F47" s="426"/>
      <c r="G47" s="146"/>
      <c r="H47" s="147">
        <f>+IF(AND(F36&gt;=Histórico!B20,F36&lt;Histórico!B21),"1%",(IF(AND(F36&gt;=Histórico!B21,F36&lt;Histórico!B22),"1,2%",(IF(AND(F36&gt;=Histórico!B22,F36&lt;Histórico!B23),"1,4%",(IF(AND(F36&gt;=Histórico!B23,F36&lt;Histórico!B24),"1,6%",(IF(AND(F36&gt;=Histórico!B24,F36&lt;Histórico!B25),"1,8%",(IF(AND(F36&gt;=Histórico!B25),"2%",0)))))))))))</f>
        <v>0</v>
      </c>
      <c r="I47" s="148">
        <f>ROUND($F$36*H47,-2)</f>
        <v>0</v>
      </c>
      <c r="J47" s="149"/>
      <c r="K47" s="159">
        <f>ROUND(IF(D8=D9,IF(AND(G47=0,J47&lt;I47),0,IF(AND(G47=0,J47&gt;=I47),I47,IF(J47&lt;I47,0,IF(AND(J47&gt;=I47,J47&lt;(G47*$D$3)),I47,IF(J47&gt;(G47*$D$3),(G47*$D$3),0))))),0),-2)</f>
        <v>0</v>
      </c>
      <c r="L47" s="41"/>
      <c r="M47" s="31"/>
      <c r="N47" s="256"/>
      <c r="O47" s="179"/>
    </row>
    <row r="48" spans="1:16383" ht="16.5" thickBot="1" x14ac:dyDescent="0.3">
      <c r="A48" s="42"/>
      <c r="B48" s="134"/>
      <c r="C48" s="439" t="s">
        <v>282</v>
      </c>
      <c r="D48" s="440"/>
      <c r="E48" s="440"/>
      <c r="F48" s="441"/>
      <c r="G48" s="291"/>
      <c r="H48" s="292">
        <f>+VLOOKUP(D11,Mes!C2:D6,2,0)</f>
        <v>5.2199999999999998E-3</v>
      </c>
      <c r="I48" s="293">
        <f>ROUND($F$36*H48,-2)</f>
        <v>9100</v>
      </c>
      <c r="J48" s="294">
        <v>0</v>
      </c>
      <c r="K48" s="160">
        <f>ROUND(IF(D8=D9,IF(AND(G48=0,J48&lt;I48),0,IF(AND(G48=0,J48&gt;=I48),I48,IF(J48&lt;I48,0,IF(AND(J48&gt;=I48,J48&lt;(G48*$D$3)),I48,IF(J48&gt;(G48*$D$3),(G48*$D$3),0))))),0),-2)</f>
        <v>0</v>
      </c>
      <c r="L48" s="41"/>
      <c r="M48" s="31"/>
      <c r="N48" s="256"/>
      <c r="O48" s="179"/>
    </row>
    <row r="49" spans="1:16" ht="16.5" thickBot="1" x14ac:dyDescent="0.3">
      <c r="A49" s="42"/>
      <c r="B49" s="65"/>
      <c r="L49" s="41"/>
      <c r="M49" s="31"/>
      <c r="N49" s="155"/>
      <c r="O49" s="155"/>
    </row>
    <row r="50" spans="1:16" ht="30.75" customHeight="1" thickBot="1" x14ac:dyDescent="0.3">
      <c r="A50" s="42"/>
      <c r="B50" s="66"/>
      <c r="C50" s="452" t="s">
        <v>197</v>
      </c>
      <c r="D50" s="453"/>
      <c r="E50" s="453"/>
      <c r="F50" s="454"/>
      <c r="G50" s="215" t="s">
        <v>65</v>
      </c>
      <c r="H50" s="420" t="s">
        <v>195</v>
      </c>
      <c r="I50" s="420"/>
      <c r="J50" s="216" t="s">
        <v>66</v>
      </c>
      <c r="K50" s="214" t="s">
        <v>67</v>
      </c>
      <c r="L50" s="41"/>
      <c r="M50" s="31"/>
      <c r="N50" s="155"/>
      <c r="O50" s="155"/>
    </row>
    <row r="51" spans="1:16" ht="33.75" customHeight="1" x14ac:dyDescent="0.25">
      <c r="A51" s="42"/>
      <c r="B51" s="134"/>
      <c r="C51" s="458" t="s">
        <v>208</v>
      </c>
      <c r="D51" s="459"/>
      <c r="E51" s="459"/>
      <c r="F51" s="460"/>
      <c r="G51" s="192">
        <v>100</v>
      </c>
      <c r="H51" s="173"/>
      <c r="I51" s="174">
        <f>IF(G51+H51=0,"Verificar Limites",IF(H51=0,G51*$D$3,IF(G51=0,$F$31*H51,IF(($F$31*H51)&gt;G51*$D$3,G51*$D$3,$F$31*H51))))</f>
        <v>5237400</v>
      </c>
      <c r="J51" s="145">
        <v>0</v>
      </c>
      <c r="K51" s="158">
        <f>ROUND(IF(G51=0,J51,IF(J51&gt;(G51*$D$3),G51*$D$3,J51)),-2)</f>
        <v>0</v>
      </c>
      <c r="L51" s="41"/>
      <c r="M51" s="31"/>
      <c r="N51" s="155"/>
      <c r="O51" s="155"/>
    </row>
    <row r="52" spans="1:16" ht="30" customHeight="1" x14ac:dyDescent="0.25">
      <c r="A52" s="42"/>
      <c r="B52" s="134"/>
      <c r="C52" s="470" t="s">
        <v>207</v>
      </c>
      <c r="D52" s="471"/>
      <c r="E52" s="471"/>
      <c r="F52" s="472"/>
      <c r="G52" s="193">
        <v>16</v>
      </c>
      <c r="H52" s="175"/>
      <c r="I52" s="217">
        <f>IF(G52+H52=0,"Verificar Limites",IF(H52=0,G52*$D$3,IF(G52=0,$F$31*H52,IF(($F$31*H52)&gt;G52*$D$3,G52*$D$3,$F$31*H52))))</f>
        <v>837984</v>
      </c>
      <c r="J52" s="149"/>
      <c r="K52" s="159">
        <f>ROUND(IF(G52=0,J52,IF(J52&gt;(G52*$D$3),G52*$D$3,J52)),-2)</f>
        <v>0</v>
      </c>
      <c r="L52" s="41"/>
      <c r="M52" s="31"/>
      <c r="N52" s="390"/>
      <c r="O52" s="390"/>
      <c r="P52" s="390"/>
    </row>
    <row r="53" spans="1:16" ht="15.75" customHeight="1" thickBot="1" x14ac:dyDescent="0.3">
      <c r="A53" s="42"/>
      <c r="B53" s="134"/>
      <c r="C53" s="467" t="s">
        <v>209</v>
      </c>
      <c r="D53" s="468"/>
      <c r="E53" s="468"/>
      <c r="F53" s="469"/>
      <c r="G53" s="194">
        <v>32</v>
      </c>
      <c r="H53" s="285">
        <v>0.1</v>
      </c>
      <c r="I53" s="176">
        <f>IF(G53+H53=0,"Verificar Limites",IF(H53=0,G53*$D$3,IF(G53=0,$F$31*H53,IF(($F$31*H53)&gt;G53*$D$3,G53*$D$3,$F$31*H53))))</f>
        <v>0</v>
      </c>
      <c r="J53" s="177" t="s">
        <v>77</v>
      </c>
      <c r="K53" s="160">
        <f>IF(J53="NO",0,I53)</f>
        <v>0</v>
      </c>
      <c r="L53" s="41"/>
      <c r="M53" s="31"/>
      <c r="N53" s="155"/>
      <c r="O53" s="155"/>
    </row>
    <row r="54" spans="1:16" ht="16.5" thickBot="1" x14ac:dyDescent="0.3">
      <c r="A54" s="42"/>
      <c r="B54" s="65"/>
      <c r="L54" s="41"/>
      <c r="M54" s="31"/>
      <c r="N54" s="156"/>
      <c r="O54" s="133"/>
    </row>
    <row r="55" spans="1:16" ht="30.75" customHeight="1" thickBot="1" x14ac:dyDescent="0.3">
      <c r="A55" s="42"/>
      <c r="B55" s="66"/>
      <c r="C55" s="368" t="s">
        <v>198</v>
      </c>
      <c r="D55" s="369"/>
      <c r="E55" s="369"/>
      <c r="F55" s="370"/>
      <c r="G55" s="135" t="s">
        <v>65</v>
      </c>
      <c r="H55" s="371" t="s">
        <v>195</v>
      </c>
      <c r="I55" s="372"/>
      <c r="J55" s="135" t="s">
        <v>66</v>
      </c>
      <c r="K55" s="157" t="s">
        <v>67</v>
      </c>
      <c r="L55" s="41"/>
      <c r="M55" s="31"/>
      <c r="N55" s="133"/>
      <c r="O55" s="133"/>
    </row>
    <row r="56" spans="1:16" ht="37.5" customHeight="1" x14ac:dyDescent="0.25">
      <c r="A56" s="42"/>
      <c r="B56" s="134"/>
      <c r="C56" s="427" t="s">
        <v>222</v>
      </c>
      <c r="D56" s="428"/>
      <c r="E56" s="428"/>
      <c r="F56" s="429"/>
      <c r="G56" s="409">
        <f>IFERROR(3800/G3,0)</f>
        <v>316.66666666666669</v>
      </c>
      <c r="H56" s="412">
        <v>0.3</v>
      </c>
      <c r="I56" s="455">
        <f>IF(G56+H56=0,"Verificar Limites",IF(H56=0,G56*$D$3,IF(G56=0,$F$31*H56,IF(($F$31*H56)&gt;G56*$D$3,G56*$D$3,$F$31*H56))))</f>
        <v>0</v>
      </c>
      <c r="J56" s="130"/>
      <c r="K56" s="487">
        <f>IF(SUM(J56:J58)&gt;I56,I56,SUM(J56:J58))</f>
        <v>0</v>
      </c>
      <c r="L56" s="41"/>
      <c r="M56" s="31"/>
      <c r="N56" s="133"/>
      <c r="O56" s="133"/>
    </row>
    <row r="57" spans="1:16" ht="31.5" customHeight="1" x14ac:dyDescent="0.25">
      <c r="A57" s="42"/>
      <c r="B57" s="134"/>
      <c r="C57" s="430" t="s">
        <v>223</v>
      </c>
      <c r="D57" s="431"/>
      <c r="E57" s="431"/>
      <c r="F57" s="432"/>
      <c r="G57" s="410"/>
      <c r="H57" s="413"/>
      <c r="I57" s="456"/>
      <c r="J57" s="46"/>
      <c r="K57" s="488"/>
      <c r="L57" s="41"/>
      <c r="M57" s="31"/>
      <c r="N57" s="133"/>
      <c r="O57" s="133"/>
    </row>
    <row r="58" spans="1:16" ht="15.75" customHeight="1" thickBot="1" x14ac:dyDescent="0.3">
      <c r="A58" s="42"/>
      <c r="B58" s="134"/>
      <c r="C58" s="433" t="s">
        <v>192</v>
      </c>
      <c r="D58" s="434"/>
      <c r="E58" s="434"/>
      <c r="F58" s="435"/>
      <c r="G58" s="411"/>
      <c r="H58" s="414"/>
      <c r="I58" s="457"/>
      <c r="J58" s="131"/>
      <c r="K58" s="489"/>
      <c r="L58" s="41"/>
      <c r="M58" s="31"/>
      <c r="N58" s="133"/>
      <c r="O58" s="133"/>
    </row>
    <row r="59" spans="1:16" ht="8.1" customHeight="1" thickBot="1" x14ac:dyDescent="0.3">
      <c r="A59" s="42"/>
      <c r="B59" s="136"/>
      <c r="C59" s="127"/>
      <c r="D59" s="127"/>
      <c r="E59" s="127"/>
      <c r="F59" s="127"/>
      <c r="G59" s="128"/>
      <c r="H59" s="128"/>
      <c r="I59" s="190"/>
      <c r="J59" s="190"/>
      <c r="K59" s="190"/>
      <c r="L59" s="50"/>
      <c r="M59" s="31"/>
      <c r="N59" s="133"/>
      <c r="O59" s="133"/>
    </row>
    <row r="60" spans="1:16" ht="8.1" customHeight="1" thickBot="1" x14ac:dyDescent="0.3">
      <c r="A60" s="42"/>
      <c r="B60" s="67"/>
      <c r="C60" s="32"/>
      <c r="D60" s="32"/>
      <c r="E60" s="33"/>
      <c r="F60" s="32"/>
      <c r="G60" s="32"/>
      <c r="H60" s="32"/>
      <c r="I60" s="32"/>
      <c r="J60" s="32"/>
      <c r="K60" s="32"/>
      <c r="L60" s="129"/>
      <c r="M60" s="31"/>
      <c r="N60" s="133"/>
      <c r="O60" s="133"/>
    </row>
    <row r="61" spans="1:16" s="32" customFormat="1" ht="15" customHeight="1" x14ac:dyDescent="0.25">
      <c r="B61" s="65"/>
      <c r="C61" s="421" t="s">
        <v>201</v>
      </c>
      <c r="D61" s="422"/>
      <c r="E61" s="422"/>
      <c r="F61" s="422"/>
      <c r="G61" s="422"/>
      <c r="H61" s="422"/>
      <c r="I61" s="422"/>
      <c r="J61" s="422"/>
      <c r="K61" s="423"/>
      <c r="L61" s="41"/>
      <c r="N61" s="133"/>
      <c r="O61" s="133"/>
      <c r="P61" s="30"/>
    </row>
    <row r="62" spans="1:16" ht="15.75" x14ac:dyDescent="0.25">
      <c r="A62" s="42"/>
      <c r="B62" s="67"/>
      <c r="C62" s="398" t="s">
        <v>203</v>
      </c>
      <c r="D62" s="399"/>
      <c r="E62" s="399"/>
      <c r="F62" s="399"/>
      <c r="G62" s="399"/>
      <c r="H62" s="399"/>
      <c r="I62" s="399"/>
      <c r="J62" s="400"/>
      <c r="K62" s="162">
        <f>F31-SUM(K44:K48)</f>
        <v>0</v>
      </c>
      <c r="L62" s="41"/>
      <c r="M62" s="31"/>
      <c r="N62" s="133"/>
      <c r="O62" s="133"/>
    </row>
    <row r="63" spans="1:16" ht="15.75" x14ac:dyDescent="0.25">
      <c r="A63" s="42"/>
      <c r="B63" s="67"/>
      <c r="C63" s="464" t="s">
        <v>199</v>
      </c>
      <c r="D63" s="465"/>
      <c r="E63" s="465"/>
      <c r="F63" s="465"/>
      <c r="G63" s="465"/>
      <c r="H63" s="465"/>
      <c r="I63" s="465"/>
      <c r="J63" s="466"/>
      <c r="K63" s="163">
        <f>SUM(K51:K53)</f>
        <v>0</v>
      </c>
      <c r="L63" s="41"/>
      <c r="M63" s="31"/>
      <c r="N63" s="133"/>
      <c r="O63" s="133"/>
    </row>
    <row r="64" spans="1:16" ht="15.75" x14ac:dyDescent="0.25">
      <c r="A64" s="42"/>
      <c r="B64" s="67"/>
      <c r="C64" s="361" t="s">
        <v>200</v>
      </c>
      <c r="D64" s="362"/>
      <c r="E64" s="362"/>
      <c r="F64" s="362"/>
      <c r="G64" s="362"/>
      <c r="H64" s="362"/>
      <c r="I64" s="362"/>
      <c r="J64" s="363"/>
      <c r="K64" s="164">
        <f>K56</f>
        <v>0</v>
      </c>
      <c r="L64" s="41"/>
      <c r="M64" s="31"/>
      <c r="N64" s="133"/>
      <c r="O64" s="133"/>
    </row>
    <row r="65" spans="1:16 16384:16384" ht="15.75" x14ac:dyDescent="0.25">
      <c r="A65" s="42"/>
      <c r="B65" s="67"/>
      <c r="C65" s="398" t="s">
        <v>204</v>
      </c>
      <c r="D65" s="399"/>
      <c r="E65" s="399"/>
      <c r="F65" s="399"/>
      <c r="G65" s="399"/>
      <c r="H65" s="399"/>
      <c r="I65" s="399"/>
      <c r="J65" s="400"/>
      <c r="K65" s="162">
        <f>SUM(K63:K64)</f>
        <v>0</v>
      </c>
      <c r="L65" s="41"/>
      <c r="M65" s="31"/>
      <c r="N65" s="133"/>
      <c r="O65" s="133"/>
    </row>
    <row r="66" spans="1:16 16384:16384" ht="15.75" x14ac:dyDescent="0.25">
      <c r="A66" s="42"/>
      <c r="B66" s="67"/>
      <c r="C66" s="395" t="s">
        <v>68</v>
      </c>
      <c r="D66" s="396"/>
      <c r="E66" s="396"/>
      <c r="F66" s="396"/>
      <c r="G66" s="396"/>
      <c r="H66" s="396"/>
      <c r="I66" s="396"/>
      <c r="J66" s="397"/>
      <c r="K66" s="165">
        <f>K62-K65</f>
        <v>0</v>
      </c>
      <c r="L66" s="41"/>
      <c r="M66" s="31"/>
      <c r="N66" s="133"/>
      <c r="O66" s="133"/>
    </row>
    <row r="67" spans="1:16 16384:16384" ht="15.75" x14ac:dyDescent="0.25">
      <c r="A67" s="42"/>
      <c r="B67" s="67"/>
      <c r="C67" s="166" t="s">
        <v>287</v>
      </c>
      <c r="D67" s="43"/>
      <c r="E67" s="43"/>
      <c r="F67" s="44"/>
      <c r="G67" s="45">
        <f>+IFERROR(790/G3,0)</f>
        <v>65.833333333333329</v>
      </c>
      <c r="H67" s="123">
        <v>0</v>
      </c>
      <c r="I67" s="123">
        <f>G67*$D$3</f>
        <v>3447954.9999999995</v>
      </c>
      <c r="J67" s="140">
        <f>IF(H28="SI",K66*25%,0)</f>
        <v>0</v>
      </c>
      <c r="K67" s="161">
        <f>IF(J67&gt;(G67*$D$3),G67*$D$3,J67)</f>
        <v>0</v>
      </c>
      <c r="L67" s="41"/>
      <c r="M67" s="31"/>
      <c r="N67" s="133"/>
      <c r="O67" s="133"/>
      <c r="XFD67" s="286"/>
    </row>
    <row r="68" spans="1:16 16384:16384" ht="15.75" customHeight="1" x14ac:dyDescent="0.25">
      <c r="A68" s="42"/>
      <c r="B68" s="67"/>
      <c r="C68" s="395" t="s">
        <v>205</v>
      </c>
      <c r="D68" s="396"/>
      <c r="E68" s="396"/>
      <c r="F68" s="396"/>
      <c r="G68" s="396"/>
      <c r="H68" s="396"/>
      <c r="I68" s="396"/>
      <c r="J68" s="397"/>
      <c r="K68" s="165">
        <f>K65+K67</f>
        <v>0</v>
      </c>
      <c r="L68" s="41"/>
      <c r="M68" s="31"/>
      <c r="N68" s="133"/>
      <c r="O68" s="133"/>
    </row>
    <row r="69" spans="1:16 16384:16384" ht="31.5" customHeight="1" x14ac:dyDescent="0.25">
      <c r="A69" s="42"/>
      <c r="B69" s="67"/>
      <c r="C69" s="364" t="s">
        <v>188</v>
      </c>
      <c r="D69" s="365"/>
      <c r="E69" s="365"/>
      <c r="F69" s="365"/>
      <c r="G69" s="141">
        <f>+IFERROR(1340/G3,0)</f>
        <v>111.66666666666667</v>
      </c>
      <c r="H69" s="126">
        <v>0.4</v>
      </c>
      <c r="I69" s="124">
        <f>IF(K62*H69&gt;(G69*$D$3),(G69*$D$3),K62*H69)</f>
        <v>0</v>
      </c>
      <c r="J69" s="125"/>
      <c r="K69" s="167">
        <f>IF(K68&gt;I69,I69,K68)</f>
        <v>0</v>
      </c>
      <c r="L69" s="41"/>
      <c r="M69" s="31"/>
      <c r="N69" s="133"/>
      <c r="O69" s="133"/>
      <c r="XFD69" s="286"/>
    </row>
    <row r="70" spans="1:16 16384:16384" ht="15.75" x14ac:dyDescent="0.25">
      <c r="A70" s="42"/>
      <c r="B70" s="67"/>
      <c r="C70" s="404" t="s">
        <v>69</v>
      </c>
      <c r="D70" s="405"/>
      <c r="E70" s="405"/>
      <c r="F70" s="405"/>
      <c r="G70" s="405"/>
      <c r="H70" s="405"/>
      <c r="I70" s="405"/>
      <c r="J70" s="406"/>
      <c r="K70" s="168">
        <f>K62-K69</f>
        <v>0</v>
      </c>
      <c r="L70" s="41"/>
      <c r="M70" s="31"/>
      <c r="N70" s="113"/>
      <c r="O70" s="184"/>
      <c r="P70" s="60"/>
    </row>
    <row r="71" spans="1:16 16384:16384" ht="15.75" x14ac:dyDescent="0.25">
      <c r="A71" s="42"/>
      <c r="B71" s="67"/>
      <c r="C71" s="404" t="s">
        <v>184</v>
      </c>
      <c r="D71" s="405"/>
      <c r="E71" s="405"/>
      <c r="F71" s="405"/>
      <c r="G71" s="405"/>
      <c r="H71" s="405"/>
      <c r="I71" s="405"/>
      <c r="J71" s="406"/>
      <c r="K71" s="168">
        <f>K70/$D$3</f>
        <v>0</v>
      </c>
      <c r="L71" s="41"/>
      <c r="M71" s="31"/>
      <c r="N71" s="113"/>
      <c r="O71" s="184"/>
      <c r="P71" s="60"/>
    </row>
    <row r="72" spans="1:16 16384:16384" ht="16.5" thickBot="1" x14ac:dyDescent="0.3">
      <c r="A72" s="42"/>
      <c r="B72" s="67"/>
      <c r="C72" s="401" t="s">
        <v>185</v>
      </c>
      <c r="D72" s="402"/>
      <c r="E72" s="402"/>
      <c r="F72" s="402"/>
      <c r="G72" s="402"/>
      <c r="H72" s="402"/>
      <c r="I72" s="402"/>
      <c r="J72" s="403"/>
      <c r="K72" s="233">
        <f>ROUND(IF(K71&lt;=D15,0,IF(K71&lt;=D16,((K71-D15)*E16)*D3,IF(K71&lt;=D17,(((K71-D16)*E17)+10)*D3,IF(K71&lt;=D18,(((K71-D17)*E18)+69)*D3,IF(K71&lt;=D19,(((K71-D18)*E19)+162)*D3,IF(K71&lt;=D20,(((K71-D19)*E20)+268)*D3,(((K71-D20)*E21)+770)*D3)))))),-3)</f>
        <v>0</v>
      </c>
      <c r="L72" s="41"/>
      <c r="M72" s="31"/>
      <c r="N72" s="113"/>
      <c r="O72" s="184"/>
      <c r="P72" s="60"/>
    </row>
    <row r="73" spans="1:16 16384:16384" s="52" customFormat="1" ht="16.5" thickBot="1" x14ac:dyDescent="0.3">
      <c r="A73" s="42"/>
      <c r="B73" s="67"/>
      <c r="C73" s="169"/>
      <c r="D73" s="169"/>
      <c r="E73" s="169"/>
      <c r="F73" s="169"/>
      <c r="G73" s="170"/>
      <c r="H73" s="170"/>
      <c r="I73" s="195"/>
      <c r="J73" s="195"/>
      <c r="K73" s="195"/>
      <c r="L73" s="41"/>
      <c r="M73" s="31"/>
      <c r="N73" s="113"/>
      <c r="O73" s="184"/>
      <c r="P73" s="60"/>
    </row>
    <row r="74" spans="1:16 16384:16384" ht="15.75" x14ac:dyDescent="0.25">
      <c r="A74" s="42"/>
      <c r="B74" s="67"/>
      <c r="C74" s="366" t="s">
        <v>70</v>
      </c>
      <c r="D74" s="367"/>
      <c r="E74" s="367"/>
      <c r="F74" s="367"/>
      <c r="G74" s="367"/>
      <c r="H74" s="367"/>
      <c r="I74" s="367"/>
      <c r="J74" s="367"/>
      <c r="K74" s="185">
        <f>IF(K75=0,0,IF(K75=K72,K70,0))</f>
        <v>0</v>
      </c>
      <c r="L74" s="41"/>
      <c r="M74" s="31"/>
      <c r="N74" s="113"/>
      <c r="O74" s="184"/>
      <c r="P74" s="60"/>
    </row>
    <row r="75" spans="1:16 16384:16384" s="52" customFormat="1" ht="15.75" x14ac:dyDescent="0.25">
      <c r="A75" s="42"/>
      <c r="B75" s="67"/>
      <c r="C75" s="374" t="s">
        <v>71</v>
      </c>
      <c r="D75" s="375"/>
      <c r="E75" s="375"/>
      <c r="F75" s="375"/>
      <c r="G75" s="375"/>
      <c r="H75" s="375"/>
      <c r="I75" s="375"/>
      <c r="J75" s="375"/>
      <c r="K75" s="186">
        <f>MAX(K72)</f>
        <v>0</v>
      </c>
      <c r="L75" s="41"/>
      <c r="M75" s="31"/>
      <c r="N75" s="113"/>
      <c r="O75" s="184"/>
      <c r="P75" s="60"/>
    </row>
    <row r="76" spans="1:16 16384:16384" ht="15.75" x14ac:dyDescent="0.25">
      <c r="A76" s="42"/>
      <c r="B76" s="67"/>
      <c r="C76" s="374" t="s">
        <v>210</v>
      </c>
      <c r="D76" s="375"/>
      <c r="E76" s="375"/>
      <c r="F76" s="375"/>
      <c r="G76" s="375"/>
      <c r="H76" s="375"/>
      <c r="I76" s="375"/>
      <c r="J76" s="375"/>
      <c r="K76" s="259">
        <f>IFERROR(K75/K74,0)</f>
        <v>0</v>
      </c>
      <c r="L76" s="41"/>
      <c r="M76" s="31"/>
      <c r="N76" s="113"/>
      <c r="O76" s="184"/>
      <c r="P76" s="60"/>
    </row>
    <row r="77" spans="1:16 16384:16384" ht="15.75" x14ac:dyDescent="0.25">
      <c r="A77" s="42"/>
      <c r="B77" s="67"/>
      <c r="C77" s="374" t="s">
        <v>211</v>
      </c>
      <c r="D77" s="375"/>
      <c r="E77" s="375"/>
      <c r="F77" s="375"/>
      <c r="G77" s="375"/>
      <c r="H77" s="375"/>
      <c r="I77" s="375"/>
      <c r="J77" s="375"/>
      <c r="K77" s="209"/>
      <c r="L77" s="41"/>
      <c r="M77" s="31"/>
      <c r="N77" s="113"/>
      <c r="O77" s="184"/>
      <c r="P77" s="60"/>
    </row>
    <row r="78" spans="1:16 16384:16384" ht="16.5" thickBot="1" x14ac:dyDescent="0.3">
      <c r="A78" s="42"/>
      <c r="B78" s="67"/>
      <c r="C78" s="479" t="s">
        <v>212</v>
      </c>
      <c r="D78" s="480"/>
      <c r="E78" s="480"/>
      <c r="F78" s="480"/>
      <c r="G78" s="480"/>
      <c r="H78" s="480"/>
      <c r="I78" s="480"/>
      <c r="J78" s="480"/>
      <c r="K78" s="187">
        <f>K74*K77</f>
        <v>0</v>
      </c>
      <c r="L78" s="41"/>
      <c r="M78" s="31"/>
      <c r="N78" s="113"/>
      <c r="O78" s="184"/>
      <c r="P78" s="60"/>
    </row>
    <row r="79" spans="1:16 16384:16384" s="52" customFormat="1" ht="15.75" x14ac:dyDescent="0.25">
      <c r="A79" s="180"/>
      <c r="B79" s="181"/>
      <c r="C79" s="481" t="s">
        <v>213</v>
      </c>
      <c r="D79" s="482"/>
      <c r="E79" s="482"/>
      <c r="F79" s="482"/>
      <c r="G79" s="482"/>
      <c r="H79" s="482"/>
      <c r="I79" s="482"/>
      <c r="J79" s="483"/>
      <c r="K79" s="196">
        <f>MAX(K75,K78)</f>
        <v>0</v>
      </c>
      <c r="L79" s="182"/>
      <c r="M79" s="183"/>
      <c r="N79" s="113"/>
      <c r="O79" s="184"/>
      <c r="P79" s="60"/>
    </row>
    <row r="80" spans="1:16 16384:16384" ht="15.75" x14ac:dyDescent="0.25">
      <c r="A80" s="42"/>
      <c r="B80" s="67"/>
      <c r="C80" s="461" t="s">
        <v>214</v>
      </c>
      <c r="D80" s="462"/>
      <c r="E80" s="462"/>
      <c r="F80" s="462"/>
      <c r="G80" s="462"/>
      <c r="H80" s="462"/>
      <c r="I80" s="462"/>
      <c r="J80" s="463"/>
      <c r="K80" s="260">
        <f>MAX(K76:K77)</f>
        <v>0</v>
      </c>
      <c r="L80" s="41"/>
      <c r="M80" s="31"/>
      <c r="N80" s="113"/>
      <c r="O80" s="184"/>
      <c r="P80" s="60"/>
    </row>
    <row r="81" spans="1:16384" s="52" customFormat="1" ht="15.75" x14ac:dyDescent="0.25">
      <c r="A81" s="42"/>
      <c r="B81" s="67"/>
      <c r="C81" s="391" t="s">
        <v>175</v>
      </c>
      <c r="D81" s="392"/>
      <c r="E81" s="392"/>
      <c r="F81" s="392"/>
      <c r="G81" s="392"/>
      <c r="H81" s="392"/>
      <c r="I81" s="392"/>
      <c r="J81" s="392"/>
      <c r="K81" s="258"/>
      <c r="L81" s="41"/>
      <c r="M81" s="31"/>
      <c r="N81" s="113"/>
      <c r="O81" s="184"/>
      <c r="P81" s="60"/>
    </row>
    <row r="82" spans="1:16384" s="52" customFormat="1" ht="16.5" thickBot="1" x14ac:dyDescent="0.3">
      <c r="A82" s="42"/>
      <c r="B82" s="67"/>
      <c r="C82" s="407" t="s">
        <v>73</v>
      </c>
      <c r="D82" s="408"/>
      <c r="E82" s="408"/>
      <c r="F82" s="408"/>
      <c r="G82" s="408"/>
      <c r="H82" s="408"/>
      <c r="I82" s="408"/>
      <c r="J82" s="408"/>
      <c r="K82" s="257"/>
      <c r="L82" s="41"/>
      <c r="M82" s="31"/>
      <c r="N82" s="113"/>
      <c r="O82" s="184"/>
      <c r="P82" s="60"/>
    </row>
    <row r="83" spans="1:16384" s="52" customFormat="1" ht="15.75" x14ac:dyDescent="0.25">
      <c r="A83" s="42"/>
      <c r="B83" s="67"/>
      <c r="C83" s="393" t="s">
        <v>176</v>
      </c>
      <c r="D83" s="394"/>
      <c r="E83" s="394"/>
      <c r="F83" s="394"/>
      <c r="G83" s="394"/>
      <c r="H83" s="394"/>
      <c r="I83" s="394"/>
      <c r="J83" s="394"/>
      <c r="K83" s="188">
        <f>K74-K81</f>
        <v>0</v>
      </c>
      <c r="L83" s="41"/>
      <c r="M83" s="31"/>
      <c r="N83" s="113"/>
      <c r="O83" s="184"/>
      <c r="P83" s="60"/>
      <c r="XFD83" s="254">
        <f>+((1800000-1755606)*4%)-0</f>
        <v>1775.76</v>
      </c>
    </row>
    <row r="84" spans="1:16384" s="52" customFormat="1" ht="15.75" x14ac:dyDescent="0.25">
      <c r="A84" s="42"/>
      <c r="B84" s="67"/>
      <c r="C84" s="358" t="s">
        <v>72</v>
      </c>
      <c r="D84" s="359"/>
      <c r="E84" s="359"/>
      <c r="F84" s="359"/>
      <c r="G84" s="359"/>
      <c r="H84" s="359"/>
      <c r="I84" s="359"/>
      <c r="J84" s="360"/>
      <c r="K84" s="261">
        <f>K79-K82</f>
        <v>0</v>
      </c>
      <c r="L84" s="41"/>
      <c r="M84" s="31"/>
      <c r="N84" s="113"/>
      <c r="O84" s="184"/>
      <c r="P84" s="60"/>
      <c r="XFD84" s="254">
        <f>+((2800000-2633409)*6%)+105336</f>
        <v>115331.45999999999</v>
      </c>
    </row>
    <row r="85" spans="1:16384" s="52" customFormat="1" ht="16.5" thickBot="1" x14ac:dyDescent="0.3">
      <c r="A85" s="42"/>
      <c r="B85" s="67"/>
      <c r="C85" s="352" t="s">
        <v>261</v>
      </c>
      <c r="D85" s="353"/>
      <c r="E85" s="353"/>
      <c r="F85" s="353"/>
      <c r="G85" s="353"/>
      <c r="H85" s="353"/>
      <c r="I85" s="353"/>
      <c r="J85" s="354"/>
      <c r="K85" s="262">
        <f>IFERROR(K84/K83,0)</f>
        <v>0</v>
      </c>
      <c r="L85" s="41"/>
      <c r="M85" s="31"/>
      <c r="N85" s="113"/>
      <c r="O85" s="184"/>
      <c r="P85" s="60"/>
      <c r="XFD85" s="254"/>
    </row>
    <row r="86" spans="1:16384" s="52" customFormat="1" ht="16.5" customHeight="1" thickBot="1" x14ac:dyDescent="0.3">
      <c r="A86" s="42"/>
      <c r="B86" s="69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31"/>
      <c r="N86" s="178"/>
      <c r="O86" s="179"/>
      <c r="P86" s="114"/>
      <c r="XFD86" s="254">
        <f>+((4400000-4389015)*8%)+210672</f>
        <v>211550.8</v>
      </c>
    </row>
    <row r="87" spans="1:16384" s="52" customFormat="1" ht="16.5" customHeight="1" x14ac:dyDescent="0.25">
      <c r="A87" s="42"/>
      <c r="B87" s="61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1"/>
      <c r="N87" s="178"/>
      <c r="O87" s="179"/>
      <c r="P87" s="114"/>
      <c r="XFD87" s="254"/>
    </row>
    <row r="88" spans="1:16384" s="52" customFormat="1" ht="16.5" hidden="1" customHeight="1" thickBot="1" x14ac:dyDescent="0.3">
      <c r="A88" s="42"/>
      <c r="B88" s="61"/>
      <c r="C88" s="52" t="s">
        <v>267</v>
      </c>
      <c r="D88" s="30"/>
      <c r="E88" s="30"/>
      <c r="F88" s="30"/>
      <c r="G88" s="30"/>
      <c r="H88" s="30"/>
      <c r="I88" s="30"/>
      <c r="J88" s="30"/>
      <c r="K88" s="30"/>
      <c r="L88" s="30"/>
      <c r="M88" s="31"/>
      <c r="N88" s="178"/>
      <c r="O88" s="179"/>
      <c r="P88" s="114"/>
      <c r="XFD88" s="254"/>
    </row>
    <row r="89" spans="1:16384" s="267" customFormat="1" ht="16.5" hidden="1" customHeight="1" x14ac:dyDescent="0.25">
      <c r="A89" s="42"/>
      <c r="B89" s="61"/>
      <c r="C89" s="346" t="s">
        <v>264</v>
      </c>
      <c r="D89" s="347"/>
      <c r="E89" s="348"/>
      <c r="F89" s="270">
        <v>12000000</v>
      </c>
      <c r="G89" s="30"/>
      <c r="H89" s="349" t="s">
        <v>266</v>
      </c>
      <c r="I89" s="350"/>
      <c r="J89" s="351"/>
      <c r="K89" s="266" t="e">
        <f>+IF((F27+#REF!)&lt;10000000,0,F27-#REF!)</f>
        <v>#REF!</v>
      </c>
      <c r="L89" s="30"/>
      <c r="M89" s="31"/>
      <c r="N89" s="178"/>
      <c r="O89" s="179"/>
      <c r="P89" s="114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  <c r="GW89" s="52"/>
      <c r="GX89" s="52"/>
      <c r="GY89" s="52"/>
      <c r="GZ89" s="52"/>
      <c r="HA89" s="52"/>
      <c r="HB89" s="52"/>
      <c r="HC89" s="52"/>
      <c r="HD89" s="52"/>
      <c r="HE89" s="52"/>
      <c r="HF89" s="52"/>
      <c r="HG89" s="52"/>
      <c r="HH89" s="52"/>
      <c r="HI89" s="52"/>
      <c r="HJ89" s="52"/>
      <c r="HK89" s="52"/>
      <c r="HL89" s="52"/>
      <c r="HM89" s="52"/>
      <c r="HN89" s="52"/>
      <c r="HO89" s="52"/>
      <c r="HP89" s="52"/>
      <c r="HQ89" s="52"/>
      <c r="HR89" s="52"/>
      <c r="HS89" s="52"/>
      <c r="HT89" s="52"/>
      <c r="HU89" s="52"/>
      <c r="HV89" s="52"/>
      <c r="HW89" s="52"/>
      <c r="HX89" s="52"/>
      <c r="HY89" s="52"/>
      <c r="HZ89" s="52"/>
      <c r="IA89" s="52"/>
      <c r="IB89" s="52"/>
      <c r="IC89" s="52"/>
      <c r="ID89" s="52"/>
      <c r="IE89" s="52"/>
      <c r="IF89" s="52"/>
      <c r="IG89" s="52"/>
      <c r="IH89" s="52"/>
      <c r="II89" s="52"/>
      <c r="IJ89" s="52"/>
      <c r="IK89" s="52"/>
      <c r="IL89" s="52"/>
      <c r="IM89" s="52"/>
      <c r="IN89" s="52"/>
      <c r="IO89" s="52"/>
      <c r="IP89" s="52"/>
      <c r="IQ89" s="52"/>
      <c r="IR89" s="52"/>
      <c r="IS89" s="52"/>
      <c r="IT89" s="52"/>
      <c r="IU89" s="52"/>
      <c r="IV89" s="52"/>
      <c r="IW89" s="52"/>
      <c r="IX89" s="52"/>
      <c r="IY89" s="52"/>
      <c r="IZ89" s="52"/>
      <c r="JA89" s="52"/>
      <c r="JB89" s="52"/>
      <c r="JC89" s="52"/>
      <c r="JD89" s="52"/>
      <c r="JE89" s="52"/>
      <c r="JF89" s="52"/>
      <c r="JG89" s="52"/>
      <c r="JH89" s="52"/>
      <c r="JI89" s="52"/>
      <c r="JJ89" s="52"/>
      <c r="JK89" s="52"/>
      <c r="JL89" s="52"/>
      <c r="JM89" s="52"/>
      <c r="JN89" s="52"/>
      <c r="JO89" s="52"/>
      <c r="JP89" s="52"/>
      <c r="JQ89" s="52"/>
      <c r="JR89" s="52"/>
      <c r="JS89" s="52"/>
      <c r="JT89" s="52"/>
      <c r="JU89" s="52"/>
      <c r="JV89" s="52"/>
      <c r="JW89" s="52"/>
      <c r="JX89" s="52"/>
      <c r="JY89" s="52"/>
      <c r="JZ89" s="52"/>
      <c r="KA89" s="52"/>
      <c r="KB89" s="52"/>
      <c r="KC89" s="52"/>
      <c r="KD89" s="52"/>
      <c r="KE89" s="52"/>
      <c r="KF89" s="52"/>
      <c r="KG89" s="52"/>
      <c r="KH89" s="52"/>
      <c r="KI89" s="52"/>
      <c r="KJ89" s="52"/>
      <c r="KK89" s="52"/>
      <c r="KL89" s="52"/>
      <c r="KM89" s="52"/>
      <c r="KN89" s="52"/>
      <c r="KO89" s="52"/>
      <c r="KP89" s="52"/>
      <c r="KQ89" s="52"/>
      <c r="KR89" s="52"/>
      <c r="KS89" s="52"/>
      <c r="KT89" s="52"/>
      <c r="KU89" s="52"/>
      <c r="KV89" s="52"/>
      <c r="KW89" s="52"/>
      <c r="KX89" s="52"/>
      <c r="KY89" s="52"/>
      <c r="KZ89" s="52"/>
      <c r="LA89" s="52"/>
      <c r="LB89" s="52"/>
      <c r="LC89" s="52"/>
      <c r="LD89" s="52"/>
      <c r="LE89" s="52"/>
      <c r="LF89" s="52"/>
      <c r="LG89" s="52"/>
      <c r="LH89" s="52"/>
      <c r="LI89" s="52"/>
      <c r="LJ89" s="52"/>
      <c r="LK89" s="52"/>
      <c r="LL89" s="52"/>
      <c r="LM89" s="52"/>
      <c r="LN89" s="52"/>
      <c r="LO89" s="52"/>
      <c r="LP89" s="52"/>
      <c r="LQ89" s="52"/>
      <c r="LR89" s="52"/>
      <c r="LS89" s="52"/>
      <c r="LT89" s="52"/>
      <c r="LU89" s="52"/>
      <c r="LV89" s="52"/>
      <c r="LW89" s="52"/>
      <c r="LX89" s="52"/>
      <c r="LY89" s="52"/>
      <c r="LZ89" s="52"/>
      <c r="MA89" s="52"/>
      <c r="MB89" s="52"/>
      <c r="MC89" s="52"/>
      <c r="MD89" s="52"/>
      <c r="ME89" s="52"/>
      <c r="MF89" s="52"/>
      <c r="MG89" s="52"/>
      <c r="MH89" s="52"/>
      <c r="MI89" s="52"/>
      <c r="MJ89" s="52"/>
      <c r="MK89" s="52"/>
      <c r="ML89" s="52"/>
      <c r="MM89" s="52"/>
      <c r="MN89" s="52"/>
      <c r="MO89" s="52"/>
      <c r="MP89" s="52"/>
      <c r="MQ89" s="52"/>
      <c r="MR89" s="52"/>
      <c r="MS89" s="52"/>
      <c r="MT89" s="52"/>
      <c r="MU89" s="52"/>
      <c r="MV89" s="52"/>
      <c r="MW89" s="52"/>
      <c r="MX89" s="52"/>
      <c r="MY89" s="52"/>
      <c r="MZ89" s="52"/>
      <c r="NA89" s="52"/>
      <c r="NB89" s="52"/>
      <c r="NC89" s="52"/>
      <c r="ND89" s="52"/>
      <c r="NE89" s="52"/>
      <c r="NF89" s="52"/>
      <c r="NG89" s="52"/>
      <c r="NH89" s="52"/>
      <c r="NI89" s="52"/>
      <c r="NJ89" s="52"/>
      <c r="NK89" s="52"/>
      <c r="NL89" s="52"/>
      <c r="NM89" s="52"/>
      <c r="NN89" s="52"/>
      <c r="NO89" s="52"/>
      <c r="NP89" s="52"/>
      <c r="NQ89" s="52"/>
      <c r="NR89" s="52"/>
      <c r="NS89" s="52"/>
      <c r="NT89" s="52"/>
      <c r="NU89" s="52"/>
      <c r="NV89" s="52"/>
      <c r="NW89" s="52"/>
      <c r="NX89" s="52"/>
      <c r="NY89" s="52"/>
      <c r="NZ89" s="52"/>
      <c r="OA89" s="52"/>
      <c r="OB89" s="52"/>
      <c r="OC89" s="52"/>
      <c r="OD89" s="52"/>
      <c r="OE89" s="52"/>
      <c r="OF89" s="52"/>
      <c r="OG89" s="52"/>
      <c r="OH89" s="52"/>
      <c r="OI89" s="52"/>
      <c r="OJ89" s="52"/>
      <c r="OK89" s="52"/>
      <c r="OL89" s="52"/>
      <c r="OM89" s="52"/>
      <c r="ON89" s="52"/>
      <c r="OO89" s="52"/>
      <c r="OP89" s="52"/>
      <c r="OQ89" s="52"/>
      <c r="OR89" s="52"/>
      <c r="OS89" s="52"/>
      <c r="OT89" s="52"/>
      <c r="OU89" s="52"/>
      <c r="OV89" s="52"/>
      <c r="OW89" s="52"/>
      <c r="OX89" s="52"/>
      <c r="OY89" s="52"/>
      <c r="OZ89" s="52"/>
      <c r="PA89" s="52"/>
      <c r="PB89" s="52"/>
      <c r="PC89" s="52"/>
      <c r="PD89" s="52"/>
      <c r="PE89" s="52"/>
      <c r="PF89" s="52"/>
      <c r="PG89" s="52"/>
      <c r="PH89" s="52"/>
      <c r="PI89" s="52"/>
      <c r="PJ89" s="52"/>
      <c r="PK89" s="52"/>
      <c r="PL89" s="52"/>
      <c r="PM89" s="52"/>
      <c r="PN89" s="52"/>
      <c r="PO89" s="52"/>
      <c r="PP89" s="52"/>
      <c r="PQ89" s="52"/>
      <c r="PR89" s="52"/>
      <c r="PS89" s="52"/>
      <c r="PT89" s="52"/>
      <c r="PU89" s="52"/>
      <c r="PV89" s="52"/>
      <c r="PW89" s="52"/>
      <c r="PX89" s="52"/>
      <c r="PY89" s="52"/>
      <c r="PZ89" s="52"/>
      <c r="QA89" s="52"/>
      <c r="QB89" s="52"/>
      <c r="QC89" s="52"/>
      <c r="QD89" s="52"/>
      <c r="QE89" s="52"/>
      <c r="QF89" s="52"/>
      <c r="QG89" s="52"/>
      <c r="QH89" s="52"/>
      <c r="QI89" s="52"/>
      <c r="QJ89" s="52"/>
      <c r="QK89" s="52"/>
      <c r="QL89" s="52"/>
      <c r="QM89" s="52"/>
      <c r="QN89" s="52"/>
      <c r="QO89" s="52"/>
      <c r="QP89" s="52"/>
      <c r="QQ89" s="52"/>
      <c r="QR89" s="52"/>
      <c r="QS89" s="52"/>
      <c r="QT89" s="52"/>
      <c r="QU89" s="52"/>
      <c r="QV89" s="52"/>
      <c r="QW89" s="52"/>
      <c r="QX89" s="52"/>
      <c r="QY89" s="52"/>
      <c r="QZ89" s="52"/>
      <c r="RA89" s="52"/>
      <c r="RB89" s="52"/>
      <c r="RC89" s="52"/>
      <c r="RD89" s="52"/>
      <c r="RE89" s="52"/>
      <c r="RF89" s="52"/>
      <c r="RG89" s="52"/>
      <c r="RH89" s="52"/>
      <c r="RI89" s="52"/>
      <c r="RJ89" s="52"/>
      <c r="RK89" s="52"/>
      <c r="RL89" s="52"/>
      <c r="RM89" s="52"/>
      <c r="RN89" s="52"/>
      <c r="RO89" s="52"/>
      <c r="RP89" s="52"/>
      <c r="RQ89" s="52"/>
      <c r="RR89" s="52"/>
      <c r="RS89" s="52"/>
      <c r="RT89" s="52"/>
      <c r="RU89" s="52"/>
      <c r="RV89" s="52"/>
      <c r="RW89" s="52"/>
      <c r="RX89" s="52"/>
      <c r="RY89" s="52"/>
      <c r="RZ89" s="52"/>
      <c r="SA89" s="52"/>
      <c r="SB89" s="52"/>
      <c r="SC89" s="52"/>
      <c r="SD89" s="52"/>
      <c r="SE89" s="52"/>
      <c r="SF89" s="52"/>
      <c r="SG89" s="52"/>
      <c r="SH89" s="52"/>
      <c r="SI89" s="52"/>
      <c r="SJ89" s="52"/>
      <c r="SK89" s="52"/>
      <c r="SL89" s="52"/>
      <c r="SM89" s="52"/>
      <c r="SN89" s="52"/>
      <c r="SO89" s="52"/>
      <c r="SP89" s="52"/>
      <c r="SQ89" s="52"/>
      <c r="SR89" s="52"/>
      <c r="SS89" s="52"/>
      <c r="ST89" s="52"/>
      <c r="SU89" s="52"/>
      <c r="SV89" s="52"/>
      <c r="SW89" s="52"/>
      <c r="SX89" s="52"/>
      <c r="SY89" s="52"/>
      <c r="SZ89" s="52"/>
      <c r="TA89" s="52"/>
      <c r="TB89" s="52"/>
      <c r="TC89" s="52"/>
      <c r="TD89" s="52"/>
      <c r="TE89" s="52"/>
      <c r="TF89" s="52"/>
      <c r="TG89" s="52"/>
      <c r="TH89" s="52"/>
      <c r="TI89" s="52"/>
      <c r="TJ89" s="52"/>
      <c r="TK89" s="52"/>
      <c r="TL89" s="52"/>
      <c r="TM89" s="52"/>
      <c r="TN89" s="52"/>
      <c r="TO89" s="52"/>
      <c r="TP89" s="52"/>
      <c r="TQ89" s="52"/>
      <c r="TR89" s="52"/>
      <c r="TS89" s="52"/>
      <c r="TT89" s="52"/>
      <c r="TU89" s="52"/>
      <c r="TV89" s="52"/>
      <c r="TW89" s="52"/>
      <c r="TX89" s="52"/>
      <c r="TY89" s="52"/>
      <c r="TZ89" s="52"/>
      <c r="UA89" s="52"/>
      <c r="UB89" s="52"/>
      <c r="UC89" s="52"/>
      <c r="UD89" s="52"/>
      <c r="UE89" s="52"/>
      <c r="UF89" s="52"/>
      <c r="UG89" s="52"/>
      <c r="UH89" s="52"/>
      <c r="UI89" s="52"/>
      <c r="UJ89" s="52"/>
      <c r="UK89" s="52"/>
      <c r="UL89" s="52"/>
      <c r="UM89" s="52"/>
      <c r="UN89" s="52"/>
      <c r="UO89" s="52"/>
      <c r="UP89" s="52"/>
      <c r="UQ89" s="52"/>
      <c r="UR89" s="52"/>
      <c r="US89" s="52"/>
      <c r="UT89" s="52"/>
      <c r="UU89" s="52"/>
      <c r="UV89" s="52"/>
      <c r="UW89" s="52"/>
      <c r="UX89" s="52"/>
      <c r="UY89" s="52"/>
      <c r="UZ89" s="52"/>
      <c r="VA89" s="52"/>
      <c r="VB89" s="52"/>
      <c r="VC89" s="52"/>
      <c r="VD89" s="52"/>
      <c r="VE89" s="52"/>
      <c r="VF89" s="52"/>
      <c r="VG89" s="52"/>
      <c r="VH89" s="52"/>
      <c r="VI89" s="52"/>
      <c r="VJ89" s="52"/>
      <c r="VK89" s="52"/>
      <c r="VL89" s="52"/>
      <c r="VM89" s="52"/>
      <c r="VN89" s="52"/>
      <c r="VO89" s="52"/>
      <c r="VP89" s="52"/>
      <c r="VQ89" s="52"/>
      <c r="VR89" s="52"/>
      <c r="VS89" s="52"/>
      <c r="VT89" s="52"/>
      <c r="VU89" s="52"/>
      <c r="VV89" s="52"/>
      <c r="VW89" s="52"/>
      <c r="VX89" s="52"/>
      <c r="VY89" s="52"/>
      <c r="VZ89" s="52"/>
      <c r="WA89" s="52"/>
      <c r="WB89" s="52"/>
      <c r="WC89" s="52"/>
      <c r="WD89" s="52"/>
      <c r="WE89" s="52"/>
      <c r="WF89" s="52"/>
      <c r="WG89" s="52"/>
      <c r="WH89" s="52"/>
      <c r="WI89" s="52"/>
      <c r="WJ89" s="52"/>
      <c r="WK89" s="52"/>
      <c r="WL89" s="52"/>
      <c r="WM89" s="52"/>
      <c r="WN89" s="52"/>
      <c r="WO89" s="52"/>
      <c r="WP89" s="52"/>
      <c r="WQ89" s="52"/>
      <c r="WR89" s="52"/>
      <c r="WS89" s="52"/>
      <c r="WT89" s="52"/>
      <c r="WU89" s="52"/>
      <c r="WV89" s="52"/>
      <c r="WW89" s="52"/>
      <c r="WX89" s="52"/>
      <c r="WY89" s="52"/>
      <c r="WZ89" s="52"/>
      <c r="XA89" s="52"/>
      <c r="XB89" s="52"/>
      <c r="XC89" s="52"/>
      <c r="XD89" s="52"/>
      <c r="XE89" s="52"/>
      <c r="XF89" s="52"/>
      <c r="XG89" s="52"/>
      <c r="XH89" s="52"/>
      <c r="XI89" s="52"/>
      <c r="XJ89" s="52"/>
      <c r="XK89" s="52"/>
      <c r="XL89" s="52"/>
      <c r="XM89" s="52"/>
      <c r="XN89" s="52"/>
      <c r="XO89" s="52"/>
      <c r="XP89" s="52"/>
      <c r="XQ89" s="52"/>
      <c r="XR89" s="52"/>
      <c r="XS89" s="52"/>
      <c r="XT89" s="52"/>
      <c r="XU89" s="52"/>
      <c r="XV89" s="52"/>
      <c r="XW89" s="52"/>
      <c r="XX89" s="52"/>
      <c r="XY89" s="52"/>
      <c r="XZ89" s="52"/>
      <c r="YA89" s="52"/>
      <c r="YB89" s="52"/>
      <c r="YC89" s="52"/>
      <c r="YD89" s="52"/>
      <c r="YE89" s="52"/>
      <c r="YF89" s="52"/>
      <c r="YG89" s="52"/>
      <c r="YH89" s="52"/>
      <c r="YI89" s="52"/>
      <c r="YJ89" s="52"/>
      <c r="YK89" s="52"/>
      <c r="YL89" s="52"/>
      <c r="YM89" s="52"/>
      <c r="YN89" s="52"/>
      <c r="YO89" s="52"/>
      <c r="YP89" s="52"/>
      <c r="YQ89" s="52"/>
      <c r="YR89" s="52"/>
      <c r="YS89" s="52"/>
      <c r="YT89" s="52"/>
      <c r="YU89" s="52"/>
      <c r="YV89" s="52"/>
      <c r="YW89" s="52"/>
      <c r="YX89" s="52"/>
      <c r="YY89" s="52"/>
      <c r="YZ89" s="52"/>
      <c r="ZA89" s="52"/>
      <c r="ZB89" s="52"/>
      <c r="ZC89" s="52"/>
      <c r="ZD89" s="52"/>
      <c r="ZE89" s="52"/>
      <c r="ZF89" s="52"/>
      <c r="ZG89" s="52"/>
      <c r="ZH89" s="52"/>
      <c r="ZI89" s="52"/>
      <c r="ZJ89" s="52"/>
      <c r="ZK89" s="52"/>
      <c r="ZL89" s="52"/>
      <c r="ZM89" s="52"/>
      <c r="ZN89" s="52"/>
      <c r="ZO89" s="52"/>
      <c r="ZP89" s="52"/>
      <c r="ZQ89" s="52"/>
      <c r="ZR89" s="52"/>
      <c r="ZS89" s="52"/>
      <c r="ZT89" s="52"/>
      <c r="ZU89" s="52"/>
      <c r="ZV89" s="52"/>
      <c r="ZW89" s="52"/>
      <c r="ZX89" s="52"/>
      <c r="ZY89" s="52"/>
      <c r="ZZ89" s="52"/>
      <c r="AAA89" s="52"/>
      <c r="AAB89" s="52"/>
      <c r="AAC89" s="52"/>
      <c r="AAD89" s="52"/>
      <c r="AAE89" s="52"/>
      <c r="AAF89" s="52"/>
      <c r="AAG89" s="52"/>
      <c r="AAH89" s="52"/>
      <c r="AAI89" s="52"/>
      <c r="AAJ89" s="52"/>
      <c r="AAK89" s="52"/>
      <c r="AAL89" s="52"/>
      <c r="AAM89" s="52"/>
      <c r="AAN89" s="52"/>
      <c r="AAO89" s="52"/>
      <c r="AAP89" s="52"/>
      <c r="AAQ89" s="52"/>
      <c r="AAR89" s="52"/>
      <c r="AAS89" s="52"/>
      <c r="AAT89" s="52"/>
      <c r="AAU89" s="52"/>
      <c r="AAV89" s="52"/>
      <c r="AAW89" s="52"/>
      <c r="AAX89" s="52"/>
      <c r="AAY89" s="52"/>
      <c r="AAZ89" s="52"/>
      <c r="ABA89" s="52"/>
      <c r="ABB89" s="52"/>
      <c r="ABC89" s="52"/>
      <c r="ABD89" s="52"/>
      <c r="ABE89" s="52"/>
      <c r="ABF89" s="52"/>
      <c r="ABG89" s="52"/>
      <c r="ABH89" s="52"/>
      <c r="ABI89" s="52"/>
      <c r="ABJ89" s="52"/>
      <c r="ABK89" s="52"/>
      <c r="ABL89" s="52"/>
      <c r="ABM89" s="52"/>
      <c r="ABN89" s="52"/>
      <c r="ABO89" s="52"/>
      <c r="ABP89" s="52"/>
      <c r="ABQ89" s="52"/>
      <c r="ABR89" s="52"/>
      <c r="ABS89" s="52"/>
      <c r="ABT89" s="52"/>
      <c r="ABU89" s="52"/>
      <c r="ABV89" s="52"/>
      <c r="ABW89" s="52"/>
      <c r="ABX89" s="52"/>
      <c r="ABY89" s="52"/>
      <c r="ABZ89" s="52"/>
      <c r="ACA89" s="52"/>
      <c r="ACB89" s="52"/>
      <c r="ACC89" s="52"/>
      <c r="ACD89" s="52"/>
      <c r="ACE89" s="52"/>
      <c r="ACF89" s="52"/>
      <c r="ACG89" s="52"/>
      <c r="ACH89" s="52"/>
      <c r="ACI89" s="52"/>
      <c r="ACJ89" s="52"/>
      <c r="ACK89" s="52"/>
      <c r="ACL89" s="52"/>
      <c r="ACM89" s="52"/>
      <c r="ACN89" s="52"/>
      <c r="ACO89" s="52"/>
      <c r="ACP89" s="52"/>
      <c r="ACQ89" s="52"/>
      <c r="ACR89" s="52"/>
      <c r="ACS89" s="52"/>
      <c r="ACT89" s="52"/>
      <c r="ACU89" s="52"/>
      <c r="ACV89" s="52"/>
      <c r="ACW89" s="52"/>
      <c r="ACX89" s="52"/>
      <c r="ACY89" s="52"/>
      <c r="ACZ89" s="52"/>
      <c r="ADA89" s="52"/>
      <c r="ADB89" s="52"/>
      <c r="ADC89" s="52"/>
      <c r="ADD89" s="52"/>
      <c r="ADE89" s="52"/>
      <c r="ADF89" s="52"/>
      <c r="ADG89" s="52"/>
      <c r="ADH89" s="52"/>
      <c r="ADI89" s="52"/>
      <c r="ADJ89" s="52"/>
      <c r="ADK89" s="52"/>
      <c r="ADL89" s="52"/>
      <c r="ADM89" s="52"/>
      <c r="ADN89" s="52"/>
      <c r="ADO89" s="52"/>
      <c r="ADP89" s="52"/>
      <c r="ADQ89" s="52"/>
      <c r="ADR89" s="52"/>
      <c r="ADS89" s="52"/>
      <c r="ADT89" s="52"/>
      <c r="ADU89" s="52"/>
      <c r="ADV89" s="52"/>
      <c r="ADW89" s="52"/>
      <c r="ADX89" s="52"/>
      <c r="ADY89" s="52"/>
      <c r="ADZ89" s="52"/>
      <c r="AEA89" s="52"/>
      <c r="AEB89" s="52"/>
      <c r="AEC89" s="52"/>
      <c r="AED89" s="52"/>
      <c r="AEE89" s="52"/>
      <c r="AEF89" s="52"/>
      <c r="AEG89" s="52"/>
      <c r="AEH89" s="52"/>
      <c r="AEI89" s="52"/>
      <c r="AEJ89" s="52"/>
      <c r="AEK89" s="52"/>
      <c r="AEL89" s="52"/>
      <c r="AEM89" s="52"/>
      <c r="AEN89" s="52"/>
      <c r="AEO89" s="52"/>
      <c r="AEP89" s="52"/>
      <c r="AEQ89" s="52"/>
      <c r="AER89" s="52"/>
      <c r="AES89" s="52"/>
      <c r="AET89" s="52"/>
      <c r="AEU89" s="52"/>
      <c r="AEV89" s="52"/>
      <c r="AEW89" s="52"/>
      <c r="AEX89" s="52"/>
      <c r="AEY89" s="52"/>
      <c r="AEZ89" s="52"/>
      <c r="AFA89" s="52"/>
      <c r="AFB89" s="52"/>
      <c r="AFC89" s="52"/>
      <c r="AFD89" s="52"/>
      <c r="AFE89" s="52"/>
      <c r="AFF89" s="52"/>
      <c r="AFG89" s="52"/>
      <c r="AFH89" s="52"/>
      <c r="AFI89" s="52"/>
      <c r="AFJ89" s="52"/>
      <c r="AFK89" s="52"/>
      <c r="AFL89" s="52"/>
      <c r="AFM89" s="52"/>
      <c r="AFN89" s="52"/>
      <c r="AFO89" s="52"/>
      <c r="AFP89" s="52"/>
      <c r="AFQ89" s="52"/>
      <c r="AFR89" s="52"/>
      <c r="AFS89" s="52"/>
      <c r="AFT89" s="52"/>
      <c r="AFU89" s="52"/>
      <c r="AFV89" s="52"/>
      <c r="AFW89" s="52"/>
      <c r="AFX89" s="52"/>
      <c r="AFY89" s="52"/>
      <c r="AFZ89" s="52"/>
      <c r="AGA89" s="52"/>
      <c r="AGB89" s="52"/>
      <c r="AGC89" s="52"/>
      <c r="AGD89" s="52"/>
      <c r="AGE89" s="52"/>
      <c r="AGF89" s="52"/>
      <c r="AGG89" s="52"/>
      <c r="AGH89" s="52"/>
      <c r="AGI89" s="52"/>
      <c r="AGJ89" s="52"/>
      <c r="AGK89" s="52"/>
      <c r="AGL89" s="52"/>
      <c r="AGM89" s="52"/>
      <c r="AGN89" s="52"/>
      <c r="AGO89" s="52"/>
      <c r="AGP89" s="52"/>
      <c r="AGQ89" s="52"/>
      <c r="AGR89" s="52"/>
      <c r="AGS89" s="52"/>
      <c r="AGT89" s="52"/>
      <c r="AGU89" s="52"/>
      <c r="AGV89" s="52"/>
      <c r="AGW89" s="52"/>
      <c r="AGX89" s="52"/>
      <c r="AGY89" s="52"/>
      <c r="AGZ89" s="52"/>
      <c r="AHA89" s="52"/>
      <c r="AHB89" s="52"/>
      <c r="AHC89" s="52"/>
      <c r="AHD89" s="52"/>
      <c r="AHE89" s="52"/>
      <c r="AHF89" s="52"/>
      <c r="AHG89" s="52"/>
      <c r="AHH89" s="52"/>
      <c r="AHI89" s="52"/>
      <c r="AHJ89" s="52"/>
      <c r="AHK89" s="52"/>
      <c r="AHL89" s="52"/>
      <c r="AHM89" s="52"/>
      <c r="AHN89" s="52"/>
      <c r="AHO89" s="52"/>
      <c r="AHP89" s="52"/>
      <c r="AHQ89" s="52"/>
      <c r="AHR89" s="52"/>
      <c r="AHS89" s="52"/>
      <c r="AHT89" s="52"/>
      <c r="AHU89" s="52"/>
      <c r="AHV89" s="52"/>
      <c r="AHW89" s="52"/>
      <c r="AHX89" s="52"/>
      <c r="AHY89" s="52"/>
      <c r="AHZ89" s="52"/>
      <c r="AIA89" s="52"/>
      <c r="AIB89" s="52"/>
      <c r="AIC89" s="52"/>
      <c r="AID89" s="52"/>
      <c r="AIE89" s="52"/>
      <c r="AIF89" s="52"/>
      <c r="AIG89" s="52"/>
      <c r="AIH89" s="52"/>
      <c r="AII89" s="52"/>
      <c r="AIJ89" s="52"/>
      <c r="AIK89" s="52"/>
      <c r="AIL89" s="52"/>
      <c r="AIM89" s="52"/>
      <c r="AIN89" s="52"/>
      <c r="AIO89" s="52"/>
      <c r="AIP89" s="52"/>
      <c r="AIQ89" s="52"/>
      <c r="AIR89" s="52"/>
      <c r="AIS89" s="52"/>
      <c r="AIT89" s="52"/>
      <c r="AIU89" s="52"/>
      <c r="AIV89" s="52"/>
      <c r="AIW89" s="52"/>
      <c r="AIX89" s="52"/>
      <c r="AIY89" s="52"/>
      <c r="AIZ89" s="52"/>
      <c r="AJA89" s="52"/>
      <c r="AJB89" s="52"/>
      <c r="AJC89" s="52"/>
      <c r="AJD89" s="52"/>
      <c r="AJE89" s="52"/>
      <c r="AJF89" s="52"/>
      <c r="AJG89" s="52"/>
      <c r="AJH89" s="52"/>
      <c r="AJI89" s="52"/>
      <c r="AJJ89" s="52"/>
      <c r="AJK89" s="52"/>
      <c r="AJL89" s="52"/>
      <c r="AJM89" s="52"/>
      <c r="AJN89" s="52"/>
      <c r="AJO89" s="52"/>
      <c r="AJP89" s="52"/>
      <c r="AJQ89" s="52"/>
      <c r="AJR89" s="52"/>
      <c r="AJS89" s="52"/>
      <c r="AJT89" s="52"/>
      <c r="AJU89" s="52"/>
      <c r="AJV89" s="52"/>
      <c r="AJW89" s="52"/>
      <c r="AJX89" s="52"/>
      <c r="AJY89" s="52"/>
      <c r="AJZ89" s="52"/>
      <c r="AKA89" s="52"/>
      <c r="AKB89" s="52"/>
      <c r="AKC89" s="52"/>
      <c r="AKD89" s="52"/>
      <c r="AKE89" s="52"/>
      <c r="AKF89" s="52"/>
      <c r="AKG89" s="52"/>
      <c r="AKH89" s="52"/>
      <c r="AKI89" s="52"/>
      <c r="AKJ89" s="52"/>
      <c r="AKK89" s="52"/>
      <c r="AKL89" s="52"/>
      <c r="AKM89" s="52"/>
      <c r="AKN89" s="52"/>
      <c r="AKO89" s="52"/>
      <c r="AKP89" s="52"/>
      <c r="AKQ89" s="52"/>
      <c r="AKR89" s="52"/>
      <c r="AKS89" s="52"/>
      <c r="AKT89" s="52"/>
      <c r="AKU89" s="52"/>
      <c r="AKV89" s="52"/>
      <c r="AKW89" s="52"/>
      <c r="AKX89" s="52"/>
      <c r="AKY89" s="52"/>
      <c r="AKZ89" s="52"/>
      <c r="ALA89" s="52"/>
      <c r="ALB89" s="52"/>
      <c r="ALC89" s="52"/>
      <c r="ALD89" s="52"/>
      <c r="ALE89" s="52"/>
      <c r="ALF89" s="52"/>
      <c r="ALG89" s="52"/>
      <c r="ALH89" s="52"/>
      <c r="ALI89" s="52"/>
      <c r="ALJ89" s="52"/>
      <c r="ALK89" s="52"/>
      <c r="ALL89" s="52"/>
      <c r="ALM89" s="52"/>
      <c r="ALN89" s="52"/>
      <c r="ALO89" s="52"/>
      <c r="ALP89" s="52"/>
      <c r="ALQ89" s="52"/>
      <c r="ALR89" s="52"/>
      <c r="ALS89" s="52"/>
      <c r="ALT89" s="52"/>
      <c r="ALU89" s="52"/>
      <c r="ALV89" s="52"/>
      <c r="ALW89" s="52"/>
      <c r="ALX89" s="52"/>
      <c r="ALY89" s="52"/>
      <c r="ALZ89" s="52"/>
      <c r="AMA89" s="52"/>
      <c r="AMB89" s="52"/>
      <c r="AMC89" s="52"/>
      <c r="AMD89" s="52"/>
      <c r="AME89" s="52"/>
      <c r="AMF89" s="52"/>
      <c r="AMG89" s="52"/>
      <c r="AMH89" s="52"/>
      <c r="AMI89" s="52"/>
      <c r="AMJ89" s="52"/>
      <c r="AMK89" s="52"/>
      <c r="AML89" s="52"/>
      <c r="AMM89" s="52"/>
      <c r="AMN89" s="52"/>
      <c r="AMO89" s="52"/>
      <c r="AMP89" s="52"/>
      <c r="AMQ89" s="52"/>
      <c r="AMR89" s="52"/>
      <c r="AMS89" s="52"/>
      <c r="AMT89" s="52"/>
      <c r="AMU89" s="52"/>
      <c r="AMV89" s="52"/>
      <c r="AMW89" s="52"/>
      <c r="AMX89" s="52"/>
      <c r="AMY89" s="52"/>
      <c r="AMZ89" s="52"/>
      <c r="ANA89" s="52"/>
      <c r="ANB89" s="52"/>
      <c r="ANC89" s="52"/>
      <c r="AND89" s="52"/>
      <c r="ANE89" s="52"/>
      <c r="ANF89" s="52"/>
      <c r="ANG89" s="52"/>
      <c r="ANH89" s="52"/>
      <c r="ANI89" s="52"/>
      <c r="ANJ89" s="52"/>
      <c r="ANK89" s="52"/>
      <c r="ANL89" s="52"/>
      <c r="ANM89" s="52"/>
      <c r="ANN89" s="52"/>
      <c r="ANO89" s="52"/>
      <c r="ANP89" s="52"/>
      <c r="ANQ89" s="52"/>
      <c r="ANR89" s="52"/>
      <c r="ANS89" s="52"/>
      <c r="ANT89" s="52"/>
      <c r="ANU89" s="52"/>
      <c r="ANV89" s="52"/>
      <c r="ANW89" s="52"/>
      <c r="ANX89" s="52"/>
      <c r="ANY89" s="52"/>
      <c r="ANZ89" s="52"/>
      <c r="AOA89" s="52"/>
      <c r="AOB89" s="52"/>
      <c r="AOC89" s="52"/>
      <c r="AOD89" s="52"/>
      <c r="AOE89" s="52"/>
      <c r="AOF89" s="52"/>
      <c r="AOG89" s="52"/>
      <c r="AOH89" s="52"/>
      <c r="AOI89" s="52"/>
      <c r="AOJ89" s="52"/>
      <c r="AOK89" s="52"/>
      <c r="AOL89" s="52"/>
      <c r="AOM89" s="52"/>
      <c r="AON89" s="52"/>
      <c r="AOO89" s="52"/>
      <c r="AOP89" s="52"/>
      <c r="AOQ89" s="52"/>
      <c r="AOR89" s="52"/>
      <c r="AOS89" s="52"/>
      <c r="AOT89" s="52"/>
      <c r="AOU89" s="52"/>
      <c r="AOV89" s="52"/>
      <c r="AOW89" s="52"/>
      <c r="AOX89" s="52"/>
      <c r="AOY89" s="52"/>
      <c r="AOZ89" s="52"/>
      <c r="APA89" s="52"/>
      <c r="APB89" s="52"/>
      <c r="APC89" s="52"/>
      <c r="APD89" s="52"/>
      <c r="APE89" s="52"/>
      <c r="APF89" s="52"/>
      <c r="APG89" s="52"/>
      <c r="APH89" s="52"/>
      <c r="API89" s="52"/>
      <c r="APJ89" s="52"/>
      <c r="APK89" s="52"/>
      <c r="APL89" s="52"/>
      <c r="APM89" s="52"/>
      <c r="APN89" s="52"/>
      <c r="APO89" s="52"/>
      <c r="APP89" s="52"/>
      <c r="APQ89" s="52"/>
      <c r="APR89" s="52"/>
      <c r="APS89" s="52"/>
      <c r="APT89" s="52"/>
      <c r="APU89" s="52"/>
      <c r="APV89" s="52"/>
      <c r="APW89" s="52"/>
      <c r="APX89" s="52"/>
      <c r="APY89" s="52"/>
      <c r="APZ89" s="52"/>
      <c r="AQA89" s="52"/>
      <c r="AQB89" s="52"/>
      <c r="AQC89" s="52"/>
      <c r="AQD89" s="52"/>
      <c r="AQE89" s="52"/>
      <c r="AQF89" s="52"/>
      <c r="AQG89" s="52"/>
      <c r="AQH89" s="52"/>
      <c r="AQI89" s="52"/>
      <c r="AQJ89" s="52"/>
      <c r="AQK89" s="52"/>
      <c r="AQL89" s="52"/>
      <c r="AQM89" s="52"/>
      <c r="AQN89" s="52"/>
      <c r="AQO89" s="52"/>
      <c r="AQP89" s="52"/>
      <c r="AQQ89" s="52"/>
      <c r="AQR89" s="52"/>
      <c r="AQS89" s="52"/>
      <c r="AQT89" s="52"/>
      <c r="AQU89" s="52"/>
      <c r="AQV89" s="52"/>
      <c r="AQW89" s="52"/>
      <c r="AQX89" s="52"/>
      <c r="AQY89" s="52"/>
      <c r="AQZ89" s="52"/>
      <c r="ARA89" s="52"/>
      <c r="ARB89" s="52"/>
      <c r="ARC89" s="52"/>
      <c r="ARD89" s="52"/>
      <c r="ARE89" s="52"/>
      <c r="ARF89" s="52"/>
      <c r="ARG89" s="52"/>
      <c r="ARH89" s="52"/>
      <c r="ARI89" s="52"/>
      <c r="ARJ89" s="52"/>
      <c r="ARK89" s="52"/>
      <c r="ARL89" s="52"/>
      <c r="ARM89" s="52"/>
      <c r="ARN89" s="52"/>
      <c r="ARO89" s="52"/>
      <c r="ARP89" s="52"/>
      <c r="ARQ89" s="52"/>
      <c r="ARR89" s="52"/>
      <c r="ARS89" s="52"/>
      <c r="ART89" s="52"/>
      <c r="ARU89" s="52"/>
      <c r="ARV89" s="52"/>
      <c r="ARW89" s="52"/>
      <c r="ARX89" s="52"/>
      <c r="ARY89" s="52"/>
      <c r="ARZ89" s="52"/>
      <c r="ASA89" s="52"/>
      <c r="ASB89" s="52"/>
      <c r="ASC89" s="52"/>
      <c r="ASD89" s="52"/>
      <c r="ASE89" s="52"/>
      <c r="ASF89" s="52"/>
      <c r="ASG89" s="52"/>
      <c r="ASH89" s="52"/>
      <c r="ASI89" s="52"/>
      <c r="ASJ89" s="52"/>
      <c r="ASK89" s="52"/>
      <c r="ASL89" s="52"/>
      <c r="ASM89" s="52"/>
      <c r="ASN89" s="52"/>
      <c r="ASO89" s="52"/>
      <c r="ASP89" s="52"/>
      <c r="ASQ89" s="52"/>
      <c r="ASR89" s="52"/>
      <c r="ASS89" s="52"/>
      <c r="AST89" s="52"/>
      <c r="ASU89" s="52"/>
      <c r="ASV89" s="52"/>
      <c r="ASW89" s="52"/>
      <c r="ASX89" s="52"/>
      <c r="ASY89" s="52"/>
      <c r="ASZ89" s="52"/>
      <c r="ATA89" s="52"/>
      <c r="ATB89" s="52"/>
      <c r="ATC89" s="52"/>
      <c r="ATD89" s="52"/>
      <c r="ATE89" s="52"/>
      <c r="ATF89" s="52"/>
      <c r="ATG89" s="52"/>
      <c r="ATH89" s="52"/>
      <c r="ATI89" s="52"/>
      <c r="ATJ89" s="52"/>
      <c r="ATK89" s="52"/>
      <c r="ATL89" s="52"/>
      <c r="ATM89" s="52"/>
      <c r="ATN89" s="52"/>
      <c r="ATO89" s="52"/>
      <c r="ATP89" s="52"/>
      <c r="ATQ89" s="52"/>
      <c r="ATR89" s="52"/>
      <c r="ATS89" s="52"/>
      <c r="ATT89" s="52"/>
      <c r="ATU89" s="52"/>
      <c r="ATV89" s="52"/>
      <c r="ATW89" s="52"/>
      <c r="ATX89" s="52"/>
      <c r="ATY89" s="52"/>
      <c r="ATZ89" s="52"/>
      <c r="AUA89" s="52"/>
      <c r="AUB89" s="52"/>
      <c r="AUC89" s="52"/>
      <c r="AUD89" s="52"/>
      <c r="AUE89" s="52"/>
      <c r="AUF89" s="52"/>
      <c r="AUG89" s="52"/>
      <c r="AUH89" s="52"/>
      <c r="AUI89" s="52"/>
      <c r="AUJ89" s="52"/>
      <c r="AUK89" s="52"/>
      <c r="AUL89" s="52"/>
      <c r="AUM89" s="52"/>
      <c r="AUN89" s="52"/>
      <c r="AUO89" s="52"/>
      <c r="AUP89" s="52"/>
      <c r="AUQ89" s="52"/>
      <c r="AUR89" s="52"/>
      <c r="AUS89" s="52"/>
      <c r="AUT89" s="52"/>
      <c r="AUU89" s="52"/>
      <c r="AUV89" s="52"/>
      <c r="AUW89" s="52"/>
      <c r="AUX89" s="52"/>
      <c r="AUY89" s="52"/>
      <c r="AUZ89" s="52"/>
      <c r="AVA89" s="52"/>
      <c r="AVB89" s="52"/>
      <c r="AVC89" s="52"/>
      <c r="AVD89" s="52"/>
      <c r="AVE89" s="52"/>
      <c r="AVF89" s="52"/>
      <c r="AVG89" s="52"/>
      <c r="AVH89" s="52"/>
      <c r="AVI89" s="52"/>
      <c r="AVJ89" s="52"/>
      <c r="AVK89" s="52"/>
      <c r="AVL89" s="52"/>
      <c r="AVM89" s="52"/>
      <c r="AVN89" s="52"/>
      <c r="AVO89" s="52"/>
      <c r="AVP89" s="52"/>
      <c r="AVQ89" s="52"/>
      <c r="AVR89" s="52"/>
      <c r="AVS89" s="52"/>
      <c r="AVT89" s="52"/>
      <c r="AVU89" s="52"/>
      <c r="AVV89" s="52"/>
      <c r="AVW89" s="52"/>
      <c r="AVX89" s="52"/>
      <c r="AVY89" s="52"/>
      <c r="AVZ89" s="52"/>
      <c r="AWA89" s="52"/>
      <c r="AWB89" s="52"/>
      <c r="AWC89" s="52"/>
      <c r="AWD89" s="52"/>
      <c r="AWE89" s="52"/>
      <c r="AWF89" s="52"/>
      <c r="AWG89" s="52"/>
      <c r="AWH89" s="52"/>
      <c r="AWI89" s="52"/>
      <c r="AWJ89" s="52"/>
      <c r="AWK89" s="52"/>
      <c r="AWL89" s="52"/>
      <c r="AWM89" s="52"/>
      <c r="AWN89" s="52"/>
      <c r="AWO89" s="52"/>
      <c r="AWP89" s="52"/>
      <c r="AWQ89" s="52"/>
      <c r="AWR89" s="52"/>
      <c r="AWS89" s="52"/>
      <c r="AWT89" s="52"/>
      <c r="AWU89" s="52"/>
      <c r="AWV89" s="52"/>
      <c r="AWW89" s="52"/>
      <c r="AWX89" s="52"/>
      <c r="AWY89" s="52"/>
      <c r="AWZ89" s="52"/>
      <c r="AXA89" s="52"/>
      <c r="AXB89" s="52"/>
      <c r="AXC89" s="52"/>
      <c r="AXD89" s="52"/>
      <c r="AXE89" s="52"/>
      <c r="AXF89" s="52"/>
      <c r="AXG89" s="52"/>
      <c r="AXH89" s="52"/>
      <c r="AXI89" s="52"/>
      <c r="AXJ89" s="52"/>
      <c r="AXK89" s="52"/>
      <c r="AXL89" s="52"/>
      <c r="AXM89" s="52"/>
      <c r="AXN89" s="52"/>
      <c r="AXO89" s="52"/>
      <c r="AXP89" s="52"/>
      <c r="AXQ89" s="52"/>
      <c r="AXR89" s="52"/>
      <c r="AXS89" s="52"/>
      <c r="AXT89" s="52"/>
      <c r="AXU89" s="52"/>
      <c r="AXV89" s="52"/>
      <c r="AXW89" s="52"/>
      <c r="AXX89" s="52"/>
      <c r="AXY89" s="52"/>
      <c r="AXZ89" s="52"/>
      <c r="AYA89" s="52"/>
      <c r="AYB89" s="52"/>
      <c r="AYC89" s="52"/>
      <c r="AYD89" s="52"/>
      <c r="AYE89" s="52"/>
      <c r="AYF89" s="52"/>
      <c r="AYG89" s="52"/>
      <c r="AYH89" s="52"/>
      <c r="AYI89" s="52"/>
      <c r="AYJ89" s="52"/>
      <c r="AYK89" s="52"/>
      <c r="AYL89" s="52"/>
      <c r="AYM89" s="52"/>
      <c r="AYN89" s="52"/>
      <c r="AYO89" s="52"/>
      <c r="AYP89" s="52"/>
      <c r="AYQ89" s="52"/>
      <c r="AYR89" s="52"/>
      <c r="AYS89" s="52"/>
      <c r="AYT89" s="52"/>
      <c r="AYU89" s="52"/>
      <c r="AYV89" s="52"/>
      <c r="AYW89" s="52"/>
      <c r="AYX89" s="52"/>
      <c r="AYY89" s="52"/>
      <c r="AYZ89" s="52"/>
      <c r="AZA89" s="52"/>
      <c r="AZB89" s="52"/>
      <c r="AZC89" s="52"/>
      <c r="AZD89" s="52"/>
      <c r="AZE89" s="52"/>
      <c r="AZF89" s="52"/>
      <c r="AZG89" s="52"/>
      <c r="AZH89" s="52"/>
      <c r="AZI89" s="52"/>
      <c r="AZJ89" s="52"/>
      <c r="AZK89" s="52"/>
      <c r="AZL89" s="52"/>
      <c r="AZM89" s="52"/>
      <c r="AZN89" s="52"/>
      <c r="AZO89" s="52"/>
      <c r="AZP89" s="52"/>
      <c r="AZQ89" s="52"/>
      <c r="AZR89" s="52"/>
      <c r="AZS89" s="52"/>
      <c r="AZT89" s="52"/>
      <c r="AZU89" s="52"/>
      <c r="AZV89" s="52"/>
      <c r="AZW89" s="52"/>
      <c r="AZX89" s="52"/>
      <c r="AZY89" s="52"/>
      <c r="AZZ89" s="52"/>
      <c r="BAA89" s="52"/>
      <c r="BAB89" s="52"/>
      <c r="BAC89" s="52"/>
      <c r="BAD89" s="52"/>
      <c r="BAE89" s="52"/>
      <c r="BAF89" s="52"/>
      <c r="BAG89" s="52"/>
      <c r="BAH89" s="52"/>
      <c r="BAI89" s="52"/>
      <c r="BAJ89" s="52"/>
      <c r="BAK89" s="52"/>
      <c r="BAL89" s="52"/>
      <c r="BAM89" s="52"/>
      <c r="BAN89" s="52"/>
      <c r="BAO89" s="52"/>
      <c r="BAP89" s="52"/>
      <c r="BAQ89" s="52"/>
      <c r="BAR89" s="52"/>
      <c r="BAS89" s="52"/>
      <c r="BAT89" s="52"/>
      <c r="BAU89" s="52"/>
      <c r="BAV89" s="52"/>
      <c r="BAW89" s="52"/>
      <c r="BAX89" s="52"/>
      <c r="BAY89" s="52"/>
      <c r="BAZ89" s="52"/>
      <c r="BBA89" s="52"/>
      <c r="BBB89" s="52"/>
      <c r="BBC89" s="52"/>
      <c r="BBD89" s="52"/>
      <c r="BBE89" s="52"/>
      <c r="BBF89" s="52"/>
      <c r="BBG89" s="52"/>
      <c r="BBH89" s="52"/>
      <c r="BBI89" s="52"/>
      <c r="BBJ89" s="52"/>
      <c r="BBK89" s="52"/>
      <c r="BBL89" s="52"/>
      <c r="BBM89" s="52"/>
      <c r="BBN89" s="52"/>
      <c r="BBO89" s="52"/>
      <c r="BBP89" s="52"/>
      <c r="BBQ89" s="52"/>
      <c r="BBR89" s="52"/>
      <c r="BBS89" s="52"/>
      <c r="BBT89" s="52"/>
      <c r="BBU89" s="52"/>
      <c r="BBV89" s="52"/>
      <c r="BBW89" s="52"/>
      <c r="BBX89" s="52"/>
      <c r="BBY89" s="52"/>
      <c r="BBZ89" s="52"/>
      <c r="BCA89" s="52"/>
      <c r="BCB89" s="52"/>
      <c r="BCC89" s="52"/>
      <c r="BCD89" s="52"/>
      <c r="BCE89" s="52"/>
      <c r="BCF89" s="52"/>
      <c r="BCG89" s="52"/>
      <c r="BCH89" s="52"/>
      <c r="BCI89" s="52"/>
      <c r="BCJ89" s="52"/>
      <c r="BCK89" s="52"/>
      <c r="BCL89" s="52"/>
      <c r="BCM89" s="52"/>
      <c r="BCN89" s="52"/>
      <c r="BCO89" s="52"/>
      <c r="BCP89" s="52"/>
      <c r="BCQ89" s="52"/>
      <c r="BCR89" s="52"/>
      <c r="BCS89" s="52"/>
      <c r="BCT89" s="52"/>
      <c r="BCU89" s="52"/>
      <c r="BCV89" s="52"/>
      <c r="BCW89" s="52"/>
      <c r="BCX89" s="52"/>
      <c r="BCY89" s="52"/>
      <c r="BCZ89" s="52"/>
      <c r="BDA89" s="52"/>
      <c r="BDB89" s="52"/>
      <c r="BDC89" s="52"/>
      <c r="BDD89" s="52"/>
      <c r="BDE89" s="52"/>
      <c r="BDF89" s="52"/>
      <c r="BDG89" s="52"/>
      <c r="BDH89" s="52"/>
      <c r="BDI89" s="52"/>
      <c r="BDJ89" s="52"/>
      <c r="BDK89" s="52"/>
      <c r="BDL89" s="52"/>
      <c r="BDM89" s="52"/>
      <c r="BDN89" s="52"/>
      <c r="BDO89" s="52"/>
      <c r="BDP89" s="52"/>
      <c r="BDQ89" s="52"/>
      <c r="BDR89" s="52"/>
      <c r="BDS89" s="52"/>
      <c r="BDT89" s="52"/>
      <c r="BDU89" s="52"/>
      <c r="BDV89" s="52"/>
      <c r="BDW89" s="52"/>
      <c r="BDX89" s="52"/>
      <c r="BDY89" s="52"/>
      <c r="BDZ89" s="52"/>
      <c r="BEA89" s="52"/>
      <c r="BEB89" s="52"/>
      <c r="BEC89" s="52"/>
      <c r="BED89" s="52"/>
      <c r="BEE89" s="52"/>
      <c r="BEF89" s="52"/>
      <c r="BEG89" s="52"/>
      <c r="BEH89" s="52"/>
      <c r="BEI89" s="52"/>
      <c r="BEJ89" s="52"/>
      <c r="BEK89" s="52"/>
      <c r="BEL89" s="52"/>
      <c r="BEM89" s="52"/>
      <c r="BEN89" s="52"/>
      <c r="BEO89" s="52"/>
      <c r="BEP89" s="52"/>
      <c r="BEQ89" s="52"/>
      <c r="BER89" s="52"/>
      <c r="BES89" s="52"/>
      <c r="BET89" s="52"/>
      <c r="BEU89" s="52"/>
      <c r="BEV89" s="52"/>
      <c r="BEW89" s="52"/>
      <c r="BEX89" s="52"/>
      <c r="BEY89" s="52"/>
      <c r="BEZ89" s="52"/>
      <c r="BFA89" s="52"/>
      <c r="BFB89" s="52"/>
      <c r="BFC89" s="52"/>
      <c r="BFD89" s="52"/>
      <c r="BFE89" s="52"/>
      <c r="BFF89" s="52"/>
      <c r="BFG89" s="52"/>
      <c r="BFH89" s="52"/>
      <c r="BFI89" s="52"/>
      <c r="BFJ89" s="52"/>
      <c r="BFK89" s="52"/>
      <c r="BFL89" s="52"/>
      <c r="BFM89" s="52"/>
      <c r="BFN89" s="52"/>
      <c r="BFO89" s="52"/>
      <c r="BFP89" s="52"/>
      <c r="BFQ89" s="52"/>
      <c r="BFR89" s="52"/>
      <c r="BFS89" s="52"/>
      <c r="BFT89" s="52"/>
      <c r="BFU89" s="52"/>
      <c r="BFV89" s="52"/>
      <c r="BFW89" s="52"/>
      <c r="BFX89" s="52"/>
      <c r="BFY89" s="52"/>
      <c r="BFZ89" s="52"/>
      <c r="BGA89" s="52"/>
      <c r="BGB89" s="52"/>
      <c r="BGC89" s="52"/>
      <c r="BGD89" s="52"/>
      <c r="BGE89" s="52"/>
      <c r="BGF89" s="52"/>
      <c r="BGG89" s="52"/>
      <c r="BGH89" s="52"/>
      <c r="BGI89" s="52"/>
      <c r="BGJ89" s="52"/>
      <c r="BGK89" s="52"/>
      <c r="BGL89" s="52"/>
      <c r="BGM89" s="52"/>
      <c r="BGN89" s="52"/>
      <c r="BGO89" s="52"/>
      <c r="BGP89" s="52"/>
      <c r="BGQ89" s="52"/>
      <c r="BGR89" s="52"/>
      <c r="BGS89" s="52"/>
      <c r="BGT89" s="52"/>
      <c r="BGU89" s="52"/>
      <c r="BGV89" s="52"/>
      <c r="BGW89" s="52"/>
      <c r="BGX89" s="52"/>
      <c r="BGY89" s="52"/>
      <c r="BGZ89" s="52"/>
      <c r="BHA89" s="52"/>
      <c r="BHB89" s="52"/>
      <c r="BHC89" s="52"/>
      <c r="BHD89" s="52"/>
      <c r="BHE89" s="52"/>
      <c r="BHF89" s="52"/>
      <c r="BHG89" s="52"/>
      <c r="BHH89" s="52"/>
      <c r="BHI89" s="52"/>
      <c r="BHJ89" s="52"/>
      <c r="BHK89" s="52"/>
      <c r="BHL89" s="52"/>
      <c r="BHM89" s="52"/>
      <c r="BHN89" s="52"/>
      <c r="BHO89" s="52"/>
      <c r="BHP89" s="52"/>
      <c r="BHQ89" s="52"/>
      <c r="BHR89" s="52"/>
      <c r="BHS89" s="52"/>
      <c r="BHT89" s="52"/>
      <c r="BHU89" s="52"/>
      <c r="BHV89" s="52"/>
      <c r="BHW89" s="52"/>
      <c r="BHX89" s="52"/>
      <c r="BHY89" s="52"/>
      <c r="BHZ89" s="52"/>
      <c r="BIA89" s="52"/>
      <c r="BIB89" s="52"/>
      <c r="BIC89" s="52"/>
      <c r="BID89" s="52"/>
      <c r="BIE89" s="52"/>
      <c r="BIF89" s="52"/>
      <c r="BIG89" s="52"/>
      <c r="BIH89" s="52"/>
      <c r="BII89" s="52"/>
      <c r="BIJ89" s="52"/>
      <c r="BIK89" s="52"/>
      <c r="BIL89" s="52"/>
      <c r="BIM89" s="52"/>
      <c r="BIN89" s="52"/>
      <c r="BIO89" s="52"/>
      <c r="BIP89" s="52"/>
      <c r="BIQ89" s="52"/>
      <c r="BIR89" s="52"/>
      <c r="BIS89" s="52"/>
      <c r="BIT89" s="52"/>
      <c r="BIU89" s="52"/>
      <c r="BIV89" s="52"/>
      <c r="BIW89" s="52"/>
      <c r="BIX89" s="52"/>
      <c r="BIY89" s="52"/>
      <c r="BIZ89" s="52"/>
      <c r="BJA89" s="52"/>
      <c r="BJB89" s="52"/>
      <c r="BJC89" s="52"/>
      <c r="BJD89" s="52"/>
      <c r="BJE89" s="52"/>
      <c r="BJF89" s="52"/>
      <c r="BJG89" s="52"/>
      <c r="BJH89" s="52"/>
      <c r="BJI89" s="52"/>
      <c r="BJJ89" s="52"/>
      <c r="BJK89" s="52"/>
      <c r="BJL89" s="52"/>
      <c r="BJM89" s="52"/>
      <c r="BJN89" s="52"/>
      <c r="BJO89" s="52"/>
      <c r="BJP89" s="52"/>
      <c r="BJQ89" s="52"/>
      <c r="BJR89" s="52"/>
      <c r="BJS89" s="52"/>
      <c r="BJT89" s="52"/>
      <c r="BJU89" s="52"/>
      <c r="BJV89" s="52"/>
      <c r="BJW89" s="52"/>
      <c r="BJX89" s="52"/>
      <c r="BJY89" s="52"/>
      <c r="BJZ89" s="52"/>
      <c r="BKA89" s="52"/>
      <c r="BKB89" s="52"/>
      <c r="BKC89" s="52"/>
      <c r="BKD89" s="52"/>
      <c r="BKE89" s="52"/>
      <c r="BKF89" s="52"/>
      <c r="BKG89" s="52"/>
      <c r="BKH89" s="52"/>
      <c r="BKI89" s="52"/>
      <c r="BKJ89" s="52"/>
      <c r="BKK89" s="52"/>
      <c r="BKL89" s="52"/>
      <c r="BKM89" s="52"/>
      <c r="BKN89" s="52"/>
      <c r="BKO89" s="52"/>
      <c r="BKP89" s="52"/>
      <c r="BKQ89" s="52"/>
      <c r="BKR89" s="52"/>
      <c r="BKS89" s="52"/>
      <c r="BKT89" s="52"/>
      <c r="BKU89" s="52"/>
      <c r="BKV89" s="52"/>
      <c r="BKW89" s="52"/>
      <c r="BKX89" s="52"/>
      <c r="BKY89" s="52"/>
      <c r="BKZ89" s="52"/>
      <c r="BLA89" s="52"/>
      <c r="BLB89" s="52"/>
      <c r="BLC89" s="52"/>
      <c r="BLD89" s="52"/>
      <c r="BLE89" s="52"/>
      <c r="BLF89" s="52"/>
      <c r="BLG89" s="52"/>
      <c r="BLH89" s="52"/>
      <c r="BLI89" s="52"/>
      <c r="BLJ89" s="52"/>
      <c r="BLK89" s="52"/>
      <c r="BLL89" s="52"/>
      <c r="BLM89" s="52"/>
      <c r="BLN89" s="52"/>
      <c r="BLO89" s="52"/>
      <c r="BLP89" s="52"/>
      <c r="BLQ89" s="52"/>
      <c r="BLR89" s="52"/>
      <c r="BLS89" s="52"/>
      <c r="BLT89" s="52"/>
      <c r="BLU89" s="52"/>
      <c r="BLV89" s="52"/>
      <c r="BLW89" s="52"/>
      <c r="BLX89" s="52"/>
      <c r="BLY89" s="52"/>
      <c r="BLZ89" s="52"/>
      <c r="BMA89" s="52"/>
      <c r="BMB89" s="52"/>
      <c r="BMC89" s="52"/>
      <c r="BMD89" s="52"/>
      <c r="BME89" s="52"/>
      <c r="BMF89" s="52"/>
      <c r="BMG89" s="52"/>
      <c r="BMH89" s="52"/>
      <c r="BMI89" s="52"/>
      <c r="BMJ89" s="52"/>
      <c r="BMK89" s="52"/>
      <c r="BML89" s="52"/>
      <c r="BMM89" s="52"/>
      <c r="BMN89" s="52"/>
      <c r="BMO89" s="52"/>
      <c r="BMP89" s="52"/>
      <c r="BMQ89" s="52"/>
      <c r="BMR89" s="52"/>
      <c r="BMS89" s="52"/>
      <c r="BMT89" s="52"/>
      <c r="BMU89" s="52"/>
      <c r="BMV89" s="52"/>
      <c r="BMW89" s="52"/>
      <c r="BMX89" s="52"/>
      <c r="BMY89" s="52"/>
      <c r="BMZ89" s="52"/>
      <c r="BNA89" s="52"/>
      <c r="BNB89" s="52"/>
      <c r="BNC89" s="52"/>
      <c r="BND89" s="52"/>
      <c r="BNE89" s="52"/>
      <c r="BNF89" s="52"/>
      <c r="BNG89" s="52"/>
      <c r="BNH89" s="52"/>
      <c r="BNI89" s="52"/>
      <c r="BNJ89" s="52"/>
      <c r="BNK89" s="52"/>
      <c r="BNL89" s="52"/>
      <c r="BNM89" s="52"/>
      <c r="BNN89" s="52"/>
      <c r="BNO89" s="52"/>
      <c r="BNP89" s="52"/>
      <c r="BNQ89" s="52"/>
      <c r="BNR89" s="52"/>
      <c r="BNS89" s="52"/>
      <c r="BNT89" s="52"/>
      <c r="BNU89" s="52"/>
      <c r="BNV89" s="52"/>
      <c r="BNW89" s="52"/>
      <c r="BNX89" s="52"/>
      <c r="BNY89" s="52"/>
      <c r="BNZ89" s="52"/>
      <c r="BOA89" s="52"/>
      <c r="BOB89" s="52"/>
      <c r="BOC89" s="52"/>
      <c r="BOD89" s="52"/>
      <c r="BOE89" s="52"/>
      <c r="BOF89" s="52"/>
      <c r="BOG89" s="52"/>
      <c r="BOH89" s="52"/>
      <c r="BOI89" s="52"/>
      <c r="BOJ89" s="52"/>
      <c r="BOK89" s="52"/>
      <c r="BOL89" s="52"/>
      <c r="BOM89" s="52"/>
      <c r="BON89" s="52"/>
      <c r="BOO89" s="52"/>
      <c r="BOP89" s="52"/>
      <c r="BOQ89" s="52"/>
      <c r="BOR89" s="52"/>
      <c r="BOS89" s="52"/>
      <c r="BOT89" s="52"/>
      <c r="BOU89" s="52"/>
      <c r="BOV89" s="52"/>
      <c r="BOW89" s="52"/>
      <c r="BOX89" s="52"/>
      <c r="BOY89" s="52"/>
      <c r="BOZ89" s="52"/>
      <c r="BPA89" s="52"/>
      <c r="BPB89" s="52"/>
      <c r="BPC89" s="52"/>
      <c r="BPD89" s="52"/>
      <c r="BPE89" s="52"/>
      <c r="BPF89" s="52"/>
      <c r="BPG89" s="52"/>
      <c r="BPH89" s="52"/>
      <c r="BPI89" s="52"/>
      <c r="BPJ89" s="52"/>
      <c r="BPK89" s="52"/>
      <c r="BPL89" s="52"/>
      <c r="BPM89" s="52"/>
      <c r="BPN89" s="52"/>
      <c r="BPO89" s="52"/>
      <c r="BPP89" s="52"/>
      <c r="BPQ89" s="52"/>
      <c r="BPR89" s="52"/>
      <c r="BPS89" s="52"/>
      <c r="BPT89" s="52"/>
      <c r="BPU89" s="52"/>
      <c r="BPV89" s="52"/>
      <c r="BPW89" s="52"/>
      <c r="BPX89" s="52"/>
      <c r="BPY89" s="52"/>
      <c r="BPZ89" s="52"/>
      <c r="BQA89" s="52"/>
      <c r="BQB89" s="52"/>
      <c r="BQC89" s="52"/>
      <c r="BQD89" s="52"/>
      <c r="BQE89" s="52"/>
      <c r="BQF89" s="52"/>
      <c r="BQG89" s="52"/>
      <c r="BQH89" s="52"/>
      <c r="BQI89" s="52"/>
      <c r="BQJ89" s="52"/>
      <c r="BQK89" s="52"/>
      <c r="BQL89" s="52"/>
      <c r="BQM89" s="52"/>
      <c r="BQN89" s="52"/>
      <c r="BQO89" s="52"/>
      <c r="BQP89" s="52"/>
      <c r="BQQ89" s="52"/>
      <c r="BQR89" s="52"/>
      <c r="BQS89" s="52"/>
      <c r="BQT89" s="52"/>
      <c r="BQU89" s="52"/>
      <c r="BQV89" s="52"/>
      <c r="BQW89" s="52"/>
      <c r="BQX89" s="52"/>
      <c r="BQY89" s="52"/>
      <c r="BQZ89" s="52"/>
      <c r="BRA89" s="52"/>
      <c r="BRB89" s="52"/>
      <c r="BRC89" s="52"/>
      <c r="BRD89" s="52"/>
      <c r="BRE89" s="52"/>
      <c r="BRF89" s="52"/>
      <c r="BRG89" s="52"/>
      <c r="BRH89" s="52"/>
      <c r="BRI89" s="52"/>
      <c r="BRJ89" s="52"/>
      <c r="BRK89" s="52"/>
      <c r="BRL89" s="52"/>
      <c r="BRM89" s="52"/>
      <c r="BRN89" s="52"/>
      <c r="BRO89" s="52"/>
      <c r="BRP89" s="52"/>
      <c r="BRQ89" s="52"/>
      <c r="BRR89" s="52"/>
      <c r="BRS89" s="52"/>
      <c r="BRT89" s="52"/>
      <c r="BRU89" s="52"/>
      <c r="BRV89" s="52"/>
      <c r="BRW89" s="52"/>
      <c r="BRX89" s="52"/>
      <c r="BRY89" s="52"/>
      <c r="BRZ89" s="52"/>
      <c r="BSA89" s="52"/>
      <c r="BSB89" s="52"/>
      <c r="BSC89" s="52"/>
      <c r="BSD89" s="52"/>
      <c r="BSE89" s="52"/>
      <c r="BSF89" s="52"/>
      <c r="BSG89" s="52"/>
      <c r="BSH89" s="52"/>
      <c r="BSI89" s="52"/>
      <c r="BSJ89" s="52"/>
      <c r="BSK89" s="52"/>
      <c r="BSL89" s="52"/>
      <c r="BSM89" s="52"/>
      <c r="BSN89" s="52"/>
      <c r="BSO89" s="52"/>
      <c r="BSP89" s="52"/>
      <c r="BSQ89" s="52"/>
      <c r="BSR89" s="52"/>
      <c r="BSS89" s="52"/>
      <c r="BST89" s="52"/>
      <c r="BSU89" s="52"/>
      <c r="BSV89" s="52"/>
      <c r="BSW89" s="52"/>
      <c r="BSX89" s="52"/>
      <c r="BSY89" s="52"/>
      <c r="BSZ89" s="52"/>
      <c r="BTA89" s="52"/>
      <c r="BTB89" s="52"/>
      <c r="BTC89" s="52"/>
      <c r="BTD89" s="52"/>
      <c r="BTE89" s="52"/>
      <c r="BTF89" s="52"/>
      <c r="BTG89" s="52"/>
      <c r="BTH89" s="52"/>
      <c r="BTI89" s="52"/>
      <c r="BTJ89" s="52"/>
      <c r="BTK89" s="52"/>
      <c r="BTL89" s="52"/>
      <c r="BTM89" s="52"/>
      <c r="BTN89" s="52"/>
      <c r="BTO89" s="52"/>
      <c r="BTP89" s="52"/>
      <c r="BTQ89" s="52"/>
      <c r="BTR89" s="52"/>
      <c r="BTS89" s="52"/>
      <c r="BTT89" s="52"/>
      <c r="BTU89" s="52"/>
      <c r="BTV89" s="52"/>
      <c r="BTW89" s="52"/>
      <c r="BTX89" s="52"/>
      <c r="BTY89" s="52"/>
      <c r="BTZ89" s="52"/>
      <c r="BUA89" s="52"/>
      <c r="BUB89" s="52"/>
      <c r="BUC89" s="52"/>
      <c r="BUD89" s="52"/>
      <c r="BUE89" s="52"/>
      <c r="BUF89" s="52"/>
      <c r="BUG89" s="52"/>
      <c r="BUH89" s="52"/>
      <c r="BUI89" s="52"/>
      <c r="BUJ89" s="52"/>
      <c r="BUK89" s="52"/>
      <c r="BUL89" s="52"/>
      <c r="BUM89" s="52"/>
      <c r="BUN89" s="52"/>
      <c r="BUO89" s="52"/>
      <c r="BUP89" s="52"/>
      <c r="BUQ89" s="52"/>
      <c r="BUR89" s="52"/>
      <c r="BUS89" s="52"/>
      <c r="BUT89" s="52"/>
      <c r="BUU89" s="52"/>
      <c r="BUV89" s="52"/>
      <c r="BUW89" s="52"/>
      <c r="BUX89" s="52"/>
      <c r="BUY89" s="52"/>
      <c r="BUZ89" s="52"/>
      <c r="BVA89" s="52"/>
      <c r="BVB89" s="52"/>
      <c r="BVC89" s="52"/>
      <c r="BVD89" s="52"/>
      <c r="BVE89" s="52"/>
      <c r="BVF89" s="52"/>
      <c r="BVG89" s="52"/>
      <c r="BVH89" s="52"/>
      <c r="BVI89" s="52"/>
      <c r="BVJ89" s="52"/>
      <c r="BVK89" s="52"/>
      <c r="BVL89" s="52"/>
      <c r="BVM89" s="52"/>
      <c r="BVN89" s="52"/>
      <c r="BVO89" s="52"/>
      <c r="BVP89" s="52"/>
      <c r="BVQ89" s="52"/>
      <c r="BVR89" s="52"/>
      <c r="BVS89" s="52"/>
      <c r="BVT89" s="52"/>
      <c r="BVU89" s="52"/>
      <c r="BVV89" s="52"/>
      <c r="BVW89" s="52"/>
      <c r="BVX89" s="52"/>
      <c r="BVY89" s="52"/>
      <c r="BVZ89" s="52"/>
      <c r="BWA89" s="52"/>
      <c r="BWB89" s="52"/>
      <c r="BWC89" s="52"/>
      <c r="BWD89" s="52"/>
      <c r="BWE89" s="52"/>
      <c r="BWF89" s="52"/>
      <c r="BWG89" s="52"/>
      <c r="BWH89" s="52"/>
      <c r="BWI89" s="52"/>
      <c r="BWJ89" s="52"/>
      <c r="BWK89" s="52"/>
      <c r="BWL89" s="52"/>
      <c r="BWM89" s="52"/>
      <c r="BWN89" s="52"/>
      <c r="BWO89" s="52"/>
      <c r="BWP89" s="52"/>
      <c r="BWQ89" s="52"/>
      <c r="BWR89" s="52"/>
      <c r="BWS89" s="52"/>
      <c r="BWT89" s="52"/>
      <c r="BWU89" s="52"/>
      <c r="BWV89" s="52"/>
      <c r="BWW89" s="52"/>
      <c r="BWX89" s="52"/>
      <c r="BWY89" s="52"/>
      <c r="BWZ89" s="52"/>
      <c r="BXA89" s="52"/>
      <c r="BXB89" s="52"/>
      <c r="BXC89" s="52"/>
      <c r="BXD89" s="52"/>
      <c r="BXE89" s="52"/>
      <c r="BXF89" s="52"/>
      <c r="BXG89" s="52"/>
      <c r="BXH89" s="52"/>
      <c r="BXI89" s="52"/>
      <c r="BXJ89" s="52"/>
      <c r="BXK89" s="52"/>
      <c r="BXL89" s="52"/>
      <c r="BXM89" s="52"/>
      <c r="BXN89" s="52"/>
      <c r="BXO89" s="52"/>
      <c r="BXP89" s="52"/>
      <c r="BXQ89" s="52"/>
      <c r="BXR89" s="52"/>
      <c r="BXS89" s="52"/>
      <c r="BXT89" s="52"/>
      <c r="BXU89" s="52"/>
      <c r="BXV89" s="52"/>
      <c r="BXW89" s="52"/>
      <c r="BXX89" s="52"/>
      <c r="BXY89" s="52"/>
      <c r="BXZ89" s="52"/>
      <c r="BYA89" s="52"/>
      <c r="BYB89" s="52"/>
      <c r="BYC89" s="52"/>
      <c r="BYD89" s="52"/>
      <c r="BYE89" s="52"/>
      <c r="BYF89" s="52"/>
      <c r="BYG89" s="52"/>
      <c r="BYH89" s="52"/>
      <c r="BYI89" s="52"/>
      <c r="BYJ89" s="52"/>
      <c r="BYK89" s="52"/>
      <c r="BYL89" s="52"/>
      <c r="BYM89" s="52"/>
      <c r="BYN89" s="52"/>
      <c r="BYO89" s="52"/>
      <c r="BYP89" s="52"/>
      <c r="BYQ89" s="52"/>
      <c r="BYR89" s="52"/>
      <c r="BYS89" s="52"/>
      <c r="BYT89" s="52"/>
      <c r="BYU89" s="52"/>
      <c r="BYV89" s="52"/>
      <c r="BYW89" s="52"/>
      <c r="BYX89" s="52"/>
      <c r="BYY89" s="52"/>
      <c r="BYZ89" s="52"/>
      <c r="BZA89" s="52"/>
      <c r="BZB89" s="52"/>
      <c r="BZC89" s="52"/>
      <c r="BZD89" s="52"/>
      <c r="BZE89" s="52"/>
      <c r="BZF89" s="52"/>
      <c r="BZG89" s="52"/>
      <c r="BZH89" s="52"/>
      <c r="BZI89" s="52"/>
      <c r="BZJ89" s="52"/>
      <c r="BZK89" s="52"/>
      <c r="BZL89" s="52"/>
      <c r="BZM89" s="52"/>
      <c r="BZN89" s="52"/>
      <c r="BZO89" s="52"/>
      <c r="BZP89" s="52"/>
      <c r="BZQ89" s="52"/>
      <c r="BZR89" s="52"/>
      <c r="BZS89" s="52"/>
      <c r="BZT89" s="52"/>
      <c r="BZU89" s="52"/>
      <c r="BZV89" s="52"/>
      <c r="BZW89" s="52"/>
      <c r="BZX89" s="52"/>
      <c r="BZY89" s="52"/>
      <c r="BZZ89" s="52"/>
      <c r="CAA89" s="52"/>
      <c r="CAB89" s="52"/>
      <c r="CAC89" s="52"/>
      <c r="CAD89" s="52"/>
      <c r="CAE89" s="52"/>
      <c r="CAF89" s="52"/>
      <c r="CAG89" s="52"/>
      <c r="CAH89" s="52"/>
      <c r="CAI89" s="52"/>
      <c r="CAJ89" s="52"/>
      <c r="CAK89" s="52"/>
      <c r="CAL89" s="52"/>
      <c r="CAM89" s="52"/>
      <c r="CAN89" s="52"/>
      <c r="CAO89" s="52"/>
      <c r="CAP89" s="52"/>
      <c r="CAQ89" s="52"/>
      <c r="CAR89" s="52"/>
      <c r="CAS89" s="52"/>
      <c r="CAT89" s="52"/>
      <c r="CAU89" s="52"/>
      <c r="CAV89" s="52"/>
      <c r="CAW89" s="52"/>
      <c r="CAX89" s="52"/>
      <c r="CAY89" s="52"/>
      <c r="CAZ89" s="52"/>
      <c r="CBA89" s="52"/>
      <c r="CBB89" s="52"/>
      <c r="CBC89" s="52"/>
      <c r="CBD89" s="52"/>
      <c r="CBE89" s="52"/>
      <c r="CBF89" s="52"/>
      <c r="CBG89" s="52"/>
      <c r="CBH89" s="52"/>
      <c r="CBI89" s="52"/>
      <c r="CBJ89" s="52"/>
      <c r="CBK89" s="52"/>
      <c r="CBL89" s="52"/>
      <c r="CBM89" s="52"/>
      <c r="CBN89" s="52"/>
      <c r="CBO89" s="52"/>
      <c r="CBP89" s="52"/>
      <c r="CBQ89" s="52"/>
      <c r="CBR89" s="52"/>
      <c r="CBS89" s="52"/>
      <c r="CBT89" s="52"/>
      <c r="CBU89" s="52"/>
      <c r="CBV89" s="52"/>
      <c r="CBW89" s="52"/>
      <c r="CBX89" s="52"/>
      <c r="CBY89" s="52"/>
      <c r="CBZ89" s="52"/>
      <c r="CCA89" s="52"/>
      <c r="CCB89" s="52"/>
      <c r="CCC89" s="52"/>
      <c r="CCD89" s="52"/>
      <c r="CCE89" s="52"/>
      <c r="CCF89" s="52"/>
      <c r="CCG89" s="52"/>
      <c r="CCH89" s="52"/>
      <c r="CCI89" s="52"/>
      <c r="CCJ89" s="52"/>
      <c r="CCK89" s="52"/>
      <c r="CCL89" s="52"/>
      <c r="CCM89" s="52"/>
      <c r="CCN89" s="52"/>
      <c r="CCO89" s="52"/>
      <c r="CCP89" s="52"/>
      <c r="CCQ89" s="52"/>
      <c r="CCR89" s="52"/>
      <c r="CCS89" s="52"/>
      <c r="CCT89" s="52"/>
      <c r="CCU89" s="52"/>
      <c r="CCV89" s="52"/>
      <c r="CCW89" s="52"/>
      <c r="CCX89" s="52"/>
      <c r="CCY89" s="52"/>
      <c r="CCZ89" s="52"/>
      <c r="CDA89" s="52"/>
      <c r="CDB89" s="52"/>
      <c r="CDC89" s="52"/>
      <c r="CDD89" s="52"/>
      <c r="CDE89" s="52"/>
      <c r="CDF89" s="52"/>
      <c r="CDG89" s="52"/>
      <c r="CDH89" s="52"/>
      <c r="CDI89" s="52"/>
      <c r="CDJ89" s="52"/>
      <c r="CDK89" s="52"/>
      <c r="CDL89" s="52"/>
      <c r="CDM89" s="52"/>
      <c r="CDN89" s="52"/>
      <c r="CDO89" s="52"/>
      <c r="CDP89" s="52"/>
      <c r="CDQ89" s="52"/>
      <c r="CDR89" s="52"/>
      <c r="CDS89" s="52"/>
      <c r="CDT89" s="52"/>
      <c r="CDU89" s="52"/>
      <c r="CDV89" s="52"/>
      <c r="CDW89" s="52"/>
      <c r="CDX89" s="52"/>
      <c r="CDY89" s="52"/>
      <c r="CDZ89" s="52"/>
      <c r="CEA89" s="52"/>
      <c r="CEB89" s="52"/>
      <c r="CEC89" s="52"/>
      <c r="CED89" s="52"/>
      <c r="CEE89" s="52"/>
      <c r="CEF89" s="52"/>
      <c r="CEG89" s="52"/>
      <c r="CEH89" s="52"/>
      <c r="CEI89" s="52"/>
      <c r="CEJ89" s="52"/>
      <c r="CEK89" s="52"/>
      <c r="CEL89" s="52"/>
      <c r="CEM89" s="52"/>
      <c r="CEN89" s="52"/>
      <c r="CEO89" s="52"/>
      <c r="CEP89" s="52"/>
      <c r="CEQ89" s="52"/>
      <c r="CER89" s="52"/>
      <c r="CES89" s="52"/>
      <c r="CET89" s="52"/>
      <c r="CEU89" s="52"/>
      <c r="CEV89" s="52"/>
      <c r="CEW89" s="52"/>
      <c r="CEX89" s="52"/>
      <c r="CEY89" s="52"/>
      <c r="CEZ89" s="52"/>
      <c r="CFA89" s="52"/>
      <c r="CFB89" s="52"/>
      <c r="CFC89" s="52"/>
      <c r="CFD89" s="52"/>
      <c r="CFE89" s="52"/>
      <c r="CFF89" s="52"/>
      <c r="CFG89" s="52"/>
      <c r="CFH89" s="52"/>
      <c r="CFI89" s="52"/>
      <c r="CFJ89" s="52"/>
      <c r="CFK89" s="52"/>
      <c r="CFL89" s="52"/>
      <c r="CFM89" s="52"/>
      <c r="CFN89" s="52"/>
      <c r="CFO89" s="52"/>
      <c r="CFP89" s="52"/>
      <c r="CFQ89" s="52"/>
      <c r="CFR89" s="52"/>
      <c r="CFS89" s="52"/>
      <c r="CFT89" s="52"/>
      <c r="CFU89" s="52"/>
      <c r="CFV89" s="52"/>
      <c r="CFW89" s="52"/>
      <c r="CFX89" s="52"/>
      <c r="CFY89" s="52"/>
      <c r="CFZ89" s="52"/>
      <c r="CGA89" s="52"/>
      <c r="CGB89" s="52"/>
      <c r="CGC89" s="52"/>
      <c r="CGD89" s="52"/>
      <c r="CGE89" s="52"/>
      <c r="CGF89" s="52"/>
      <c r="CGG89" s="52"/>
      <c r="CGH89" s="52"/>
      <c r="CGI89" s="52"/>
      <c r="CGJ89" s="52"/>
      <c r="CGK89" s="52"/>
      <c r="CGL89" s="52"/>
      <c r="CGM89" s="52"/>
      <c r="CGN89" s="52"/>
      <c r="CGO89" s="52"/>
      <c r="CGP89" s="52"/>
      <c r="CGQ89" s="52"/>
      <c r="CGR89" s="52"/>
      <c r="CGS89" s="52"/>
      <c r="CGT89" s="52"/>
      <c r="CGU89" s="52"/>
      <c r="CGV89" s="52"/>
      <c r="CGW89" s="52"/>
      <c r="CGX89" s="52"/>
      <c r="CGY89" s="52"/>
      <c r="CGZ89" s="52"/>
      <c r="CHA89" s="52"/>
      <c r="CHB89" s="52"/>
      <c r="CHC89" s="52"/>
      <c r="CHD89" s="52"/>
      <c r="CHE89" s="52"/>
      <c r="CHF89" s="52"/>
      <c r="CHG89" s="52"/>
      <c r="CHH89" s="52"/>
      <c r="CHI89" s="52"/>
      <c r="CHJ89" s="52"/>
      <c r="CHK89" s="52"/>
      <c r="CHL89" s="52"/>
      <c r="CHM89" s="52"/>
      <c r="CHN89" s="52"/>
      <c r="CHO89" s="52"/>
      <c r="CHP89" s="52"/>
      <c r="CHQ89" s="52"/>
      <c r="CHR89" s="52"/>
      <c r="CHS89" s="52"/>
      <c r="CHT89" s="52"/>
      <c r="CHU89" s="52"/>
      <c r="CHV89" s="52"/>
      <c r="CHW89" s="52"/>
      <c r="CHX89" s="52"/>
      <c r="CHY89" s="52"/>
      <c r="CHZ89" s="52"/>
      <c r="CIA89" s="52"/>
      <c r="CIB89" s="52"/>
      <c r="CIC89" s="52"/>
      <c r="CID89" s="52"/>
      <c r="CIE89" s="52"/>
      <c r="CIF89" s="52"/>
      <c r="CIG89" s="52"/>
      <c r="CIH89" s="52"/>
      <c r="CII89" s="52"/>
      <c r="CIJ89" s="52"/>
      <c r="CIK89" s="52"/>
      <c r="CIL89" s="52"/>
      <c r="CIM89" s="52"/>
      <c r="CIN89" s="52"/>
      <c r="CIO89" s="52"/>
      <c r="CIP89" s="52"/>
      <c r="CIQ89" s="52"/>
      <c r="CIR89" s="52"/>
      <c r="CIS89" s="52"/>
      <c r="CIT89" s="52"/>
      <c r="CIU89" s="52"/>
      <c r="CIV89" s="52"/>
      <c r="CIW89" s="52"/>
      <c r="CIX89" s="52"/>
      <c r="CIY89" s="52"/>
      <c r="CIZ89" s="52"/>
      <c r="CJA89" s="52"/>
      <c r="CJB89" s="52"/>
      <c r="CJC89" s="52"/>
      <c r="CJD89" s="52"/>
      <c r="CJE89" s="52"/>
      <c r="CJF89" s="52"/>
      <c r="CJG89" s="52"/>
      <c r="CJH89" s="52"/>
      <c r="CJI89" s="52"/>
      <c r="CJJ89" s="52"/>
      <c r="CJK89" s="52"/>
      <c r="CJL89" s="52"/>
      <c r="CJM89" s="52"/>
      <c r="CJN89" s="52"/>
      <c r="CJO89" s="52"/>
      <c r="CJP89" s="52"/>
      <c r="CJQ89" s="52"/>
      <c r="CJR89" s="52"/>
      <c r="CJS89" s="52"/>
      <c r="CJT89" s="52"/>
      <c r="CJU89" s="52"/>
      <c r="CJV89" s="52"/>
      <c r="CJW89" s="52"/>
      <c r="CJX89" s="52"/>
      <c r="CJY89" s="52"/>
      <c r="CJZ89" s="52"/>
      <c r="CKA89" s="52"/>
      <c r="CKB89" s="52"/>
      <c r="CKC89" s="52"/>
      <c r="CKD89" s="52"/>
      <c r="CKE89" s="52"/>
      <c r="CKF89" s="52"/>
      <c r="CKG89" s="52"/>
      <c r="CKH89" s="52"/>
      <c r="CKI89" s="52"/>
      <c r="CKJ89" s="52"/>
      <c r="CKK89" s="52"/>
      <c r="CKL89" s="52"/>
      <c r="CKM89" s="52"/>
      <c r="CKN89" s="52"/>
      <c r="CKO89" s="52"/>
      <c r="CKP89" s="52"/>
      <c r="CKQ89" s="52"/>
      <c r="CKR89" s="52"/>
      <c r="CKS89" s="52"/>
      <c r="CKT89" s="52"/>
      <c r="CKU89" s="52"/>
      <c r="CKV89" s="52"/>
      <c r="CKW89" s="52"/>
      <c r="CKX89" s="52"/>
      <c r="CKY89" s="52"/>
      <c r="CKZ89" s="52"/>
      <c r="CLA89" s="52"/>
      <c r="CLB89" s="52"/>
      <c r="CLC89" s="52"/>
      <c r="CLD89" s="52"/>
      <c r="CLE89" s="52"/>
      <c r="CLF89" s="52"/>
      <c r="CLG89" s="52"/>
      <c r="CLH89" s="52"/>
      <c r="CLI89" s="52"/>
      <c r="CLJ89" s="52"/>
      <c r="CLK89" s="52"/>
      <c r="CLL89" s="52"/>
      <c r="CLM89" s="52"/>
      <c r="CLN89" s="52"/>
      <c r="CLO89" s="52"/>
      <c r="CLP89" s="52"/>
      <c r="CLQ89" s="52"/>
      <c r="CLR89" s="52"/>
      <c r="CLS89" s="52"/>
      <c r="CLT89" s="52"/>
      <c r="CLU89" s="52"/>
      <c r="CLV89" s="52"/>
      <c r="CLW89" s="52"/>
      <c r="CLX89" s="52"/>
      <c r="CLY89" s="52"/>
      <c r="CLZ89" s="52"/>
      <c r="CMA89" s="52"/>
      <c r="CMB89" s="52"/>
      <c r="CMC89" s="52"/>
      <c r="CMD89" s="52"/>
      <c r="CME89" s="52"/>
      <c r="CMF89" s="52"/>
      <c r="CMG89" s="52"/>
      <c r="CMH89" s="52"/>
      <c r="CMI89" s="52"/>
      <c r="CMJ89" s="52"/>
      <c r="CMK89" s="52"/>
      <c r="CML89" s="52"/>
      <c r="CMM89" s="52"/>
      <c r="CMN89" s="52"/>
      <c r="CMO89" s="52"/>
      <c r="CMP89" s="52"/>
      <c r="CMQ89" s="52"/>
      <c r="CMR89" s="52"/>
      <c r="CMS89" s="52"/>
      <c r="CMT89" s="52"/>
      <c r="CMU89" s="52"/>
      <c r="CMV89" s="52"/>
      <c r="CMW89" s="52"/>
      <c r="CMX89" s="52"/>
      <c r="CMY89" s="52"/>
      <c r="CMZ89" s="52"/>
      <c r="CNA89" s="52"/>
      <c r="CNB89" s="52"/>
      <c r="CNC89" s="52"/>
      <c r="CND89" s="52"/>
      <c r="CNE89" s="52"/>
      <c r="CNF89" s="52"/>
      <c r="CNG89" s="52"/>
      <c r="CNH89" s="52"/>
      <c r="CNI89" s="52"/>
      <c r="CNJ89" s="52"/>
      <c r="CNK89" s="52"/>
      <c r="CNL89" s="52"/>
      <c r="CNM89" s="52"/>
      <c r="CNN89" s="52"/>
      <c r="CNO89" s="52"/>
      <c r="CNP89" s="52"/>
      <c r="CNQ89" s="52"/>
      <c r="CNR89" s="52"/>
      <c r="CNS89" s="52"/>
      <c r="CNT89" s="52"/>
      <c r="CNU89" s="52"/>
      <c r="CNV89" s="52"/>
      <c r="CNW89" s="52"/>
      <c r="CNX89" s="52"/>
      <c r="CNY89" s="52"/>
      <c r="CNZ89" s="52"/>
      <c r="COA89" s="52"/>
      <c r="COB89" s="52"/>
      <c r="COC89" s="52"/>
      <c r="COD89" s="52"/>
      <c r="COE89" s="52"/>
      <c r="COF89" s="52"/>
      <c r="COG89" s="52"/>
      <c r="COH89" s="52"/>
      <c r="COI89" s="52"/>
      <c r="COJ89" s="52"/>
      <c r="COK89" s="52"/>
      <c r="COL89" s="52"/>
      <c r="COM89" s="52"/>
      <c r="CON89" s="52"/>
      <c r="COO89" s="52"/>
      <c r="COP89" s="52"/>
      <c r="COQ89" s="52"/>
      <c r="COR89" s="52"/>
      <c r="COS89" s="52"/>
      <c r="COT89" s="52"/>
      <c r="COU89" s="52"/>
      <c r="COV89" s="52"/>
      <c r="COW89" s="52"/>
      <c r="COX89" s="52"/>
      <c r="COY89" s="52"/>
      <c r="COZ89" s="52"/>
      <c r="CPA89" s="52"/>
      <c r="CPB89" s="52"/>
      <c r="CPC89" s="52"/>
      <c r="CPD89" s="52"/>
      <c r="CPE89" s="52"/>
      <c r="CPF89" s="52"/>
      <c r="CPG89" s="52"/>
      <c r="CPH89" s="52"/>
      <c r="CPI89" s="52"/>
      <c r="CPJ89" s="52"/>
      <c r="CPK89" s="52"/>
      <c r="CPL89" s="52"/>
      <c r="CPM89" s="52"/>
      <c r="CPN89" s="52"/>
      <c r="CPO89" s="52"/>
      <c r="CPP89" s="52"/>
      <c r="CPQ89" s="52"/>
      <c r="CPR89" s="52"/>
      <c r="CPS89" s="52"/>
      <c r="CPT89" s="52"/>
      <c r="CPU89" s="52"/>
      <c r="CPV89" s="52"/>
      <c r="CPW89" s="52"/>
      <c r="CPX89" s="52"/>
      <c r="CPY89" s="52"/>
      <c r="CPZ89" s="52"/>
      <c r="CQA89" s="52"/>
      <c r="CQB89" s="52"/>
      <c r="CQC89" s="52"/>
      <c r="CQD89" s="52"/>
      <c r="CQE89" s="52"/>
      <c r="CQF89" s="52"/>
      <c r="CQG89" s="52"/>
      <c r="CQH89" s="52"/>
      <c r="CQI89" s="52"/>
      <c r="CQJ89" s="52"/>
      <c r="CQK89" s="52"/>
      <c r="CQL89" s="52"/>
      <c r="CQM89" s="52"/>
      <c r="CQN89" s="52"/>
      <c r="CQO89" s="52"/>
      <c r="CQP89" s="52"/>
      <c r="CQQ89" s="52"/>
      <c r="CQR89" s="52"/>
      <c r="CQS89" s="52"/>
      <c r="CQT89" s="52"/>
      <c r="CQU89" s="52"/>
      <c r="CQV89" s="52"/>
      <c r="CQW89" s="52"/>
      <c r="CQX89" s="52"/>
      <c r="CQY89" s="52"/>
      <c r="CQZ89" s="52"/>
      <c r="CRA89" s="52"/>
      <c r="CRB89" s="52"/>
      <c r="CRC89" s="52"/>
      <c r="CRD89" s="52"/>
      <c r="CRE89" s="52"/>
      <c r="CRF89" s="52"/>
      <c r="CRG89" s="52"/>
      <c r="CRH89" s="52"/>
      <c r="CRI89" s="52"/>
      <c r="CRJ89" s="52"/>
      <c r="CRK89" s="52"/>
      <c r="CRL89" s="52"/>
      <c r="CRM89" s="52"/>
      <c r="CRN89" s="52"/>
      <c r="CRO89" s="52"/>
      <c r="CRP89" s="52"/>
      <c r="CRQ89" s="52"/>
      <c r="CRR89" s="52"/>
      <c r="CRS89" s="52"/>
      <c r="CRT89" s="52"/>
      <c r="CRU89" s="52"/>
      <c r="CRV89" s="52"/>
      <c r="CRW89" s="52"/>
      <c r="CRX89" s="52"/>
      <c r="CRY89" s="52"/>
      <c r="CRZ89" s="52"/>
      <c r="CSA89" s="52"/>
      <c r="CSB89" s="52"/>
      <c r="CSC89" s="52"/>
      <c r="CSD89" s="52"/>
      <c r="CSE89" s="52"/>
      <c r="CSF89" s="52"/>
      <c r="CSG89" s="52"/>
      <c r="CSH89" s="52"/>
      <c r="CSI89" s="52"/>
      <c r="CSJ89" s="52"/>
      <c r="CSK89" s="52"/>
      <c r="CSL89" s="52"/>
      <c r="CSM89" s="52"/>
      <c r="CSN89" s="52"/>
      <c r="CSO89" s="52"/>
      <c r="CSP89" s="52"/>
      <c r="CSQ89" s="52"/>
      <c r="CSR89" s="52"/>
      <c r="CSS89" s="52"/>
      <c r="CST89" s="52"/>
      <c r="CSU89" s="52"/>
      <c r="CSV89" s="52"/>
      <c r="CSW89" s="52"/>
      <c r="CSX89" s="52"/>
      <c r="CSY89" s="52"/>
      <c r="CSZ89" s="52"/>
      <c r="CTA89" s="52"/>
      <c r="CTB89" s="52"/>
      <c r="CTC89" s="52"/>
      <c r="CTD89" s="52"/>
      <c r="CTE89" s="52"/>
      <c r="CTF89" s="52"/>
      <c r="CTG89" s="52"/>
      <c r="CTH89" s="52"/>
      <c r="CTI89" s="52"/>
      <c r="CTJ89" s="52"/>
      <c r="CTK89" s="52"/>
      <c r="CTL89" s="52"/>
      <c r="CTM89" s="52"/>
      <c r="CTN89" s="52"/>
      <c r="CTO89" s="52"/>
      <c r="CTP89" s="52"/>
      <c r="CTQ89" s="52"/>
      <c r="CTR89" s="52"/>
      <c r="CTS89" s="52"/>
      <c r="CTT89" s="52"/>
      <c r="CTU89" s="52"/>
      <c r="CTV89" s="52"/>
      <c r="CTW89" s="52"/>
      <c r="CTX89" s="52"/>
      <c r="CTY89" s="52"/>
      <c r="CTZ89" s="52"/>
      <c r="CUA89" s="52"/>
      <c r="CUB89" s="52"/>
      <c r="CUC89" s="52"/>
      <c r="CUD89" s="52"/>
      <c r="CUE89" s="52"/>
      <c r="CUF89" s="52"/>
      <c r="CUG89" s="52"/>
      <c r="CUH89" s="52"/>
      <c r="CUI89" s="52"/>
      <c r="CUJ89" s="52"/>
      <c r="CUK89" s="52"/>
      <c r="CUL89" s="52"/>
      <c r="CUM89" s="52"/>
      <c r="CUN89" s="52"/>
      <c r="CUO89" s="52"/>
      <c r="CUP89" s="52"/>
      <c r="CUQ89" s="52"/>
      <c r="CUR89" s="52"/>
      <c r="CUS89" s="52"/>
      <c r="CUT89" s="52"/>
      <c r="CUU89" s="52"/>
      <c r="CUV89" s="52"/>
      <c r="CUW89" s="52"/>
      <c r="CUX89" s="52"/>
      <c r="CUY89" s="52"/>
      <c r="CUZ89" s="52"/>
      <c r="CVA89" s="52"/>
      <c r="CVB89" s="52"/>
      <c r="CVC89" s="52"/>
      <c r="CVD89" s="52"/>
      <c r="CVE89" s="52"/>
      <c r="CVF89" s="52"/>
      <c r="CVG89" s="52"/>
      <c r="CVH89" s="52"/>
      <c r="CVI89" s="52"/>
      <c r="CVJ89" s="52"/>
      <c r="CVK89" s="52"/>
      <c r="CVL89" s="52"/>
      <c r="CVM89" s="52"/>
      <c r="CVN89" s="52"/>
      <c r="CVO89" s="52"/>
      <c r="CVP89" s="52"/>
      <c r="CVQ89" s="52"/>
      <c r="CVR89" s="52"/>
      <c r="CVS89" s="52"/>
      <c r="CVT89" s="52"/>
      <c r="CVU89" s="52"/>
      <c r="CVV89" s="52"/>
      <c r="CVW89" s="52"/>
      <c r="CVX89" s="52"/>
      <c r="CVY89" s="52"/>
      <c r="CVZ89" s="52"/>
      <c r="CWA89" s="52"/>
      <c r="CWB89" s="52"/>
      <c r="CWC89" s="52"/>
      <c r="CWD89" s="52"/>
      <c r="CWE89" s="52"/>
      <c r="CWF89" s="52"/>
      <c r="CWG89" s="52"/>
      <c r="CWH89" s="52"/>
      <c r="CWI89" s="52"/>
      <c r="CWJ89" s="52"/>
      <c r="CWK89" s="52"/>
      <c r="CWL89" s="52"/>
      <c r="CWM89" s="52"/>
      <c r="CWN89" s="52"/>
      <c r="CWO89" s="52"/>
      <c r="CWP89" s="52"/>
      <c r="CWQ89" s="52"/>
      <c r="CWR89" s="52"/>
      <c r="CWS89" s="52"/>
      <c r="CWT89" s="52"/>
      <c r="CWU89" s="52"/>
      <c r="CWV89" s="52"/>
      <c r="CWW89" s="52"/>
      <c r="CWX89" s="52"/>
      <c r="CWY89" s="52"/>
      <c r="CWZ89" s="52"/>
      <c r="CXA89" s="52"/>
      <c r="CXB89" s="52"/>
      <c r="CXC89" s="52"/>
      <c r="CXD89" s="52"/>
      <c r="CXE89" s="52"/>
      <c r="CXF89" s="52"/>
      <c r="CXG89" s="52"/>
      <c r="CXH89" s="52"/>
      <c r="CXI89" s="52"/>
      <c r="CXJ89" s="52"/>
      <c r="CXK89" s="52"/>
      <c r="CXL89" s="52"/>
      <c r="CXM89" s="52"/>
      <c r="CXN89" s="52"/>
      <c r="CXO89" s="52"/>
      <c r="CXP89" s="52"/>
      <c r="CXQ89" s="52"/>
      <c r="CXR89" s="52"/>
      <c r="CXS89" s="52"/>
      <c r="CXT89" s="52"/>
      <c r="CXU89" s="52"/>
      <c r="CXV89" s="52"/>
      <c r="CXW89" s="52"/>
      <c r="CXX89" s="52"/>
      <c r="CXY89" s="52"/>
      <c r="CXZ89" s="52"/>
      <c r="CYA89" s="52"/>
      <c r="CYB89" s="52"/>
      <c r="CYC89" s="52"/>
      <c r="CYD89" s="52"/>
      <c r="CYE89" s="52"/>
      <c r="CYF89" s="52"/>
      <c r="CYG89" s="52"/>
      <c r="CYH89" s="52"/>
      <c r="CYI89" s="52"/>
      <c r="CYJ89" s="52"/>
      <c r="CYK89" s="52"/>
      <c r="CYL89" s="52"/>
      <c r="CYM89" s="52"/>
      <c r="CYN89" s="52"/>
      <c r="CYO89" s="52"/>
      <c r="CYP89" s="52"/>
      <c r="CYQ89" s="52"/>
      <c r="CYR89" s="52"/>
      <c r="CYS89" s="52"/>
      <c r="CYT89" s="52"/>
      <c r="CYU89" s="52"/>
      <c r="CYV89" s="52"/>
      <c r="CYW89" s="52"/>
      <c r="CYX89" s="52"/>
      <c r="CYY89" s="52"/>
      <c r="CYZ89" s="52"/>
      <c r="CZA89" s="52"/>
      <c r="CZB89" s="52"/>
      <c r="CZC89" s="52"/>
      <c r="CZD89" s="52"/>
      <c r="CZE89" s="52"/>
      <c r="CZF89" s="52"/>
      <c r="CZG89" s="52"/>
      <c r="CZH89" s="52"/>
      <c r="CZI89" s="52"/>
      <c r="CZJ89" s="52"/>
      <c r="CZK89" s="52"/>
      <c r="CZL89" s="52"/>
      <c r="CZM89" s="52"/>
      <c r="CZN89" s="52"/>
      <c r="CZO89" s="52"/>
      <c r="CZP89" s="52"/>
      <c r="CZQ89" s="52"/>
      <c r="CZR89" s="52"/>
      <c r="CZS89" s="52"/>
      <c r="CZT89" s="52"/>
      <c r="CZU89" s="52"/>
      <c r="CZV89" s="52"/>
      <c r="CZW89" s="52"/>
      <c r="CZX89" s="52"/>
      <c r="CZY89" s="52"/>
      <c r="CZZ89" s="52"/>
      <c r="DAA89" s="52"/>
      <c r="DAB89" s="52"/>
      <c r="DAC89" s="52"/>
      <c r="DAD89" s="52"/>
      <c r="DAE89" s="52"/>
      <c r="DAF89" s="52"/>
      <c r="DAG89" s="52"/>
      <c r="DAH89" s="52"/>
      <c r="DAI89" s="52"/>
      <c r="DAJ89" s="52"/>
      <c r="DAK89" s="52"/>
      <c r="DAL89" s="52"/>
      <c r="DAM89" s="52"/>
      <c r="DAN89" s="52"/>
      <c r="DAO89" s="52"/>
      <c r="DAP89" s="52"/>
      <c r="DAQ89" s="52"/>
      <c r="DAR89" s="52"/>
      <c r="DAS89" s="52"/>
      <c r="DAT89" s="52"/>
      <c r="DAU89" s="52"/>
      <c r="DAV89" s="52"/>
      <c r="DAW89" s="52"/>
      <c r="DAX89" s="52"/>
      <c r="DAY89" s="52"/>
      <c r="DAZ89" s="52"/>
      <c r="DBA89" s="52"/>
      <c r="DBB89" s="52"/>
      <c r="DBC89" s="52"/>
      <c r="DBD89" s="52"/>
      <c r="DBE89" s="52"/>
      <c r="DBF89" s="52"/>
      <c r="DBG89" s="52"/>
      <c r="DBH89" s="52"/>
      <c r="DBI89" s="52"/>
      <c r="DBJ89" s="52"/>
      <c r="DBK89" s="52"/>
      <c r="DBL89" s="52"/>
      <c r="DBM89" s="52"/>
      <c r="DBN89" s="52"/>
      <c r="DBO89" s="52"/>
      <c r="DBP89" s="52"/>
      <c r="DBQ89" s="52"/>
      <c r="DBR89" s="52"/>
      <c r="DBS89" s="52"/>
      <c r="DBT89" s="52"/>
      <c r="DBU89" s="52"/>
      <c r="DBV89" s="52"/>
      <c r="DBW89" s="52"/>
      <c r="DBX89" s="52"/>
      <c r="DBY89" s="52"/>
      <c r="DBZ89" s="52"/>
      <c r="DCA89" s="52"/>
      <c r="DCB89" s="52"/>
      <c r="DCC89" s="52"/>
      <c r="DCD89" s="52"/>
      <c r="DCE89" s="52"/>
      <c r="DCF89" s="52"/>
      <c r="DCG89" s="52"/>
      <c r="DCH89" s="52"/>
      <c r="DCI89" s="52"/>
      <c r="DCJ89" s="52"/>
      <c r="DCK89" s="52"/>
      <c r="DCL89" s="52"/>
      <c r="DCM89" s="52"/>
      <c r="DCN89" s="52"/>
      <c r="DCO89" s="52"/>
      <c r="DCP89" s="52"/>
      <c r="DCQ89" s="52"/>
      <c r="DCR89" s="52"/>
      <c r="DCS89" s="52"/>
      <c r="DCT89" s="52"/>
      <c r="DCU89" s="52"/>
      <c r="DCV89" s="52"/>
      <c r="DCW89" s="52"/>
      <c r="DCX89" s="52"/>
      <c r="DCY89" s="52"/>
      <c r="DCZ89" s="52"/>
      <c r="DDA89" s="52"/>
      <c r="DDB89" s="52"/>
      <c r="DDC89" s="52"/>
      <c r="DDD89" s="52"/>
      <c r="DDE89" s="52"/>
      <c r="DDF89" s="52"/>
      <c r="DDG89" s="52"/>
      <c r="DDH89" s="52"/>
      <c r="DDI89" s="52"/>
      <c r="DDJ89" s="52"/>
      <c r="DDK89" s="52"/>
      <c r="DDL89" s="52"/>
      <c r="DDM89" s="52"/>
      <c r="DDN89" s="52"/>
      <c r="DDO89" s="52"/>
      <c r="DDP89" s="52"/>
      <c r="DDQ89" s="52"/>
      <c r="DDR89" s="52"/>
      <c r="DDS89" s="52"/>
      <c r="DDT89" s="52"/>
      <c r="DDU89" s="52"/>
      <c r="DDV89" s="52"/>
      <c r="DDW89" s="52"/>
      <c r="DDX89" s="52"/>
      <c r="DDY89" s="52"/>
      <c r="DDZ89" s="52"/>
      <c r="DEA89" s="52"/>
      <c r="DEB89" s="52"/>
      <c r="DEC89" s="52"/>
      <c r="DED89" s="52"/>
      <c r="DEE89" s="52"/>
      <c r="DEF89" s="52"/>
      <c r="DEG89" s="52"/>
      <c r="DEH89" s="52"/>
      <c r="DEI89" s="52"/>
      <c r="DEJ89" s="52"/>
      <c r="DEK89" s="52"/>
      <c r="DEL89" s="52"/>
      <c r="DEM89" s="52"/>
      <c r="DEN89" s="52"/>
      <c r="DEO89" s="52"/>
      <c r="DEP89" s="52"/>
      <c r="DEQ89" s="52"/>
      <c r="DER89" s="52"/>
      <c r="DES89" s="52"/>
      <c r="DET89" s="52"/>
      <c r="DEU89" s="52"/>
      <c r="DEV89" s="52"/>
      <c r="DEW89" s="52"/>
      <c r="DEX89" s="52"/>
      <c r="DEY89" s="52"/>
      <c r="DEZ89" s="52"/>
      <c r="DFA89" s="52"/>
      <c r="DFB89" s="52"/>
      <c r="DFC89" s="52"/>
      <c r="DFD89" s="52"/>
      <c r="DFE89" s="52"/>
      <c r="DFF89" s="52"/>
      <c r="DFG89" s="52"/>
      <c r="DFH89" s="52"/>
      <c r="DFI89" s="52"/>
      <c r="DFJ89" s="52"/>
      <c r="DFK89" s="52"/>
      <c r="DFL89" s="52"/>
      <c r="DFM89" s="52"/>
      <c r="DFN89" s="52"/>
      <c r="DFO89" s="52"/>
      <c r="DFP89" s="52"/>
      <c r="DFQ89" s="52"/>
      <c r="DFR89" s="52"/>
      <c r="DFS89" s="52"/>
      <c r="DFT89" s="52"/>
      <c r="DFU89" s="52"/>
      <c r="DFV89" s="52"/>
      <c r="DFW89" s="52"/>
      <c r="DFX89" s="52"/>
      <c r="DFY89" s="52"/>
      <c r="DFZ89" s="52"/>
      <c r="DGA89" s="52"/>
      <c r="DGB89" s="52"/>
      <c r="DGC89" s="52"/>
      <c r="DGD89" s="52"/>
      <c r="DGE89" s="52"/>
      <c r="DGF89" s="52"/>
      <c r="DGG89" s="52"/>
      <c r="DGH89" s="52"/>
      <c r="DGI89" s="52"/>
      <c r="DGJ89" s="52"/>
      <c r="DGK89" s="52"/>
      <c r="DGL89" s="52"/>
      <c r="DGM89" s="52"/>
      <c r="DGN89" s="52"/>
      <c r="DGO89" s="52"/>
      <c r="DGP89" s="52"/>
      <c r="DGQ89" s="52"/>
      <c r="DGR89" s="52"/>
      <c r="DGS89" s="52"/>
      <c r="DGT89" s="52"/>
      <c r="DGU89" s="52"/>
      <c r="DGV89" s="52"/>
      <c r="DGW89" s="52"/>
      <c r="DGX89" s="52"/>
      <c r="DGY89" s="52"/>
      <c r="DGZ89" s="52"/>
      <c r="DHA89" s="52"/>
      <c r="DHB89" s="52"/>
      <c r="DHC89" s="52"/>
      <c r="DHD89" s="52"/>
      <c r="DHE89" s="52"/>
      <c r="DHF89" s="52"/>
      <c r="DHG89" s="52"/>
      <c r="DHH89" s="52"/>
      <c r="DHI89" s="52"/>
      <c r="DHJ89" s="52"/>
      <c r="DHK89" s="52"/>
      <c r="DHL89" s="52"/>
      <c r="DHM89" s="52"/>
      <c r="DHN89" s="52"/>
      <c r="DHO89" s="52"/>
      <c r="DHP89" s="52"/>
      <c r="DHQ89" s="52"/>
      <c r="DHR89" s="52"/>
      <c r="DHS89" s="52"/>
      <c r="DHT89" s="52"/>
      <c r="DHU89" s="52"/>
      <c r="DHV89" s="52"/>
      <c r="DHW89" s="52"/>
      <c r="DHX89" s="52"/>
      <c r="DHY89" s="52"/>
      <c r="DHZ89" s="52"/>
      <c r="DIA89" s="52"/>
      <c r="DIB89" s="52"/>
      <c r="DIC89" s="52"/>
      <c r="DID89" s="52"/>
      <c r="DIE89" s="52"/>
      <c r="DIF89" s="52"/>
      <c r="DIG89" s="52"/>
      <c r="DIH89" s="52"/>
      <c r="DII89" s="52"/>
      <c r="DIJ89" s="52"/>
      <c r="DIK89" s="52"/>
      <c r="DIL89" s="52"/>
      <c r="DIM89" s="52"/>
      <c r="DIN89" s="52"/>
      <c r="DIO89" s="52"/>
      <c r="DIP89" s="52"/>
      <c r="DIQ89" s="52"/>
      <c r="DIR89" s="52"/>
      <c r="DIS89" s="52"/>
      <c r="DIT89" s="52"/>
      <c r="DIU89" s="52"/>
      <c r="DIV89" s="52"/>
      <c r="DIW89" s="52"/>
      <c r="DIX89" s="52"/>
      <c r="DIY89" s="52"/>
      <c r="DIZ89" s="52"/>
      <c r="DJA89" s="52"/>
      <c r="DJB89" s="52"/>
      <c r="DJC89" s="52"/>
      <c r="DJD89" s="52"/>
      <c r="DJE89" s="52"/>
      <c r="DJF89" s="52"/>
      <c r="DJG89" s="52"/>
      <c r="DJH89" s="52"/>
      <c r="DJI89" s="52"/>
      <c r="DJJ89" s="52"/>
      <c r="DJK89" s="52"/>
      <c r="DJL89" s="52"/>
      <c r="DJM89" s="52"/>
      <c r="DJN89" s="52"/>
      <c r="DJO89" s="52"/>
      <c r="DJP89" s="52"/>
      <c r="DJQ89" s="52"/>
      <c r="DJR89" s="52"/>
      <c r="DJS89" s="52"/>
      <c r="DJT89" s="52"/>
      <c r="DJU89" s="52"/>
      <c r="DJV89" s="52"/>
      <c r="DJW89" s="52"/>
      <c r="DJX89" s="52"/>
      <c r="DJY89" s="52"/>
      <c r="DJZ89" s="52"/>
      <c r="DKA89" s="52"/>
      <c r="DKB89" s="52"/>
      <c r="DKC89" s="52"/>
      <c r="DKD89" s="52"/>
      <c r="DKE89" s="52"/>
      <c r="DKF89" s="52"/>
      <c r="DKG89" s="52"/>
      <c r="DKH89" s="52"/>
      <c r="DKI89" s="52"/>
      <c r="DKJ89" s="52"/>
      <c r="DKK89" s="52"/>
      <c r="DKL89" s="52"/>
      <c r="DKM89" s="52"/>
      <c r="DKN89" s="52"/>
      <c r="DKO89" s="52"/>
      <c r="DKP89" s="52"/>
      <c r="DKQ89" s="52"/>
      <c r="DKR89" s="52"/>
      <c r="DKS89" s="52"/>
      <c r="DKT89" s="52"/>
      <c r="DKU89" s="52"/>
      <c r="DKV89" s="52"/>
      <c r="DKW89" s="52"/>
      <c r="DKX89" s="52"/>
      <c r="DKY89" s="52"/>
      <c r="DKZ89" s="52"/>
      <c r="DLA89" s="52"/>
      <c r="DLB89" s="52"/>
      <c r="DLC89" s="52"/>
      <c r="DLD89" s="52"/>
      <c r="DLE89" s="52"/>
      <c r="DLF89" s="52"/>
      <c r="DLG89" s="52"/>
      <c r="DLH89" s="52"/>
      <c r="DLI89" s="52"/>
      <c r="DLJ89" s="52"/>
      <c r="DLK89" s="52"/>
      <c r="DLL89" s="52"/>
      <c r="DLM89" s="52"/>
      <c r="DLN89" s="52"/>
      <c r="DLO89" s="52"/>
      <c r="DLP89" s="52"/>
      <c r="DLQ89" s="52"/>
      <c r="DLR89" s="52"/>
      <c r="DLS89" s="52"/>
      <c r="DLT89" s="52"/>
      <c r="DLU89" s="52"/>
      <c r="DLV89" s="52"/>
      <c r="DLW89" s="52"/>
      <c r="DLX89" s="52"/>
      <c r="DLY89" s="52"/>
      <c r="DLZ89" s="52"/>
      <c r="DMA89" s="52"/>
      <c r="DMB89" s="52"/>
      <c r="DMC89" s="52"/>
      <c r="DMD89" s="52"/>
      <c r="DME89" s="52"/>
      <c r="DMF89" s="52"/>
      <c r="DMG89" s="52"/>
      <c r="DMH89" s="52"/>
      <c r="DMI89" s="52"/>
      <c r="DMJ89" s="52"/>
      <c r="DMK89" s="52"/>
      <c r="DML89" s="52"/>
      <c r="DMM89" s="52"/>
      <c r="DMN89" s="52"/>
      <c r="DMO89" s="52"/>
      <c r="DMP89" s="52"/>
      <c r="DMQ89" s="52"/>
      <c r="DMR89" s="52"/>
      <c r="DMS89" s="52"/>
      <c r="DMT89" s="52"/>
      <c r="DMU89" s="52"/>
      <c r="DMV89" s="52"/>
      <c r="DMW89" s="52"/>
      <c r="DMX89" s="52"/>
      <c r="DMY89" s="52"/>
      <c r="DMZ89" s="52"/>
      <c r="DNA89" s="52"/>
      <c r="DNB89" s="52"/>
      <c r="DNC89" s="52"/>
      <c r="DND89" s="52"/>
      <c r="DNE89" s="52"/>
      <c r="DNF89" s="52"/>
      <c r="DNG89" s="52"/>
      <c r="DNH89" s="52"/>
      <c r="DNI89" s="52"/>
      <c r="DNJ89" s="52"/>
      <c r="DNK89" s="52"/>
      <c r="DNL89" s="52"/>
      <c r="DNM89" s="52"/>
      <c r="DNN89" s="52"/>
      <c r="DNO89" s="52"/>
      <c r="DNP89" s="52"/>
      <c r="DNQ89" s="52"/>
      <c r="DNR89" s="52"/>
      <c r="DNS89" s="52"/>
      <c r="DNT89" s="52"/>
      <c r="DNU89" s="52"/>
      <c r="DNV89" s="52"/>
      <c r="DNW89" s="52"/>
      <c r="DNX89" s="52"/>
      <c r="DNY89" s="52"/>
      <c r="DNZ89" s="52"/>
      <c r="DOA89" s="52"/>
      <c r="DOB89" s="52"/>
      <c r="DOC89" s="52"/>
      <c r="DOD89" s="52"/>
      <c r="DOE89" s="52"/>
      <c r="DOF89" s="52"/>
      <c r="DOG89" s="52"/>
      <c r="DOH89" s="52"/>
      <c r="DOI89" s="52"/>
      <c r="DOJ89" s="52"/>
      <c r="DOK89" s="52"/>
      <c r="DOL89" s="52"/>
      <c r="DOM89" s="52"/>
      <c r="DON89" s="52"/>
      <c r="DOO89" s="52"/>
      <c r="DOP89" s="52"/>
      <c r="DOQ89" s="52"/>
      <c r="DOR89" s="52"/>
      <c r="DOS89" s="52"/>
      <c r="DOT89" s="52"/>
      <c r="DOU89" s="52"/>
      <c r="DOV89" s="52"/>
      <c r="DOW89" s="52"/>
      <c r="DOX89" s="52"/>
      <c r="DOY89" s="52"/>
      <c r="DOZ89" s="52"/>
      <c r="DPA89" s="52"/>
      <c r="DPB89" s="52"/>
      <c r="DPC89" s="52"/>
      <c r="DPD89" s="52"/>
      <c r="DPE89" s="52"/>
      <c r="DPF89" s="52"/>
      <c r="DPG89" s="52"/>
      <c r="DPH89" s="52"/>
      <c r="DPI89" s="52"/>
      <c r="DPJ89" s="52"/>
      <c r="DPK89" s="52"/>
      <c r="DPL89" s="52"/>
      <c r="DPM89" s="52"/>
      <c r="DPN89" s="52"/>
      <c r="DPO89" s="52"/>
      <c r="DPP89" s="52"/>
      <c r="DPQ89" s="52"/>
      <c r="DPR89" s="52"/>
      <c r="DPS89" s="52"/>
      <c r="DPT89" s="52"/>
      <c r="DPU89" s="52"/>
      <c r="DPV89" s="52"/>
      <c r="DPW89" s="52"/>
      <c r="DPX89" s="52"/>
      <c r="DPY89" s="52"/>
      <c r="DPZ89" s="52"/>
      <c r="DQA89" s="52"/>
      <c r="DQB89" s="52"/>
      <c r="DQC89" s="52"/>
      <c r="DQD89" s="52"/>
      <c r="DQE89" s="52"/>
      <c r="DQF89" s="52"/>
      <c r="DQG89" s="52"/>
      <c r="DQH89" s="52"/>
      <c r="DQI89" s="52"/>
      <c r="DQJ89" s="52"/>
      <c r="DQK89" s="52"/>
      <c r="DQL89" s="52"/>
      <c r="DQM89" s="52"/>
      <c r="DQN89" s="52"/>
      <c r="DQO89" s="52"/>
      <c r="DQP89" s="52"/>
      <c r="DQQ89" s="52"/>
      <c r="DQR89" s="52"/>
      <c r="DQS89" s="52"/>
      <c r="DQT89" s="52"/>
      <c r="DQU89" s="52"/>
      <c r="DQV89" s="52"/>
      <c r="DQW89" s="52"/>
      <c r="DQX89" s="52"/>
      <c r="DQY89" s="52"/>
      <c r="DQZ89" s="52"/>
      <c r="DRA89" s="52"/>
      <c r="DRB89" s="52"/>
      <c r="DRC89" s="52"/>
      <c r="DRD89" s="52"/>
      <c r="DRE89" s="52"/>
      <c r="DRF89" s="52"/>
      <c r="DRG89" s="52"/>
      <c r="DRH89" s="52"/>
      <c r="DRI89" s="52"/>
      <c r="DRJ89" s="52"/>
      <c r="DRK89" s="52"/>
      <c r="DRL89" s="52"/>
      <c r="DRM89" s="52"/>
      <c r="DRN89" s="52"/>
      <c r="DRO89" s="52"/>
      <c r="DRP89" s="52"/>
      <c r="DRQ89" s="52"/>
      <c r="DRR89" s="52"/>
      <c r="DRS89" s="52"/>
      <c r="DRT89" s="52"/>
      <c r="DRU89" s="52"/>
      <c r="DRV89" s="52"/>
      <c r="DRW89" s="52"/>
      <c r="DRX89" s="52"/>
      <c r="DRY89" s="52"/>
      <c r="DRZ89" s="52"/>
      <c r="DSA89" s="52"/>
      <c r="DSB89" s="52"/>
      <c r="DSC89" s="52"/>
      <c r="DSD89" s="52"/>
      <c r="DSE89" s="52"/>
      <c r="DSF89" s="52"/>
      <c r="DSG89" s="52"/>
      <c r="DSH89" s="52"/>
      <c r="DSI89" s="52"/>
      <c r="DSJ89" s="52"/>
      <c r="DSK89" s="52"/>
      <c r="DSL89" s="52"/>
      <c r="DSM89" s="52"/>
      <c r="DSN89" s="52"/>
      <c r="DSO89" s="52"/>
      <c r="DSP89" s="52"/>
      <c r="DSQ89" s="52"/>
      <c r="DSR89" s="52"/>
      <c r="DSS89" s="52"/>
      <c r="DST89" s="52"/>
      <c r="DSU89" s="52"/>
      <c r="DSV89" s="52"/>
      <c r="DSW89" s="52"/>
      <c r="DSX89" s="52"/>
      <c r="DSY89" s="52"/>
      <c r="DSZ89" s="52"/>
      <c r="DTA89" s="52"/>
      <c r="DTB89" s="52"/>
      <c r="DTC89" s="52"/>
      <c r="DTD89" s="52"/>
      <c r="DTE89" s="52"/>
      <c r="DTF89" s="52"/>
      <c r="DTG89" s="52"/>
      <c r="DTH89" s="52"/>
      <c r="DTI89" s="52"/>
      <c r="DTJ89" s="52"/>
      <c r="DTK89" s="52"/>
      <c r="DTL89" s="52"/>
      <c r="DTM89" s="52"/>
      <c r="DTN89" s="52"/>
      <c r="DTO89" s="52"/>
      <c r="DTP89" s="52"/>
      <c r="DTQ89" s="52"/>
      <c r="DTR89" s="52"/>
      <c r="DTS89" s="52"/>
      <c r="DTT89" s="52"/>
      <c r="DTU89" s="52"/>
      <c r="DTV89" s="52"/>
      <c r="DTW89" s="52"/>
      <c r="DTX89" s="52"/>
      <c r="DTY89" s="52"/>
      <c r="DTZ89" s="52"/>
      <c r="DUA89" s="52"/>
      <c r="DUB89" s="52"/>
      <c r="DUC89" s="52"/>
      <c r="DUD89" s="52"/>
      <c r="DUE89" s="52"/>
      <c r="DUF89" s="52"/>
      <c r="DUG89" s="52"/>
      <c r="DUH89" s="52"/>
      <c r="DUI89" s="52"/>
      <c r="DUJ89" s="52"/>
      <c r="DUK89" s="52"/>
      <c r="DUL89" s="52"/>
      <c r="DUM89" s="52"/>
      <c r="DUN89" s="52"/>
      <c r="DUO89" s="52"/>
      <c r="DUP89" s="52"/>
      <c r="DUQ89" s="52"/>
      <c r="DUR89" s="52"/>
      <c r="DUS89" s="52"/>
      <c r="DUT89" s="52"/>
      <c r="DUU89" s="52"/>
      <c r="DUV89" s="52"/>
      <c r="DUW89" s="52"/>
      <c r="DUX89" s="52"/>
      <c r="DUY89" s="52"/>
      <c r="DUZ89" s="52"/>
      <c r="DVA89" s="52"/>
      <c r="DVB89" s="52"/>
      <c r="DVC89" s="52"/>
      <c r="DVD89" s="52"/>
      <c r="DVE89" s="52"/>
      <c r="DVF89" s="52"/>
      <c r="DVG89" s="52"/>
      <c r="DVH89" s="52"/>
      <c r="DVI89" s="52"/>
      <c r="DVJ89" s="52"/>
      <c r="DVK89" s="52"/>
      <c r="DVL89" s="52"/>
      <c r="DVM89" s="52"/>
      <c r="DVN89" s="52"/>
      <c r="DVO89" s="52"/>
      <c r="DVP89" s="52"/>
      <c r="DVQ89" s="52"/>
      <c r="DVR89" s="52"/>
      <c r="DVS89" s="52"/>
      <c r="DVT89" s="52"/>
      <c r="DVU89" s="52"/>
      <c r="DVV89" s="52"/>
      <c r="DVW89" s="52"/>
      <c r="DVX89" s="52"/>
      <c r="DVY89" s="52"/>
      <c r="DVZ89" s="52"/>
      <c r="DWA89" s="52"/>
      <c r="DWB89" s="52"/>
      <c r="DWC89" s="52"/>
      <c r="DWD89" s="52"/>
      <c r="DWE89" s="52"/>
      <c r="DWF89" s="52"/>
      <c r="DWG89" s="52"/>
      <c r="DWH89" s="52"/>
      <c r="DWI89" s="52"/>
      <c r="DWJ89" s="52"/>
      <c r="DWK89" s="52"/>
      <c r="DWL89" s="52"/>
      <c r="DWM89" s="52"/>
      <c r="DWN89" s="52"/>
      <c r="DWO89" s="52"/>
      <c r="DWP89" s="52"/>
      <c r="DWQ89" s="52"/>
      <c r="DWR89" s="52"/>
      <c r="DWS89" s="52"/>
      <c r="DWT89" s="52"/>
      <c r="DWU89" s="52"/>
      <c r="DWV89" s="52"/>
      <c r="DWW89" s="52"/>
      <c r="DWX89" s="52"/>
      <c r="DWY89" s="52"/>
      <c r="DWZ89" s="52"/>
      <c r="DXA89" s="52"/>
      <c r="DXB89" s="52"/>
      <c r="DXC89" s="52"/>
      <c r="DXD89" s="52"/>
      <c r="DXE89" s="52"/>
      <c r="DXF89" s="52"/>
      <c r="DXG89" s="52"/>
      <c r="DXH89" s="52"/>
      <c r="DXI89" s="52"/>
      <c r="DXJ89" s="52"/>
      <c r="DXK89" s="52"/>
      <c r="DXL89" s="52"/>
      <c r="DXM89" s="52"/>
      <c r="DXN89" s="52"/>
      <c r="DXO89" s="52"/>
      <c r="DXP89" s="52"/>
      <c r="DXQ89" s="52"/>
      <c r="DXR89" s="52"/>
      <c r="DXS89" s="52"/>
      <c r="DXT89" s="52"/>
      <c r="DXU89" s="52"/>
      <c r="DXV89" s="52"/>
      <c r="DXW89" s="52"/>
      <c r="DXX89" s="52"/>
      <c r="DXY89" s="52"/>
      <c r="DXZ89" s="52"/>
      <c r="DYA89" s="52"/>
      <c r="DYB89" s="52"/>
      <c r="DYC89" s="52"/>
      <c r="DYD89" s="52"/>
      <c r="DYE89" s="52"/>
      <c r="DYF89" s="52"/>
      <c r="DYG89" s="52"/>
      <c r="DYH89" s="52"/>
      <c r="DYI89" s="52"/>
      <c r="DYJ89" s="52"/>
      <c r="DYK89" s="52"/>
      <c r="DYL89" s="52"/>
      <c r="DYM89" s="52"/>
      <c r="DYN89" s="52"/>
      <c r="DYO89" s="52"/>
      <c r="DYP89" s="52"/>
      <c r="DYQ89" s="52"/>
      <c r="DYR89" s="52"/>
      <c r="DYS89" s="52"/>
      <c r="DYT89" s="52"/>
      <c r="DYU89" s="52"/>
      <c r="DYV89" s="52"/>
      <c r="DYW89" s="52"/>
      <c r="DYX89" s="52"/>
      <c r="DYY89" s="52"/>
      <c r="DYZ89" s="52"/>
      <c r="DZA89" s="52"/>
      <c r="DZB89" s="52"/>
      <c r="DZC89" s="52"/>
      <c r="DZD89" s="52"/>
      <c r="DZE89" s="52"/>
      <c r="DZF89" s="52"/>
      <c r="DZG89" s="52"/>
      <c r="DZH89" s="52"/>
      <c r="DZI89" s="52"/>
      <c r="DZJ89" s="52"/>
      <c r="DZK89" s="52"/>
      <c r="DZL89" s="52"/>
      <c r="DZM89" s="52"/>
      <c r="DZN89" s="52"/>
      <c r="DZO89" s="52"/>
      <c r="DZP89" s="52"/>
      <c r="DZQ89" s="52"/>
      <c r="DZR89" s="52"/>
      <c r="DZS89" s="52"/>
      <c r="DZT89" s="52"/>
      <c r="DZU89" s="52"/>
      <c r="DZV89" s="52"/>
      <c r="DZW89" s="52"/>
      <c r="DZX89" s="52"/>
      <c r="DZY89" s="52"/>
      <c r="DZZ89" s="52"/>
      <c r="EAA89" s="52"/>
      <c r="EAB89" s="52"/>
      <c r="EAC89" s="52"/>
      <c r="EAD89" s="52"/>
      <c r="EAE89" s="52"/>
      <c r="EAF89" s="52"/>
      <c r="EAG89" s="52"/>
      <c r="EAH89" s="52"/>
      <c r="EAI89" s="52"/>
      <c r="EAJ89" s="52"/>
      <c r="EAK89" s="52"/>
      <c r="EAL89" s="52"/>
      <c r="EAM89" s="52"/>
      <c r="EAN89" s="52"/>
      <c r="EAO89" s="52"/>
      <c r="EAP89" s="52"/>
      <c r="EAQ89" s="52"/>
      <c r="EAR89" s="52"/>
      <c r="EAS89" s="52"/>
      <c r="EAT89" s="52"/>
      <c r="EAU89" s="52"/>
      <c r="EAV89" s="52"/>
      <c r="EAW89" s="52"/>
      <c r="EAX89" s="52"/>
      <c r="EAY89" s="52"/>
      <c r="EAZ89" s="52"/>
      <c r="EBA89" s="52"/>
      <c r="EBB89" s="52"/>
      <c r="EBC89" s="52"/>
      <c r="EBD89" s="52"/>
      <c r="EBE89" s="52"/>
      <c r="EBF89" s="52"/>
      <c r="EBG89" s="52"/>
      <c r="EBH89" s="52"/>
      <c r="EBI89" s="52"/>
      <c r="EBJ89" s="52"/>
      <c r="EBK89" s="52"/>
      <c r="EBL89" s="52"/>
      <c r="EBM89" s="52"/>
      <c r="EBN89" s="52"/>
      <c r="EBO89" s="52"/>
      <c r="EBP89" s="52"/>
      <c r="EBQ89" s="52"/>
      <c r="EBR89" s="52"/>
      <c r="EBS89" s="52"/>
      <c r="EBT89" s="52"/>
      <c r="EBU89" s="52"/>
      <c r="EBV89" s="52"/>
      <c r="EBW89" s="52"/>
      <c r="EBX89" s="52"/>
      <c r="EBY89" s="52"/>
      <c r="EBZ89" s="52"/>
      <c r="ECA89" s="52"/>
      <c r="ECB89" s="52"/>
      <c r="ECC89" s="52"/>
      <c r="ECD89" s="52"/>
      <c r="ECE89" s="52"/>
      <c r="ECF89" s="52"/>
      <c r="ECG89" s="52"/>
      <c r="ECH89" s="52"/>
      <c r="ECI89" s="52"/>
      <c r="ECJ89" s="52"/>
      <c r="ECK89" s="52"/>
      <c r="ECL89" s="52"/>
      <c r="ECM89" s="52"/>
      <c r="ECN89" s="52"/>
      <c r="ECO89" s="52"/>
      <c r="ECP89" s="52"/>
      <c r="ECQ89" s="52"/>
      <c r="ECR89" s="52"/>
      <c r="ECS89" s="52"/>
      <c r="ECT89" s="52"/>
      <c r="ECU89" s="52"/>
      <c r="ECV89" s="52"/>
      <c r="ECW89" s="52"/>
      <c r="ECX89" s="52"/>
      <c r="ECY89" s="52"/>
      <c r="ECZ89" s="52"/>
      <c r="EDA89" s="52"/>
      <c r="EDB89" s="52"/>
      <c r="EDC89" s="52"/>
      <c r="EDD89" s="52"/>
      <c r="EDE89" s="52"/>
      <c r="EDF89" s="52"/>
      <c r="EDG89" s="52"/>
      <c r="EDH89" s="52"/>
      <c r="EDI89" s="52"/>
      <c r="EDJ89" s="52"/>
      <c r="EDK89" s="52"/>
      <c r="EDL89" s="52"/>
      <c r="EDM89" s="52"/>
      <c r="EDN89" s="52"/>
      <c r="EDO89" s="52"/>
      <c r="EDP89" s="52"/>
      <c r="EDQ89" s="52"/>
      <c r="EDR89" s="52"/>
      <c r="EDS89" s="52"/>
      <c r="EDT89" s="52"/>
      <c r="EDU89" s="52"/>
      <c r="EDV89" s="52"/>
      <c r="EDW89" s="52"/>
      <c r="EDX89" s="52"/>
      <c r="EDY89" s="52"/>
      <c r="EDZ89" s="52"/>
      <c r="EEA89" s="52"/>
      <c r="EEB89" s="52"/>
      <c r="EEC89" s="52"/>
      <c r="EED89" s="52"/>
      <c r="EEE89" s="52"/>
      <c r="EEF89" s="52"/>
      <c r="EEG89" s="52"/>
      <c r="EEH89" s="52"/>
      <c r="EEI89" s="52"/>
      <c r="EEJ89" s="52"/>
      <c r="EEK89" s="52"/>
      <c r="EEL89" s="52"/>
      <c r="EEM89" s="52"/>
      <c r="EEN89" s="52"/>
      <c r="EEO89" s="52"/>
      <c r="EEP89" s="52"/>
      <c r="EEQ89" s="52"/>
      <c r="EER89" s="52"/>
      <c r="EES89" s="52"/>
      <c r="EET89" s="52"/>
      <c r="EEU89" s="52"/>
      <c r="EEV89" s="52"/>
      <c r="EEW89" s="52"/>
      <c r="EEX89" s="52"/>
      <c r="EEY89" s="52"/>
      <c r="EEZ89" s="52"/>
      <c r="EFA89" s="52"/>
      <c r="EFB89" s="52"/>
      <c r="EFC89" s="52"/>
      <c r="EFD89" s="52"/>
      <c r="EFE89" s="52"/>
      <c r="EFF89" s="52"/>
      <c r="EFG89" s="52"/>
      <c r="EFH89" s="52"/>
      <c r="EFI89" s="52"/>
      <c r="EFJ89" s="52"/>
      <c r="EFK89" s="52"/>
      <c r="EFL89" s="52"/>
      <c r="EFM89" s="52"/>
      <c r="EFN89" s="52"/>
      <c r="EFO89" s="52"/>
      <c r="EFP89" s="52"/>
      <c r="EFQ89" s="52"/>
      <c r="EFR89" s="52"/>
      <c r="EFS89" s="52"/>
      <c r="EFT89" s="52"/>
      <c r="EFU89" s="52"/>
      <c r="EFV89" s="52"/>
      <c r="EFW89" s="52"/>
      <c r="EFX89" s="52"/>
      <c r="EFY89" s="52"/>
      <c r="EFZ89" s="52"/>
      <c r="EGA89" s="52"/>
      <c r="EGB89" s="52"/>
      <c r="EGC89" s="52"/>
      <c r="EGD89" s="52"/>
      <c r="EGE89" s="52"/>
      <c r="EGF89" s="52"/>
      <c r="EGG89" s="52"/>
      <c r="EGH89" s="52"/>
      <c r="EGI89" s="52"/>
      <c r="EGJ89" s="52"/>
      <c r="EGK89" s="52"/>
      <c r="EGL89" s="52"/>
      <c r="EGM89" s="52"/>
      <c r="EGN89" s="52"/>
      <c r="EGO89" s="52"/>
      <c r="EGP89" s="52"/>
      <c r="EGQ89" s="52"/>
      <c r="EGR89" s="52"/>
      <c r="EGS89" s="52"/>
      <c r="EGT89" s="52"/>
      <c r="EGU89" s="52"/>
      <c r="EGV89" s="52"/>
      <c r="EGW89" s="52"/>
      <c r="EGX89" s="52"/>
      <c r="EGY89" s="52"/>
      <c r="EGZ89" s="52"/>
      <c r="EHA89" s="52"/>
      <c r="EHB89" s="52"/>
      <c r="EHC89" s="52"/>
      <c r="EHD89" s="52"/>
      <c r="EHE89" s="52"/>
      <c r="EHF89" s="52"/>
      <c r="EHG89" s="52"/>
      <c r="EHH89" s="52"/>
      <c r="EHI89" s="52"/>
      <c r="EHJ89" s="52"/>
      <c r="EHK89" s="52"/>
      <c r="EHL89" s="52"/>
      <c r="EHM89" s="52"/>
      <c r="EHN89" s="52"/>
      <c r="EHO89" s="52"/>
      <c r="EHP89" s="52"/>
      <c r="EHQ89" s="52"/>
      <c r="EHR89" s="52"/>
      <c r="EHS89" s="52"/>
      <c r="EHT89" s="52"/>
      <c r="EHU89" s="52"/>
      <c r="EHV89" s="52"/>
      <c r="EHW89" s="52"/>
      <c r="EHX89" s="52"/>
      <c r="EHY89" s="52"/>
      <c r="EHZ89" s="52"/>
      <c r="EIA89" s="52"/>
      <c r="EIB89" s="52"/>
      <c r="EIC89" s="52"/>
      <c r="EID89" s="52"/>
      <c r="EIE89" s="52"/>
      <c r="EIF89" s="52"/>
      <c r="EIG89" s="52"/>
      <c r="EIH89" s="52"/>
      <c r="EII89" s="52"/>
      <c r="EIJ89" s="52"/>
      <c r="EIK89" s="52"/>
      <c r="EIL89" s="52"/>
      <c r="EIM89" s="52"/>
      <c r="EIN89" s="52"/>
      <c r="EIO89" s="52"/>
      <c r="EIP89" s="52"/>
      <c r="EIQ89" s="52"/>
      <c r="EIR89" s="52"/>
      <c r="EIS89" s="52"/>
      <c r="EIT89" s="52"/>
      <c r="EIU89" s="52"/>
      <c r="EIV89" s="52"/>
      <c r="EIW89" s="52"/>
      <c r="EIX89" s="52"/>
      <c r="EIY89" s="52"/>
      <c r="EIZ89" s="52"/>
      <c r="EJA89" s="52"/>
      <c r="EJB89" s="52"/>
      <c r="EJC89" s="52"/>
      <c r="EJD89" s="52"/>
      <c r="EJE89" s="52"/>
      <c r="EJF89" s="52"/>
      <c r="EJG89" s="52"/>
      <c r="EJH89" s="52"/>
      <c r="EJI89" s="52"/>
      <c r="EJJ89" s="52"/>
      <c r="EJK89" s="52"/>
      <c r="EJL89" s="52"/>
      <c r="EJM89" s="52"/>
      <c r="EJN89" s="52"/>
      <c r="EJO89" s="52"/>
      <c r="EJP89" s="52"/>
      <c r="EJQ89" s="52"/>
      <c r="EJR89" s="52"/>
      <c r="EJS89" s="52"/>
      <c r="EJT89" s="52"/>
      <c r="EJU89" s="52"/>
      <c r="EJV89" s="52"/>
      <c r="EJW89" s="52"/>
      <c r="EJX89" s="52"/>
      <c r="EJY89" s="52"/>
      <c r="EJZ89" s="52"/>
      <c r="EKA89" s="52"/>
      <c r="EKB89" s="52"/>
      <c r="EKC89" s="52"/>
      <c r="EKD89" s="52"/>
      <c r="EKE89" s="52"/>
      <c r="EKF89" s="52"/>
      <c r="EKG89" s="52"/>
      <c r="EKH89" s="52"/>
      <c r="EKI89" s="52"/>
      <c r="EKJ89" s="52"/>
      <c r="EKK89" s="52"/>
      <c r="EKL89" s="52"/>
      <c r="EKM89" s="52"/>
      <c r="EKN89" s="52"/>
      <c r="EKO89" s="52"/>
      <c r="EKP89" s="52"/>
      <c r="EKQ89" s="52"/>
      <c r="EKR89" s="52"/>
      <c r="EKS89" s="52"/>
      <c r="EKT89" s="52"/>
      <c r="EKU89" s="52"/>
      <c r="EKV89" s="52"/>
      <c r="EKW89" s="52"/>
      <c r="EKX89" s="52"/>
      <c r="EKY89" s="52"/>
      <c r="EKZ89" s="52"/>
      <c r="ELA89" s="52"/>
      <c r="ELB89" s="52"/>
      <c r="ELC89" s="52"/>
      <c r="ELD89" s="52"/>
      <c r="ELE89" s="52"/>
      <c r="ELF89" s="52"/>
      <c r="ELG89" s="52"/>
      <c r="ELH89" s="52"/>
      <c r="ELI89" s="52"/>
      <c r="ELJ89" s="52"/>
      <c r="ELK89" s="52"/>
      <c r="ELL89" s="52"/>
      <c r="ELM89" s="52"/>
      <c r="ELN89" s="52"/>
      <c r="ELO89" s="52"/>
      <c r="ELP89" s="52"/>
      <c r="ELQ89" s="52"/>
      <c r="ELR89" s="52"/>
      <c r="ELS89" s="52"/>
      <c r="ELT89" s="52"/>
      <c r="ELU89" s="52"/>
      <c r="ELV89" s="52"/>
      <c r="ELW89" s="52"/>
      <c r="ELX89" s="52"/>
      <c r="ELY89" s="52"/>
      <c r="ELZ89" s="52"/>
      <c r="EMA89" s="52"/>
      <c r="EMB89" s="52"/>
      <c r="EMC89" s="52"/>
      <c r="EMD89" s="52"/>
      <c r="EME89" s="52"/>
      <c r="EMF89" s="52"/>
      <c r="EMG89" s="52"/>
      <c r="EMH89" s="52"/>
      <c r="EMI89" s="52"/>
      <c r="EMJ89" s="52"/>
      <c r="EMK89" s="52"/>
      <c r="EML89" s="52"/>
      <c r="EMM89" s="52"/>
      <c r="EMN89" s="52"/>
      <c r="EMO89" s="52"/>
      <c r="EMP89" s="52"/>
      <c r="EMQ89" s="52"/>
      <c r="EMR89" s="52"/>
      <c r="EMS89" s="52"/>
      <c r="EMT89" s="52"/>
      <c r="EMU89" s="52"/>
      <c r="EMV89" s="52"/>
      <c r="EMW89" s="52"/>
      <c r="EMX89" s="52"/>
      <c r="EMY89" s="52"/>
      <c r="EMZ89" s="52"/>
      <c r="ENA89" s="52"/>
      <c r="ENB89" s="52"/>
      <c r="ENC89" s="52"/>
      <c r="END89" s="52"/>
      <c r="ENE89" s="52"/>
      <c r="ENF89" s="52"/>
      <c r="ENG89" s="52"/>
      <c r="ENH89" s="52"/>
      <c r="ENI89" s="52"/>
      <c r="ENJ89" s="52"/>
      <c r="ENK89" s="52"/>
      <c r="ENL89" s="52"/>
      <c r="ENM89" s="52"/>
      <c r="ENN89" s="52"/>
      <c r="ENO89" s="52"/>
      <c r="ENP89" s="52"/>
      <c r="ENQ89" s="52"/>
      <c r="ENR89" s="52"/>
      <c r="ENS89" s="52"/>
      <c r="ENT89" s="52"/>
      <c r="ENU89" s="52"/>
      <c r="ENV89" s="52"/>
      <c r="ENW89" s="52"/>
      <c r="ENX89" s="52"/>
      <c r="ENY89" s="52"/>
      <c r="ENZ89" s="52"/>
      <c r="EOA89" s="52"/>
      <c r="EOB89" s="52"/>
      <c r="EOC89" s="52"/>
      <c r="EOD89" s="52"/>
      <c r="EOE89" s="52"/>
      <c r="EOF89" s="52"/>
      <c r="EOG89" s="52"/>
      <c r="EOH89" s="52"/>
      <c r="EOI89" s="52"/>
      <c r="EOJ89" s="52"/>
      <c r="EOK89" s="52"/>
      <c r="EOL89" s="52"/>
      <c r="EOM89" s="52"/>
      <c r="EON89" s="52"/>
      <c r="EOO89" s="52"/>
      <c r="EOP89" s="52"/>
      <c r="EOQ89" s="52"/>
      <c r="EOR89" s="52"/>
      <c r="EOS89" s="52"/>
      <c r="EOT89" s="52"/>
      <c r="EOU89" s="52"/>
      <c r="EOV89" s="52"/>
      <c r="EOW89" s="52"/>
      <c r="EOX89" s="52"/>
      <c r="EOY89" s="52"/>
      <c r="EOZ89" s="52"/>
      <c r="EPA89" s="52"/>
      <c r="EPB89" s="52"/>
      <c r="EPC89" s="52"/>
      <c r="EPD89" s="52"/>
      <c r="EPE89" s="52"/>
      <c r="EPF89" s="52"/>
      <c r="EPG89" s="52"/>
      <c r="EPH89" s="52"/>
      <c r="EPI89" s="52"/>
      <c r="EPJ89" s="52"/>
      <c r="EPK89" s="52"/>
      <c r="EPL89" s="52"/>
      <c r="EPM89" s="52"/>
      <c r="EPN89" s="52"/>
      <c r="EPO89" s="52"/>
      <c r="EPP89" s="52"/>
      <c r="EPQ89" s="52"/>
      <c r="EPR89" s="52"/>
      <c r="EPS89" s="52"/>
      <c r="EPT89" s="52"/>
      <c r="EPU89" s="52"/>
      <c r="EPV89" s="52"/>
      <c r="EPW89" s="52"/>
      <c r="EPX89" s="52"/>
      <c r="EPY89" s="52"/>
      <c r="EPZ89" s="52"/>
      <c r="EQA89" s="52"/>
      <c r="EQB89" s="52"/>
      <c r="EQC89" s="52"/>
      <c r="EQD89" s="52"/>
      <c r="EQE89" s="52"/>
      <c r="EQF89" s="52"/>
      <c r="EQG89" s="52"/>
      <c r="EQH89" s="52"/>
      <c r="EQI89" s="52"/>
      <c r="EQJ89" s="52"/>
      <c r="EQK89" s="52"/>
      <c r="EQL89" s="52"/>
      <c r="EQM89" s="52"/>
      <c r="EQN89" s="52"/>
      <c r="EQO89" s="52"/>
      <c r="EQP89" s="52"/>
      <c r="EQQ89" s="52"/>
      <c r="EQR89" s="52"/>
      <c r="EQS89" s="52"/>
      <c r="EQT89" s="52"/>
      <c r="EQU89" s="52"/>
      <c r="EQV89" s="52"/>
      <c r="EQW89" s="52"/>
      <c r="EQX89" s="52"/>
      <c r="EQY89" s="52"/>
      <c r="EQZ89" s="52"/>
      <c r="ERA89" s="52"/>
      <c r="ERB89" s="52"/>
      <c r="ERC89" s="52"/>
      <c r="ERD89" s="52"/>
      <c r="ERE89" s="52"/>
      <c r="ERF89" s="52"/>
      <c r="ERG89" s="52"/>
      <c r="ERH89" s="52"/>
      <c r="ERI89" s="52"/>
      <c r="ERJ89" s="52"/>
      <c r="ERK89" s="52"/>
      <c r="ERL89" s="52"/>
      <c r="ERM89" s="52"/>
      <c r="ERN89" s="52"/>
      <c r="ERO89" s="52"/>
      <c r="ERP89" s="52"/>
      <c r="ERQ89" s="52"/>
      <c r="ERR89" s="52"/>
      <c r="ERS89" s="52"/>
      <c r="ERT89" s="52"/>
      <c r="ERU89" s="52"/>
      <c r="ERV89" s="52"/>
      <c r="ERW89" s="52"/>
      <c r="ERX89" s="52"/>
      <c r="ERY89" s="52"/>
      <c r="ERZ89" s="52"/>
      <c r="ESA89" s="52"/>
      <c r="ESB89" s="52"/>
      <c r="ESC89" s="52"/>
      <c r="ESD89" s="52"/>
      <c r="ESE89" s="52"/>
      <c r="ESF89" s="52"/>
      <c r="ESG89" s="52"/>
      <c r="ESH89" s="52"/>
      <c r="ESI89" s="52"/>
      <c r="ESJ89" s="52"/>
      <c r="ESK89" s="52"/>
      <c r="ESL89" s="52"/>
      <c r="ESM89" s="52"/>
      <c r="ESN89" s="52"/>
      <c r="ESO89" s="52"/>
      <c r="ESP89" s="52"/>
      <c r="ESQ89" s="52"/>
      <c r="ESR89" s="52"/>
      <c r="ESS89" s="52"/>
      <c r="EST89" s="52"/>
      <c r="ESU89" s="52"/>
      <c r="ESV89" s="52"/>
      <c r="ESW89" s="52"/>
      <c r="ESX89" s="52"/>
      <c r="ESY89" s="52"/>
      <c r="ESZ89" s="52"/>
      <c r="ETA89" s="52"/>
      <c r="ETB89" s="52"/>
      <c r="ETC89" s="52"/>
      <c r="ETD89" s="52"/>
      <c r="ETE89" s="52"/>
      <c r="ETF89" s="52"/>
      <c r="ETG89" s="52"/>
      <c r="ETH89" s="52"/>
      <c r="ETI89" s="52"/>
      <c r="ETJ89" s="52"/>
      <c r="ETK89" s="52"/>
      <c r="ETL89" s="52"/>
      <c r="ETM89" s="52"/>
      <c r="ETN89" s="52"/>
      <c r="ETO89" s="52"/>
      <c r="ETP89" s="52"/>
      <c r="ETQ89" s="52"/>
      <c r="ETR89" s="52"/>
      <c r="ETS89" s="52"/>
      <c r="ETT89" s="52"/>
      <c r="ETU89" s="52"/>
      <c r="ETV89" s="52"/>
      <c r="ETW89" s="52"/>
      <c r="ETX89" s="52"/>
      <c r="ETY89" s="52"/>
      <c r="ETZ89" s="52"/>
      <c r="EUA89" s="52"/>
      <c r="EUB89" s="52"/>
      <c r="EUC89" s="52"/>
      <c r="EUD89" s="52"/>
      <c r="EUE89" s="52"/>
      <c r="EUF89" s="52"/>
      <c r="EUG89" s="52"/>
      <c r="EUH89" s="52"/>
      <c r="EUI89" s="52"/>
      <c r="EUJ89" s="52"/>
      <c r="EUK89" s="52"/>
      <c r="EUL89" s="52"/>
      <c r="EUM89" s="52"/>
      <c r="EUN89" s="52"/>
      <c r="EUO89" s="52"/>
      <c r="EUP89" s="52"/>
      <c r="EUQ89" s="52"/>
      <c r="EUR89" s="52"/>
      <c r="EUS89" s="52"/>
      <c r="EUT89" s="52"/>
      <c r="EUU89" s="52"/>
      <c r="EUV89" s="52"/>
      <c r="EUW89" s="52"/>
      <c r="EUX89" s="52"/>
      <c r="EUY89" s="52"/>
      <c r="EUZ89" s="52"/>
      <c r="EVA89" s="52"/>
      <c r="EVB89" s="52"/>
      <c r="EVC89" s="52"/>
      <c r="EVD89" s="52"/>
      <c r="EVE89" s="52"/>
      <c r="EVF89" s="52"/>
      <c r="EVG89" s="52"/>
      <c r="EVH89" s="52"/>
      <c r="EVI89" s="52"/>
      <c r="EVJ89" s="52"/>
      <c r="EVK89" s="52"/>
      <c r="EVL89" s="52"/>
      <c r="EVM89" s="52"/>
      <c r="EVN89" s="52"/>
      <c r="EVO89" s="52"/>
      <c r="EVP89" s="52"/>
      <c r="EVQ89" s="52"/>
      <c r="EVR89" s="52"/>
      <c r="EVS89" s="52"/>
      <c r="EVT89" s="52"/>
      <c r="EVU89" s="52"/>
      <c r="EVV89" s="52"/>
      <c r="EVW89" s="52"/>
      <c r="EVX89" s="52"/>
      <c r="EVY89" s="52"/>
      <c r="EVZ89" s="52"/>
      <c r="EWA89" s="52"/>
      <c r="EWB89" s="52"/>
      <c r="EWC89" s="52"/>
      <c r="EWD89" s="52"/>
      <c r="EWE89" s="52"/>
      <c r="EWF89" s="52"/>
      <c r="EWG89" s="52"/>
      <c r="EWH89" s="52"/>
      <c r="EWI89" s="52"/>
      <c r="EWJ89" s="52"/>
      <c r="EWK89" s="52"/>
      <c r="EWL89" s="52"/>
      <c r="EWM89" s="52"/>
      <c r="EWN89" s="52"/>
      <c r="EWO89" s="52"/>
      <c r="EWP89" s="52"/>
      <c r="EWQ89" s="52"/>
      <c r="EWR89" s="52"/>
      <c r="EWS89" s="52"/>
      <c r="EWT89" s="52"/>
      <c r="EWU89" s="52"/>
      <c r="EWV89" s="52"/>
      <c r="EWW89" s="52"/>
      <c r="EWX89" s="52"/>
      <c r="EWY89" s="52"/>
      <c r="EWZ89" s="52"/>
      <c r="EXA89" s="52"/>
      <c r="EXB89" s="52"/>
      <c r="EXC89" s="52"/>
      <c r="EXD89" s="52"/>
      <c r="EXE89" s="52"/>
      <c r="EXF89" s="52"/>
      <c r="EXG89" s="52"/>
      <c r="EXH89" s="52"/>
      <c r="EXI89" s="52"/>
      <c r="EXJ89" s="52"/>
      <c r="EXK89" s="52"/>
      <c r="EXL89" s="52"/>
      <c r="EXM89" s="52"/>
      <c r="EXN89" s="52"/>
      <c r="EXO89" s="52"/>
      <c r="EXP89" s="52"/>
      <c r="EXQ89" s="52"/>
      <c r="EXR89" s="52"/>
      <c r="EXS89" s="52"/>
      <c r="EXT89" s="52"/>
      <c r="EXU89" s="52"/>
      <c r="EXV89" s="52"/>
      <c r="EXW89" s="52"/>
      <c r="EXX89" s="52"/>
      <c r="EXY89" s="52"/>
      <c r="EXZ89" s="52"/>
      <c r="EYA89" s="52"/>
      <c r="EYB89" s="52"/>
      <c r="EYC89" s="52"/>
      <c r="EYD89" s="52"/>
      <c r="EYE89" s="52"/>
      <c r="EYF89" s="52"/>
      <c r="EYG89" s="52"/>
      <c r="EYH89" s="52"/>
      <c r="EYI89" s="52"/>
      <c r="EYJ89" s="52"/>
      <c r="EYK89" s="52"/>
      <c r="EYL89" s="52"/>
      <c r="EYM89" s="52"/>
      <c r="EYN89" s="52"/>
      <c r="EYO89" s="52"/>
      <c r="EYP89" s="52"/>
      <c r="EYQ89" s="52"/>
      <c r="EYR89" s="52"/>
      <c r="EYS89" s="52"/>
      <c r="EYT89" s="52"/>
      <c r="EYU89" s="52"/>
      <c r="EYV89" s="52"/>
      <c r="EYW89" s="52"/>
      <c r="EYX89" s="52"/>
      <c r="EYY89" s="52"/>
      <c r="EYZ89" s="52"/>
      <c r="EZA89" s="52"/>
      <c r="EZB89" s="52"/>
      <c r="EZC89" s="52"/>
      <c r="EZD89" s="52"/>
      <c r="EZE89" s="52"/>
      <c r="EZF89" s="52"/>
      <c r="EZG89" s="52"/>
      <c r="EZH89" s="52"/>
      <c r="EZI89" s="52"/>
      <c r="EZJ89" s="52"/>
      <c r="EZK89" s="52"/>
      <c r="EZL89" s="52"/>
      <c r="EZM89" s="52"/>
      <c r="EZN89" s="52"/>
      <c r="EZO89" s="52"/>
      <c r="EZP89" s="52"/>
      <c r="EZQ89" s="52"/>
      <c r="EZR89" s="52"/>
      <c r="EZS89" s="52"/>
      <c r="EZT89" s="52"/>
      <c r="EZU89" s="52"/>
      <c r="EZV89" s="52"/>
      <c r="EZW89" s="52"/>
      <c r="EZX89" s="52"/>
      <c r="EZY89" s="52"/>
      <c r="EZZ89" s="52"/>
      <c r="FAA89" s="52"/>
      <c r="FAB89" s="52"/>
      <c r="FAC89" s="52"/>
      <c r="FAD89" s="52"/>
      <c r="FAE89" s="52"/>
      <c r="FAF89" s="52"/>
      <c r="FAG89" s="52"/>
      <c r="FAH89" s="52"/>
      <c r="FAI89" s="52"/>
      <c r="FAJ89" s="52"/>
      <c r="FAK89" s="52"/>
      <c r="FAL89" s="52"/>
      <c r="FAM89" s="52"/>
      <c r="FAN89" s="52"/>
      <c r="FAO89" s="52"/>
      <c r="FAP89" s="52"/>
      <c r="FAQ89" s="52"/>
      <c r="FAR89" s="52"/>
      <c r="FAS89" s="52"/>
      <c r="FAT89" s="52"/>
      <c r="FAU89" s="52"/>
      <c r="FAV89" s="52"/>
      <c r="FAW89" s="52"/>
      <c r="FAX89" s="52"/>
      <c r="FAY89" s="52"/>
      <c r="FAZ89" s="52"/>
      <c r="FBA89" s="52"/>
      <c r="FBB89" s="52"/>
      <c r="FBC89" s="52"/>
      <c r="FBD89" s="52"/>
      <c r="FBE89" s="52"/>
      <c r="FBF89" s="52"/>
      <c r="FBG89" s="52"/>
      <c r="FBH89" s="52"/>
      <c r="FBI89" s="52"/>
      <c r="FBJ89" s="52"/>
      <c r="FBK89" s="52"/>
      <c r="FBL89" s="52"/>
      <c r="FBM89" s="52"/>
      <c r="FBN89" s="52"/>
      <c r="FBO89" s="52"/>
      <c r="FBP89" s="52"/>
      <c r="FBQ89" s="52"/>
      <c r="FBR89" s="52"/>
      <c r="FBS89" s="52"/>
      <c r="FBT89" s="52"/>
      <c r="FBU89" s="52"/>
      <c r="FBV89" s="52"/>
      <c r="FBW89" s="52"/>
      <c r="FBX89" s="52"/>
      <c r="FBY89" s="52"/>
      <c r="FBZ89" s="52"/>
      <c r="FCA89" s="52"/>
      <c r="FCB89" s="52"/>
      <c r="FCC89" s="52"/>
      <c r="FCD89" s="52"/>
      <c r="FCE89" s="52"/>
      <c r="FCF89" s="52"/>
      <c r="FCG89" s="52"/>
      <c r="FCH89" s="52"/>
      <c r="FCI89" s="52"/>
      <c r="FCJ89" s="52"/>
      <c r="FCK89" s="52"/>
      <c r="FCL89" s="52"/>
      <c r="FCM89" s="52"/>
      <c r="FCN89" s="52"/>
      <c r="FCO89" s="52"/>
      <c r="FCP89" s="52"/>
      <c r="FCQ89" s="52"/>
      <c r="FCR89" s="52"/>
      <c r="FCS89" s="52"/>
      <c r="FCT89" s="52"/>
      <c r="FCU89" s="52"/>
      <c r="FCV89" s="52"/>
      <c r="FCW89" s="52"/>
      <c r="FCX89" s="52"/>
      <c r="FCY89" s="52"/>
      <c r="FCZ89" s="52"/>
      <c r="FDA89" s="52"/>
      <c r="FDB89" s="52"/>
      <c r="FDC89" s="52"/>
      <c r="FDD89" s="52"/>
      <c r="FDE89" s="52"/>
      <c r="FDF89" s="52"/>
      <c r="FDG89" s="52"/>
      <c r="FDH89" s="52"/>
      <c r="FDI89" s="52"/>
      <c r="FDJ89" s="52"/>
      <c r="FDK89" s="52"/>
      <c r="FDL89" s="52"/>
      <c r="FDM89" s="52"/>
      <c r="FDN89" s="52"/>
      <c r="FDO89" s="52"/>
      <c r="FDP89" s="52"/>
      <c r="FDQ89" s="52"/>
      <c r="FDR89" s="52"/>
      <c r="FDS89" s="52"/>
      <c r="FDT89" s="52"/>
      <c r="FDU89" s="52"/>
      <c r="FDV89" s="52"/>
      <c r="FDW89" s="52"/>
      <c r="FDX89" s="52"/>
      <c r="FDY89" s="52"/>
      <c r="FDZ89" s="52"/>
      <c r="FEA89" s="52"/>
      <c r="FEB89" s="52"/>
      <c r="FEC89" s="52"/>
      <c r="FED89" s="52"/>
      <c r="FEE89" s="52"/>
      <c r="FEF89" s="52"/>
      <c r="FEG89" s="52"/>
      <c r="FEH89" s="52"/>
      <c r="FEI89" s="52"/>
      <c r="FEJ89" s="52"/>
      <c r="FEK89" s="52"/>
      <c r="FEL89" s="52"/>
      <c r="FEM89" s="52"/>
      <c r="FEN89" s="52"/>
      <c r="FEO89" s="52"/>
      <c r="FEP89" s="52"/>
      <c r="FEQ89" s="52"/>
      <c r="FER89" s="52"/>
      <c r="FES89" s="52"/>
      <c r="FET89" s="52"/>
      <c r="FEU89" s="52"/>
      <c r="FEV89" s="52"/>
      <c r="FEW89" s="52"/>
      <c r="FEX89" s="52"/>
      <c r="FEY89" s="52"/>
      <c r="FEZ89" s="52"/>
      <c r="FFA89" s="52"/>
      <c r="FFB89" s="52"/>
      <c r="FFC89" s="52"/>
      <c r="FFD89" s="52"/>
      <c r="FFE89" s="52"/>
      <c r="FFF89" s="52"/>
      <c r="FFG89" s="52"/>
      <c r="FFH89" s="52"/>
      <c r="FFI89" s="52"/>
      <c r="FFJ89" s="52"/>
      <c r="FFK89" s="52"/>
      <c r="FFL89" s="52"/>
      <c r="FFM89" s="52"/>
      <c r="FFN89" s="52"/>
      <c r="FFO89" s="52"/>
      <c r="FFP89" s="52"/>
      <c r="FFQ89" s="52"/>
      <c r="FFR89" s="52"/>
      <c r="FFS89" s="52"/>
      <c r="FFT89" s="52"/>
      <c r="FFU89" s="52"/>
      <c r="FFV89" s="52"/>
      <c r="FFW89" s="52"/>
      <c r="FFX89" s="52"/>
      <c r="FFY89" s="52"/>
      <c r="FFZ89" s="52"/>
      <c r="FGA89" s="52"/>
      <c r="FGB89" s="52"/>
      <c r="FGC89" s="52"/>
      <c r="FGD89" s="52"/>
      <c r="FGE89" s="52"/>
      <c r="FGF89" s="52"/>
      <c r="FGG89" s="52"/>
      <c r="FGH89" s="52"/>
      <c r="FGI89" s="52"/>
      <c r="FGJ89" s="52"/>
      <c r="FGK89" s="52"/>
      <c r="FGL89" s="52"/>
      <c r="FGM89" s="52"/>
      <c r="FGN89" s="52"/>
      <c r="FGO89" s="52"/>
      <c r="FGP89" s="52"/>
      <c r="FGQ89" s="52"/>
      <c r="FGR89" s="52"/>
      <c r="FGS89" s="52"/>
      <c r="FGT89" s="52"/>
      <c r="FGU89" s="52"/>
      <c r="FGV89" s="52"/>
      <c r="FGW89" s="52"/>
      <c r="FGX89" s="52"/>
      <c r="FGY89" s="52"/>
      <c r="FGZ89" s="52"/>
      <c r="FHA89" s="52"/>
      <c r="FHB89" s="52"/>
      <c r="FHC89" s="52"/>
      <c r="FHD89" s="52"/>
      <c r="FHE89" s="52"/>
      <c r="FHF89" s="52"/>
      <c r="FHG89" s="52"/>
      <c r="FHH89" s="52"/>
      <c r="FHI89" s="52"/>
      <c r="FHJ89" s="52"/>
      <c r="FHK89" s="52"/>
      <c r="FHL89" s="52"/>
      <c r="FHM89" s="52"/>
      <c r="FHN89" s="52"/>
      <c r="FHO89" s="52"/>
      <c r="FHP89" s="52"/>
      <c r="FHQ89" s="52"/>
      <c r="FHR89" s="52"/>
      <c r="FHS89" s="52"/>
      <c r="FHT89" s="52"/>
      <c r="FHU89" s="52"/>
      <c r="FHV89" s="52"/>
      <c r="FHW89" s="52"/>
      <c r="FHX89" s="52"/>
      <c r="FHY89" s="52"/>
      <c r="FHZ89" s="52"/>
      <c r="FIA89" s="52"/>
      <c r="FIB89" s="52"/>
      <c r="FIC89" s="52"/>
      <c r="FID89" s="52"/>
      <c r="FIE89" s="52"/>
      <c r="FIF89" s="52"/>
      <c r="FIG89" s="52"/>
      <c r="FIH89" s="52"/>
      <c r="FII89" s="52"/>
      <c r="FIJ89" s="52"/>
      <c r="FIK89" s="52"/>
      <c r="FIL89" s="52"/>
      <c r="FIM89" s="52"/>
      <c r="FIN89" s="52"/>
      <c r="FIO89" s="52"/>
      <c r="FIP89" s="52"/>
      <c r="FIQ89" s="52"/>
      <c r="FIR89" s="52"/>
      <c r="FIS89" s="52"/>
      <c r="FIT89" s="52"/>
      <c r="FIU89" s="52"/>
      <c r="FIV89" s="52"/>
      <c r="FIW89" s="52"/>
      <c r="FIX89" s="52"/>
      <c r="FIY89" s="52"/>
      <c r="FIZ89" s="52"/>
      <c r="FJA89" s="52"/>
      <c r="FJB89" s="52"/>
      <c r="FJC89" s="52"/>
      <c r="FJD89" s="52"/>
      <c r="FJE89" s="52"/>
      <c r="FJF89" s="52"/>
      <c r="FJG89" s="52"/>
      <c r="FJH89" s="52"/>
      <c r="FJI89" s="52"/>
      <c r="FJJ89" s="52"/>
      <c r="FJK89" s="52"/>
      <c r="FJL89" s="52"/>
      <c r="FJM89" s="52"/>
      <c r="FJN89" s="52"/>
      <c r="FJO89" s="52"/>
      <c r="FJP89" s="52"/>
      <c r="FJQ89" s="52"/>
      <c r="FJR89" s="52"/>
      <c r="FJS89" s="52"/>
      <c r="FJT89" s="52"/>
      <c r="FJU89" s="52"/>
      <c r="FJV89" s="52"/>
      <c r="FJW89" s="52"/>
      <c r="FJX89" s="52"/>
      <c r="FJY89" s="52"/>
      <c r="FJZ89" s="52"/>
      <c r="FKA89" s="52"/>
      <c r="FKB89" s="52"/>
      <c r="FKC89" s="52"/>
      <c r="FKD89" s="52"/>
      <c r="FKE89" s="52"/>
      <c r="FKF89" s="52"/>
      <c r="FKG89" s="52"/>
      <c r="FKH89" s="52"/>
      <c r="FKI89" s="52"/>
      <c r="FKJ89" s="52"/>
      <c r="FKK89" s="52"/>
      <c r="FKL89" s="52"/>
      <c r="FKM89" s="52"/>
      <c r="FKN89" s="52"/>
      <c r="FKO89" s="52"/>
      <c r="FKP89" s="52"/>
      <c r="FKQ89" s="52"/>
      <c r="FKR89" s="52"/>
      <c r="FKS89" s="52"/>
      <c r="FKT89" s="52"/>
      <c r="FKU89" s="52"/>
      <c r="FKV89" s="52"/>
      <c r="FKW89" s="52"/>
      <c r="FKX89" s="52"/>
      <c r="FKY89" s="52"/>
      <c r="FKZ89" s="52"/>
      <c r="FLA89" s="52"/>
      <c r="FLB89" s="52"/>
      <c r="FLC89" s="52"/>
      <c r="FLD89" s="52"/>
      <c r="FLE89" s="52"/>
      <c r="FLF89" s="52"/>
      <c r="FLG89" s="52"/>
      <c r="FLH89" s="52"/>
      <c r="FLI89" s="52"/>
      <c r="FLJ89" s="52"/>
      <c r="FLK89" s="52"/>
      <c r="FLL89" s="52"/>
      <c r="FLM89" s="52"/>
      <c r="FLN89" s="52"/>
      <c r="FLO89" s="52"/>
      <c r="FLP89" s="52"/>
      <c r="FLQ89" s="52"/>
      <c r="FLR89" s="52"/>
      <c r="FLS89" s="52"/>
      <c r="FLT89" s="52"/>
      <c r="FLU89" s="52"/>
      <c r="FLV89" s="52"/>
      <c r="FLW89" s="52"/>
      <c r="FLX89" s="52"/>
      <c r="FLY89" s="52"/>
      <c r="FLZ89" s="52"/>
      <c r="FMA89" s="52"/>
      <c r="FMB89" s="52"/>
      <c r="FMC89" s="52"/>
      <c r="FMD89" s="52"/>
      <c r="FME89" s="52"/>
      <c r="FMF89" s="52"/>
      <c r="FMG89" s="52"/>
      <c r="FMH89" s="52"/>
      <c r="FMI89" s="52"/>
      <c r="FMJ89" s="52"/>
      <c r="FMK89" s="52"/>
      <c r="FML89" s="52"/>
      <c r="FMM89" s="52"/>
      <c r="FMN89" s="52"/>
      <c r="FMO89" s="52"/>
      <c r="FMP89" s="52"/>
      <c r="FMQ89" s="52"/>
      <c r="FMR89" s="52"/>
      <c r="FMS89" s="52"/>
      <c r="FMT89" s="52"/>
      <c r="FMU89" s="52"/>
      <c r="FMV89" s="52"/>
      <c r="FMW89" s="52"/>
      <c r="FMX89" s="52"/>
      <c r="FMY89" s="52"/>
      <c r="FMZ89" s="52"/>
      <c r="FNA89" s="52"/>
      <c r="FNB89" s="52"/>
      <c r="FNC89" s="52"/>
      <c r="FND89" s="52"/>
      <c r="FNE89" s="52"/>
      <c r="FNF89" s="52"/>
      <c r="FNG89" s="52"/>
      <c r="FNH89" s="52"/>
      <c r="FNI89" s="52"/>
      <c r="FNJ89" s="52"/>
      <c r="FNK89" s="52"/>
      <c r="FNL89" s="52"/>
      <c r="FNM89" s="52"/>
      <c r="FNN89" s="52"/>
      <c r="FNO89" s="52"/>
      <c r="FNP89" s="52"/>
      <c r="FNQ89" s="52"/>
      <c r="FNR89" s="52"/>
      <c r="FNS89" s="52"/>
      <c r="FNT89" s="52"/>
      <c r="FNU89" s="52"/>
      <c r="FNV89" s="52"/>
      <c r="FNW89" s="52"/>
      <c r="FNX89" s="52"/>
      <c r="FNY89" s="52"/>
      <c r="FNZ89" s="52"/>
      <c r="FOA89" s="52"/>
      <c r="FOB89" s="52"/>
      <c r="FOC89" s="52"/>
      <c r="FOD89" s="52"/>
      <c r="FOE89" s="52"/>
      <c r="FOF89" s="52"/>
      <c r="FOG89" s="52"/>
      <c r="FOH89" s="52"/>
      <c r="FOI89" s="52"/>
      <c r="FOJ89" s="52"/>
      <c r="FOK89" s="52"/>
      <c r="FOL89" s="52"/>
      <c r="FOM89" s="52"/>
      <c r="FON89" s="52"/>
      <c r="FOO89" s="52"/>
      <c r="FOP89" s="52"/>
      <c r="FOQ89" s="52"/>
      <c r="FOR89" s="52"/>
      <c r="FOS89" s="52"/>
      <c r="FOT89" s="52"/>
      <c r="FOU89" s="52"/>
      <c r="FOV89" s="52"/>
      <c r="FOW89" s="52"/>
      <c r="FOX89" s="52"/>
      <c r="FOY89" s="52"/>
      <c r="FOZ89" s="52"/>
      <c r="FPA89" s="52"/>
      <c r="FPB89" s="52"/>
      <c r="FPC89" s="52"/>
      <c r="FPD89" s="52"/>
      <c r="FPE89" s="52"/>
      <c r="FPF89" s="52"/>
      <c r="FPG89" s="52"/>
      <c r="FPH89" s="52"/>
      <c r="FPI89" s="52"/>
      <c r="FPJ89" s="52"/>
      <c r="FPK89" s="52"/>
      <c r="FPL89" s="52"/>
      <c r="FPM89" s="52"/>
      <c r="FPN89" s="52"/>
      <c r="FPO89" s="52"/>
      <c r="FPP89" s="52"/>
      <c r="FPQ89" s="52"/>
      <c r="FPR89" s="52"/>
      <c r="FPS89" s="52"/>
      <c r="FPT89" s="52"/>
      <c r="FPU89" s="52"/>
      <c r="FPV89" s="52"/>
      <c r="FPW89" s="52"/>
      <c r="FPX89" s="52"/>
      <c r="FPY89" s="52"/>
      <c r="FPZ89" s="52"/>
      <c r="FQA89" s="52"/>
      <c r="FQB89" s="52"/>
      <c r="FQC89" s="52"/>
      <c r="FQD89" s="52"/>
      <c r="FQE89" s="52"/>
      <c r="FQF89" s="52"/>
      <c r="FQG89" s="52"/>
      <c r="FQH89" s="52"/>
      <c r="FQI89" s="52"/>
      <c r="FQJ89" s="52"/>
      <c r="FQK89" s="52"/>
      <c r="FQL89" s="52"/>
      <c r="FQM89" s="52"/>
      <c r="FQN89" s="52"/>
      <c r="FQO89" s="52"/>
      <c r="FQP89" s="52"/>
      <c r="FQQ89" s="52"/>
      <c r="FQR89" s="52"/>
      <c r="FQS89" s="52"/>
      <c r="FQT89" s="52"/>
      <c r="FQU89" s="52"/>
      <c r="FQV89" s="52"/>
      <c r="FQW89" s="52"/>
      <c r="FQX89" s="52"/>
      <c r="FQY89" s="52"/>
      <c r="FQZ89" s="52"/>
      <c r="FRA89" s="52"/>
      <c r="FRB89" s="52"/>
      <c r="FRC89" s="52"/>
      <c r="FRD89" s="52"/>
      <c r="FRE89" s="52"/>
      <c r="FRF89" s="52"/>
      <c r="FRG89" s="52"/>
      <c r="FRH89" s="52"/>
      <c r="FRI89" s="52"/>
      <c r="FRJ89" s="52"/>
      <c r="FRK89" s="52"/>
      <c r="FRL89" s="52"/>
      <c r="FRM89" s="52"/>
      <c r="FRN89" s="52"/>
      <c r="FRO89" s="52"/>
      <c r="FRP89" s="52"/>
      <c r="FRQ89" s="52"/>
      <c r="FRR89" s="52"/>
      <c r="FRS89" s="52"/>
      <c r="FRT89" s="52"/>
      <c r="FRU89" s="52"/>
      <c r="FRV89" s="52"/>
      <c r="FRW89" s="52"/>
      <c r="FRX89" s="52"/>
      <c r="FRY89" s="52"/>
      <c r="FRZ89" s="52"/>
      <c r="FSA89" s="52"/>
      <c r="FSB89" s="52"/>
      <c r="FSC89" s="52"/>
      <c r="FSD89" s="52"/>
      <c r="FSE89" s="52"/>
      <c r="FSF89" s="52"/>
      <c r="FSG89" s="52"/>
      <c r="FSH89" s="52"/>
      <c r="FSI89" s="52"/>
      <c r="FSJ89" s="52"/>
      <c r="FSK89" s="52"/>
      <c r="FSL89" s="52"/>
      <c r="FSM89" s="52"/>
      <c r="FSN89" s="52"/>
      <c r="FSO89" s="52"/>
      <c r="FSP89" s="52"/>
      <c r="FSQ89" s="52"/>
      <c r="FSR89" s="52"/>
      <c r="FSS89" s="52"/>
      <c r="FST89" s="52"/>
      <c r="FSU89" s="52"/>
      <c r="FSV89" s="52"/>
      <c r="FSW89" s="52"/>
      <c r="FSX89" s="52"/>
      <c r="FSY89" s="52"/>
      <c r="FSZ89" s="52"/>
      <c r="FTA89" s="52"/>
      <c r="FTB89" s="52"/>
      <c r="FTC89" s="52"/>
      <c r="FTD89" s="52"/>
      <c r="FTE89" s="52"/>
      <c r="FTF89" s="52"/>
      <c r="FTG89" s="52"/>
      <c r="FTH89" s="52"/>
      <c r="FTI89" s="52"/>
      <c r="FTJ89" s="52"/>
      <c r="FTK89" s="52"/>
      <c r="FTL89" s="52"/>
      <c r="FTM89" s="52"/>
      <c r="FTN89" s="52"/>
      <c r="FTO89" s="52"/>
      <c r="FTP89" s="52"/>
      <c r="FTQ89" s="52"/>
      <c r="FTR89" s="52"/>
      <c r="FTS89" s="52"/>
      <c r="FTT89" s="52"/>
      <c r="FTU89" s="52"/>
      <c r="FTV89" s="52"/>
      <c r="FTW89" s="52"/>
      <c r="FTX89" s="52"/>
      <c r="FTY89" s="52"/>
      <c r="FTZ89" s="52"/>
      <c r="FUA89" s="52"/>
      <c r="FUB89" s="52"/>
      <c r="FUC89" s="52"/>
      <c r="FUD89" s="52"/>
      <c r="FUE89" s="52"/>
      <c r="FUF89" s="52"/>
      <c r="FUG89" s="52"/>
      <c r="FUH89" s="52"/>
      <c r="FUI89" s="52"/>
      <c r="FUJ89" s="52"/>
      <c r="FUK89" s="52"/>
      <c r="FUL89" s="52"/>
      <c r="FUM89" s="52"/>
      <c r="FUN89" s="52"/>
      <c r="FUO89" s="52"/>
      <c r="FUP89" s="52"/>
      <c r="FUQ89" s="52"/>
      <c r="FUR89" s="52"/>
      <c r="FUS89" s="52"/>
      <c r="FUT89" s="52"/>
      <c r="FUU89" s="52"/>
      <c r="FUV89" s="52"/>
      <c r="FUW89" s="52"/>
      <c r="FUX89" s="52"/>
      <c r="FUY89" s="52"/>
      <c r="FUZ89" s="52"/>
      <c r="FVA89" s="52"/>
      <c r="FVB89" s="52"/>
      <c r="FVC89" s="52"/>
      <c r="FVD89" s="52"/>
      <c r="FVE89" s="52"/>
      <c r="FVF89" s="52"/>
      <c r="FVG89" s="52"/>
      <c r="FVH89" s="52"/>
      <c r="FVI89" s="52"/>
      <c r="FVJ89" s="52"/>
      <c r="FVK89" s="52"/>
      <c r="FVL89" s="52"/>
      <c r="FVM89" s="52"/>
      <c r="FVN89" s="52"/>
      <c r="FVO89" s="52"/>
      <c r="FVP89" s="52"/>
      <c r="FVQ89" s="52"/>
      <c r="FVR89" s="52"/>
      <c r="FVS89" s="52"/>
      <c r="FVT89" s="52"/>
      <c r="FVU89" s="52"/>
      <c r="FVV89" s="52"/>
      <c r="FVW89" s="52"/>
      <c r="FVX89" s="52"/>
      <c r="FVY89" s="52"/>
      <c r="FVZ89" s="52"/>
      <c r="FWA89" s="52"/>
      <c r="FWB89" s="52"/>
      <c r="FWC89" s="52"/>
      <c r="FWD89" s="52"/>
      <c r="FWE89" s="52"/>
      <c r="FWF89" s="52"/>
      <c r="FWG89" s="52"/>
      <c r="FWH89" s="52"/>
      <c r="FWI89" s="52"/>
      <c r="FWJ89" s="52"/>
      <c r="FWK89" s="52"/>
      <c r="FWL89" s="52"/>
      <c r="FWM89" s="52"/>
      <c r="FWN89" s="52"/>
      <c r="FWO89" s="52"/>
      <c r="FWP89" s="52"/>
      <c r="FWQ89" s="52"/>
      <c r="FWR89" s="52"/>
      <c r="FWS89" s="52"/>
      <c r="FWT89" s="52"/>
      <c r="FWU89" s="52"/>
      <c r="FWV89" s="52"/>
      <c r="FWW89" s="52"/>
      <c r="FWX89" s="52"/>
      <c r="FWY89" s="52"/>
      <c r="FWZ89" s="52"/>
      <c r="FXA89" s="52"/>
      <c r="FXB89" s="52"/>
      <c r="FXC89" s="52"/>
      <c r="FXD89" s="52"/>
      <c r="FXE89" s="52"/>
      <c r="FXF89" s="52"/>
      <c r="FXG89" s="52"/>
      <c r="FXH89" s="52"/>
      <c r="FXI89" s="52"/>
      <c r="FXJ89" s="52"/>
      <c r="FXK89" s="52"/>
      <c r="FXL89" s="52"/>
      <c r="FXM89" s="52"/>
      <c r="FXN89" s="52"/>
      <c r="FXO89" s="52"/>
      <c r="FXP89" s="52"/>
      <c r="FXQ89" s="52"/>
      <c r="FXR89" s="52"/>
      <c r="FXS89" s="52"/>
      <c r="FXT89" s="52"/>
      <c r="FXU89" s="52"/>
      <c r="FXV89" s="52"/>
      <c r="FXW89" s="52"/>
      <c r="FXX89" s="52"/>
      <c r="FXY89" s="52"/>
      <c r="FXZ89" s="52"/>
      <c r="FYA89" s="52"/>
      <c r="FYB89" s="52"/>
      <c r="FYC89" s="52"/>
      <c r="FYD89" s="52"/>
      <c r="FYE89" s="52"/>
      <c r="FYF89" s="52"/>
      <c r="FYG89" s="52"/>
      <c r="FYH89" s="52"/>
      <c r="FYI89" s="52"/>
      <c r="FYJ89" s="52"/>
      <c r="FYK89" s="52"/>
      <c r="FYL89" s="52"/>
      <c r="FYM89" s="52"/>
      <c r="FYN89" s="52"/>
      <c r="FYO89" s="52"/>
      <c r="FYP89" s="52"/>
      <c r="FYQ89" s="52"/>
      <c r="FYR89" s="52"/>
      <c r="FYS89" s="52"/>
      <c r="FYT89" s="52"/>
      <c r="FYU89" s="52"/>
      <c r="FYV89" s="52"/>
      <c r="FYW89" s="52"/>
      <c r="FYX89" s="52"/>
      <c r="FYY89" s="52"/>
      <c r="FYZ89" s="52"/>
      <c r="FZA89" s="52"/>
      <c r="FZB89" s="52"/>
      <c r="FZC89" s="52"/>
      <c r="FZD89" s="52"/>
      <c r="FZE89" s="52"/>
      <c r="FZF89" s="52"/>
      <c r="FZG89" s="52"/>
      <c r="FZH89" s="52"/>
      <c r="FZI89" s="52"/>
      <c r="FZJ89" s="52"/>
      <c r="FZK89" s="52"/>
      <c r="FZL89" s="52"/>
      <c r="FZM89" s="52"/>
      <c r="FZN89" s="52"/>
      <c r="FZO89" s="52"/>
      <c r="FZP89" s="52"/>
      <c r="FZQ89" s="52"/>
      <c r="FZR89" s="52"/>
      <c r="FZS89" s="52"/>
      <c r="FZT89" s="52"/>
      <c r="FZU89" s="52"/>
      <c r="FZV89" s="52"/>
      <c r="FZW89" s="52"/>
      <c r="FZX89" s="52"/>
      <c r="FZY89" s="52"/>
      <c r="FZZ89" s="52"/>
      <c r="GAA89" s="52"/>
      <c r="GAB89" s="52"/>
      <c r="GAC89" s="52"/>
      <c r="GAD89" s="52"/>
      <c r="GAE89" s="52"/>
      <c r="GAF89" s="52"/>
      <c r="GAG89" s="52"/>
      <c r="GAH89" s="52"/>
      <c r="GAI89" s="52"/>
      <c r="GAJ89" s="52"/>
      <c r="GAK89" s="52"/>
      <c r="GAL89" s="52"/>
      <c r="GAM89" s="52"/>
      <c r="GAN89" s="52"/>
      <c r="GAO89" s="52"/>
      <c r="GAP89" s="52"/>
      <c r="GAQ89" s="52"/>
      <c r="GAR89" s="52"/>
      <c r="GAS89" s="52"/>
      <c r="GAT89" s="52"/>
      <c r="GAU89" s="52"/>
      <c r="GAV89" s="52"/>
      <c r="GAW89" s="52"/>
      <c r="GAX89" s="52"/>
      <c r="GAY89" s="52"/>
      <c r="GAZ89" s="52"/>
      <c r="GBA89" s="52"/>
      <c r="GBB89" s="52"/>
      <c r="GBC89" s="52"/>
      <c r="GBD89" s="52"/>
      <c r="GBE89" s="52"/>
      <c r="GBF89" s="52"/>
      <c r="GBG89" s="52"/>
      <c r="GBH89" s="52"/>
      <c r="GBI89" s="52"/>
      <c r="GBJ89" s="52"/>
      <c r="GBK89" s="52"/>
      <c r="GBL89" s="52"/>
      <c r="GBM89" s="52"/>
      <c r="GBN89" s="52"/>
      <c r="GBO89" s="52"/>
      <c r="GBP89" s="52"/>
      <c r="GBQ89" s="52"/>
      <c r="GBR89" s="52"/>
      <c r="GBS89" s="52"/>
      <c r="GBT89" s="52"/>
      <c r="GBU89" s="52"/>
      <c r="GBV89" s="52"/>
      <c r="GBW89" s="52"/>
      <c r="GBX89" s="52"/>
      <c r="GBY89" s="52"/>
      <c r="GBZ89" s="52"/>
      <c r="GCA89" s="52"/>
      <c r="GCB89" s="52"/>
      <c r="GCC89" s="52"/>
      <c r="GCD89" s="52"/>
      <c r="GCE89" s="52"/>
      <c r="GCF89" s="52"/>
      <c r="GCG89" s="52"/>
      <c r="GCH89" s="52"/>
      <c r="GCI89" s="52"/>
      <c r="GCJ89" s="52"/>
      <c r="GCK89" s="52"/>
      <c r="GCL89" s="52"/>
      <c r="GCM89" s="52"/>
      <c r="GCN89" s="52"/>
      <c r="GCO89" s="52"/>
      <c r="GCP89" s="52"/>
      <c r="GCQ89" s="52"/>
      <c r="GCR89" s="52"/>
      <c r="GCS89" s="52"/>
      <c r="GCT89" s="52"/>
      <c r="GCU89" s="52"/>
      <c r="GCV89" s="52"/>
      <c r="GCW89" s="52"/>
      <c r="GCX89" s="52"/>
      <c r="GCY89" s="52"/>
      <c r="GCZ89" s="52"/>
      <c r="GDA89" s="52"/>
      <c r="GDB89" s="52"/>
      <c r="GDC89" s="52"/>
      <c r="GDD89" s="52"/>
      <c r="GDE89" s="52"/>
      <c r="GDF89" s="52"/>
      <c r="GDG89" s="52"/>
      <c r="GDH89" s="52"/>
      <c r="GDI89" s="52"/>
      <c r="GDJ89" s="52"/>
      <c r="GDK89" s="52"/>
      <c r="GDL89" s="52"/>
      <c r="GDM89" s="52"/>
      <c r="GDN89" s="52"/>
      <c r="GDO89" s="52"/>
      <c r="GDP89" s="52"/>
      <c r="GDQ89" s="52"/>
      <c r="GDR89" s="52"/>
      <c r="GDS89" s="52"/>
      <c r="GDT89" s="52"/>
      <c r="GDU89" s="52"/>
      <c r="GDV89" s="52"/>
      <c r="GDW89" s="52"/>
      <c r="GDX89" s="52"/>
      <c r="GDY89" s="52"/>
      <c r="GDZ89" s="52"/>
      <c r="GEA89" s="52"/>
      <c r="GEB89" s="52"/>
      <c r="GEC89" s="52"/>
      <c r="GED89" s="52"/>
      <c r="GEE89" s="52"/>
      <c r="GEF89" s="52"/>
      <c r="GEG89" s="52"/>
      <c r="GEH89" s="52"/>
      <c r="GEI89" s="52"/>
      <c r="GEJ89" s="52"/>
      <c r="GEK89" s="52"/>
      <c r="GEL89" s="52"/>
      <c r="GEM89" s="52"/>
      <c r="GEN89" s="52"/>
      <c r="GEO89" s="52"/>
      <c r="GEP89" s="52"/>
      <c r="GEQ89" s="52"/>
      <c r="GER89" s="52"/>
      <c r="GES89" s="52"/>
      <c r="GET89" s="52"/>
      <c r="GEU89" s="52"/>
      <c r="GEV89" s="52"/>
      <c r="GEW89" s="52"/>
      <c r="GEX89" s="52"/>
      <c r="GEY89" s="52"/>
      <c r="GEZ89" s="52"/>
      <c r="GFA89" s="52"/>
      <c r="GFB89" s="52"/>
      <c r="GFC89" s="52"/>
      <c r="GFD89" s="52"/>
      <c r="GFE89" s="52"/>
      <c r="GFF89" s="52"/>
      <c r="GFG89" s="52"/>
      <c r="GFH89" s="52"/>
      <c r="GFI89" s="52"/>
      <c r="GFJ89" s="52"/>
      <c r="GFK89" s="52"/>
      <c r="GFL89" s="52"/>
      <c r="GFM89" s="52"/>
      <c r="GFN89" s="52"/>
      <c r="GFO89" s="52"/>
      <c r="GFP89" s="52"/>
      <c r="GFQ89" s="52"/>
      <c r="GFR89" s="52"/>
      <c r="GFS89" s="52"/>
      <c r="GFT89" s="52"/>
      <c r="GFU89" s="52"/>
      <c r="GFV89" s="52"/>
      <c r="GFW89" s="52"/>
      <c r="GFX89" s="52"/>
      <c r="GFY89" s="52"/>
      <c r="GFZ89" s="52"/>
      <c r="GGA89" s="52"/>
      <c r="GGB89" s="52"/>
      <c r="GGC89" s="52"/>
      <c r="GGD89" s="52"/>
      <c r="GGE89" s="52"/>
      <c r="GGF89" s="52"/>
      <c r="GGG89" s="52"/>
      <c r="GGH89" s="52"/>
      <c r="GGI89" s="52"/>
      <c r="GGJ89" s="52"/>
      <c r="GGK89" s="52"/>
      <c r="GGL89" s="52"/>
      <c r="GGM89" s="52"/>
      <c r="GGN89" s="52"/>
      <c r="GGO89" s="52"/>
      <c r="GGP89" s="52"/>
      <c r="GGQ89" s="52"/>
      <c r="GGR89" s="52"/>
      <c r="GGS89" s="52"/>
      <c r="GGT89" s="52"/>
      <c r="GGU89" s="52"/>
      <c r="GGV89" s="52"/>
      <c r="GGW89" s="52"/>
      <c r="GGX89" s="52"/>
      <c r="GGY89" s="52"/>
      <c r="GGZ89" s="52"/>
      <c r="GHA89" s="52"/>
      <c r="GHB89" s="52"/>
      <c r="GHC89" s="52"/>
      <c r="GHD89" s="52"/>
      <c r="GHE89" s="52"/>
      <c r="GHF89" s="52"/>
      <c r="GHG89" s="52"/>
      <c r="GHH89" s="52"/>
      <c r="GHI89" s="52"/>
      <c r="GHJ89" s="52"/>
      <c r="GHK89" s="52"/>
      <c r="GHL89" s="52"/>
      <c r="GHM89" s="52"/>
      <c r="GHN89" s="52"/>
      <c r="GHO89" s="52"/>
      <c r="GHP89" s="52"/>
      <c r="GHQ89" s="52"/>
      <c r="GHR89" s="52"/>
      <c r="GHS89" s="52"/>
      <c r="GHT89" s="52"/>
      <c r="GHU89" s="52"/>
      <c r="GHV89" s="52"/>
      <c r="GHW89" s="52"/>
      <c r="GHX89" s="52"/>
      <c r="GHY89" s="52"/>
      <c r="GHZ89" s="52"/>
      <c r="GIA89" s="52"/>
      <c r="GIB89" s="52"/>
      <c r="GIC89" s="52"/>
      <c r="GID89" s="52"/>
      <c r="GIE89" s="52"/>
      <c r="GIF89" s="52"/>
      <c r="GIG89" s="52"/>
      <c r="GIH89" s="52"/>
      <c r="GII89" s="52"/>
      <c r="GIJ89" s="52"/>
      <c r="GIK89" s="52"/>
      <c r="GIL89" s="52"/>
      <c r="GIM89" s="52"/>
      <c r="GIN89" s="52"/>
      <c r="GIO89" s="52"/>
      <c r="GIP89" s="52"/>
      <c r="GIQ89" s="52"/>
      <c r="GIR89" s="52"/>
      <c r="GIS89" s="52"/>
      <c r="GIT89" s="52"/>
      <c r="GIU89" s="52"/>
      <c r="GIV89" s="52"/>
      <c r="GIW89" s="52"/>
      <c r="GIX89" s="52"/>
      <c r="GIY89" s="52"/>
      <c r="GIZ89" s="52"/>
      <c r="GJA89" s="52"/>
      <c r="GJB89" s="52"/>
      <c r="GJC89" s="52"/>
      <c r="GJD89" s="52"/>
      <c r="GJE89" s="52"/>
      <c r="GJF89" s="52"/>
      <c r="GJG89" s="52"/>
      <c r="GJH89" s="52"/>
      <c r="GJI89" s="52"/>
      <c r="GJJ89" s="52"/>
      <c r="GJK89" s="52"/>
      <c r="GJL89" s="52"/>
      <c r="GJM89" s="52"/>
      <c r="GJN89" s="52"/>
      <c r="GJO89" s="52"/>
      <c r="GJP89" s="52"/>
      <c r="GJQ89" s="52"/>
      <c r="GJR89" s="52"/>
      <c r="GJS89" s="52"/>
      <c r="GJT89" s="52"/>
      <c r="GJU89" s="52"/>
      <c r="GJV89" s="52"/>
      <c r="GJW89" s="52"/>
      <c r="GJX89" s="52"/>
      <c r="GJY89" s="52"/>
      <c r="GJZ89" s="52"/>
      <c r="GKA89" s="52"/>
      <c r="GKB89" s="52"/>
      <c r="GKC89" s="52"/>
      <c r="GKD89" s="52"/>
      <c r="GKE89" s="52"/>
      <c r="GKF89" s="52"/>
      <c r="GKG89" s="52"/>
      <c r="GKH89" s="52"/>
      <c r="GKI89" s="52"/>
      <c r="GKJ89" s="52"/>
      <c r="GKK89" s="52"/>
      <c r="GKL89" s="52"/>
      <c r="GKM89" s="52"/>
      <c r="GKN89" s="52"/>
      <c r="GKO89" s="52"/>
      <c r="GKP89" s="52"/>
      <c r="GKQ89" s="52"/>
      <c r="GKR89" s="52"/>
      <c r="GKS89" s="52"/>
      <c r="GKT89" s="52"/>
      <c r="GKU89" s="52"/>
      <c r="GKV89" s="52"/>
      <c r="GKW89" s="52"/>
      <c r="GKX89" s="52"/>
      <c r="GKY89" s="52"/>
      <c r="GKZ89" s="52"/>
      <c r="GLA89" s="52"/>
      <c r="GLB89" s="52"/>
      <c r="GLC89" s="52"/>
      <c r="GLD89" s="52"/>
      <c r="GLE89" s="52"/>
      <c r="GLF89" s="52"/>
      <c r="GLG89" s="52"/>
      <c r="GLH89" s="52"/>
      <c r="GLI89" s="52"/>
      <c r="GLJ89" s="52"/>
      <c r="GLK89" s="52"/>
      <c r="GLL89" s="52"/>
      <c r="GLM89" s="52"/>
      <c r="GLN89" s="52"/>
      <c r="GLO89" s="52"/>
      <c r="GLP89" s="52"/>
      <c r="GLQ89" s="52"/>
      <c r="GLR89" s="52"/>
      <c r="GLS89" s="52"/>
      <c r="GLT89" s="52"/>
      <c r="GLU89" s="52"/>
      <c r="GLV89" s="52"/>
      <c r="GLW89" s="52"/>
      <c r="GLX89" s="52"/>
      <c r="GLY89" s="52"/>
      <c r="GLZ89" s="52"/>
      <c r="GMA89" s="52"/>
      <c r="GMB89" s="52"/>
      <c r="GMC89" s="52"/>
      <c r="GMD89" s="52"/>
      <c r="GME89" s="52"/>
      <c r="GMF89" s="52"/>
      <c r="GMG89" s="52"/>
      <c r="GMH89" s="52"/>
      <c r="GMI89" s="52"/>
      <c r="GMJ89" s="52"/>
      <c r="GMK89" s="52"/>
      <c r="GML89" s="52"/>
      <c r="GMM89" s="52"/>
      <c r="GMN89" s="52"/>
      <c r="GMO89" s="52"/>
      <c r="GMP89" s="52"/>
      <c r="GMQ89" s="52"/>
      <c r="GMR89" s="52"/>
      <c r="GMS89" s="52"/>
      <c r="GMT89" s="52"/>
      <c r="GMU89" s="52"/>
      <c r="GMV89" s="52"/>
      <c r="GMW89" s="52"/>
      <c r="GMX89" s="52"/>
      <c r="GMY89" s="52"/>
      <c r="GMZ89" s="52"/>
      <c r="GNA89" s="52"/>
      <c r="GNB89" s="52"/>
      <c r="GNC89" s="52"/>
      <c r="GND89" s="52"/>
      <c r="GNE89" s="52"/>
      <c r="GNF89" s="52"/>
      <c r="GNG89" s="52"/>
      <c r="GNH89" s="52"/>
      <c r="GNI89" s="52"/>
      <c r="GNJ89" s="52"/>
      <c r="GNK89" s="52"/>
      <c r="GNL89" s="52"/>
      <c r="GNM89" s="52"/>
      <c r="GNN89" s="52"/>
      <c r="GNO89" s="52"/>
      <c r="GNP89" s="52"/>
      <c r="GNQ89" s="52"/>
      <c r="GNR89" s="52"/>
      <c r="GNS89" s="52"/>
      <c r="GNT89" s="52"/>
      <c r="GNU89" s="52"/>
      <c r="GNV89" s="52"/>
      <c r="GNW89" s="52"/>
      <c r="GNX89" s="52"/>
      <c r="GNY89" s="52"/>
      <c r="GNZ89" s="52"/>
      <c r="GOA89" s="52"/>
      <c r="GOB89" s="52"/>
      <c r="GOC89" s="52"/>
      <c r="GOD89" s="52"/>
      <c r="GOE89" s="52"/>
      <c r="GOF89" s="52"/>
      <c r="GOG89" s="52"/>
      <c r="GOH89" s="52"/>
      <c r="GOI89" s="52"/>
      <c r="GOJ89" s="52"/>
      <c r="GOK89" s="52"/>
      <c r="GOL89" s="52"/>
      <c r="GOM89" s="52"/>
      <c r="GON89" s="52"/>
      <c r="GOO89" s="52"/>
      <c r="GOP89" s="52"/>
      <c r="GOQ89" s="52"/>
      <c r="GOR89" s="52"/>
      <c r="GOS89" s="52"/>
      <c r="GOT89" s="52"/>
      <c r="GOU89" s="52"/>
      <c r="GOV89" s="52"/>
      <c r="GOW89" s="52"/>
      <c r="GOX89" s="52"/>
      <c r="GOY89" s="52"/>
      <c r="GOZ89" s="52"/>
      <c r="GPA89" s="52"/>
      <c r="GPB89" s="52"/>
      <c r="GPC89" s="52"/>
      <c r="GPD89" s="52"/>
      <c r="GPE89" s="52"/>
      <c r="GPF89" s="52"/>
      <c r="GPG89" s="52"/>
      <c r="GPH89" s="52"/>
      <c r="GPI89" s="52"/>
      <c r="GPJ89" s="52"/>
      <c r="GPK89" s="52"/>
      <c r="GPL89" s="52"/>
      <c r="GPM89" s="52"/>
      <c r="GPN89" s="52"/>
      <c r="GPO89" s="52"/>
      <c r="GPP89" s="52"/>
      <c r="GPQ89" s="52"/>
      <c r="GPR89" s="52"/>
      <c r="GPS89" s="52"/>
      <c r="GPT89" s="52"/>
      <c r="GPU89" s="52"/>
      <c r="GPV89" s="52"/>
      <c r="GPW89" s="52"/>
      <c r="GPX89" s="52"/>
      <c r="GPY89" s="52"/>
      <c r="GPZ89" s="52"/>
      <c r="GQA89" s="52"/>
      <c r="GQB89" s="52"/>
      <c r="GQC89" s="52"/>
      <c r="GQD89" s="52"/>
      <c r="GQE89" s="52"/>
      <c r="GQF89" s="52"/>
      <c r="GQG89" s="52"/>
      <c r="GQH89" s="52"/>
      <c r="GQI89" s="52"/>
      <c r="GQJ89" s="52"/>
      <c r="GQK89" s="52"/>
      <c r="GQL89" s="52"/>
      <c r="GQM89" s="52"/>
      <c r="GQN89" s="52"/>
      <c r="GQO89" s="52"/>
      <c r="GQP89" s="52"/>
      <c r="GQQ89" s="52"/>
      <c r="GQR89" s="52"/>
      <c r="GQS89" s="52"/>
      <c r="GQT89" s="52"/>
      <c r="GQU89" s="52"/>
      <c r="GQV89" s="52"/>
      <c r="GQW89" s="52"/>
      <c r="GQX89" s="52"/>
      <c r="GQY89" s="52"/>
      <c r="GQZ89" s="52"/>
      <c r="GRA89" s="52"/>
      <c r="GRB89" s="52"/>
      <c r="GRC89" s="52"/>
      <c r="GRD89" s="52"/>
      <c r="GRE89" s="52"/>
      <c r="GRF89" s="52"/>
      <c r="GRG89" s="52"/>
      <c r="GRH89" s="52"/>
      <c r="GRI89" s="52"/>
      <c r="GRJ89" s="52"/>
      <c r="GRK89" s="52"/>
      <c r="GRL89" s="52"/>
      <c r="GRM89" s="52"/>
      <c r="GRN89" s="52"/>
      <c r="GRO89" s="52"/>
      <c r="GRP89" s="52"/>
      <c r="GRQ89" s="52"/>
      <c r="GRR89" s="52"/>
      <c r="GRS89" s="52"/>
      <c r="GRT89" s="52"/>
      <c r="GRU89" s="52"/>
      <c r="GRV89" s="52"/>
      <c r="GRW89" s="52"/>
      <c r="GRX89" s="52"/>
      <c r="GRY89" s="52"/>
      <c r="GRZ89" s="52"/>
      <c r="GSA89" s="52"/>
      <c r="GSB89" s="52"/>
      <c r="GSC89" s="52"/>
      <c r="GSD89" s="52"/>
      <c r="GSE89" s="52"/>
      <c r="GSF89" s="52"/>
      <c r="GSG89" s="52"/>
      <c r="GSH89" s="52"/>
      <c r="GSI89" s="52"/>
      <c r="GSJ89" s="52"/>
      <c r="GSK89" s="52"/>
      <c r="GSL89" s="52"/>
      <c r="GSM89" s="52"/>
      <c r="GSN89" s="52"/>
      <c r="GSO89" s="52"/>
      <c r="GSP89" s="52"/>
      <c r="GSQ89" s="52"/>
      <c r="GSR89" s="52"/>
      <c r="GSS89" s="52"/>
      <c r="GST89" s="52"/>
      <c r="GSU89" s="52"/>
      <c r="GSV89" s="52"/>
      <c r="GSW89" s="52"/>
      <c r="GSX89" s="52"/>
      <c r="GSY89" s="52"/>
      <c r="GSZ89" s="52"/>
      <c r="GTA89" s="52"/>
      <c r="GTB89" s="52"/>
      <c r="GTC89" s="52"/>
      <c r="GTD89" s="52"/>
      <c r="GTE89" s="52"/>
      <c r="GTF89" s="52"/>
      <c r="GTG89" s="52"/>
      <c r="GTH89" s="52"/>
      <c r="GTI89" s="52"/>
      <c r="GTJ89" s="52"/>
      <c r="GTK89" s="52"/>
      <c r="GTL89" s="52"/>
      <c r="GTM89" s="52"/>
      <c r="GTN89" s="52"/>
      <c r="GTO89" s="52"/>
      <c r="GTP89" s="52"/>
      <c r="GTQ89" s="52"/>
      <c r="GTR89" s="52"/>
      <c r="GTS89" s="52"/>
      <c r="GTT89" s="52"/>
      <c r="GTU89" s="52"/>
      <c r="GTV89" s="52"/>
      <c r="GTW89" s="52"/>
      <c r="GTX89" s="52"/>
      <c r="GTY89" s="52"/>
      <c r="GTZ89" s="52"/>
      <c r="GUA89" s="52"/>
      <c r="GUB89" s="52"/>
      <c r="GUC89" s="52"/>
      <c r="GUD89" s="52"/>
      <c r="GUE89" s="52"/>
      <c r="GUF89" s="52"/>
      <c r="GUG89" s="52"/>
      <c r="GUH89" s="52"/>
      <c r="GUI89" s="52"/>
      <c r="GUJ89" s="52"/>
      <c r="GUK89" s="52"/>
      <c r="GUL89" s="52"/>
      <c r="GUM89" s="52"/>
      <c r="GUN89" s="52"/>
      <c r="GUO89" s="52"/>
      <c r="GUP89" s="52"/>
      <c r="GUQ89" s="52"/>
      <c r="GUR89" s="52"/>
      <c r="GUS89" s="52"/>
      <c r="GUT89" s="52"/>
      <c r="GUU89" s="52"/>
      <c r="GUV89" s="52"/>
      <c r="GUW89" s="52"/>
      <c r="GUX89" s="52"/>
      <c r="GUY89" s="52"/>
      <c r="GUZ89" s="52"/>
      <c r="GVA89" s="52"/>
      <c r="GVB89" s="52"/>
      <c r="GVC89" s="52"/>
      <c r="GVD89" s="52"/>
      <c r="GVE89" s="52"/>
      <c r="GVF89" s="52"/>
      <c r="GVG89" s="52"/>
      <c r="GVH89" s="52"/>
      <c r="GVI89" s="52"/>
      <c r="GVJ89" s="52"/>
      <c r="GVK89" s="52"/>
      <c r="GVL89" s="52"/>
      <c r="GVM89" s="52"/>
      <c r="GVN89" s="52"/>
      <c r="GVO89" s="52"/>
      <c r="GVP89" s="52"/>
      <c r="GVQ89" s="52"/>
      <c r="GVR89" s="52"/>
      <c r="GVS89" s="52"/>
      <c r="GVT89" s="52"/>
      <c r="GVU89" s="52"/>
      <c r="GVV89" s="52"/>
      <c r="GVW89" s="52"/>
      <c r="GVX89" s="52"/>
      <c r="GVY89" s="52"/>
      <c r="GVZ89" s="52"/>
      <c r="GWA89" s="52"/>
      <c r="GWB89" s="52"/>
      <c r="GWC89" s="52"/>
      <c r="GWD89" s="52"/>
      <c r="GWE89" s="52"/>
      <c r="GWF89" s="52"/>
      <c r="GWG89" s="52"/>
      <c r="GWH89" s="52"/>
      <c r="GWI89" s="52"/>
      <c r="GWJ89" s="52"/>
      <c r="GWK89" s="52"/>
      <c r="GWL89" s="52"/>
      <c r="GWM89" s="52"/>
      <c r="GWN89" s="52"/>
      <c r="GWO89" s="52"/>
      <c r="GWP89" s="52"/>
      <c r="GWQ89" s="52"/>
      <c r="GWR89" s="52"/>
      <c r="GWS89" s="52"/>
      <c r="GWT89" s="52"/>
      <c r="GWU89" s="52"/>
      <c r="GWV89" s="52"/>
      <c r="GWW89" s="52"/>
      <c r="GWX89" s="52"/>
      <c r="GWY89" s="52"/>
      <c r="GWZ89" s="52"/>
      <c r="GXA89" s="52"/>
      <c r="GXB89" s="52"/>
      <c r="GXC89" s="52"/>
      <c r="GXD89" s="52"/>
      <c r="GXE89" s="52"/>
      <c r="GXF89" s="52"/>
      <c r="GXG89" s="52"/>
      <c r="GXH89" s="52"/>
      <c r="GXI89" s="52"/>
      <c r="GXJ89" s="52"/>
      <c r="GXK89" s="52"/>
      <c r="GXL89" s="52"/>
      <c r="GXM89" s="52"/>
      <c r="GXN89" s="52"/>
      <c r="GXO89" s="52"/>
      <c r="GXP89" s="52"/>
      <c r="GXQ89" s="52"/>
      <c r="GXR89" s="52"/>
      <c r="GXS89" s="52"/>
      <c r="GXT89" s="52"/>
      <c r="GXU89" s="52"/>
      <c r="GXV89" s="52"/>
      <c r="GXW89" s="52"/>
      <c r="GXX89" s="52"/>
      <c r="GXY89" s="52"/>
      <c r="GXZ89" s="52"/>
      <c r="GYA89" s="52"/>
      <c r="GYB89" s="52"/>
      <c r="GYC89" s="52"/>
      <c r="GYD89" s="52"/>
      <c r="GYE89" s="52"/>
      <c r="GYF89" s="52"/>
      <c r="GYG89" s="52"/>
      <c r="GYH89" s="52"/>
      <c r="GYI89" s="52"/>
      <c r="GYJ89" s="52"/>
      <c r="GYK89" s="52"/>
      <c r="GYL89" s="52"/>
      <c r="GYM89" s="52"/>
      <c r="GYN89" s="52"/>
      <c r="GYO89" s="52"/>
      <c r="GYP89" s="52"/>
      <c r="GYQ89" s="52"/>
      <c r="GYR89" s="52"/>
      <c r="GYS89" s="52"/>
      <c r="GYT89" s="52"/>
      <c r="GYU89" s="52"/>
      <c r="GYV89" s="52"/>
      <c r="GYW89" s="52"/>
      <c r="GYX89" s="52"/>
      <c r="GYY89" s="52"/>
      <c r="GYZ89" s="52"/>
      <c r="GZA89" s="52"/>
      <c r="GZB89" s="52"/>
      <c r="GZC89" s="52"/>
      <c r="GZD89" s="52"/>
      <c r="GZE89" s="52"/>
      <c r="GZF89" s="52"/>
      <c r="GZG89" s="52"/>
      <c r="GZH89" s="52"/>
      <c r="GZI89" s="52"/>
      <c r="GZJ89" s="52"/>
      <c r="GZK89" s="52"/>
      <c r="GZL89" s="52"/>
      <c r="GZM89" s="52"/>
      <c r="GZN89" s="52"/>
      <c r="GZO89" s="52"/>
      <c r="GZP89" s="52"/>
      <c r="GZQ89" s="52"/>
      <c r="GZR89" s="52"/>
      <c r="GZS89" s="52"/>
      <c r="GZT89" s="52"/>
      <c r="GZU89" s="52"/>
      <c r="GZV89" s="52"/>
      <c r="GZW89" s="52"/>
      <c r="GZX89" s="52"/>
      <c r="GZY89" s="52"/>
      <c r="GZZ89" s="52"/>
      <c r="HAA89" s="52"/>
      <c r="HAB89" s="52"/>
      <c r="HAC89" s="52"/>
      <c r="HAD89" s="52"/>
      <c r="HAE89" s="52"/>
      <c r="HAF89" s="52"/>
      <c r="HAG89" s="52"/>
      <c r="HAH89" s="52"/>
      <c r="HAI89" s="52"/>
      <c r="HAJ89" s="52"/>
      <c r="HAK89" s="52"/>
      <c r="HAL89" s="52"/>
      <c r="HAM89" s="52"/>
      <c r="HAN89" s="52"/>
      <c r="HAO89" s="52"/>
      <c r="HAP89" s="52"/>
      <c r="HAQ89" s="52"/>
      <c r="HAR89" s="52"/>
      <c r="HAS89" s="52"/>
      <c r="HAT89" s="52"/>
      <c r="HAU89" s="52"/>
      <c r="HAV89" s="52"/>
      <c r="HAW89" s="52"/>
      <c r="HAX89" s="52"/>
      <c r="HAY89" s="52"/>
      <c r="HAZ89" s="52"/>
      <c r="HBA89" s="52"/>
      <c r="HBB89" s="52"/>
      <c r="HBC89" s="52"/>
      <c r="HBD89" s="52"/>
      <c r="HBE89" s="52"/>
      <c r="HBF89" s="52"/>
      <c r="HBG89" s="52"/>
      <c r="HBH89" s="52"/>
      <c r="HBI89" s="52"/>
      <c r="HBJ89" s="52"/>
      <c r="HBK89" s="52"/>
      <c r="HBL89" s="52"/>
      <c r="HBM89" s="52"/>
      <c r="HBN89" s="52"/>
      <c r="HBO89" s="52"/>
      <c r="HBP89" s="52"/>
      <c r="HBQ89" s="52"/>
      <c r="HBR89" s="52"/>
      <c r="HBS89" s="52"/>
      <c r="HBT89" s="52"/>
      <c r="HBU89" s="52"/>
      <c r="HBV89" s="52"/>
      <c r="HBW89" s="52"/>
      <c r="HBX89" s="52"/>
      <c r="HBY89" s="52"/>
      <c r="HBZ89" s="52"/>
      <c r="HCA89" s="52"/>
      <c r="HCB89" s="52"/>
      <c r="HCC89" s="52"/>
      <c r="HCD89" s="52"/>
      <c r="HCE89" s="52"/>
      <c r="HCF89" s="52"/>
      <c r="HCG89" s="52"/>
      <c r="HCH89" s="52"/>
      <c r="HCI89" s="52"/>
      <c r="HCJ89" s="52"/>
      <c r="HCK89" s="52"/>
      <c r="HCL89" s="52"/>
      <c r="HCM89" s="52"/>
      <c r="HCN89" s="52"/>
      <c r="HCO89" s="52"/>
      <c r="HCP89" s="52"/>
      <c r="HCQ89" s="52"/>
      <c r="HCR89" s="52"/>
      <c r="HCS89" s="52"/>
      <c r="HCT89" s="52"/>
      <c r="HCU89" s="52"/>
      <c r="HCV89" s="52"/>
      <c r="HCW89" s="52"/>
      <c r="HCX89" s="52"/>
      <c r="HCY89" s="52"/>
      <c r="HCZ89" s="52"/>
      <c r="HDA89" s="52"/>
      <c r="HDB89" s="52"/>
      <c r="HDC89" s="52"/>
      <c r="HDD89" s="52"/>
      <c r="HDE89" s="52"/>
      <c r="HDF89" s="52"/>
      <c r="HDG89" s="52"/>
      <c r="HDH89" s="52"/>
      <c r="HDI89" s="52"/>
      <c r="HDJ89" s="52"/>
      <c r="HDK89" s="52"/>
      <c r="HDL89" s="52"/>
      <c r="HDM89" s="52"/>
      <c r="HDN89" s="52"/>
      <c r="HDO89" s="52"/>
      <c r="HDP89" s="52"/>
      <c r="HDQ89" s="52"/>
      <c r="HDR89" s="52"/>
      <c r="HDS89" s="52"/>
      <c r="HDT89" s="52"/>
      <c r="HDU89" s="52"/>
      <c r="HDV89" s="52"/>
      <c r="HDW89" s="52"/>
      <c r="HDX89" s="52"/>
      <c r="HDY89" s="52"/>
      <c r="HDZ89" s="52"/>
      <c r="HEA89" s="52"/>
      <c r="HEB89" s="52"/>
      <c r="HEC89" s="52"/>
      <c r="HED89" s="52"/>
      <c r="HEE89" s="52"/>
      <c r="HEF89" s="52"/>
      <c r="HEG89" s="52"/>
      <c r="HEH89" s="52"/>
      <c r="HEI89" s="52"/>
      <c r="HEJ89" s="52"/>
      <c r="HEK89" s="52"/>
      <c r="HEL89" s="52"/>
      <c r="HEM89" s="52"/>
      <c r="HEN89" s="52"/>
      <c r="HEO89" s="52"/>
      <c r="HEP89" s="52"/>
      <c r="HEQ89" s="52"/>
      <c r="HER89" s="52"/>
      <c r="HES89" s="52"/>
      <c r="HET89" s="52"/>
      <c r="HEU89" s="52"/>
      <c r="HEV89" s="52"/>
      <c r="HEW89" s="52"/>
      <c r="HEX89" s="52"/>
      <c r="HEY89" s="52"/>
      <c r="HEZ89" s="52"/>
      <c r="HFA89" s="52"/>
      <c r="HFB89" s="52"/>
      <c r="HFC89" s="52"/>
      <c r="HFD89" s="52"/>
      <c r="HFE89" s="52"/>
      <c r="HFF89" s="52"/>
      <c r="HFG89" s="52"/>
      <c r="HFH89" s="52"/>
      <c r="HFI89" s="52"/>
      <c r="HFJ89" s="52"/>
      <c r="HFK89" s="52"/>
      <c r="HFL89" s="52"/>
      <c r="HFM89" s="52"/>
      <c r="HFN89" s="52"/>
      <c r="HFO89" s="52"/>
      <c r="HFP89" s="52"/>
      <c r="HFQ89" s="52"/>
      <c r="HFR89" s="52"/>
      <c r="HFS89" s="52"/>
      <c r="HFT89" s="52"/>
      <c r="HFU89" s="52"/>
      <c r="HFV89" s="52"/>
      <c r="HFW89" s="52"/>
      <c r="HFX89" s="52"/>
      <c r="HFY89" s="52"/>
      <c r="HFZ89" s="52"/>
      <c r="HGA89" s="52"/>
      <c r="HGB89" s="52"/>
      <c r="HGC89" s="52"/>
      <c r="HGD89" s="52"/>
      <c r="HGE89" s="52"/>
      <c r="HGF89" s="52"/>
      <c r="HGG89" s="52"/>
      <c r="HGH89" s="52"/>
      <c r="HGI89" s="52"/>
      <c r="HGJ89" s="52"/>
      <c r="HGK89" s="52"/>
      <c r="HGL89" s="52"/>
      <c r="HGM89" s="52"/>
      <c r="HGN89" s="52"/>
      <c r="HGO89" s="52"/>
      <c r="HGP89" s="52"/>
      <c r="HGQ89" s="52"/>
      <c r="HGR89" s="52"/>
      <c r="HGS89" s="52"/>
      <c r="HGT89" s="52"/>
      <c r="HGU89" s="52"/>
      <c r="HGV89" s="52"/>
      <c r="HGW89" s="52"/>
      <c r="HGX89" s="52"/>
      <c r="HGY89" s="52"/>
      <c r="HGZ89" s="52"/>
      <c r="HHA89" s="52"/>
      <c r="HHB89" s="52"/>
      <c r="HHC89" s="52"/>
      <c r="HHD89" s="52"/>
      <c r="HHE89" s="52"/>
      <c r="HHF89" s="52"/>
      <c r="HHG89" s="52"/>
      <c r="HHH89" s="52"/>
      <c r="HHI89" s="52"/>
      <c r="HHJ89" s="52"/>
      <c r="HHK89" s="52"/>
      <c r="HHL89" s="52"/>
      <c r="HHM89" s="52"/>
      <c r="HHN89" s="52"/>
      <c r="HHO89" s="52"/>
      <c r="HHP89" s="52"/>
      <c r="HHQ89" s="52"/>
      <c r="HHR89" s="52"/>
      <c r="HHS89" s="52"/>
      <c r="HHT89" s="52"/>
      <c r="HHU89" s="52"/>
      <c r="HHV89" s="52"/>
      <c r="HHW89" s="52"/>
      <c r="HHX89" s="52"/>
      <c r="HHY89" s="52"/>
      <c r="HHZ89" s="52"/>
      <c r="HIA89" s="52"/>
      <c r="HIB89" s="52"/>
      <c r="HIC89" s="52"/>
      <c r="HID89" s="52"/>
      <c r="HIE89" s="52"/>
      <c r="HIF89" s="52"/>
      <c r="HIG89" s="52"/>
      <c r="HIH89" s="52"/>
      <c r="HII89" s="52"/>
      <c r="HIJ89" s="52"/>
      <c r="HIK89" s="52"/>
      <c r="HIL89" s="52"/>
      <c r="HIM89" s="52"/>
      <c r="HIN89" s="52"/>
      <c r="HIO89" s="52"/>
      <c r="HIP89" s="52"/>
      <c r="HIQ89" s="52"/>
      <c r="HIR89" s="52"/>
      <c r="HIS89" s="52"/>
      <c r="HIT89" s="52"/>
      <c r="HIU89" s="52"/>
      <c r="HIV89" s="52"/>
      <c r="HIW89" s="52"/>
      <c r="HIX89" s="52"/>
      <c r="HIY89" s="52"/>
      <c r="HIZ89" s="52"/>
      <c r="HJA89" s="52"/>
      <c r="HJB89" s="52"/>
      <c r="HJC89" s="52"/>
      <c r="HJD89" s="52"/>
      <c r="HJE89" s="52"/>
      <c r="HJF89" s="52"/>
      <c r="HJG89" s="52"/>
      <c r="HJH89" s="52"/>
      <c r="HJI89" s="52"/>
      <c r="HJJ89" s="52"/>
      <c r="HJK89" s="52"/>
      <c r="HJL89" s="52"/>
      <c r="HJM89" s="52"/>
      <c r="HJN89" s="52"/>
      <c r="HJO89" s="52"/>
      <c r="HJP89" s="52"/>
      <c r="HJQ89" s="52"/>
      <c r="HJR89" s="52"/>
      <c r="HJS89" s="52"/>
      <c r="HJT89" s="52"/>
      <c r="HJU89" s="52"/>
      <c r="HJV89" s="52"/>
      <c r="HJW89" s="52"/>
      <c r="HJX89" s="52"/>
      <c r="HJY89" s="52"/>
      <c r="HJZ89" s="52"/>
      <c r="HKA89" s="52"/>
      <c r="HKB89" s="52"/>
      <c r="HKC89" s="52"/>
      <c r="HKD89" s="52"/>
      <c r="HKE89" s="52"/>
      <c r="HKF89" s="52"/>
      <c r="HKG89" s="52"/>
      <c r="HKH89" s="52"/>
      <c r="HKI89" s="52"/>
      <c r="HKJ89" s="52"/>
      <c r="HKK89" s="52"/>
      <c r="HKL89" s="52"/>
      <c r="HKM89" s="52"/>
      <c r="HKN89" s="52"/>
      <c r="HKO89" s="52"/>
      <c r="HKP89" s="52"/>
      <c r="HKQ89" s="52"/>
      <c r="HKR89" s="52"/>
      <c r="HKS89" s="52"/>
      <c r="HKT89" s="52"/>
      <c r="HKU89" s="52"/>
      <c r="HKV89" s="52"/>
      <c r="HKW89" s="52"/>
      <c r="HKX89" s="52"/>
      <c r="HKY89" s="52"/>
      <c r="HKZ89" s="52"/>
      <c r="HLA89" s="52"/>
      <c r="HLB89" s="52"/>
      <c r="HLC89" s="52"/>
      <c r="HLD89" s="52"/>
      <c r="HLE89" s="52"/>
      <c r="HLF89" s="52"/>
      <c r="HLG89" s="52"/>
      <c r="HLH89" s="52"/>
      <c r="HLI89" s="52"/>
      <c r="HLJ89" s="52"/>
      <c r="HLK89" s="52"/>
      <c r="HLL89" s="52"/>
      <c r="HLM89" s="52"/>
      <c r="HLN89" s="52"/>
      <c r="HLO89" s="52"/>
      <c r="HLP89" s="52"/>
      <c r="HLQ89" s="52"/>
      <c r="HLR89" s="52"/>
      <c r="HLS89" s="52"/>
      <c r="HLT89" s="52"/>
      <c r="HLU89" s="52"/>
      <c r="HLV89" s="52"/>
      <c r="HLW89" s="52"/>
      <c r="HLX89" s="52"/>
      <c r="HLY89" s="52"/>
      <c r="HLZ89" s="52"/>
      <c r="HMA89" s="52"/>
      <c r="HMB89" s="52"/>
      <c r="HMC89" s="52"/>
      <c r="HMD89" s="52"/>
      <c r="HME89" s="52"/>
      <c r="HMF89" s="52"/>
      <c r="HMG89" s="52"/>
      <c r="HMH89" s="52"/>
      <c r="HMI89" s="52"/>
      <c r="HMJ89" s="52"/>
      <c r="HMK89" s="52"/>
      <c r="HML89" s="52"/>
      <c r="HMM89" s="52"/>
      <c r="HMN89" s="52"/>
      <c r="HMO89" s="52"/>
      <c r="HMP89" s="52"/>
      <c r="HMQ89" s="52"/>
      <c r="HMR89" s="52"/>
      <c r="HMS89" s="52"/>
      <c r="HMT89" s="52"/>
      <c r="HMU89" s="52"/>
      <c r="HMV89" s="52"/>
      <c r="HMW89" s="52"/>
      <c r="HMX89" s="52"/>
      <c r="HMY89" s="52"/>
      <c r="HMZ89" s="52"/>
      <c r="HNA89" s="52"/>
      <c r="HNB89" s="52"/>
      <c r="HNC89" s="52"/>
      <c r="HND89" s="52"/>
      <c r="HNE89" s="52"/>
      <c r="HNF89" s="52"/>
      <c r="HNG89" s="52"/>
      <c r="HNH89" s="52"/>
      <c r="HNI89" s="52"/>
      <c r="HNJ89" s="52"/>
      <c r="HNK89" s="52"/>
      <c r="HNL89" s="52"/>
      <c r="HNM89" s="52"/>
      <c r="HNN89" s="52"/>
      <c r="HNO89" s="52"/>
      <c r="HNP89" s="52"/>
      <c r="HNQ89" s="52"/>
      <c r="HNR89" s="52"/>
      <c r="HNS89" s="52"/>
      <c r="HNT89" s="52"/>
      <c r="HNU89" s="52"/>
      <c r="HNV89" s="52"/>
      <c r="HNW89" s="52"/>
      <c r="HNX89" s="52"/>
      <c r="HNY89" s="52"/>
      <c r="HNZ89" s="52"/>
      <c r="HOA89" s="52"/>
      <c r="HOB89" s="52"/>
      <c r="HOC89" s="52"/>
      <c r="HOD89" s="52"/>
      <c r="HOE89" s="52"/>
      <c r="HOF89" s="52"/>
      <c r="HOG89" s="52"/>
      <c r="HOH89" s="52"/>
      <c r="HOI89" s="52"/>
      <c r="HOJ89" s="52"/>
      <c r="HOK89" s="52"/>
      <c r="HOL89" s="52"/>
      <c r="HOM89" s="52"/>
      <c r="HON89" s="52"/>
      <c r="HOO89" s="52"/>
      <c r="HOP89" s="52"/>
      <c r="HOQ89" s="52"/>
      <c r="HOR89" s="52"/>
      <c r="HOS89" s="52"/>
      <c r="HOT89" s="52"/>
      <c r="HOU89" s="52"/>
      <c r="HOV89" s="52"/>
      <c r="HOW89" s="52"/>
      <c r="HOX89" s="52"/>
      <c r="HOY89" s="52"/>
      <c r="HOZ89" s="52"/>
      <c r="HPA89" s="52"/>
      <c r="HPB89" s="52"/>
      <c r="HPC89" s="52"/>
      <c r="HPD89" s="52"/>
      <c r="HPE89" s="52"/>
      <c r="HPF89" s="52"/>
      <c r="HPG89" s="52"/>
      <c r="HPH89" s="52"/>
      <c r="HPI89" s="52"/>
      <c r="HPJ89" s="52"/>
      <c r="HPK89" s="52"/>
      <c r="HPL89" s="52"/>
      <c r="HPM89" s="52"/>
      <c r="HPN89" s="52"/>
      <c r="HPO89" s="52"/>
      <c r="HPP89" s="52"/>
      <c r="HPQ89" s="52"/>
      <c r="HPR89" s="52"/>
      <c r="HPS89" s="52"/>
      <c r="HPT89" s="52"/>
      <c r="HPU89" s="52"/>
      <c r="HPV89" s="52"/>
      <c r="HPW89" s="52"/>
      <c r="HPX89" s="52"/>
      <c r="HPY89" s="52"/>
      <c r="HPZ89" s="52"/>
      <c r="HQA89" s="52"/>
      <c r="HQB89" s="52"/>
      <c r="HQC89" s="52"/>
      <c r="HQD89" s="52"/>
      <c r="HQE89" s="52"/>
      <c r="HQF89" s="52"/>
      <c r="HQG89" s="52"/>
      <c r="HQH89" s="52"/>
      <c r="HQI89" s="52"/>
      <c r="HQJ89" s="52"/>
      <c r="HQK89" s="52"/>
      <c r="HQL89" s="52"/>
      <c r="HQM89" s="52"/>
      <c r="HQN89" s="52"/>
      <c r="HQO89" s="52"/>
      <c r="HQP89" s="52"/>
      <c r="HQQ89" s="52"/>
      <c r="HQR89" s="52"/>
      <c r="HQS89" s="52"/>
      <c r="HQT89" s="52"/>
      <c r="HQU89" s="52"/>
      <c r="HQV89" s="52"/>
      <c r="HQW89" s="52"/>
      <c r="HQX89" s="52"/>
      <c r="HQY89" s="52"/>
      <c r="HQZ89" s="52"/>
      <c r="HRA89" s="52"/>
      <c r="HRB89" s="52"/>
      <c r="HRC89" s="52"/>
      <c r="HRD89" s="52"/>
      <c r="HRE89" s="52"/>
      <c r="HRF89" s="52"/>
      <c r="HRG89" s="52"/>
      <c r="HRH89" s="52"/>
      <c r="HRI89" s="52"/>
      <c r="HRJ89" s="52"/>
      <c r="HRK89" s="52"/>
      <c r="HRL89" s="52"/>
      <c r="HRM89" s="52"/>
      <c r="HRN89" s="52"/>
      <c r="HRO89" s="52"/>
      <c r="HRP89" s="52"/>
      <c r="HRQ89" s="52"/>
      <c r="HRR89" s="52"/>
      <c r="HRS89" s="52"/>
      <c r="HRT89" s="52"/>
      <c r="HRU89" s="52"/>
      <c r="HRV89" s="52"/>
      <c r="HRW89" s="52"/>
      <c r="HRX89" s="52"/>
      <c r="HRY89" s="52"/>
      <c r="HRZ89" s="52"/>
      <c r="HSA89" s="52"/>
      <c r="HSB89" s="52"/>
      <c r="HSC89" s="52"/>
      <c r="HSD89" s="52"/>
      <c r="HSE89" s="52"/>
      <c r="HSF89" s="52"/>
      <c r="HSG89" s="52"/>
      <c r="HSH89" s="52"/>
      <c r="HSI89" s="52"/>
      <c r="HSJ89" s="52"/>
      <c r="HSK89" s="52"/>
      <c r="HSL89" s="52"/>
      <c r="HSM89" s="52"/>
      <c r="HSN89" s="52"/>
      <c r="HSO89" s="52"/>
      <c r="HSP89" s="52"/>
      <c r="HSQ89" s="52"/>
      <c r="HSR89" s="52"/>
      <c r="HSS89" s="52"/>
      <c r="HST89" s="52"/>
      <c r="HSU89" s="52"/>
      <c r="HSV89" s="52"/>
      <c r="HSW89" s="52"/>
      <c r="HSX89" s="52"/>
      <c r="HSY89" s="52"/>
      <c r="HSZ89" s="52"/>
      <c r="HTA89" s="52"/>
      <c r="HTB89" s="52"/>
      <c r="HTC89" s="52"/>
      <c r="HTD89" s="52"/>
      <c r="HTE89" s="52"/>
      <c r="HTF89" s="52"/>
      <c r="HTG89" s="52"/>
      <c r="HTH89" s="52"/>
      <c r="HTI89" s="52"/>
      <c r="HTJ89" s="52"/>
      <c r="HTK89" s="52"/>
      <c r="HTL89" s="52"/>
      <c r="HTM89" s="52"/>
      <c r="HTN89" s="52"/>
      <c r="HTO89" s="52"/>
      <c r="HTP89" s="52"/>
      <c r="HTQ89" s="52"/>
      <c r="HTR89" s="52"/>
      <c r="HTS89" s="52"/>
      <c r="HTT89" s="52"/>
      <c r="HTU89" s="52"/>
      <c r="HTV89" s="52"/>
      <c r="HTW89" s="52"/>
      <c r="HTX89" s="52"/>
      <c r="HTY89" s="52"/>
      <c r="HTZ89" s="52"/>
      <c r="HUA89" s="52"/>
      <c r="HUB89" s="52"/>
      <c r="HUC89" s="52"/>
      <c r="HUD89" s="52"/>
      <c r="HUE89" s="52"/>
      <c r="HUF89" s="52"/>
      <c r="HUG89" s="52"/>
      <c r="HUH89" s="52"/>
      <c r="HUI89" s="52"/>
      <c r="HUJ89" s="52"/>
      <c r="HUK89" s="52"/>
      <c r="HUL89" s="52"/>
      <c r="HUM89" s="52"/>
      <c r="HUN89" s="52"/>
      <c r="HUO89" s="52"/>
      <c r="HUP89" s="52"/>
      <c r="HUQ89" s="52"/>
      <c r="HUR89" s="52"/>
      <c r="HUS89" s="52"/>
      <c r="HUT89" s="52"/>
      <c r="HUU89" s="52"/>
      <c r="HUV89" s="52"/>
      <c r="HUW89" s="52"/>
      <c r="HUX89" s="52"/>
      <c r="HUY89" s="52"/>
      <c r="HUZ89" s="52"/>
      <c r="HVA89" s="52"/>
      <c r="HVB89" s="52"/>
      <c r="HVC89" s="52"/>
      <c r="HVD89" s="52"/>
      <c r="HVE89" s="52"/>
      <c r="HVF89" s="52"/>
      <c r="HVG89" s="52"/>
      <c r="HVH89" s="52"/>
      <c r="HVI89" s="52"/>
      <c r="HVJ89" s="52"/>
      <c r="HVK89" s="52"/>
      <c r="HVL89" s="52"/>
      <c r="HVM89" s="52"/>
      <c r="HVN89" s="52"/>
      <c r="HVO89" s="52"/>
      <c r="HVP89" s="52"/>
      <c r="HVQ89" s="52"/>
      <c r="HVR89" s="52"/>
      <c r="HVS89" s="52"/>
      <c r="HVT89" s="52"/>
      <c r="HVU89" s="52"/>
      <c r="HVV89" s="52"/>
      <c r="HVW89" s="52"/>
      <c r="HVX89" s="52"/>
      <c r="HVY89" s="52"/>
      <c r="HVZ89" s="52"/>
      <c r="HWA89" s="52"/>
      <c r="HWB89" s="52"/>
      <c r="HWC89" s="52"/>
      <c r="HWD89" s="52"/>
      <c r="HWE89" s="52"/>
      <c r="HWF89" s="52"/>
      <c r="HWG89" s="52"/>
      <c r="HWH89" s="52"/>
      <c r="HWI89" s="52"/>
      <c r="HWJ89" s="52"/>
      <c r="HWK89" s="52"/>
      <c r="HWL89" s="52"/>
      <c r="HWM89" s="52"/>
      <c r="HWN89" s="52"/>
      <c r="HWO89" s="52"/>
      <c r="HWP89" s="52"/>
      <c r="HWQ89" s="52"/>
      <c r="HWR89" s="52"/>
      <c r="HWS89" s="52"/>
      <c r="HWT89" s="52"/>
      <c r="HWU89" s="52"/>
      <c r="HWV89" s="52"/>
      <c r="HWW89" s="52"/>
      <c r="HWX89" s="52"/>
      <c r="HWY89" s="52"/>
      <c r="HWZ89" s="52"/>
      <c r="HXA89" s="52"/>
      <c r="HXB89" s="52"/>
      <c r="HXC89" s="52"/>
      <c r="HXD89" s="52"/>
      <c r="HXE89" s="52"/>
      <c r="HXF89" s="52"/>
      <c r="HXG89" s="52"/>
      <c r="HXH89" s="52"/>
      <c r="HXI89" s="52"/>
      <c r="HXJ89" s="52"/>
      <c r="HXK89" s="52"/>
      <c r="HXL89" s="52"/>
      <c r="HXM89" s="52"/>
      <c r="HXN89" s="52"/>
      <c r="HXO89" s="52"/>
      <c r="HXP89" s="52"/>
      <c r="HXQ89" s="52"/>
      <c r="HXR89" s="52"/>
      <c r="HXS89" s="52"/>
      <c r="HXT89" s="52"/>
      <c r="HXU89" s="52"/>
      <c r="HXV89" s="52"/>
      <c r="HXW89" s="52"/>
      <c r="HXX89" s="52"/>
      <c r="HXY89" s="52"/>
      <c r="HXZ89" s="52"/>
      <c r="HYA89" s="52"/>
      <c r="HYB89" s="52"/>
      <c r="HYC89" s="52"/>
      <c r="HYD89" s="52"/>
      <c r="HYE89" s="52"/>
      <c r="HYF89" s="52"/>
      <c r="HYG89" s="52"/>
      <c r="HYH89" s="52"/>
      <c r="HYI89" s="52"/>
      <c r="HYJ89" s="52"/>
      <c r="HYK89" s="52"/>
      <c r="HYL89" s="52"/>
      <c r="HYM89" s="52"/>
      <c r="HYN89" s="52"/>
      <c r="HYO89" s="52"/>
      <c r="HYP89" s="52"/>
      <c r="HYQ89" s="52"/>
      <c r="HYR89" s="52"/>
      <c r="HYS89" s="52"/>
      <c r="HYT89" s="52"/>
      <c r="HYU89" s="52"/>
      <c r="HYV89" s="52"/>
      <c r="HYW89" s="52"/>
      <c r="HYX89" s="52"/>
      <c r="HYY89" s="52"/>
      <c r="HYZ89" s="52"/>
      <c r="HZA89" s="52"/>
      <c r="HZB89" s="52"/>
      <c r="HZC89" s="52"/>
      <c r="HZD89" s="52"/>
      <c r="HZE89" s="52"/>
      <c r="HZF89" s="52"/>
      <c r="HZG89" s="52"/>
      <c r="HZH89" s="52"/>
      <c r="HZI89" s="52"/>
      <c r="HZJ89" s="52"/>
      <c r="HZK89" s="52"/>
      <c r="HZL89" s="52"/>
      <c r="HZM89" s="52"/>
      <c r="HZN89" s="52"/>
      <c r="HZO89" s="52"/>
      <c r="HZP89" s="52"/>
      <c r="HZQ89" s="52"/>
      <c r="HZR89" s="52"/>
      <c r="HZS89" s="52"/>
      <c r="HZT89" s="52"/>
      <c r="HZU89" s="52"/>
      <c r="HZV89" s="52"/>
      <c r="HZW89" s="52"/>
      <c r="HZX89" s="52"/>
      <c r="HZY89" s="52"/>
      <c r="HZZ89" s="52"/>
      <c r="IAA89" s="52"/>
      <c r="IAB89" s="52"/>
      <c r="IAC89" s="52"/>
      <c r="IAD89" s="52"/>
      <c r="IAE89" s="52"/>
      <c r="IAF89" s="52"/>
      <c r="IAG89" s="52"/>
      <c r="IAH89" s="52"/>
      <c r="IAI89" s="52"/>
      <c r="IAJ89" s="52"/>
      <c r="IAK89" s="52"/>
      <c r="IAL89" s="52"/>
      <c r="IAM89" s="52"/>
      <c r="IAN89" s="52"/>
      <c r="IAO89" s="52"/>
      <c r="IAP89" s="52"/>
      <c r="IAQ89" s="52"/>
      <c r="IAR89" s="52"/>
      <c r="IAS89" s="52"/>
      <c r="IAT89" s="52"/>
      <c r="IAU89" s="52"/>
      <c r="IAV89" s="52"/>
      <c r="IAW89" s="52"/>
      <c r="IAX89" s="52"/>
      <c r="IAY89" s="52"/>
      <c r="IAZ89" s="52"/>
      <c r="IBA89" s="52"/>
      <c r="IBB89" s="52"/>
      <c r="IBC89" s="52"/>
      <c r="IBD89" s="52"/>
      <c r="IBE89" s="52"/>
      <c r="IBF89" s="52"/>
      <c r="IBG89" s="52"/>
      <c r="IBH89" s="52"/>
      <c r="IBI89" s="52"/>
      <c r="IBJ89" s="52"/>
      <c r="IBK89" s="52"/>
      <c r="IBL89" s="52"/>
      <c r="IBM89" s="52"/>
      <c r="IBN89" s="52"/>
      <c r="IBO89" s="52"/>
      <c r="IBP89" s="52"/>
      <c r="IBQ89" s="52"/>
      <c r="IBR89" s="52"/>
      <c r="IBS89" s="52"/>
      <c r="IBT89" s="52"/>
      <c r="IBU89" s="52"/>
      <c r="IBV89" s="52"/>
      <c r="IBW89" s="52"/>
      <c r="IBX89" s="52"/>
      <c r="IBY89" s="52"/>
      <c r="IBZ89" s="52"/>
      <c r="ICA89" s="52"/>
      <c r="ICB89" s="52"/>
      <c r="ICC89" s="52"/>
      <c r="ICD89" s="52"/>
      <c r="ICE89" s="52"/>
      <c r="ICF89" s="52"/>
      <c r="ICG89" s="52"/>
      <c r="ICH89" s="52"/>
      <c r="ICI89" s="52"/>
      <c r="ICJ89" s="52"/>
      <c r="ICK89" s="52"/>
      <c r="ICL89" s="52"/>
      <c r="ICM89" s="52"/>
      <c r="ICN89" s="52"/>
      <c r="ICO89" s="52"/>
      <c r="ICP89" s="52"/>
      <c r="ICQ89" s="52"/>
      <c r="ICR89" s="52"/>
      <c r="ICS89" s="52"/>
      <c r="ICT89" s="52"/>
      <c r="ICU89" s="52"/>
      <c r="ICV89" s="52"/>
      <c r="ICW89" s="52"/>
      <c r="ICX89" s="52"/>
      <c r="ICY89" s="52"/>
      <c r="ICZ89" s="52"/>
      <c r="IDA89" s="52"/>
      <c r="IDB89" s="52"/>
      <c r="IDC89" s="52"/>
      <c r="IDD89" s="52"/>
      <c r="IDE89" s="52"/>
      <c r="IDF89" s="52"/>
      <c r="IDG89" s="52"/>
      <c r="IDH89" s="52"/>
      <c r="IDI89" s="52"/>
      <c r="IDJ89" s="52"/>
      <c r="IDK89" s="52"/>
      <c r="IDL89" s="52"/>
      <c r="IDM89" s="52"/>
      <c r="IDN89" s="52"/>
      <c r="IDO89" s="52"/>
      <c r="IDP89" s="52"/>
      <c r="IDQ89" s="52"/>
      <c r="IDR89" s="52"/>
      <c r="IDS89" s="52"/>
      <c r="IDT89" s="52"/>
      <c r="IDU89" s="52"/>
      <c r="IDV89" s="52"/>
      <c r="IDW89" s="52"/>
      <c r="IDX89" s="52"/>
      <c r="IDY89" s="52"/>
      <c r="IDZ89" s="52"/>
      <c r="IEA89" s="52"/>
      <c r="IEB89" s="52"/>
      <c r="IEC89" s="52"/>
      <c r="IED89" s="52"/>
      <c r="IEE89" s="52"/>
      <c r="IEF89" s="52"/>
      <c r="IEG89" s="52"/>
      <c r="IEH89" s="52"/>
      <c r="IEI89" s="52"/>
      <c r="IEJ89" s="52"/>
      <c r="IEK89" s="52"/>
      <c r="IEL89" s="52"/>
      <c r="IEM89" s="52"/>
      <c r="IEN89" s="52"/>
      <c r="IEO89" s="52"/>
      <c r="IEP89" s="52"/>
      <c r="IEQ89" s="52"/>
      <c r="IER89" s="52"/>
      <c r="IES89" s="52"/>
      <c r="IET89" s="52"/>
      <c r="IEU89" s="52"/>
      <c r="IEV89" s="52"/>
      <c r="IEW89" s="52"/>
      <c r="IEX89" s="52"/>
      <c r="IEY89" s="52"/>
      <c r="IEZ89" s="52"/>
      <c r="IFA89" s="52"/>
      <c r="IFB89" s="52"/>
      <c r="IFC89" s="52"/>
      <c r="IFD89" s="52"/>
      <c r="IFE89" s="52"/>
      <c r="IFF89" s="52"/>
      <c r="IFG89" s="52"/>
      <c r="IFH89" s="52"/>
      <c r="IFI89" s="52"/>
      <c r="IFJ89" s="52"/>
      <c r="IFK89" s="52"/>
      <c r="IFL89" s="52"/>
      <c r="IFM89" s="52"/>
      <c r="IFN89" s="52"/>
      <c r="IFO89" s="52"/>
      <c r="IFP89" s="52"/>
      <c r="IFQ89" s="52"/>
      <c r="IFR89" s="52"/>
      <c r="IFS89" s="52"/>
      <c r="IFT89" s="52"/>
      <c r="IFU89" s="52"/>
      <c r="IFV89" s="52"/>
      <c r="IFW89" s="52"/>
      <c r="IFX89" s="52"/>
      <c r="IFY89" s="52"/>
      <c r="IFZ89" s="52"/>
      <c r="IGA89" s="52"/>
      <c r="IGB89" s="52"/>
      <c r="IGC89" s="52"/>
      <c r="IGD89" s="52"/>
      <c r="IGE89" s="52"/>
      <c r="IGF89" s="52"/>
      <c r="IGG89" s="52"/>
      <c r="IGH89" s="52"/>
      <c r="IGI89" s="52"/>
      <c r="IGJ89" s="52"/>
      <c r="IGK89" s="52"/>
      <c r="IGL89" s="52"/>
      <c r="IGM89" s="52"/>
      <c r="IGN89" s="52"/>
      <c r="IGO89" s="52"/>
      <c r="IGP89" s="52"/>
      <c r="IGQ89" s="52"/>
      <c r="IGR89" s="52"/>
      <c r="IGS89" s="52"/>
      <c r="IGT89" s="52"/>
      <c r="IGU89" s="52"/>
      <c r="IGV89" s="52"/>
      <c r="IGW89" s="52"/>
      <c r="IGX89" s="52"/>
      <c r="IGY89" s="52"/>
      <c r="IGZ89" s="52"/>
      <c r="IHA89" s="52"/>
      <c r="IHB89" s="52"/>
      <c r="IHC89" s="52"/>
      <c r="IHD89" s="52"/>
      <c r="IHE89" s="52"/>
      <c r="IHF89" s="52"/>
      <c r="IHG89" s="52"/>
      <c r="IHH89" s="52"/>
      <c r="IHI89" s="52"/>
      <c r="IHJ89" s="52"/>
      <c r="IHK89" s="52"/>
      <c r="IHL89" s="52"/>
      <c r="IHM89" s="52"/>
      <c r="IHN89" s="52"/>
      <c r="IHO89" s="52"/>
      <c r="IHP89" s="52"/>
      <c r="IHQ89" s="52"/>
      <c r="IHR89" s="52"/>
      <c r="IHS89" s="52"/>
      <c r="IHT89" s="52"/>
      <c r="IHU89" s="52"/>
      <c r="IHV89" s="52"/>
      <c r="IHW89" s="52"/>
      <c r="IHX89" s="52"/>
      <c r="IHY89" s="52"/>
      <c r="IHZ89" s="52"/>
      <c r="IIA89" s="52"/>
      <c r="IIB89" s="52"/>
      <c r="IIC89" s="52"/>
      <c r="IID89" s="52"/>
      <c r="IIE89" s="52"/>
      <c r="IIF89" s="52"/>
      <c r="IIG89" s="52"/>
      <c r="IIH89" s="52"/>
      <c r="III89" s="52"/>
      <c r="IIJ89" s="52"/>
      <c r="IIK89" s="52"/>
      <c r="IIL89" s="52"/>
      <c r="IIM89" s="52"/>
      <c r="IIN89" s="52"/>
      <c r="IIO89" s="52"/>
      <c r="IIP89" s="52"/>
      <c r="IIQ89" s="52"/>
      <c r="IIR89" s="52"/>
      <c r="IIS89" s="52"/>
      <c r="IIT89" s="52"/>
      <c r="IIU89" s="52"/>
      <c r="IIV89" s="52"/>
      <c r="IIW89" s="52"/>
      <c r="IIX89" s="52"/>
      <c r="IIY89" s="52"/>
      <c r="IIZ89" s="52"/>
      <c r="IJA89" s="52"/>
      <c r="IJB89" s="52"/>
      <c r="IJC89" s="52"/>
      <c r="IJD89" s="52"/>
      <c r="IJE89" s="52"/>
      <c r="IJF89" s="52"/>
      <c r="IJG89" s="52"/>
      <c r="IJH89" s="52"/>
      <c r="IJI89" s="52"/>
      <c r="IJJ89" s="52"/>
      <c r="IJK89" s="52"/>
      <c r="IJL89" s="52"/>
      <c r="IJM89" s="52"/>
      <c r="IJN89" s="52"/>
      <c r="IJO89" s="52"/>
      <c r="IJP89" s="52"/>
      <c r="IJQ89" s="52"/>
      <c r="IJR89" s="52"/>
      <c r="IJS89" s="52"/>
      <c r="IJT89" s="52"/>
      <c r="IJU89" s="52"/>
      <c r="IJV89" s="52"/>
      <c r="IJW89" s="52"/>
      <c r="IJX89" s="52"/>
      <c r="IJY89" s="52"/>
      <c r="IJZ89" s="52"/>
      <c r="IKA89" s="52"/>
      <c r="IKB89" s="52"/>
      <c r="IKC89" s="52"/>
      <c r="IKD89" s="52"/>
      <c r="IKE89" s="52"/>
      <c r="IKF89" s="52"/>
      <c r="IKG89" s="52"/>
      <c r="IKH89" s="52"/>
      <c r="IKI89" s="52"/>
      <c r="IKJ89" s="52"/>
      <c r="IKK89" s="52"/>
      <c r="IKL89" s="52"/>
      <c r="IKM89" s="52"/>
      <c r="IKN89" s="52"/>
      <c r="IKO89" s="52"/>
      <c r="IKP89" s="52"/>
      <c r="IKQ89" s="52"/>
      <c r="IKR89" s="52"/>
      <c r="IKS89" s="52"/>
      <c r="IKT89" s="52"/>
      <c r="IKU89" s="52"/>
      <c r="IKV89" s="52"/>
      <c r="IKW89" s="52"/>
      <c r="IKX89" s="52"/>
      <c r="IKY89" s="52"/>
      <c r="IKZ89" s="52"/>
      <c r="ILA89" s="52"/>
      <c r="ILB89" s="52"/>
      <c r="ILC89" s="52"/>
      <c r="ILD89" s="52"/>
      <c r="ILE89" s="52"/>
      <c r="ILF89" s="52"/>
      <c r="ILG89" s="52"/>
      <c r="ILH89" s="52"/>
      <c r="ILI89" s="52"/>
      <c r="ILJ89" s="52"/>
      <c r="ILK89" s="52"/>
      <c r="ILL89" s="52"/>
      <c r="ILM89" s="52"/>
      <c r="ILN89" s="52"/>
      <c r="ILO89" s="52"/>
      <c r="ILP89" s="52"/>
      <c r="ILQ89" s="52"/>
      <c r="ILR89" s="52"/>
      <c r="ILS89" s="52"/>
      <c r="ILT89" s="52"/>
      <c r="ILU89" s="52"/>
      <c r="ILV89" s="52"/>
      <c r="ILW89" s="52"/>
      <c r="ILX89" s="52"/>
      <c r="ILY89" s="52"/>
      <c r="ILZ89" s="52"/>
      <c r="IMA89" s="52"/>
      <c r="IMB89" s="52"/>
      <c r="IMC89" s="52"/>
      <c r="IMD89" s="52"/>
      <c r="IME89" s="52"/>
      <c r="IMF89" s="52"/>
      <c r="IMG89" s="52"/>
      <c r="IMH89" s="52"/>
      <c r="IMI89" s="52"/>
      <c r="IMJ89" s="52"/>
      <c r="IMK89" s="52"/>
      <c r="IML89" s="52"/>
      <c r="IMM89" s="52"/>
      <c r="IMN89" s="52"/>
      <c r="IMO89" s="52"/>
      <c r="IMP89" s="52"/>
      <c r="IMQ89" s="52"/>
      <c r="IMR89" s="52"/>
      <c r="IMS89" s="52"/>
      <c r="IMT89" s="52"/>
      <c r="IMU89" s="52"/>
      <c r="IMV89" s="52"/>
      <c r="IMW89" s="52"/>
      <c r="IMX89" s="52"/>
      <c r="IMY89" s="52"/>
      <c r="IMZ89" s="52"/>
      <c r="INA89" s="52"/>
      <c r="INB89" s="52"/>
      <c r="INC89" s="52"/>
      <c r="IND89" s="52"/>
      <c r="INE89" s="52"/>
      <c r="INF89" s="52"/>
      <c r="ING89" s="52"/>
      <c r="INH89" s="52"/>
      <c r="INI89" s="52"/>
      <c r="INJ89" s="52"/>
      <c r="INK89" s="52"/>
      <c r="INL89" s="52"/>
      <c r="INM89" s="52"/>
      <c r="INN89" s="52"/>
      <c r="INO89" s="52"/>
      <c r="INP89" s="52"/>
      <c r="INQ89" s="52"/>
      <c r="INR89" s="52"/>
      <c r="INS89" s="52"/>
      <c r="INT89" s="52"/>
      <c r="INU89" s="52"/>
      <c r="INV89" s="52"/>
      <c r="INW89" s="52"/>
      <c r="INX89" s="52"/>
      <c r="INY89" s="52"/>
      <c r="INZ89" s="52"/>
      <c r="IOA89" s="52"/>
      <c r="IOB89" s="52"/>
      <c r="IOC89" s="52"/>
      <c r="IOD89" s="52"/>
      <c r="IOE89" s="52"/>
      <c r="IOF89" s="52"/>
      <c r="IOG89" s="52"/>
      <c r="IOH89" s="52"/>
      <c r="IOI89" s="52"/>
      <c r="IOJ89" s="52"/>
      <c r="IOK89" s="52"/>
      <c r="IOL89" s="52"/>
      <c r="IOM89" s="52"/>
      <c r="ION89" s="52"/>
      <c r="IOO89" s="52"/>
      <c r="IOP89" s="52"/>
      <c r="IOQ89" s="52"/>
      <c r="IOR89" s="52"/>
      <c r="IOS89" s="52"/>
      <c r="IOT89" s="52"/>
      <c r="IOU89" s="52"/>
      <c r="IOV89" s="52"/>
      <c r="IOW89" s="52"/>
      <c r="IOX89" s="52"/>
      <c r="IOY89" s="52"/>
      <c r="IOZ89" s="52"/>
      <c r="IPA89" s="52"/>
      <c r="IPB89" s="52"/>
      <c r="IPC89" s="52"/>
      <c r="IPD89" s="52"/>
      <c r="IPE89" s="52"/>
      <c r="IPF89" s="52"/>
      <c r="IPG89" s="52"/>
      <c r="IPH89" s="52"/>
      <c r="IPI89" s="52"/>
      <c r="IPJ89" s="52"/>
      <c r="IPK89" s="52"/>
      <c r="IPL89" s="52"/>
      <c r="IPM89" s="52"/>
      <c r="IPN89" s="52"/>
      <c r="IPO89" s="52"/>
      <c r="IPP89" s="52"/>
      <c r="IPQ89" s="52"/>
      <c r="IPR89" s="52"/>
      <c r="IPS89" s="52"/>
      <c r="IPT89" s="52"/>
      <c r="IPU89" s="52"/>
      <c r="IPV89" s="52"/>
      <c r="IPW89" s="52"/>
      <c r="IPX89" s="52"/>
      <c r="IPY89" s="52"/>
      <c r="IPZ89" s="52"/>
      <c r="IQA89" s="52"/>
      <c r="IQB89" s="52"/>
      <c r="IQC89" s="52"/>
      <c r="IQD89" s="52"/>
      <c r="IQE89" s="52"/>
      <c r="IQF89" s="52"/>
      <c r="IQG89" s="52"/>
      <c r="IQH89" s="52"/>
      <c r="IQI89" s="52"/>
      <c r="IQJ89" s="52"/>
      <c r="IQK89" s="52"/>
      <c r="IQL89" s="52"/>
      <c r="IQM89" s="52"/>
      <c r="IQN89" s="52"/>
      <c r="IQO89" s="52"/>
      <c r="IQP89" s="52"/>
      <c r="IQQ89" s="52"/>
      <c r="IQR89" s="52"/>
      <c r="IQS89" s="52"/>
      <c r="IQT89" s="52"/>
      <c r="IQU89" s="52"/>
      <c r="IQV89" s="52"/>
      <c r="IQW89" s="52"/>
      <c r="IQX89" s="52"/>
      <c r="IQY89" s="52"/>
      <c r="IQZ89" s="52"/>
      <c r="IRA89" s="52"/>
      <c r="IRB89" s="52"/>
      <c r="IRC89" s="52"/>
      <c r="IRD89" s="52"/>
      <c r="IRE89" s="52"/>
      <c r="IRF89" s="52"/>
      <c r="IRG89" s="52"/>
      <c r="IRH89" s="52"/>
      <c r="IRI89" s="52"/>
      <c r="IRJ89" s="52"/>
      <c r="IRK89" s="52"/>
      <c r="IRL89" s="52"/>
      <c r="IRM89" s="52"/>
      <c r="IRN89" s="52"/>
      <c r="IRO89" s="52"/>
      <c r="IRP89" s="52"/>
      <c r="IRQ89" s="52"/>
      <c r="IRR89" s="52"/>
      <c r="IRS89" s="52"/>
      <c r="IRT89" s="52"/>
      <c r="IRU89" s="52"/>
      <c r="IRV89" s="52"/>
      <c r="IRW89" s="52"/>
      <c r="IRX89" s="52"/>
      <c r="IRY89" s="52"/>
      <c r="IRZ89" s="52"/>
      <c r="ISA89" s="52"/>
      <c r="ISB89" s="52"/>
      <c r="ISC89" s="52"/>
      <c r="ISD89" s="52"/>
      <c r="ISE89" s="52"/>
      <c r="ISF89" s="52"/>
      <c r="ISG89" s="52"/>
      <c r="ISH89" s="52"/>
      <c r="ISI89" s="52"/>
      <c r="ISJ89" s="52"/>
      <c r="ISK89" s="52"/>
      <c r="ISL89" s="52"/>
      <c r="ISM89" s="52"/>
      <c r="ISN89" s="52"/>
      <c r="ISO89" s="52"/>
      <c r="ISP89" s="52"/>
      <c r="ISQ89" s="52"/>
      <c r="ISR89" s="52"/>
      <c r="ISS89" s="52"/>
      <c r="IST89" s="52"/>
      <c r="ISU89" s="52"/>
      <c r="ISV89" s="52"/>
      <c r="ISW89" s="52"/>
      <c r="ISX89" s="52"/>
      <c r="ISY89" s="52"/>
      <c r="ISZ89" s="52"/>
      <c r="ITA89" s="52"/>
      <c r="ITB89" s="52"/>
      <c r="ITC89" s="52"/>
      <c r="ITD89" s="52"/>
      <c r="ITE89" s="52"/>
      <c r="ITF89" s="52"/>
      <c r="ITG89" s="52"/>
      <c r="ITH89" s="52"/>
      <c r="ITI89" s="52"/>
      <c r="ITJ89" s="52"/>
      <c r="ITK89" s="52"/>
      <c r="ITL89" s="52"/>
      <c r="ITM89" s="52"/>
      <c r="ITN89" s="52"/>
      <c r="ITO89" s="52"/>
      <c r="ITP89" s="52"/>
      <c r="ITQ89" s="52"/>
      <c r="ITR89" s="52"/>
      <c r="ITS89" s="52"/>
      <c r="ITT89" s="52"/>
      <c r="ITU89" s="52"/>
      <c r="ITV89" s="52"/>
      <c r="ITW89" s="52"/>
      <c r="ITX89" s="52"/>
      <c r="ITY89" s="52"/>
      <c r="ITZ89" s="52"/>
      <c r="IUA89" s="52"/>
      <c r="IUB89" s="52"/>
      <c r="IUC89" s="52"/>
      <c r="IUD89" s="52"/>
      <c r="IUE89" s="52"/>
      <c r="IUF89" s="52"/>
      <c r="IUG89" s="52"/>
      <c r="IUH89" s="52"/>
      <c r="IUI89" s="52"/>
      <c r="IUJ89" s="52"/>
      <c r="IUK89" s="52"/>
      <c r="IUL89" s="52"/>
      <c r="IUM89" s="52"/>
      <c r="IUN89" s="52"/>
      <c r="IUO89" s="52"/>
      <c r="IUP89" s="52"/>
      <c r="IUQ89" s="52"/>
      <c r="IUR89" s="52"/>
      <c r="IUS89" s="52"/>
      <c r="IUT89" s="52"/>
      <c r="IUU89" s="52"/>
      <c r="IUV89" s="52"/>
      <c r="IUW89" s="52"/>
      <c r="IUX89" s="52"/>
      <c r="IUY89" s="52"/>
      <c r="IUZ89" s="52"/>
      <c r="IVA89" s="52"/>
      <c r="IVB89" s="52"/>
      <c r="IVC89" s="52"/>
      <c r="IVD89" s="52"/>
      <c r="IVE89" s="52"/>
      <c r="IVF89" s="52"/>
      <c r="IVG89" s="52"/>
      <c r="IVH89" s="52"/>
      <c r="IVI89" s="52"/>
      <c r="IVJ89" s="52"/>
      <c r="IVK89" s="52"/>
      <c r="IVL89" s="52"/>
      <c r="IVM89" s="52"/>
      <c r="IVN89" s="52"/>
      <c r="IVO89" s="52"/>
      <c r="IVP89" s="52"/>
      <c r="IVQ89" s="52"/>
      <c r="IVR89" s="52"/>
      <c r="IVS89" s="52"/>
      <c r="IVT89" s="52"/>
      <c r="IVU89" s="52"/>
      <c r="IVV89" s="52"/>
      <c r="IVW89" s="52"/>
      <c r="IVX89" s="52"/>
      <c r="IVY89" s="52"/>
      <c r="IVZ89" s="52"/>
      <c r="IWA89" s="52"/>
      <c r="IWB89" s="52"/>
      <c r="IWC89" s="52"/>
      <c r="IWD89" s="52"/>
      <c r="IWE89" s="52"/>
      <c r="IWF89" s="52"/>
      <c r="IWG89" s="52"/>
      <c r="IWH89" s="52"/>
      <c r="IWI89" s="52"/>
      <c r="IWJ89" s="52"/>
      <c r="IWK89" s="52"/>
      <c r="IWL89" s="52"/>
      <c r="IWM89" s="52"/>
      <c r="IWN89" s="52"/>
      <c r="IWO89" s="52"/>
      <c r="IWP89" s="52"/>
      <c r="IWQ89" s="52"/>
      <c r="IWR89" s="52"/>
      <c r="IWS89" s="52"/>
      <c r="IWT89" s="52"/>
      <c r="IWU89" s="52"/>
      <c r="IWV89" s="52"/>
      <c r="IWW89" s="52"/>
      <c r="IWX89" s="52"/>
      <c r="IWY89" s="52"/>
      <c r="IWZ89" s="52"/>
      <c r="IXA89" s="52"/>
      <c r="IXB89" s="52"/>
      <c r="IXC89" s="52"/>
      <c r="IXD89" s="52"/>
      <c r="IXE89" s="52"/>
      <c r="IXF89" s="52"/>
      <c r="IXG89" s="52"/>
      <c r="IXH89" s="52"/>
      <c r="IXI89" s="52"/>
      <c r="IXJ89" s="52"/>
      <c r="IXK89" s="52"/>
      <c r="IXL89" s="52"/>
      <c r="IXM89" s="52"/>
      <c r="IXN89" s="52"/>
      <c r="IXO89" s="52"/>
      <c r="IXP89" s="52"/>
      <c r="IXQ89" s="52"/>
      <c r="IXR89" s="52"/>
      <c r="IXS89" s="52"/>
      <c r="IXT89" s="52"/>
      <c r="IXU89" s="52"/>
      <c r="IXV89" s="52"/>
      <c r="IXW89" s="52"/>
      <c r="IXX89" s="52"/>
      <c r="IXY89" s="52"/>
      <c r="IXZ89" s="52"/>
      <c r="IYA89" s="52"/>
      <c r="IYB89" s="52"/>
      <c r="IYC89" s="52"/>
      <c r="IYD89" s="52"/>
      <c r="IYE89" s="52"/>
      <c r="IYF89" s="52"/>
      <c r="IYG89" s="52"/>
      <c r="IYH89" s="52"/>
      <c r="IYI89" s="52"/>
      <c r="IYJ89" s="52"/>
      <c r="IYK89" s="52"/>
      <c r="IYL89" s="52"/>
      <c r="IYM89" s="52"/>
      <c r="IYN89" s="52"/>
      <c r="IYO89" s="52"/>
      <c r="IYP89" s="52"/>
      <c r="IYQ89" s="52"/>
      <c r="IYR89" s="52"/>
      <c r="IYS89" s="52"/>
      <c r="IYT89" s="52"/>
      <c r="IYU89" s="52"/>
      <c r="IYV89" s="52"/>
      <c r="IYW89" s="52"/>
      <c r="IYX89" s="52"/>
      <c r="IYY89" s="52"/>
      <c r="IYZ89" s="52"/>
      <c r="IZA89" s="52"/>
      <c r="IZB89" s="52"/>
      <c r="IZC89" s="52"/>
      <c r="IZD89" s="52"/>
      <c r="IZE89" s="52"/>
      <c r="IZF89" s="52"/>
      <c r="IZG89" s="52"/>
      <c r="IZH89" s="52"/>
      <c r="IZI89" s="52"/>
      <c r="IZJ89" s="52"/>
      <c r="IZK89" s="52"/>
      <c r="IZL89" s="52"/>
      <c r="IZM89" s="52"/>
      <c r="IZN89" s="52"/>
      <c r="IZO89" s="52"/>
      <c r="IZP89" s="52"/>
      <c r="IZQ89" s="52"/>
      <c r="IZR89" s="52"/>
      <c r="IZS89" s="52"/>
      <c r="IZT89" s="52"/>
      <c r="IZU89" s="52"/>
      <c r="IZV89" s="52"/>
      <c r="IZW89" s="52"/>
      <c r="IZX89" s="52"/>
      <c r="IZY89" s="52"/>
      <c r="IZZ89" s="52"/>
      <c r="JAA89" s="52"/>
      <c r="JAB89" s="52"/>
      <c r="JAC89" s="52"/>
      <c r="JAD89" s="52"/>
      <c r="JAE89" s="52"/>
      <c r="JAF89" s="52"/>
      <c r="JAG89" s="52"/>
      <c r="JAH89" s="52"/>
      <c r="JAI89" s="52"/>
      <c r="JAJ89" s="52"/>
      <c r="JAK89" s="52"/>
      <c r="JAL89" s="52"/>
      <c r="JAM89" s="52"/>
      <c r="JAN89" s="52"/>
      <c r="JAO89" s="52"/>
      <c r="JAP89" s="52"/>
      <c r="JAQ89" s="52"/>
      <c r="JAR89" s="52"/>
      <c r="JAS89" s="52"/>
      <c r="JAT89" s="52"/>
      <c r="JAU89" s="52"/>
      <c r="JAV89" s="52"/>
      <c r="JAW89" s="52"/>
      <c r="JAX89" s="52"/>
      <c r="JAY89" s="52"/>
      <c r="JAZ89" s="52"/>
      <c r="JBA89" s="52"/>
      <c r="JBB89" s="52"/>
      <c r="JBC89" s="52"/>
      <c r="JBD89" s="52"/>
      <c r="JBE89" s="52"/>
      <c r="JBF89" s="52"/>
      <c r="JBG89" s="52"/>
      <c r="JBH89" s="52"/>
      <c r="JBI89" s="52"/>
      <c r="JBJ89" s="52"/>
      <c r="JBK89" s="52"/>
      <c r="JBL89" s="52"/>
      <c r="JBM89" s="52"/>
      <c r="JBN89" s="52"/>
      <c r="JBO89" s="52"/>
      <c r="JBP89" s="52"/>
      <c r="JBQ89" s="52"/>
      <c r="JBR89" s="52"/>
      <c r="JBS89" s="52"/>
      <c r="JBT89" s="52"/>
      <c r="JBU89" s="52"/>
      <c r="JBV89" s="52"/>
      <c r="JBW89" s="52"/>
      <c r="JBX89" s="52"/>
      <c r="JBY89" s="52"/>
      <c r="JBZ89" s="52"/>
      <c r="JCA89" s="52"/>
      <c r="JCB89" s="52"/>
      <c r="JCC89" s="52"/>
      <c r="JCD89" s="52"/>
      <c r="JCE89" s="52"/>
      <c r="JCF89" s="52"/>
      <c r="JCG89" s="52"/>
      <c r="JCH89" s="52"/>
      <c r="JCI89" s="52"/>
      <c r="JCJ89" s="52"/>
      <c r="JCK89" s="52"/>
      <c r="JCL89" s="52"/>
      <c r="JCM89" s="52"/>
      <c r="JCN89" s="52"/>
      <c r="JCO89" s="52"/>
      <c r="JCP89" s="52"/>
      <c r="JCQ89" s="52"/>
      <c r="JCR89" s="52"/>
      <c r="JCS89" s="52"/>
      <c r="JCT89" s="52"/>
      <c r="JCU89" s="52"/>
      <c r="JCV89" s="52"/>
      <c r="JCW89" s="52"/>
      <c r="JCX89" s="52"/>
      <c r="JCY89" s="52"/>
      <c r="JCZ89" s="52"/>
      <c r="JDA89" s="52"/>
      <c r="JDB89" s="52"/>
      <c r="JDC89" s="52"/>
      <c r="JDD89" s="52"/>
      <c r="JDE89" s="52"/>
      <c r="JDF89" s="52"/>
      <c r="JDG89" s="52"/>
      <c r="JDH89" s="52"/>
      <c r="JDI89" s="52"/>
      <c r="JDJ89" s="52"/>
      <c r="JDK89" s="52"/>
      <c r="JDL89" s="52"/>
      <c r="JDM89" s="52"/>
      <c r="JDN89" s="52"/>
      <c r="JDO89" s="52"/>
      <c r="JDP89" s="52"/>
      <c r="JDQ89" s="52"/>
      <c r="JDR89" s="52"/>
      <c r="JDS89" s="52"/>
      <c r="JDT89" s="52"/>
      <c r="JDU89" s="52"/>
      <c r="JDV89" s="52"/>
      <c r="JDW89" s="52"/>
      <c r="JDX89" s="52"/>
      <c r="JDY89" s="52"/>
      <c r="JDZ89" s="52"/>
      <c r="JEA89" s="52"/>
      <c r="JEB89" s="52"/>
      <c r="JEC89" s="52"/>
      <c r="JED89" s="52"/>
      <c r="JEE89" s="52"/>
      <c r="JEF89" s="52"/>
      <c r="JEG89" s="52"/>
      <c r="JEH89" s="52"/>
      <c r="JEI89" s="52"/>
      <c r="JEJ89" s="52"/>
      <c r="JEK89" s="52"/>
      <c r="JEL89" s="52"/>
      <c r="JEM89" s="52"/>
      <c r="JEN89" s="52"/>
      <c r="JEO89" s="52"/>
      <c r="JEP89" s="52"/>
      <c r="JEQ89" s="52"/>
      <c r="JER89" s="52"/>
      <c r="JES89" s="52"/>
      <c r="JET89" s="52"/>
      <c r="JEU89" s="52"/>
      <c r="JEV89" s="52"/>
      <c r="JEW89" s="52"/>
      <c r="JEX89" s="52"/>
      <c r="JEY89" s="52"/>
      <c r="JEZ89" s="52"/>
      <c r="JFA89" s="52"/>
      <c r="JFB89" s="52"/>
      <c r="JFC89" s="52"/>
      <c r="JFD89" s="52"/>
      <c r="JFE89" s="52"/>
      <c r="JFF89" s="52"/>
      <c r="JFG89" s="52"/>
      <c r="JFH89" s="52"/>
      <c r="JFI89" s="52"/>
      <c r="JFJ89" s="52"/>
      <c r="JFK89" s="52"/>
      <c r="JFL89" s="52"/>
      <c r="JFM89" s="52"/>
      <c r="JFN89" s="52"/>
      <c r="JFO89" s="52"/>
      <c r="JFP89" s="52"/>
      <c r="JFQ89" s="52"/>
      <c r="JFR89" s="52"/>
      <c r="JFS89" s="52"/>
      <c r="JFT89" s="52"/>
      <c r="JFU89" s="52"/>
      <c r="JFV89" s="52"/>
      <c r="JFW89" s="52"/>
      <c r="JFX89" s="52"/>
      <c r="JFY89" s="52"/>
      <c r="JFZ89" s="52"/>
      <c r="JGA89" s="52"/>
      <c r="JGB89" s="52"/>
      <c r="JGC89" s="52"/>
      <c r="JGD89" s="52"/>
      <c r="JGE89" s="52"/>
      <c r="JGF89" s="52"/>
      <c r="JGG89" s="52"/>
      <c r="JGH89" s="52"/>
      <c r="JGI89" s="52"/>
      <c r="JGJ89" s="52"/>
      <c r="JGK89" s="52"/>
      <c r="JGL89" s="52"/>
      <c r="JGM89" s="52"/>
      <c r="JGN89" s="52"/>
      <c r="JGO89" s="52"/>
      <c r="JGP89" s="52"/>
      <c r="JGQ89" s="52"/>
      <c r="JGR89" s="52"/>
      <c r="JGS89" s="52"/>
      <c r="JGT89" s="52"/>
      <c r="JGU89" s="52"/>
      <c r="JGV89" s="52"/>
      <c r="JGW89" s="52"/>
      <c r="JGX89" s="52"/>
      <c r="JGY89" s="52"/>
      <c r="JGZ89" s="52"/>
      <c r="JHA89" s="52"/>
      <c r="JHB89" s="52"/>
      <c r="JHC89" s="52"/>
      <c r="JHD89" s="52"/>
      <c r="JHE89" s="52"/>
      <c r="JHF89" s="52"/>
      <c r="JHG89" s="52"/>
      <c r="JHH89" s="52"/>
      <c r="JHI89" s="52"/>
      <c r="JHJ89" s="52"/>
      <c r="JHK89" s="52"/>
      <c r="JHL89" s="52"/>
      <c r="JHM89" s="52"/>
      <c r="JHN89" s="52"/>
      <c r="JHO89" s="52"/>
      <c r="JHP89" s="52"/>
      <c r="JHQ89" s="52"/>
      <c r="JHR89" s="52"/>
      <c r="JHS89" s="52"/>
      <c r="JHT89" s="52"/>
      <c r="JHU89" s="52"/>
      <c r="JHV89" s="52"/>
      <c r="JHW89" s="52"/>
      <c r="JHX89" s="52"/>
      <c r="JHY89" s="52"/>
      <c r="JHZ89" s="52"/>
      <c r="JIA89" s="52"/>
      <c r="JIB89" s="52"/>
      <c r="JIC89" s="52"/>
      <c r="JID89" s="52"/>
      <c r="JIE89" s="52"/>
      <c r="JIF89" s="52"/>
      <c r="JIG89" s="52"/>
      <c r="JIH89" s="52"/>
      <c r="JII89" s="52"/>
      <c r="JIJ89" s="52"/>
      <c r="JIK89" s="52"/>
      <c r="JIL89" s="52"/>
      <c r="JIM89" s="52"/>
      <c r="JIN89" s="52"/>
      <c r="JIO89" s="52"/>
      <c r="JIP89" s="52"/>
      <c r="JIQ89" s="52"/>
      <c r="JIR89" s="52"/>
      <c r="JIS89" s="52"/>
      <c r="JIT89" s="52"/>
      <c r="JIU89" s="52"/>
      <c r="JIV89" s="52"/>
      <c r="JIW89" s="52"/>
      <c r="JIX89" s="52"/>
      <c r="JIY89" s="52"/>
      <c r="JIZ89" s="52"/>
      <c r="JJA89" s="52"/>
      <c r="JJB89" s="52"/>
      <c r="JJC89" s="52"/>
      <c r="JJD89" s="52"/>
      <c r="JJE89" s="52"/>
      <c r="JJF89" s="52"/>
      <c r="JJG89" s="52"/>
      <c r="JJH89" s="52"/>
      <c r="JJI89" s="52"/>
      <c r="JJJ89" s="52"/>
      <c r="JJK89" s="52"/>
      <c r="JJL89" s="52"/>
      <c r="JJM89" s="52"/>
      <c r="JJN89" s="52"/>
      <c r="JJO89" s="52"/>
      <c r="JJP89" s="52"/>
      <c r="JJQ89" s="52"/>
      <c r="JJR89" s="52"/>
      <c r="JJS89" s="52"/>
      <c r="JJT89" s="52"/>
      <c r="JJU89" s="52"/>
      <c r="JJV89" s="52"/>
      <c r="JJW89" s="52"/>
      <c r="JJX89" s="52"/>
      <c r="JJY89" s="52"/>
      <c r="JJZ89" s="52"/>
      <c r="JKA89" s="52"/>
      <c r="JKB89" s="52"/>
      <c r="JKC89" s="52"/>
      <c r="JKD89" s="52"/>
      <c r="JKE89" s="52"/>
      <c r="JKF89" s="52"/>
      <c r="JKG89" s="52"/>
      <c r="JKH89" s="52"/>
      <c r="JKI89" s="52"/>
      <c r="JKJ89" s="52"/>
      <c r="JKK89" s="52"/>
      <c r="JKL89" s="52"/>
      <c r="JKM89" s="52"/>
      <c r="JKN89" s="52"/>
      <c r="JKO89" s="52"/>
      <c r="JKP89" s="52"/>
      <c r="JKQ89" s="52"/>
      <c r="JKR89" s="52"/>
      <c r="JKS89" s="52"/>
      <c r="JKT89" s="52"/>
      <c r="JKU89" s="52"/>
      <c r="JKV89" s="52"/>
      <c r="JKW89" s="52"/>
      <c r="JKX89" s="52"/>
      <c r="JKY89" s="52"/>
      <c r="JKZ89" s="52"/>
      <c r="JLA89" s="52"/>
      <c r="JLB89" s="52"/>
      <c r="JLC89" s="52"/>
      <c r="JLD89" s="52"/>
      <c r="JLE89" s="52"/>
      <c r="JLF89" s="52"/>
      <c r="JLG89" s="52"/>
      <c r="JLH89" s="52"/>
      <c r="JLI89" s="52"/>
      <c r="JLJ89" s="52"/>
      <c r="JLK89" s="52"/>
      <c r="JLL89" s="52"/>
      <c r="JLM89" s="52"/>
      <c r="JLN89" s="52"/>
      <c r="JLO89" s="52"/>
      <c r="JLP89" s="52"/>
      <c r="JLQ89" s="52"/>
      <c r="JLR89" s="52"/>
      <c r="JLS89" s="52"/>
      <c r="JLT89" s="52"/>
      <c r="JLU89" s="52"/>
      <c r="JLV89" s="52"/>
      <c r="JLW89" s="52"/>
      <c r="JLX89" s="52"/>
      <c r="JLY89" s="52"/>
      <c r="JLZ89" s="52"/>
      <c r="JMA89" s="52"/>
      <c r="JMB89" s="52"/>
      <c r="JMC89" s="52"/>
      <c r="JMD89" s="52"/>
      <c r="JME89" s="52"/>
      <c r="JMF89" s="52"/>
      <c r="JMG89" s="52"/>
      <c r="JMH89" s="52"/>
      <c r="JMI89" s="52"/>
      <c r="JMJ89" s="52"/>
      <c r="JMK89" s="52"/>
      <c r="JML89" s="52"/>
      <c r="JMM89" s="52"/>
      <c r="JMN89" s="52"/>
      <c r="JMO89" s="52"/>
      <c r="JMP89" s="52"/>
      <c r="JMQ89" s="52"/>
      <c r="JMR89" s="52"/>
      <c r="JMS89" s="52"/>
      <c r="JMT89" s="52"/>
      <c r="JMU89" s="52"/>
      <c r="JMV89" s="52"/>
      <c r="JMW89" s="52"/>
      <c r="JMX89" s="52"/>
      <c r="JMY89" s="52"/>
      <c r="JMZ89" s="52"/>
      <c r="JNA89" s="52"/>
      <c r="JNB89" s="52"/>
      <c r="JNC89" s="52"/>
      <c r="JND89" s="52"/>
      <c r="JNE89" s="52"/>
      <c r="JNF89" s="52"/>
      <c r="JNG89" s="52"/>
      <c r="JNH89" s="52"/>
      <c r="JNI89" s="52"/>
      <c r="JNJ89" s="52"/>
      <c r="JNK89" s="52"/>
      <c r="JNL89" s="52"/>
      <c r="JNM89" s="52"/>
      <c r="JNN89" s="52"/>
      <c r="JNO89" s="52"/>
      <c r="JNP89" s="52"/>
      <c r="JNQ89" s="52"/>
      <c r="JNR89" s="52"/>
      <c r="JNS89" s="52"/>
      <c r="JNT89" s="52"/>
      <c r="JNU89" s="52"/>
      <c r="JNV89" s="52"/>
      <c r="JNW89" s="52"/>
      <c r="JNX89" s="52"/>
      <c r="JNY89" s="52"/>
      <c r="JNZ89" s="52"/>
      <c r="JOA89" s="52"/>
      <c r="JOB89" s="52"/>
      <c r="JOC89" s="52"/>
      <c r="JOD89" s="52"/>
      <c r="JOE89" s="52"/>
      <c r="JOF89" s="52"/>
      <c r="JOG89" s="52"/>
      <c r="JOH89" s="52"/>
      <c r="JOI89" s="52"/>
      <c r="JOJ89" s="52"/>
      <c r="JOK89" s="52"/>
      <c r="JOL89" s="52"/>
      <c r="JOM89" s="52"/>
      <c r="JON89" s="52"/>
      <c r="JOO89" s="52"/>
      <c r="JOP89" s="52"/>
      <c r="JOQ89" s="52"/>
      <c r="JOR89" s="52"/>
      <c r="JOS89" s="52"/>
      <c r="JOT89" s="52"/>
      <c r="JOU89" s="52"/>
      <c r="JOV89" s="52"/>
      <c r="JOW89" s="52"/>
      <c r="JOX89" s="52"/>
      <c r="JOY89" s="52"/>
      <c r="JOZ89" s="52"/>
      <c r="JPA89" s="52"/>
      <c r="JPB89" s="52"/>
      <c r="JPC89" s="52"/>
      <c r="JPD89" s="52"/>
      <c r="JPE89" s="52"/>
      <c r="JPF89" s="52"/>
      <c r="JPG89" s="52"/>
      <c r="JPH89" s="52"/>
      <c r="JPI89" s="52"/>
      <c r="JPJ89" s="52"/>
      <c r="JPK89" s="52"/>
      <c r="JPL89" s="52"/>
      <c r="JPM89" s="52"/>
      <c r="JPN89" s="52"/>
      <c r="JPO89" s="52"/>
      <c r="JPP89" s="52"/>
      <c r="JPQ89" s="52"/>
      <c r="JPR89" s="52"/>
      <c r="JPS89" s="52"/>
      <c r="JPT89" s="52"/>
      <c r="JPU89" s="52"/>
      <c r="JPV89" s="52"/>
      <c r="JPW89" s="52"/>
      <c r="JPX89" s="52"/>
      <c r="JPY89" s="52"/>
      <c r="JPZ89" s="52"/>
      <c r="JQA89" s="52"/>
      <c r="JQB89" s="52"/>
      <c r="JQC89" s="52"/>
      <c r="JQD89" s="52"/>
      <c r="JQE89" s="52"/>
      <c r="JQF89" s="52"/>
      <c r="JQG89" s="52"/>
      <c r="JQH89" s="52"/>
      <c r="JQI89" s="52"/>
      <c r="JQJ89" s="52"/>
      <c r="JQK89" s="52"/>
      <c r="JQL89" s="52"/>
      <c r="JQM89" s="52"/>
      <c r="JQN89" s="52"/>
      <c r="JQO89" s="52"/>
      <c r="JQP89" s="52"/>
      <c r="JQQ89" s="52"/>
      <c r="JQR89" s="52"/>
      <c r="JQS89" s="52"/>
      <c r="JQT89" s="52"/>
      <c r="JQU89" s="52"/>
      <c r="JQV89" s="52"/>
      <c r="JQW89" s="52"/>
      <c r="JQX89" s="52"/>
      <c r="JQY89" s="52"/>
      <c r="JQZ89" s="52"/>
      <c r="JRA89" s="52"/>
      <c r="JRB89" s="52"/>
      <c r="JRC89" s="52"/>
      <c r="JRD89" s="52"/>
      <c r="JRE89" s="52"/>
      <c r="JRF89" s="52"/>
      <c r="JRG89" s="52"/>
      <c r="JRH89" s="52"/>
      <c r="JRI89" s="52"/>
      <c r="JRJ89" s="52"/>
      <c r="JRK89" s="52"/>
      <c r="JRL89" s="52"/>
      <c r="JRM89" s="52"/>
      <c r="JRN89" s="52"/>
      <c r="JRO89" s="52"/>
      <c r="JRP89" s="52"/>
      <c r="JRQ89" s="52"/>
      <c r="JRR89" s="52"/>
      <c r="JRS89" s="52"/>
      <c r="JRT89" s="52"/>
      <c r="JRU89" s="52"/>
      <c r="JRV89" s="52"/>
      <c r="JRW89" s="52"/>
      <c r="JRX89" s="52"/>
      <c r="JRY89" s="52"/>
      <c r="JRZ89" s="52"/>
      <c r="JSA89" s="52"/>
      <c r="JSB89" s="52"/>
      <c r="JSC89" s="52"/>
      <c r="JSD89" s="52"/>
      <c r="JSE89" s="52"/>
      <c r="JSF89" s="52"/>
      <c r="JSG89" s="52"/>
      <c r="JSH89" s="52"/>
      <c r="JSI89" s="52"/>
      <c r="JSJ89" s="52"/>
      <c r="JSK89" s="52"/>
      <c r="JSL89" s="52"/>
      <c r="JSM89" s="52"/>
      <c r="JSN89" s="52"/>
      <c r="JSO89" s="52"/>
      <c r="JSP89" s="52"/>
      <c r="JSQ89" s="52"/>
      <c r="JSR89" s="52"/>
      <c r="JSS89" s="52"/>
      <c r="JST89" s="52"/>
      <c r="JSU89" s="52"/>
      <c r="JSV89" s="52"/>
      <c r="JSW89" s="52"/>
      <c r="JSX89" s="52"/>
      <c r="JSY89" s="52"/>
      <c r="JSZ89" s="52"/>
      <c r="JTA89" s="52"/>
      <c r="JTB89" s="52"/>
      <c r="JTC89" s="52"/>
      <c r="JTD89" s="52"/>
      <c r="JTE89" s="52"/>
      <c r="JTF89" s="52"/>
      <c r="JTG89" s="52"/>
      <c r="JTH89" s="52"/>
      <c r="JTI89" s="52"/>
      <c r="JTJ89" s="52"/>
      <c r="JTK89" s="52"/>
      <c r="JTL89" s="52"/>
      <c r="JTM89" s="52"/>
      <c r="JTN89" s="52"/>
      <c r="JTO89" s="52"/>
      <c r="JTP89" s="52"/>
      <c r="JTQ89" s="52"/>
      <c r="JTR89" s="52"/>
      <c r="JTS89" s="52"/>
      <c r="JTT89" s="52"/>
      <c r="JTU89" s="52"/>
      <c r="JTV89" s="52"/>
      <c r="JTW89" s="52"/>
      <c r="JTX89" s="52"/>
      <c r="JTY89" s="52"/>
      <c r="JTZ89" s="52"/>
      <c r="JUA89" s="52"/>
      <c r="JUB89" s="52"/>
      <c r="JUC89" s="52"/>
      <c r="JUD89" s="52"/>
      <c r="JUE89" s="52"/>
      <c r="JUF89" s="52"/>
      <c r="JUG89" s="52"/>
      <c r="JUH89" s="52"/>
      <c r="JUI89" s="52"/>
      <c r="JUJ89" s="52"/>
      <c r="JUK89" s="52"/>
      <c r="JUL89" s="52"/>
      <c r="JUM89" s="52"/>
      <c r="JUN89" s="52"/>
      <c r="JUO89" s="52"/>
      <c r="JUP89" s="52"/>
      <c r="JUQ89" s="52"/>
      <c r="JUR89" s="52"/>
      <c r="JUS89" s="52"/>
      <c r="JUT89" s="52"/>
      <c r="JUU89" s="52"/>
      <c r="JUV89" s="52"/>
      <c r="JUW89" s="52"/>
      <c r="JUX89" s="52"/>
      <c r="JUY89" s="52"/>
      <c r="JUZ89" s="52"/>
      <c r="JVA89" s="52"/>
      <c r="JVB89" s="52"/>
      <c r="JVC89" s="52"/>
      <c r="JVD89" s="52"/>
      <c r="JVE89" s="52"/>
      <c r="JVF89" s="52"/>
      <c r="JVG89" s="52"/>
      <c r="JVH89" s="52"/>
      <c r="JVI89" s="52"/>
      <c r="JVJ89" s="52"/>
      <c r="JVK89" s="52"/>
      <c r="JVL89" s="52"/>
      <c r="JVM89" s="52"/>
      <c r="JVN89" s="52"/>
      <c r="JVO89" s="52"/>
      <c r="JVP89" s="52"/>
      <c r="JVQ89" s="52"/>
      <c r="JVR89" s="52"/>
      <c r="JVS89" s="52"/>
      <c r="JVT89" s="52"/>
      <c r="JVU89" s="52"/>
      <c r="JVV89" s="52"/>
      <c r="JVW89" s="52"/>
      <c r="JVX89" s="52"/>
      <c r="JVY89" s="52"/>
      <c r="JVZ89" s="52"/>
      <c r="JWA89" s="52"/>
      <c r="JWB89" s="52"/>
      <c r="JWC89" s="52"/>
      <c r="JWD89" s="52"/>
      <c r="JWE89" s="52"/>
      <c r="JWF89" s="52"/>
      <c r="JWG89" s="52"/>
      <c r="JWH89" s="52"/>
      <c r="JWI89" s="52"/>
      <c r="JWJ89" s="52"/>
      <c r="JWK89" s="52"/>
      <c r="JWL89" s="52"/>
      <c r="JWM89" s="52"/>
      <c r="JWN89" s="52"/>
      <c r="JWO89" s="52"/>
      <c r="JWP89" s="52"/>
      <c r="JWQ89" s="52"/>
      <c r="JWR89" s="52"/>
      <c r="JWS89" s="52"/>
      <c r="JWT89" s="52"/>
      <c r="JWU89" s="52"/>
      <c r="JWV89" s="52"/>
      <c r="JWW89" s="52"/>
      <c r="JWX89" s="52"/>
      <c r="JWY89" s="52"/>
      <c r="JWZ89" s="52"/>
      <c r="JXA89" s="52"/>
      <c r="JXB89" s="52"/>
      <c r="JXC89" s="52"/>
      <c r="JXD89" s="52"/>
      <c r="JXE89" s="52"/>
      <c r="JXF89" s="52"/>
      <c r="JXG89" s="52"/>
      <c r="JXH89" s="52"/>
      <c r="JXI89" s="52"/>
      <c r="JXJ89" s="52"/>
      <c r="JXK89" s="52"/>
      <c r="JXL89" s="52"/>
      <c r="JXM89" s="52"/>
      <c r="JXN89" s="52"/>
      <c r="JXO89" s="52"/>
      <c r="JXP89" s="52"/>
      <c r="JXQ89" s="52"/>
      <c r="JXR89" s="52"/>
      <c r="JXS89" s="52"/>
      <c r="JXT89" s="52"/>
      <c r="JXU89" s="52"/>
      <c r="JXV89" s="52"/>
      <c r="JXW89" s="52"/>
      <c r="JXX89" s="52"/>
      <c r="JXY89" s="52"/>
      <c r="JXZ89" s="52"/>
      <c r="JYA89" s="52"/>
      <c r="JYB89" s="52"/>
      <c r="JYC89" s="52"/>
      <c r="JYD89" s="52"/>
      <c r="JYE89" s="52"/>
      <c r="JYF89" s="52"/>
      <c r="JYG89" s="52"/>
      <c r="JYH89" s="52"/>
      <c r="JYI89" s="52"/>
      <c r="JYJ89" s="52"/>
      <c r="JYK89" s="52"/>
      <c r="JYL89" s="52"/>
      <c r="JYM89" s="52"/>
      <c r="JYN89" s="52"/>
      <c r="JYO89" s="52"/>
      <c r="JYP89" s="52"/>
      <c r="JYQ89" s="52"/>
      <c r="JYR89" s="52"/>
      <c r="JYS89" s="52"/>
      <c r="JYT89" s="52"/>
      <c r="JYU89" s="52"/>
      <c r="JYV89" s="52"/>
      <c r="JYW89" s="52"/>
      <c r="JYX89" s="52"/>
      <c r="JYY89" s="52"/>
      <c r="JYZ89" s="52"/>
      <c r="JZA89" s="52"/>
      <c r="JZB89" s="52"/>
      <c r="JZC89" s="52"/>
      <c r="JZD89" s="52"/>
      <c r="JZE89" s="52"/>
      <c r="JZF89" s="52"/>
      <c r="JZG89" s="52"/>
      <c r="JZH89" s="52"/>
      <c r="JZI89" s="52"/>
      <c r="JZJ89" s="52"/>
      <c r="JZK89" s="52"/>
      <c r="JZL89" s="52"/>
      <c r="JZM89" s="52"/>
      <c r="JZN89" s="52"/>
      <c r="JZO89" s="52"/>
      <c r="JZP89" s="52"/>
      <c r="JZQ89" s="52"/>
      <c r="JZR89" s="52"/>
      <c r="JZS89" s="52"/>
      <c r="JZT89" s="52"/>
      <c r="JZU89" s="52"/>
      <c r="JZV89" s="52"/>
      <c r="JZW89" s="52"/>
      <c r="JZX89" s="52"/>
      <c r="JZY89" s="52"/>
      <c r="JZZ89" s="52"/>
      <c r="KAA89" s="52"/>
      <c r="KAB89" s="52"/>
      <c r="KAC89" s="52"/>
      <c r="KAD89" s="52"/>
      <c r="KAE89" s="52"/>
      <c r="KAF89" s="52"/>
      <c r="KAG89" s="52"/>
      <c r="KAH89" s="52"/>
      <c r="KAI89" s="52"/>
      <c r="KAJ89" s="52"/>
      <c r="KAK89" s="52"/>
      <c r="KAL89" s="52"/>
      <c r="KAM89" s="52"/>
      <c r="KAN89" s="52"/>
      <c r="KAO89" s="52"/>
      <c r="KAP89" s="52"/>
      <c r="KAQ89" s="52"/>
      <c r="KAR89" s="52"/>
      <c r="KAS89" s="52"/>
      <c r="KAT89" s="52"/>
      <c r="KAU89" s="52"/>
      <c r="KAV89" s="52"/>
      <c r="KAW89" s="52"/>
      <c r="KAX89" s="52"/>
      <c r="KAY89" s="52"/>
      <c r="KAZ89" s="52"/>
      <c r="KBA89" s="52"/>
      <c r="KBB89" s="52"/>
      <c r="KBC89" s="52"/>
      <c r="KBD89" s="52"/>
      <c r="KBE89" s="52"/>
      <c r="KBF89" s="52"/>
      <c r="KBG89" s="52"/>
      <c r="KBH89" s="52"/>
      <c r="KBI89" s="52"/>
      <c r="KBJ89" s="52"/>
      <c r="KBK89" s="52"/>
      <c r="KBL89" s="52"/>
      <c r="KBM89" s="52"/>
      <c r="KBN89" s="52"/>
      <c r="KBO89" s="52"/>
      <c r="KBP89" s="52"/>
      <c r="KBQ89" s="52"/>
      <c r="KBR89" s="52"/>
      <c r="KBS89" s="52"/>
      <c r="KBT89" s="52"/>
      <c r="KBU89" s="52"/>
      <c r="KBV89" s="52"/>
      <c r="KBW89" s="52"/>
      <c r="KBX89" s="52"/>
      <c r="KBY89" s="52"/>
      <c r="KBZ89" s="52"/>
      <c r="KCA89" s="52"/>
      <c r="KCB89" s="52"/>
      <c r="KCC89" s="52"/>
      <c r="KCD89" s="52"/>
      <c r="KCE89" s="52"/>
      <c r="KCF89" s="52"/>
      <c r="KCG89" s="52"/>
      <c r="KCH89" s="52"/>
      <c r="KCI89" s="52"/>
      <c r="KCJ89" s="52"/>
      <c r="KCK89" s="52"/>
      <c r="KCL89" s="52"/>
      <c r="KCM89" s="52"/>
      <c r="KCN89" s="52"/>
      <c r="KCO89" s="52"/>
      <c r="KCP89" s="52"/>
      <c r="KCQ89" s="52"/>
      <c r="KCR89" s="52"/>
      <c r="KCS89" s="52"/>
      <c r="KCT89" s="52"/>
      <c r="KCU89" s="52"/>
      <c r="KCV89" s="52"/>
      <c r="KCW89" s="52"/>
      <c r="KCX89" s="52"/>
      <c r="KCY89" s="52"/>
      <c r="KCZ89" s="52"/>
      <c r="KDA89" s="52"/>
      <c r="KDB89" s="52"/>
      <c r="KDC89" s="52"/>
      <c r="KDD89" s="52"/>
      <c r="KDE89" s="52"/>
      <c r="KDF89" s="52"/>
      <c r="KDG89" s="52"/>
      <c r="KDH89" s="52"/>
      <c r="KDI89" s="52"/>
      <c r="KDJ89" s="52"/>
      <c r="KDK89" s="52"/>
      <c r="KDL89" s="52"/>
      <c r="KDM89" s="52"/>
      <c r="KDN89" s="52"/>
      <c r="KDO89" s="52"/>
      <c r="KDP89" s="52"/>
      <c r="KDQ89" s="52"/>
      <c r="KDR89" s="52"/>
      <c r="KDS89" s="52"/>
      <c r="KDT89" s="52"/>
      <c r="KDU89" s="52"/>
      <c r="KDV89" s="52"/>
      <c r="KDW89" s="52"/>
      <c r="KDX89" s="52"/>
      <c r="KDY89" s="52"/>
      <c r="KDZ89" s="52"/>
      <c r="KEA89" s="52"/>
      <c r="KEB89" s="52"/>
      <c r="KEC89" s="52"/>
      <c r="KED89" s="52"/>
      <c r="KEE89" s="52"/>
      <c r="KEF89" s="52"/>
      <c r="KEG89" s="52"/>
      <c r="KEH89" s="52"/>
      <c r="KEI89" s="52"/>
      <c r="KEJ89" s="52"/>
      <c r="KEK89" s="52"/>
      <c r="KEL89" s="52"/>
      <c r="KEM89" s="52"/>
      <c r="KEN89" s="52"/>
      <c r="KEO89" s="52"/>
      <c r="KEP89" s="52"/>
      <c r="KEQ89" s="52"/>
      <c r="KER89" s="52"/>
      <c r="KES89" s="52"/>
      <c r="KET89" s="52"/>
      <c r="KEU89" s="52"/>
      <c r="KEV89" s="52"/>
      <c r="KEW89" s="52"/>
      <c r="KEX89" s="52"/>
      <c r="KEY89" s="52"/>
      <c r="KEZ89" s="52"/>
      <c r="KFA89" s="52"/>
      <c r="KFB89" s="52"/>
      <c r="KFC89" s="52"/>
      <c r="KFD89" s="52"/>
      <c r="KFE89" s="52"/>
      <c r="KFF89" s="52"/>
      <c r="KFG89" s="52"/>
      <c r="KFH89" s="52"/>
      <c r="KFI89" s="52"/>
      <c r="KFJ89" s="52"/>
      <c r="KFK89" s="52"/>
      <c r="KFL89" s="52"/>
      <c r="KFM89" s="52"/>
      <c r="KFN89" s="52"/>
      <c r="KFO89" s="52"/>
      <c r="KFP89" s="52"/>
      <c r="KFQ89" s="52"/>
      <c r="KFR89" s="52"/>
      <c r="KFS89" s="52"/>
      <c r="KFT89" s="52"/>
      <c r="KFU89" s="52"/>
      <c r="KFV89" s="52"/>
      <c r="KFW89" s="52"/>
      <c r="KFX89" s="52"/>
      <c r="KFY89" s="52"/>
      <c r="KFZ89" s="52"/>
      <c r="KGA89" s="52"/>
      <c r="KGB89" s="52"/>
      <c r="KGC89" s="52"/>
      <c r="KGD89" s="52"/>
      <c r="KGE89" s="52"/>
      <c r="KGF89" s="52"/>
      <c r="KGG89" s="52"/>
      <c r="KGH89" s="52"/>
      <c r="KGI89" s="52"/>
      <c r="KGJ89" s="52"/>
      <c r="KGK89" s="52"/>
      <c r="KGL89" s="52"/>
      <c r="KGM89" s="52"/>
      <c r="KGN89" s="52"/>
      <c r="KGO89" s="52"/>
      <c r="KGP89" s="52"/>
      <c r="KGQ89" s="52"/>
      <c r="KGR89" s="52"/>
      <c r="KGS89" s="52"/>
      <c r="KGT89" s="52"/>
      <c r="KGU89" s="52"/>
      <c r="KGV89" s="52"/>
      <c r="KGW89" s="52"/>
      <c r="KGX89" s="52"/>
      <c r="KGY89" s="52"/>
      <c r="KGZ89" s="52"/>
      <c r="KHA89" s="52"/>
      <c r="KHB89" s="52"/>
      <c r="KHC89" s="52"/>
      <c r="KHD89" s="52"/>
      <c r="KHE89" s="52"/>
      <c r="KHF89" s="52"/>
      <c r="KHG89" s="52"/>
      <c r="KHH89" s="52"/>
      <c r="KHI89" s="52"/>
      <c r="KHJ89" s="52"/>
      <c r="KHK89" s="52"/>
      <c r="KHL89" s="52"/>
      <c r="KHM89" s="52"/>
      <c r="KHN89" s="52"/>
      <c r="KHO89" s="52"/>
      <c r="KHP89" s="52"/>
      <c r="KHQ89" s="52"/>
      <c r="KHR89" s="52"/>
      <c r="KHS89" s="52"/>
      <c r="KHT89" s="52"/>
      <c r="KHU89" s="52"/>
      <c r="KHV89" s="52"/>
      <c r="KHW89" s="52"/>
      <c r="KHX89" s="52"/>
      <c r="KHY89" s="52"/>
      <c r="KHZ89" s="52"/>
      <c r="KIA89" s="52"/>
      <c r="KIB89" s="52"/>
      <c r="KIC89" s="52"/>
      <c r="KID89" s="52"/>
      <c r="KIE89" s="52"/>
      <c r="KIF89" s="52"/>
      <c r="KIG89" s="52"/>
      <c r="KIH89" s="52"/>
      <c r="KII89" s="52"/>
      <c r="KIJ89" s="52"/>
      <c r="KIK89" s="52"/>
      <c r="KIL89" s="52"/>
      <c r="KIM89" s="52"/>
      <c r="KIN89" s="52"/>
      <c r="KIO89" s="52"/>
      <c r="KIP89" s="52"/>
      <c r="KIQ89" s="52"/>
      <c r="KIR89" s="52"/>
      <c r="KIS89" s="52"/>
      <c r="KIT89" s="52"/>
      <c r="KIU89" s="52"/>
      <c r="KIV89" s="52"/>
      <c r="KIW89" s="52"/>
      <c r="KIX89" s="52"/>
      <c r="KIY89" s="52"/>
      <c r="KIZ89" s="52"/>
      <c r="KJA89" s="52"/>
      <c r="KJB89" s="52"/>
      <c r="KJC89" s="52"/>
      <c r="KJD89" s="52"/>
      <c r="KJE89" s="52"/>
      <c r="KJF89" s="52"/>
      <c r="KJG89" s="52"/>
      <c r="KJH89" s="52"/>
      <c r="KJI89" s="52"/>
      <c r="KJJ89" s="52"/>
      <c r="KJK89" s="52"/>
      <c r="KJL89" s="52"/>
      <c r="KJM89" s="52"/>
      <c r="KJN89" s="52"/>
      <c r="KJO89" s="52"/>
      <c r="KJP89" s="52"/>
      <c r="KJQ89" s="52"/>
      <c r="KJR89" s="52"/>
      <c r="KJS89" s="52"/>
      <c r="KJT89" s="52"/>
      <c r="KJU89" s="52"/>
      <c r="KJV89" s="52"/>
      <c r="KJW89" s="52"/>
      <c r="KJX89" s="52"/>
      <c r="KJY89" s="52"/>
      <c r="KJZ89" s="52"/>
      <c r="KKA89" s="52"/>
      <c r="KKB89" s="52"/>
      <c r="KKC89" s="52"/>
      <c r="KKD89" s="52"/>
      <c r="KKE89" s="52"/>
      <c r="KKF89" s="52"/>
      <c r="KKG89" s="52"/>
      <c r="KKH89" s="52"/>
      <c r="KKI89" s="52"/>
      <c r="KKJ89" s="52"/>
      <c r="KKK89" s="52"/>
      <c r="KKL89" s="52"/>
      <c r="KKM89" s="52"/>
      <c r="KKN89" s="52"/>
      <c r="KKO89" s="52"/>
      <c r="KKP89" s="52"/>
      <c r="KKQ89" s="52"/>
      <c r="KKR89" s="52"/>
      <c r="KKS89" s="52"/>
      <c r="KKT89" s="52"/>
      <c r="KKU89" s="52"/>
      <c r="KKV89" s="52"/>
      <c r="KKW89" s="52"/>
      <c r="KKX89" s="52"/>
      <c r="KKY89" s="52"/>
      <c r="KKZ89" s="52"/>
      <c r="KLA89" s="52"/>
      <c r="KLB89" s="52"/>
      <c r="KLC89" s="52"/>
      <c r="KLD89" s="52"/>
      <c r="KLE89" s="52"/>
      <c r="KLF89" s="52"/>
      <c r="KLG89" s="52"/>
      <c r="KLH89" s="52"/>
      <c r="KLI89" s="52"/>
      <c r="KLJ89" s="52"/>
      <c r="KLK89" s="52"/>
      <c r="KLL89" s="52"/>
      <c r="KLM89" s="52"/>
      <c r="KLN89" s="52"/>
      <c r="KLO89" s="52"/>
      <c r="KLP89" s="52"/>
      <c r="KLQ89" s="52"/>
      <c r="KLR89" s="52"/>
      <c r="KLS89" s="52"/>
      <c r="KLT89" s="52"/>
      <c r="KLU89" s="52"/>
      <c r="KLV89" s="52"/>
      <c r="KLW89" s="52"/>
      <c r="KLX89" s="52"/>
      <c r="KLY89" s="52"/>
      <c r="KLZ89" s="52"/>
      <c r="KMA89" s="52"/>
      <c r="KMB89" s="52"/>
      <c r="KMC89" s="52"/>
      <c r="KMD89" s="52"/>
      <c r="KME89" s="52"/>
      <c r="KMF89" s="52"/>
      <c r="KMG89" s="52"/>
      <c r="KMH89" s="52"/>
      <c r="KMI89" s="52"/>
      <c r="KMJ89" s="52"/>
      <c r="KMK89" s="52"/>
      <c r="KML89" s="52"/>
      <c r="KMM89" s="52"/>
      <c r="KMN89" s="52"/>
      <c r="KMO89" s="52"/>
      <c r="KMP89" s="52"/>
      <c r="KMQ89" s="52"/>
      <c r="KMR89" s="52"/>
      <c r="KMS89" s="52"/>
      <c r="KMT89" s="52"/>
      <c r="KMU89" s="52"/>
      <c r="KMV89" s="52"/>
      <c r="KMW89" s="52"/>
      <c r="KMX89" s="52"/>
      <c r="KMY89" s="52"/>
      <c r="KMZ89" s="52"/>
      <c r="KNA89" s="52"/>
      <c r="KNB89" s="52"/>
      <c r="KNC89" s="52"/>
      <c r="KND89" s="52"/>
      <c r="KNE89" s="52"/>
      <c r="KNF89" s="52"/>
      <c r="KNG89" s="52"/>
      <c r="KNH89" s="52"/>
      <c r="KNI89" s="52"/>
      <c r="KNJ89" s="52"/>
      <c r="KNK89" s="52"/>
      <c r="KNL89" s="52"/>
      <c r="KNM89" s="52"/>
      <c r="KNN89" s="52"/>
      <c r="KNO89" s="52"/>
      <c r="KNP89" s="52"/>
      <c r="KNQ89" s="52"/>
      <c r="KNR89" s="52"/>
      <c r="KNS89" s="52"/>
      <c r="KNT89" s="52"/>
      <c r="KNU89" s="52"/>
      <c r="KNV89" s="52"/>
      <c r="KNW89" s="52"/>
      <c r="KNX89" s="52"/>
      <c r="KNY89" s="52"/>
      <c r="KNZ89" s="52"/>
      <c r="KOA89" s="52"/>
      <c r="KOB89" s="52"/>
      <c r="KOC89" s="52"/>
      <c r="KOD89" s="52"/>
      <c r="KOE89" s="52"/>
      <c r="KOF89" s="52"/>
      <c r="KOG89" s="52"/>
      <c r="KOH89" s="52"/>
      <c r="KOI89" s="52"/>
      <c r="KOJ89" s="52"/>
      <c r="KOK89" s="52"/>
      <c r="KOL89" s="52"/>
      <c r="KOM89" s="52"/>
      <c r="KON89" s="52"/>
      <c r="KOO89" s="52"/>
      <c r="KOP89" s="52"/>
      <c r="KOQ89" s="52"/>
      <c r="KOR89" s="52"/>
      <c r="KOS89" s="52"/>
      <c r="KOT89" s="52"/>
      <c r="KOU89" s="52"/>
      <c r="KOV89" s="52"/>
      <c r="KOW89" s="52"/>
      <c r="KOX89" s="52"/>
      <c r="KOY89" s="52"/>
      <c r="KOZ89" s="52"/>
      <c r="KPA89" s="52"/>
      <c r="KPB89" s="52"/>
      <c r="KPC89" s="52"/>
      <c r="KPD89" s="52"/>
      <c r="KPE89" s="52"/>
      <c r="KPF89" s="52"/>
      <c r="KPG89" s="52"/>
      <c r="KPH89" s="52"/>
      <c r="KPI89" s="52"/>
      <c r="KPJ89" s="52"/>
      <c r="KPK89" s="52"/>
      <c r="KPL89" s="52"/>
      <c r="KPM89" s="52"/>
      <c r="KPN89" s="52"/>
      <c r="KPO89" s="52"/>
      <c r="KPP89" s="52"/>
      <c r="KPQ89" s="52"/>
      <c r="KPR89" s="52"/>
      <c r="KPS89" s="52"/>
      <c r="KPT89" s="52"/>
      <c r="KPU89" s="52"/>
      <c r="KPV89" s="52"/>
      <c r="KPW89" s="52"/>
      <c r="KPX89" s="52"/>
      <c r="KPY89" s="52"/>
      <c r="KPZ89" s="52"/>
      <c r="KQA89" s="52"/>
      <c r="KQB89" s="52"/>
      <c r="KQC89" s="52"/>
      <c r="KQD89" s="52"/>
      <c r="KQE89" s="52"/>
      <c r="KQF89" s="52"/>
      <c r="KQG89" s="52"/>
      <c r="KQH89" s="52"/>
      <c r="KQI89" s="52"/>
      <c r="KQJ89" s="52"/>
      <c r="KQK89" s="52"/>
      <c r="KQL89" s="52"/>
      <c r="KQM89" s="52"/>
      <c r="KQN89" s="52"/>
      <c r="KQO89" s="52"/>
      <c r="KQP89" s="52"/>
      <c r="KQQ89" s="52"/>
      <c r="KQR89" s="52"/>
      <c r="KQS89" s="52"/>
      <c r="KQT89" s="52"/>
      <c r="KQU89" s="52"/>
      <c r="KQV89" s="52"/>
      <c r="KQW89" s="52"/>
      <c r="KQX89" s="52"/>
      <c r="KQY89" s="52"/>
      <c r="KQZ89" s="52"/>
      <c r="KRA89" s="52"/>
      <c r="KRB89" s="52"/>
      <c r="KRC89" s="52"/>
      <c r="KRD89" s="52"/>
      <c r="KRE89" s="52"/>
      <c r="KRF89" s="52"/>
      <c r="KRG89" s="52"/>
      <c r="KRH89" s="52"/>
      <c r="KRI89" s="52"/>
      <c r="KRJ89" s="52"/>
      <c r="KRK89" s="52"/>
      <c r="KRL89" s="52"/>
      <c r="KRM89" s="52"/>
      <c r="KRN89" s="52"/>
      <c r="KRO89" s="52"/>
      <c r="KRP89" s="52"/>
      <c r="KRQ89" s="52"/>
      <c r="KRR89" s="52"/>
      <c r="KRS89" s="52"/>
      <c r="KRT89" s="52"/>
      <c r="KRU89" s="52"/>
      <c r="KRV89" s="52"/>
      <c r="KRW89" s="52"/>
      <c r="KRX89" s="52"/>
      <c r="KRY89" s="52"/>
      <c r="KRZ89" s="52"/>
      <c r="KSA89" s="52"/>
      <c r="KSB89" s="52"/>
      <c r="KSC89" s="52"/>
      <c r="KSD89" s="52"/>
      <c r="KSE89" s="52"/>
      <c r="KSF89" s="52"/>
      <c r="KSG89" s="52"/>
      <c r="KSH89" s="52"/>
      <c r="KSI89" s="52"/>
      <c r="KSJ89" s="52"/>
      <c r="KSK89" s="52"/>
      <c r="KSL89" s="52"/>
      <c r="KSM89" s="52"/>
      <c r="KSN89" s="52"/>
      <c r="KSO89" s="52"/>
      <c r="KSP89" s="52"/>
      <c r="KSQ89" s="52"/>
      <c r="KSR89" s="52"/>
      <c r="KSS89" s="52"/>
      <c r="KST89" s="52"/>
      <c r="KSU89" s="52"/>
      <c r="KSV89" s="52"/>
      <c r="KSW89" s="52"/>
      <c r="KSX89" s="52"/>
      <c r="KSY89" s="52"/>
      <c r="KSZ89" s="52"/>
      <c r="KTA89" s="52"/>
      <c r="KTB89" s="52"/>
      <c r="KTC89" s="52"/>
      <c r="KTD89" s="52"/>
      <c r="KTE89" s="52"/>
      <c r="KTF89" s="52"/>
      <c r="KTG89" s="52"/>
      <c r="KTH89" s="52"/>
      <c r="KTI89" s="52"/>
      <c r="KTJ89" s="52"/>
      <c r="KTK89" s="52"/>
      <c r="KTL89" s="52"/>
      <c r="KTM89" s="52"/>
      <c r="KTN89" s="52"/>
      <c r="KTO89" s="52"/>
      <c r="KTP89" s="52"/>
      <c r="KTQ89" s="52"/>
      <c r="KTR89" s="52"/>
      <c r="KTS89" s="52"/>
      <c r="KTT89" s="52"/>
      <c r="KTU89" s="52"/>
      <c r="KTV89" s="52"/>
      <c r="KTW89" s="52"/>
      <c r="KTX89" s="52"/>
      <c r="KTY89" s="52"/>
      <c r="KTZ89" s="52"/>
      <c r="KUA89" s="52"/>
      <c r="KUB89" s="52"/>
      <c r="KUC89" s="52"/>
      <c r="KUD89" s="52"/>
      <c r="KUE89" s="52"/>
      <c r="KUF89" s="52"/>
      <c r="KUG89" s="52"/>
      <c r="KUH89" s="52"/>
      <c r="KUI89" s="52"/>
      <c r="KUJ89" s="52"/>
      <c r="KUK89" s="52"/>
      <c r="KUL89" s="52"/>
      <c r="KUM89" s="52"/>
      <c r="KUN89" s="52"/>
      <c r="KUO89" s="52"/>
      <c r="KUP89" s="52"/>
      <c r="KUQ89" s="52"/>
      <c r="KUR89" s="52"/>
      <c r="KUS89" s="52"/>
      <c r="KUT89" s="52"/>
      <c r="KUU89" s="52"/>
      <c r="KUV89" s="52"/>
      <c r="KUW89" s="52"/>
      <c r="KUX89" s="52"/>
      <c r="KUY89" s="52"/>
      <c r="KUZ89" s="52"/>
      <c r="KVA89" s="52"/>
      <c r="KVB89" s="52"/>
      <c r="KVC89" s="52"/>
      <c r="KVD89" s="52"/>
      <c r="KVE89" s="52"/>
      <c r="KVF89" s="52"/>
      <c r="KVG89" s="52"/>
      <c r="KVH89" s="52"/>
      <c r="KVI89" s="52"/>
      <c r="KVJ89" s="52"/>
      <c r="KVK89" s="52"/>
      <c r="KVL89" s="52"/>
      <c r="KVM89" s="52"/>
      <c r="KVN89" s="52"/>
      <c r="KVO89" s="52"/>
      <c r="KVP89" s="52"/>
      <c r="KVQ89" s="52"/>
      <c r="KVR89" s="52"/>
      <c r="KVS89" s="52"/>
      <c r="KVT89" s="52"/>
      <c r="KVU89" s="52"/>
      <c r="KVV89" s="52"/>
      <c r="KVW89" s="52"/>
      <c r="KVX89" s="52"/>
      <c r="KVY89" s="52"/>
      <c r="KVZ89" s="52"/>
      <c r="KWA89" s="52"/>
      <c r="KWB89" s="52"/>
      <c r="KWC89" s="52"/>
      <c r="KWD89" s="52"/>
      <c r="KWE89" s="52"/>
      <c r="KWF89" s="52"/>
      <c r="KWG89" s="52"/>
      <c r="KWH89" s="52"/>
      <c r="KWI89" s="52"/>
      <c r="KWJ89" s="52"/>
      <c r="KWK89" s="52"/>
      <c r="KWL89" s="52"/>
      <c r="KWM89" s="52"/>
      <c r="KWN89" s="52"/>
      <c r="KWO89" s="52"/>
      <c r="KWP89" s="52"/>
      <c r="KWQ89" s="52"/>
      <c r="KWR89" s="52"/>
      <c r="KWS89" s="52"/>
      <c r="KWT89" s="52"/>
      <c r="KWU89" s="52"/>
      <c r="KWV89" s="52"/>
      <c r="KWW89" s="52"/>
      <c r="KWX89" s="52"/>
      <c r="KWY89" s="52"/>
      <c r="KWZ89" s="52"/>
      <c r="KXA89" s="52"/>
      <c r="KXB89" s="52"/>
      <c r="KXC89" s="52"/>
      <c r="KXD89" s="52"/>
      <c r="KXE89" s="52"/>
      <c r="KXF89" s="52"/>
      <c r="KXG89" s="52"/>
      <c r="KXH89" s="52"/>
      <c r="KXI89" s="52"/>
      <c r="KXJ89" s="52"/>
      <c r="KXK89" s="52"/>
      <c r="KXL89" s="52"/>
      <c r="KXM89" s="52"/>
      <c r="KXN89" s="52"/>
      <c r="KXO89" s="52"/>
      <c r="KXP89" s="52"/>
      <c r="KXQ89" s="52"/>
      <c r="KXR89" s="52"/>
      <c r="KXS89" s="52"/>
      <c r="KXT89" s="52"/>
      <c r="KXU89" s="52"/>
      <c r="KXV89" s="52"/>
      <c r="KXW89" s="52"/>
      <c r="KXX89" s="52"/>
      <c r="KXY89" s="52"/>
      <c r="KXZ89" s="52"/>
      <c r="KYA89" s="52"/>
      <c r="KYB89" s="52"/>
      <c r="KYC89" s="52"/>
      <c r="KYD89" s="52"/>
      <c r="KYE89" s="52"/>
      <c r="KYF89" s="52"/>
      <c r="KYG89" s="52"/>
      <c r="KYH89" s="52"/>
      <c r="KYI89" s="52"/>
      <c r="KYJ89" s="52"/>
      <c r="KYK89" s="52"/>
      <c r="KYL89" s="52"/>
      <c r="KYM89" s="52"/>
      <c r="KYN89" s="52"/>
      <c r="KYO89" s="52"/>
      <c r="KYP89" s="52"/>
      <c r="KYQ89" s="52"/>
      <c r="KYR89" s="52"/>
      <c r="KYS89" s="52"/>
      <c r="KYT89" s="52"/>
      <c r="KYU89" s="52"/>
      <c r="KYV89" s="52"/>
      <c r="KYW89" s="52"/>
      <c r="KYX89" s="52"/>
      <c r="KYY89" s="52"/>
      <c r="KYZ89" s="52"/>
      <c r="KZA89" s="52"/>
      <c r="KZB89" s="52"/>
      <c r="KZC89" s="52"/>
      <c r="KZD89" s="52"/>
      <c r="KZE89" s="52"/>
      <c r="KZF89" s="52"/>
      <c r="KZG89" s="52"/>
      <c r="KZH89" s="52"/>
      <c r="KZI89" s="52"/>
      <c r="KZJ89" s="52"/>
      <c r="KZK89" s="52"/>
      <c r="KZL89" s="52"/>
      <c r="KZM89" s="52"/>
      <c r="KZN89" s="52"/>
      <c r="KZO89" s="52"/>
      <c r="KZP89" s="52"/>
      <c r="KZQ89" s="52"/>
      <c r="KZR89" s="52"/>
      <c r="KZS89" s="52"/>
      <c r="KZT89" s="52"/>
      <c r="KZU89" s="52"/>
      <c r="KZV89" s="52"/>
      <c r="KZW89" s="52"/>
      <c r="KZX89" s="52"/>
      <c r="KZY89" s="52"/>
      <c r="KZZ89" s="52"/>
      <c r="LAA89" s="52"/>
      <c r="LAB89" s="52"/>
      <c r="LAC89" s="52"/>
      <c r="LAD89" s="52"/>
      <c r="LAE89" s="52"/>
      <c r="LAF89" s="52"/>
      <c r="LAG89" s="52"/>
      <c r="LAH89" s="52"/>
      <c r="LAI89" s="52"/>
      <c r="LAJ89" s="52"/>
      <c r="LAK89" s="52"/>
      <c r="LAL89" s="52"/>
      <c r="LAM89" s="52"/>
      <c r="LAN89" s="52"/>
      <c r="LAO89" s="52"/>
      <c r="LAP89" s="52"/>
      <c r="LAQ89" s="52"/>
      <c r="LAR89" s="52"/>
      <c r="LAS89" s="52"/>
      <c r="LAT89" s="52"/>
      <c r="LAU89" s="52"/>
      <c r="LAV89" s="52"/>
      <c r="LAW89" s="52"/>
      <c r="LAX89" s="52"/>
      <c r="LAY89" s="52"/>
      <c r="LAZ89" s="52"/>
      <c r="LBA89" s="52"/>
      <c r="LBB89" s="52"/>
      <c r="LBC89" s="52"/>
      <c r="LBD89" s="52"/>
      <c r="LBE89" s="52"/>
      <c r="LBF89" s="52"/>
      <c r="LBG89" s="52"/>
      <c r="LBH89" s="52"/>
      <c r="LBI89" s="52"/>
      <c r="LBJ89" s="52"/>
      <c r="LBK89" s="52"/>
      <c r="LBL89" s="52"/>
      <c r="LBM89" s="52"/>
      <c r="LBN89" s="52"/>
      <c r="LBO89" s="52"/>
      <c r="LBP89" s="52"/>
      <c r="LBQ89" s="52"/>
      <c r="LBR89" s="52"/>
      <c r="LBS89" s="52"/>
      <c r="LBT89" s="52"/>
      <c r="LBU89" s="52"/>
      <c r="LBV89" s="52"/>
      <c r="LBW89" s="52"/>
      <c r="LBX89" s="52"/>
      <c r="LBY89" s="52"/>
      <c r="LBZ89" s="52"/>
      <c r="LCA89" s="52"/>
      <c r="LCB89" s="52"/>
      <c r="LCC89" s="52"/>
      <c r="LCD89" s="52"/>
      <c r="LCE89" s="52"/>
      <c r="LCF89" s="52"/>
      <c r="LCG89" s="52"/>
      <c r="LCH89" s="52"/>
      <c r="LCI89" s="52"/>
      <c r="LCJ89" s="52"/>
      <c r="LCK89" s="52"/>
      <c r="LCL89" s="52"/>
      <c r="LCM89" s="52"/>
      <c r="LCN89" s="52"/>
      <c r="LCO89" s="52"/>
      <c r="LCP89" s="52"/>
      <c r="LCQ89" s="52"/>
      <c r="LCR89" s="52"/>
      <c r="LCS89" s="52"/>
      <c r="LCT89" s="52"/>
      <c r="LCU89" s="52"/>
      <c r="LCV89" s="52"/>
      <c r="LCW89" s="52"/>
      <c r="LCX89" s="52"/>
      <c r="LCY89" s="52"/>
      <c r="LCZ89" s="52"/>
      <c r="LDA89" s="52"/>
      <c r="LDB89" s="52"/>
      <c r="LDC89" s="52"/>
      <c r="LDD89" s="52"/>
      <c r="LDE89" s="52"/>
      <c r="LDF89" s="52"/>
      <c r="LDG89" s="52"/>
      <c r="LDH89" s="52"/>
      <c r="LDI89" s="52"/>
      <c r="LDJ89" s="52"/>
      <c r="LDK89" s="52"/>
      <c r="LDL89" s="52"/>
      <c r="LDM89" s="52"/>
      <c r="LDN89" s="52"/>
      <c r="LDO89" s="52"/>
      <c r="LDP89" s="52"/>
      <c r="LDQ89" s="52"/>
      <c r="LDR89" s="52"/>
      <c r="LDS89" s="52"/>
      <c r="LDT89" s="52"/>
      <c r="LDU89" s="52"/>
      <c r="LDV89" s="52"/>
      <c r="LDW89" s="52"/>
      <c r="LDX89" s="52"/>
      <c r="LDY89" s="52"/>
      <c r="LDZ89" s="52"/>
      <c r="LEA89" s="52"/>
      <c r="LEB89" s="52"/>
      <c r="LEC89" s="52"/>
      <c r="LED89" s="52"/>
      <c r="LEE89" s="52"/>
      <c r="LEF89" s="52"/>
      <c r="LEG89" s="52"/>
      <c r="LEH89" s="52"/>
      <c r="LEI89" s="52"/>
      <c r="LEJ89" s="52"/>
      <c r="LEK89" s="52"/>
      <c r="LEL89" s="52"/>
      <c r="LEM89" s="52"/>
      <c r="LEN89" s="52"/>
      <c r="LEO89" s="52"/>
      <c r="LEP89" s="52"/>
      <c r="LEQ89" s="52"/>
      <c r="LER89" s="52"/>
      <c r="LES89" s="52"/>
      <c r="LET89" s="52"/>
      <c r="LEU89" s="52"/>
      <c r="LEV89" s="52"/>
      <c r="LEW89" s="52"/>
      <c r="LEX89" s="52"/>
      <c r="LEY89" s="52"/>
      <c r="LEZ89" s="52"/>
      <c r="LFA89" s="52"/>
      <c r="LFB89" s="52"/>
      <c r="LFC89" s="52"/>
      <c r="LFD89" s="52"/>
      <c r="LFE89" s="52"/>
      <c r="LFF89" s="52"/>
      <c r="LFG89" s="52"/>
      <c r="LFH89" s="52"/>
      <c r="LFI89" s="52"/>
      <c r="LFJ89" s="52"/>
      <c r="LFK89" s="52"/>
      <c r="LFL89" s="52"/>
      <c r="LFM89" s="52"/>
      <c r="LFN89" s="52"/>
      <c r="LFO89" s="52"/>
      <c r="LFP89" s="52"/>
      <c r="LFQ89" s="52"/>
      <c r="LFR89" s="52"/>
      <c r="LFS89" s="52"/>
      <c r="LFT89" s="52"/>
      <c r="LFU89" s="52"/>
      <c r="LFV89" s="52"/>
      <c r="LFW89" s="52"/>
      <c r="LFX89" s="52"/>
      <c r="LFY89" s="52"/>
      <c r="LFZ89" s="52"/>
      <c r="LGA89" s="52"/>
      <c r="LGB89" s="52"/>
      <c r="LGC89" s="52"/>
      <c r="LGD89" s="52"/>
      <c r="LGE89" s="52"/>
      <c r="LGF89" s="52"/>
      <c r="LGG89" s="52"/>
      <c r="LGH89" s="52"/>
      <c r="LGI89" s="52"/>
      <c r="LGJ89" s="52"/>
      <c r="LGK89" s="52"/>
      <c r="LGL89" s="52"/>
      <c r="LGM89" s="52"/>
      <c r="LGN89" s="52"/>
      <c r="LGO89" s="52"/>
      <c r="LGP89" s="52"/>
      <c r="LGQ89" s="52"/>
      <c r="LGR89" s="52"/>
      <c r="LGS89" s="52"/>
      <c r="LGT89" s="52"/>
      <c r="LGU89" s="52"/>
      <c r="LGV89" s="52"/>
      <c r="LGW89" s="52"/>
      <c r="LGX89" s="52"/>
      <c r="LGY89" s="52"/>
      <c r="LGZ89" s="52"/>
      <c r="LHA89" s="52"/>
      <c r="LHB89" s="52"/>
      <c r="LHC89" s="52"/>
      <c r="LHD89" s="52"/>
      <c r="LHE89" s="52"/>
      <c r="LHF89" s="52"/>
      <c r="LHG89" s="52"/>
      <c r="LHH89" s="52"/>
      <c r="LHI89" s="52"/>
      <c r="LHJ89" s="52"/>
      <c r="LHK89" s="52"/>
      <c r="LHL89" s="52"/>
      <c r="LHM89" s="52"/>
      <c r="LHN89" s="52"/>
      <c r="LHO89" s="52"/>
      <c r="LHP89" s="52"/>
      <c r="LHQ89" s="52"/>
      <c r="LHR89" s="52"/>
      <c r="LHS89" s="52"/>
      <c r="LHT89" s="52"/>
      <c r="LHU89" s="52"/>
      <c r="LHV89" s="52"/>
      <c r="LHW89" s="52"/>
      <c r="LHX89" s="52"/>
      <c r="LHY89" s="52"/>
      <c r="LHZ89" s="52"/>
      <c r="LIA89" s="52"/>
      <c r="LIB89" s="52"/>
      <c r="LIC89" s="52"/>
      <c r="LID89" s="52"/>
      <c r="LIE89" s="52"/>
      <c r="LIF89" s="52"/>
      <c r="LIG89" s="52"/>
      <c r="LIH89" s="52"/>
      <c r="LII89" s="52"/>
      <c r="LIJ89" s="52"/>
      <c r="LIK89" s="52"/>
      <c r="LIL89" s="52"/>
      <c r="LIM89" s="52"/>
      <c r="LIN89" s="52"/>
      <c r="LIO89" s="52"/>
      <c r="LIP89" s="52"/>
      <c r="LIQ89" s="52"/>
      <c r="LIR89" s="52"/>
      <c r="LIS89" s="52"/>
      <c r="LIT89" s="52"/>
      <c r="LIU89" s="52"/>
      <c r="LIV89" s="52"/>
      <c r="LIW89" s="52"/>
      <c r="LIX89" s="52"/>
      <c r="LIY89" s="52"/>
      <c r="LIZ89" s="52"/>
      <c r="LJA89" s="52"/>
      <c r="LJB89" s="52"/>
      <c r="LJC89" s="52"/>
      <c r="LJD89" s="52"/>
      <c r="LJE89" s="52"/>
      <c r="LJF89" s="52"/>
      <c r="LJG89" s="52"/>
      <c r="LJH89" s="52"/>
      <c r="LJI89" s="52"/>
      <c r="LJJ89" s="52"/>
      <c r="LJK89" s="52"/>
      <c r="LJL89" s="52"/>
      <c r="LJM89" s="52"/>
      <c r="LJN89" s="52"/>
      <c r="LJO89" s="52"/>
      <c r="LJP89" s="52"/>
      <c r="LJQ89" s="52"/>
      <c r="LJR89" s="52"/>
      <c r="LJS89" s="52"/>
      <c r="LJT89" s="52"/>
      <c r="LJU89" s="52"/>
      <c r="LJV89" s="52"/>
      <c r="LJW89" s="52"/>
      <c r="LJX89" s="52"/>
      <c r="LJY89" s="52"/>
      <c r="LJZ89" s="52"/>
      <c r="LKA89" s="52"/>
      <c r="LKB89" s="52"/>
      <c r="LKC89" s="52"/>
      <c r="LKD89" s="52"/>
      <c r="LKE89" s="52"/>
      <c r="LKF89" s="52"/>
      <c r="LKG89" s="52"/>
      <c r="LKH89" s="52"/>
      <c r="LKI89" s="52"/>
      <c r="LKJ89" s="52"/>
      <c r="LKK89" s="52"/>
      <c r="LKL89" s="52"/>
      <c r="LKM89" s="52"/>
      <c r="LKN89" s="52"/>
      <c r="LKO89" s="52"/>
      <c r="LKP89" s="52"/>
      <c r="LKQ89" s="52"/>
      <c r="LKR89" s="52"/>
      <c r="LKS89" s="52"/>
      <c r="LKT89" s="52"/>
      <c r="LKU89" s="52"/>
      <c r="LKV89" s="52"/>
      <c r="LKW89" s="52"/>
      <c r="LKX89" s="52"/>
      <c r="LKY89" s="52"/>
      <c r="LKZ89" s="52"/>
      <c r="LLA89" s="52"/>
      <c r="LLB89" s="52"/>
      <c r="LLC89" s="52"/>
      <c r="LLD89" s="52"/>
      <c r="LLE89" s="52"/>
      <c r="LLF89" s="52"/>
      <c r="LLG89" s="52"/>
      <c r="LLH89" s="52"/>
      <c r="LLI89" s="52"/>
      <c r="LLJ89" s="52"/>
      <c r="LLK89" s="52"/>
      <c r="LLL89" s="52"/>
      <c r="LLM89" s="52"/>
      <c r="LLN89" s="52"/>
      <c r="LLO89" s="52"/>
      <c r="LLP89" s="52"/>
      <c r="LLQ89" s="52"/>
      <c r="LLR89" s="52"/>
      <c r="LLS89" s="52"/>
      <c r="LLT89" s="52"/>
      <c r="LLU89" s="52"/>
      <c r="LLV89" s="52"/>
      <c r="LLW89" s="52"/>
      <c r="LLX89" s="52"/>
      <c r="LLY89" s="52"/>
      <c r="LLZ89" s="52"/>
      <c r="LMA89" s="52"/>
      <c r="LMB89" s="52"/>
      <c r="LMC89" s="52"/>
      <c r="LMD89" s="52"/>
      <c r="LME89" s="52"/>
      <c r="LMF89" s="52"/>
      <c r="LMG89" s="52"/>
      <c r="LMH89" s="52"/>
      <c r="LMI89" s="52"/>
      <c r="LMJ89" s="52"/>
      <c r="LMK89" s="52"/>
      <c r="LML89" s="52"/>
      <c r="LMM89" s="52"/>
      <c r="LMN89" s="52"/>
      <c r="LMO89" s="52"/>
      <c r="LMP89" s="52"/>
      <c r="LMQ89" s="52"/>
      <c r="LMR89" s="52"/>
      <c r="LMS89" s="52"/>
      <c r="LMT89" s="52"/>
      <c r="LMU89" s="52"/>
      <c r="LMV89" s="52"/>
      <c r="LMW89" s="52"/>
      <c r="LMX89" s="52"/>
      <c r="LMY89" s="52"/>
      <c r="LMZ89" s="52"/>
      <c r="LNA89" s="52"/>
      <c r="LNB89" s="52"/>
      <c r="LNC89" s="52"/>
      <c r="LND89" s="52"/>
      <c r="LNE89" s="52"/>
      <c r="LNF89" s="52"/>
      <c r="LNG89" s="52"/>
      <c r="LNH89" s="52"/>
      <c r="LNI89" s="52"/>
      <c r="LNJ89" s="52"/>
      <c r="LNK89" s="52"/>
      <c r="LNL89" s="52"/>
      <c r="LNM89" s="52"/>
      <c r="LNN89" s="52"/>
      <c r="LNO89" s="52"/>
      <c r="LNP89" s="52"/>
      <c r="LNQ89" s="52"/>
      <c r="LNR89" s="52"/>
      <c r="LNS89" s="52"/>
      <c r="LNT89" s="52"/>
      <c r="LNU89" s="52"/>
      <c r="LNV89" s="52"/>
      <c r="LNW89" s="52"/>
      <c r="LNX89" s="52"/>
      <c r="LNY89" s="52"/>
      <c r="LNZ89" s="52"/>
      <c r="LOA89" s="52"/>
      <c r="LOB89" s="52"/>
      <c r="LOC89" s="52"/>
      <c r="LOD89" s="52"/>
      <c r="LOE89" s="52"/>
      <c r="LOF89" s="52"/>
      <c r="LOG89" s="52"/>
      <c r="LOH89" s="52"/>
      <c r="LOI89" s="52"/>
      <c r="LOJ89" s="52"/>
      <c r="LOK89" s="52"/>
      <c r="LOL89" s="52"/>
      <c r="LOM89" s="52"/>
      <c r="LON89" s="52"/>
      <c r="LOO89" s="52"/>
      <c r="LOP89" s="52"/>
      <c r="LOQ89" s="52"/>
      <c r="LOR89" s="52"/>
      <c r="LOS89" s="52"/>
      <c r="LOT89" s="52"/>
      <c r="LOU89" s="52"/>
      <c r="LOV89" s="52"/>
      <c r="LOW89" s="52"/>
      <c r="LOX89" s="52"/>
      <c r="LOY89" s="52"/>
      <c r="LOZ89" s="52"/>
      <c r="LPA89" s="52"/>
      <c r="LPB89" s="52"/>
      <c r="LPC89" s="52"/>
      <c r="LPD89" s="52"/>
      <c r="LPE89" s="52"/>
      <c r="LPF89" s="52"/>
      <c r="LPG89" s="52"/>
      <c r="LPH89" s="52"/>
      <c r="LPI89" s="52"/>
      <c r="LPJ89" s="52"/>
      <c r="LPK89" s="52"/>
      <c r="LPL89" s="52"/>
      <c r="LPM89" s="52"/>
      <c r="LPN89" s="52"/>
      <c r="LPO89" s="52"/>
      <c r="LPP89" s="52"/>
      <c r="LPQ89" s="52"/>
      <c r="LPR89" s="52"/>
      <c r="LPS89" s="52"/>
      <c r="LPT89" s="52"/>
      <c r="LPU89" s="52"/>
      <c r="LPV89" s="52"/>
      <c r="LPW89" s="52"/>
      <c r="LPX89" s="52"/>
      <c r="LPY89" s="52"/>
      <c r="LPZ89" s="52"/>
      <c r="LQA89" s="52"/>
      <c r="LQB89" s="52"/>
      <c r="LQC89" s="52"/>
      <c r="LQD89" s="52"/>
      <c r="LQE89" s="52"/>
      <c r="LQF89" s="52"/>
      <c r="LQG89" s="52"/>
      <c r="LQH89" s="52"/>
      <c r="LQI89" s="52"/>
      <c r="LQJ89" s="52"/>
      <c r="LQK89" s="52"/>
      <c r="LQL89" s="52"/>
      <c r="LQM89" s="52"/>
      <c r="LQN89" s="52"/>
      <c r="LQO89" s="52"/>
      <c r="LQP89" s="52"/>
      <c r="LQQ89" s="52"/>
      <c r="LQR89" s="52"/>
      <c r="LQS89" s="52"/>
      <c r="LQT89" s="52"/>
      <c r="LQU89" s="52"/>
      <c r="LQV89" s="52"/>
      <c r="LQW89" s="52"/>
      <c r="LQX89" s="52"/>
      <c r="LQY89" s="52"/>
      <c r="LQZ89" s="52"/>
      <c r="LRA89" s="52"/>
      <c r="LRB89" s="52"/>
      <c r="LRC89" s="52"/>
      <c r="LRD89" s="52"/>
      <c r="LRE89" s="52"/>
      <c r="LRF89" s="52"/>
      <c r="LRG89" s="52"/>
      <c r="LRH89" s="52"/>
      <c r="LRI89" s="52"/>
      <c r="LRJ89" s="52"/>
      <c r="LRK89" s="52"/>
      <c r="LRL89" s="52"/>
      <c r="LRM89" s="52"/>
      <c r="LRN89" s="52"/>
      <c r="LRO89" s="52"/>
      <c r="LRP89" s="52"/>
      <c r="LRQ89" s="52"/>
      <c r="LRR89" s="52"/>
      <c r="LRS89" s="52"/>
      <c r="LRT89" s="52"/>
      <c r="LRU89" s="52"/>
      <c r="LRV89" s="52"/>
      <c r="LRW89" s="52"/>
      <c r="LRX89" s="52"/>
      <c r="LRY89" s="52"/>
      <c r="LRZ89" s="52"/>
      <c r="LSA89" s="52"/>
      <c r="LSB89" s="52"/>
      <c r="LSC89" s="52"/>
      <c r="LSD89" s="52"/>
      <c r="LSE89" s="52"/>
      <c r="LSF89" s="52"/>
      <c r="LSG89" s="52"/>
      <c r="LSH89" s="52"/>
      <c r="LSI89" s="52"/>
      <c r="LSJ89" s="52"/>
      <c r="LSK89" s="52"/>
      <c r="LSL89" s="52"/>
      <c r="LSM89" s="52"/>
      <c r="LSN89" s="52"/>
      <c r="LSO89" s="52"/>
      <c r="LSP89" s="52"/>
      <c r="LSQ89" s="52"/>
      <c r="LSR89" s="52"/>
      <c r="LSS89" s="52"/>
      <c r="LST89" s="52"/>
      <c r="LSU89" s="52"/>
      <c r="LSV89" s="52"/>
      <c r="LSW89" s="52"/>
      <c r="LSX89" s="52"/>
      <c r="LSY89" s="52"/>
      <c r="LSZ89" s="52"/>
      <c r="LTA89" s="52"/>
      <c r="LTB89" s="52"/>
      <c r="LTC89" s="52"/>
      <c r="LTD89" s="52"/>
      <c r="LTE89" s="52"/>
      <c r="LTF89" s="52"/>
      <c r="LTG89" s="52"/>
      <c r="LTH89" s="52"/>
      <c r="LTI89" s="52"/>
      <c r="LTJ89" s="52"/>
      <c r="LTK89" s="52"/>
      <c r="LTL89" s="52"/>
      <c r="LTM89" s="52"/>
      <c r="LTN89" s="52"/>
      <c r="LTO89" s="52"/>
      <c r="LTP89" s="52"/>
      <c r="LTQ89" s="52"/>
      <c r="LTR89" s="52"/>
      <c r="LTS89" s="52"/>
      <c r="LTT89" s="52"/>
      <c r="LTU89" s="52"/>
      <c r="LTV89" s="52"/>
      <c r="LTW89" s="52"/>
      <c r="LTX89" s="52"/>
      <c r="LTY89" s="52"/>
      <c r="LTZ89" s="52"/>
      <c r="LUA89" s="52"/>
      <c r="LUB89" s="52"/>
      <c r="LUC89" s="52"/>
      <c r="LUD89" s="52"/>
      <c r="LUE89" s="52"/>
      <c r="LUF89" s="52"/>
      <c r="LUG89" s="52"/>
      <c r="LUH89" s="52"/>
      <c r="LUI89" s="52"/>
      <c r="LUJ89" s="52"/>
      <c r="LUK89" s="52"/>
      <c r="LUL89" s="52"/>
      <c r="LUM89" s="52"/>
      <c r="LUN89" s="52"/>
      <c r="LUO89" s="52"/>
      <c r="LUP89" s="52"/>
      <c r="LUQ89" s="52"/>
      <c r="LUR89" s="52"/>
      <c r="LUS89" s="52"/>
      <c r="LUT89" s="52"/>
      <c r="LUU89" s="52"/>
      <c r="LUV89" s="52"/>
      <c r="LUW89" s="52"/>
      <c r="LUX89" s="52"/>
      <c r="LUY89" s="52"/>
      <c r="LUZ89" s="52"/>
      <c r="LVA89" s="52"/>
      <c r="LVB89" s="52"/>
      <c r="LVC89" s="52"/>
      <c r="LVD89" s="52"/>
      <c r="LVE89" s="52"/>
      <c r="LVF89" s="52"/>
      <c r="LVG89" s="52"/>
      <c r="LVH89" s="52"/>
      <c r="LVI89" s="52"/>
      <c r="LVJ89" s="52"/>
      <c r="LVK89" s="52"/>
      <c r="LVL89" s="52"/>
      <c r="LVM89" s="52"/>
      <c r="LVN89" s="52"/>
      <c r="LVO89" s="52"/>
      <c r="LVP89" s="52"/>
      <c r="LVQ89" s="52"/>
      <c r="LVR89" s="52"/>
      <c r="LVS89" s="52"/>
      <c r="LVT89" s="52"/>
      <c r="LVU89" s="52"/>
      <c r="LVV89" s="52"/>
      <c r="LVW89" s="52"/>
      <c r="LVX89" s="52"/>
      <c r="LVY89" s="52"/>
      <c r="LVZ89" s="52"/>
      <c r="LWA89" s="52"/>
      <c r="LWB89" s="52"/>
      <c r="LWC89" s="52"/>
      <c r="LWD89" s="52"/>
      <c r="LWE89" s="52"/>
      <c r="LWF89" s="52"/>
      <c r="LWG89" s="52"/>
      <c r="LWH89" s="52"/>
      <c r="LWI89" s="52"/>
      <c r="LWJ89" s="52"/>
      <c r="LWK89" s="52"/>
      <c r="LWL89" s="52"/>
      <c r="LWM89" s="52"/>
      <c r="LWN89" s="52"/>
      <c r="LWO89" s="52"/>
      <c r="LWP89" s="52"/>
      <c r="LWQ89" s="52"/>
      <c r="LWR89" s="52"/>
      <c r="LWS89" s="52"/>
      <c r="LWT89" s="52"/>
      <c r="LWU89" s="52"/>
      <c r="LWV89" s="52"/>
      <c r="LWW89" s="52"/>
      <c r="LWX89" s="52"/>
      <c r="LWY89" s="52"/>
      <c r="LWZ89" s="52"/>
      <c r="LXA89" s="52"/>
      <c r="LXB89" s="52"/>
      <c r="LXC89" s="52"/>
      <c r="LXD89" s="52"/>
      <c r="LXE89" s="52"/>
      <c r="LXF89" s="52"/>
      <c r="LXG89" s="52"/>
      <c r="LXH89" s="52"/>
      <c r="LXI89" s="52"/>
      <c r="LXJ89" s="52"/>
      <c r="LXK89" s="52"/>
      <c r="LXL89" s="52"/>
      <c r="LXM89" s="52"/>
      <c r="LXN89" s="52"/>
      <c r="LXO89" s="52"/>
      <c r="LXP89" s="52"/>
      <c r="LXQ89" s="52"/>
      <c r="LXR89" s="52"/>
      <c r="LXS89" s="52"/>
      <c r="LXT89" s="52"/>
      <c r="LXU89" s="52"/>
      <c r="LXV89" s="52"/>
      <c r="LXW89" s="52"/>
      <c r="LXX89" s="52"/>
      <c r="LXY89" s="52"/>
      <c r="LXZ89" s="52"/>
      <c r="LYA89" s="52"/>
      <c r="LYB89" s="52"/>
      <c r="LYC89" s="52"/>
      <c r="LYD89" s="52"/>
      <c r="LYE89" s="52"/>
      <c r="LYF89" s="52"/>
      <c r="LYG89" s="52"/>
      <c r="LYH89" s="52"/>
      <c r="LYI89" s="52"/>
      <c r="LYJ89" s="52"/>
      <c r="LYK89" s="52"/>
      <c r="LYL89" s="52"/>
      <c r="LYM89" s="52"/>
      <c r="LYN89" s="52"/>
      <c r="LYO89" s="52"/>
      <c r="LYP89" s="52"/>
      <c r="LYQ89" s="52"/>
      <c r="LYR89" s="52"/>
      <c r="LYS89" s="52"/>
      <c r="LYT89" s="52"/>
      <c r="LYU89" s="52"/>
      <c r="LYV89" s="52"/>
      <c r="LYW89" s="52"/>
      <c r="LYX89" s="52"/>
      <c r="LYY89" s="52"/>
      <c r="LYZ89" s="52"/>
      <c r="LZA89" s="52"/>
      <c r="LZB89" s="52"/>
      <c r="LZC89" s="52"/>
      <c r="LZD89" s="52"/>
      <c r="LZE89" s="52"/>
      <c r="LZF89" s="52"/>
      <c r="LZG89" s="52"/>
      <c r="LZH89" s="52"/>
      <c r="LZI89" s="52"/>
      <c r="LZJ89" s="52"/>
      <c r="LZK89" s="52"/>
      <c r="LZL89" s="52"/>
      <c r="LZM89" s="52"/>
      <c r="LZN89" s="52"/>
      <c r="LZO89" s="52"/>
      <c r="LZP89" s="52"/>
      <c r="LZQ89" s="52"/>
      <c r="LZR89" s="52"/>
      <c r="LZS89" s="52"/>
      <c r="LZT89" s="52"/>
      <c r="LZU89" s="52"/>
      <c r="LZV89" s="52"/>
      <c r="LZW89" s="52"/>
      <c r="LZX89" s="52"/>
      <c r="LZY89" s="52"/>
      <c r="LZZ89" s="52"/>
      <c r="MAA89" s="52"/>
      <c r="MAB89" s="52"/>
      <c r="MAC89" s="52"/>
      <c r="MAD89" s="52"/>
      <c r="MAE89" s="52"/>
      <c r="MAF89" s="52"/>
      <c r="MAG89" s="52"/>
      <c r="MAH89" s="52"/>
      <c r="MAI89" s="52"/>
      <c r="MAJ89" s="52"/>
      <c r="MAK89" s="52"/>
      <c r="MAL89" s="52"/>
      <c r="MAM89" s="52"/>
      <c r="MAN89" s="52"/>
      <c r="MAO89" s="52"/>
      <c r="MAP89" s="52"/>
      <c r="MAQ89" s="52"/>
      <c r="MAR89" s="52"/>
      <c r="MAS89" s="52"/>
      <c r="MAT89" s="52"/>
      <c r="MAU89" s="52"/>
      <c r="MAV89" s="52"/>
      <c r="MAW89" s="52"/>
      <c r="MAX89" s="52"/>
      <c r="MAY89" s="52"/>
      <c r="MAZ89" s="52"/>
      <c r="MBA89" s="52"/>
      <c r="MBB89" s="52"/>
      <c r="MBC89" s="52"/>
      <c r="MBD89" s="52"/>
      <c r="MBE89" s="52"/>
      <c r="MBF89" s="52"/>
      <c r="MBG89" s="52"/>
      <c r="MBH89" s="52"/>
      <c r="MBI89" s="52"/>
      <c r="MBJ89" s="52"/>
      <c r="MBK89" s="52"/>
      <c r="MBL89" s="52"/>
      <c r="MBM89" s="52"/>
      <c r="MBN89" s="52"/>
      <c r="MBO89" s="52"/>
      <c r="MBP89" s="52"/>
      <c r="MBQ89" s="52"/>
      <c r="MBR89" s="52"/>
      <c r="MBS89" s="52"/>
      <c r="MBT89" s="52"/>
      <c r="MBU89" s="52"/>
      <c r="MBV89" s="52"/>
      <c r="MBW89" s="52"/>
      <c r="MBX89" s="52"/>
      <c r="MBY89" s="52"/>
      <c r="MBZ89" s="52"/>
      <c r="MCA89" s="52"/>
      <c r="MCB89" s="52"/>
      <c r="MCC89" s="52"/>
      <c r="MCD89" s="52"/>
      <c r="MCE89" s="52"/>
      <c r="MCF89" s="52"/>
      <c r="MCG89" s="52"/>
      <c r="MCH89" s="52"/>
      <c r="MCI89" s="52"/>
      <c r="MCJ89" s="52"/>
      <c r="MCK89" s="52"/>
      <c r="MCL89" s="52"/>
      <c r="MCM89" s="52"/>
      <c r="MCN89" s="52"/>
      <c r="MCO89" s="52"/>
      <c r="MCP89" s="52"/>
      <c r="MCQ89" s="52"/>
      <c r="MCR89" s="52"/>
      <c r="MCS89" s="52"/>
      <c r="MCT89" s="52"/>
      <c r="MCU89" s="52"/>
      <c r="MCV89" s="52"/>
      <c r="MCW89" s="52"/>
      <c r="MCX89" s="52"/>
      <c r="MCY89" s="52"/>
      <c r="MCZ89" s="52"/>
      <c r="MDA89" s="52"/>
      <c r="MDB89" s="52"/>
      <c r="MDC89" s="52"/>
      <c r="MDD89" s="52"/>
      <c r="MDE89" s="52"/>
      <c r="MDF89" s="52"/>
      <c r="MDG89" s="52"/>
      <c r="MDH89" s="52"/>
      <c r="MDI89" s="52"/>
      <c r="MDJ89" s="52"/>
      <c r="MDK89" s="52"/>
      <c r="MDL89" s="52"/>
      <c r="MDM89" s="52"/>
      <c r="MDN89" s="52"/>
      <c r="MDO89" s="52"/>
      <c r="MDP89" s="52"/>
      <c r="MDQ89" s="52"/>
      <c r="MDR89" s="52"/>
      <c r="MDS89" s="52"/>
      <c r="MDT89" s="52"/>
      <c r="MDU89" s="52"/>
      <c r="MDV89" s="52"/>
      <c r="MDW89" s="52"/>
      <c r="MDX89" s="52"/>
      <c r="MDY89" s="52"/>
      <c r="MDZ89" s="52"/>
      <c r="MEA89" s="52"/>
      <c r="MEB89" s="52"/>
      <c r="MEC89" s="52"/>
      <c r="MED89" s="52"/>
      <c r="MEE89" s="52"/>
      <c r="MEF89" s="52"/>
      <c r="MEG89" s="52"/>
      <c r="MEH89" s="52"/>
      <c r="MEI89" s="52"/>
      <c r="MEJ89" s="52"/>
      <c r="MEK89" s="52"/>
      <c r="MEL89" s="52"/>
      <c r="MEM89" s="52"/>
      <c r="MEN89" s="52"/>
      <c r="MEO89" s="52"/>
      <c r="MEP89" s="52"/>
      <c r="MEQ89" s="52"/>
      <c r="MER89" s="52"/>
      <c r="MES89" s="52"/>
      <c r="MET89" s="52"/>
      <c r="MEU89" s="52"/>
      <c r="MEV89" s="52"/>
      <c r="MEW89" s="52"/>
      <c r="MEX89" s="52"/>
      <c r="MEY89" s="52"/>
      <c r="MEZ89" s="52"/>
      <c r="MFA89" s="52"/>
      <c r="MFB89" s="52"/>
      <c r="MFC89" s="52"/>
      <c r="MFD89" s="52"/>
      <c r="MFE89" s="52"/>
      <c r="MFF89" s="52"/>
      <c r="MFG89" s="52"/>
      <c r="MFH89" s="52"/>
      <c r="MFI89" s="52"/>
      <c r="MFJ89" s="52"/>
      <c r="MFK89" s="52"/>
      <c r="MFL89" s="52"/>
      <c r="MFM89" s="52"/>
      <c r="MFN89" s="52"/>
      <c r="MFO89" s="52"/>
      <c r="MFP89" s="52"/>
      <c r="MFQ89" s="52"/>
      <c r="MFR89" s="52"/>
      <c r="MFS89" s="52"/>
      <c r="MFT89" s="52"/>
      <c r="MFU89" s="52"/>
      <c r="MFV89" s="52"/>
      <c r="MFW89" s="52"/>
      <c r="MFX89" s="52"/>
      <c r="MFY89" s="52"/>
      <c r="MFZ89" s="52"/>
      <c r="MGA89" s="52"/>
      <c r="MGB89" s="52"/>
      <c r="MGC89" s="52"/>
      <c r="MGD89" s="52"/>
      <c r="MGE89" s="52"/>
      <c r="MGF89" s="52"/>
      <c r="MGG89" s="52"/>
      <c r="MGH89" s="52"/>
      <c r="MGI89" s="52"/>
      <c r="MGJ89" s="52"/>
      <c r="MGK89" s="52"/>
      <c r="MGL89" s="52"/>
      <c r="MGM89" s="52"/>
      <c r="MGN89" s="52"/>
      <c r="MGO89" s="52"/>
      <c r="MGP89" s="52"/>
      <c r="MGQ89" s="52"/>
      <c r="MGR89" s="52"/>
      <c r="MGS89" s="52"/>
      <c r="MGT89" s="52"/>
      <c r="MGU89" s="52"/>
      <c r="MGV89" s="52"/>
      <c r="MGW89" s="52"/>
      <c r="MGX89" s="52"/>
      <c r="MGY89" s="52"/>
      <c r="MGZ89" s="52"/>
      <c r="MHA89" s="52"/>
      <c r="MHB89" s="52"/>
      <c r="MHC89" s="52"/>
      <c r="MHD89" s="52"/>
      <c r="MHE89" s="52"/>
      <c r="MHF89" s="52"/>
      <c r="MHG89" s="52"/>
      <c r="MHH89" s="52"/>
      <c r="MHI89" s="52"/>
      <c r="MHJ89" s="52"/>
      <c r="MHK89" s="52"/>
      <c r="MHL89" s="52"/>
      <c r="MHM89" s="52"/>
      <c r="MHN89" s="52"/>
      <c r="MHO89" s="52"/>
      <c r="MHP89" s="52"/>
      <c r="MHQ89" s="52"/>
      <c r="MHR89" s="52"/>
      <c r="MHS89" s="52"/>
      <c r="MHT89" s="52"/>
      <c r="MHU89" s="52"/>
      <c r="MHV89" s="52"/>
      <c r="MHW89" s="52"/>
      <c r="MHX89" s="52"/>
      <c r="MHY89" s="52"/>
      <c r="MHZ89" s="52"/>
      <c r="MIA89" s="52"/>
      <c r="MIB89" s="52"/>
      <c r="MIC89" s="52"/>
      <c r="MID89" s="52"/>
      <c r="MIE89" s="52"/>
      <c r="MIF89" s="52"/>
      <c r="MIG89" s="52"/>
      <c r="MIH89" s="52"/>
      <c r="MII89" s="52"/>
      <c r="MIJ89" s="52"/>
      <c r="MIK89" s="52"/>
      <c r="MIL89" s="52"/>
      <c r="MIM89" s="52"/>
      <c r="MIN89" s="52"/>
      <c r="MIO89" s="52"/>
      <c r="MIP89" s="52"/>
      <c r="MIQ89" s="52"/>
      <c r="MIR89" s="52"/>
      <c r="MIS89" s="52"/>
      <c r="MIT89" s="52"/>
      <c r="MIU89" s="52"/>
      <c r="MIV89" s="52"/>
      <c r="MIW89" s="52"/>
      <c r="MIX89" s="52"/>
      <c r="MIY89" s="52"/>
      <c r="MIZ89" s="52"/>
      <c r="MJA89" s="52"/>
      <c r="MJB89" s="52"/>
      <c r="MJC89" s="52"/>
      <c r="MJD89" s="52"/>
      <c r="MJE89" s="52"/>
      <c r="MJF89" s="52"/>
      <c r="MJG89" s="52"/>
      <c r="MJH89" s="52"/>
      <c r="MJI89" s="52"/>
      <c r="MJJ89" s="52"/>
      <c r="MJK89" s="52"/>
      <c r="MJL89" s="52"/>
      <c r="MJM89" s="52"/>
      <c r="MJN89" s="52"/>
      <c r="MJO89" s="52"/>
      <c r="MJP89" s="52"/>
      <c r="MJQ89" s="52"/>
      <c r="MJR89" s="52"/>
      <c r="MJS89" s="52"/>
      <c r="MJT89" s="52"/>
      <c r="MJU89" s="52"/>
      <c r="MJV89" s="52"/>
      <c r="MJW89" s="52"/>
      <c r="MJX89" s="52"/>
      <c r="MJY89" s="52"/>
      <c r="MJZ89" s="52"/>
      <c r="MKA89" s="52"/>
      <c r="MKB89" s="52"/>
      <c r="MKC89" s="52"/>
      <c r="MKD89" s="52"/>
      <c r="MKE89" s="52"/>
      <c r="MKF89" s="52"/>
      <c r="MKG89" s="52"/>
      <c r="MKH89" s="52"/>
      <c r="MKI89" s="52"/>
      <c r="MKJ89" s="52"/>
      <c r="MKK89" s="52"/>
      <c r="MKL89" s="52"/>
      <c r="MKM89" s="52"/>
      <c r="MKN89" s="52"/>
      <c r="MKO89" s="52"/>
      <c r="MKP89" s="52"/>
      <c r="MKQ89" s="52"/>
      <c r="MKR89" s="52"/>
      <c r="MKS89" s="52"/>
      <c r="MKT89" s="52"/>
      <c r="MKU89" s="52"/>
      <c r="MKV89" s="52"/>
      <c r="MKW89" s="52"/>
      <c r="MKX89" s="52"/>
      <c r="MKY89" s="52"/>
      <c r="MKZ89" s="52"/>
      <c r="MLA89" s="52"/>
      <c r="MLB89" s="52"/>
      <c r="MLC89" s="52"/>
      <c r="MLD89" s="52"/>
      <c r="MLE89" s="52"/>
      <c r="MLF89" s="52"/>
      <c r="MLG89" s="52"/>
      <c r="MLH89" s="52"/>
      <c r="MLI89" s="52"/>
      <c r="MLJ89" s="52"/>
      <c r="MLK89" s="52"/>
      <c r="MLL89" s="52"/>
      <c r="MLM89" s="52"/>
      <c r="MLN89" s="52"/>
      <c r="MLO89" s="52"/>
      <c r="MLP89" s="52"/>
      <c r="MLQ89" s="52"/>
      <c r="MLR89" s="52"/>
      <c r="MLS89" s="52"/>
      <c r="MLT89" s="52"/>
      <c r="MLU89" s="52"/>
      <c r="MLV89" s="52"/>
      <c r="MLW89" s="52"/>
      <c r="MLX89" s="52"/>
      <c r="MLY89" s="52"/>
      <c r="MLZ89" s="52"/>
      <c r="MMA89" s="52"/>
      <c r="MMB89" s="52"/>
      <c r="MMC89" s="52"/>
      <c r="MMD89" s="52"/>
      <c r="MME89" s="52"/>
      <c r="MMF89" s="52"/>
      <c r="MMG89" s="52"/>
      <c r="MMH89" s="52"/>
      <c r="MMI89" s="52"/>
      <c r="MMJ89" s="52"/>
      <c r="MMK89" s="52"/>
      <c r="MML89" s="52"/>
      <c r="MMM89" s="52"/>
      <c r="MMN89" s="52"/>
      <c r="MMO89" s="52"/>
      <c r="MMP89" s="52"/>
      <c r="MMQ89" s="52"/>
      <c r="MMR89" s="52"/>
      <c r="MMS89" s="52"/>
      <c r="MMT89" s="52"/>
      <c r="MMU89" s="52"/>
      <c r="MMV89" s="52"/>
      <c r="MMW89" s="52"/>
      <c r="MMX89" s="52"/>
      <c r="MMY89" s="52"/>
      <c r="MMZ89" s="52"/>
      <c r="MNA89" s="52"/>
      <c r="MNB89" s="52"/>
      <c r="MNC89" s="52"/>
      <c r="MND89" s="52"/>
      <c r="MNE89" s="52"/>
      <c r="MNF89" s="52"/>
      <c r="MNG89" s="52"/>
      <c r="MNH89" s="52"/>
      <c r="MNI89" s="52"/>
      <c r="MNJ89" s="52"/>
      <c r="MNK89" s="52"/>
      <c r="MNL89" s="52"/>
      <c r="MNM89" s="52"/>
      <c r="MNN89" s="52"/>
      <c r="MNO89" s="52"/>
      <c r="MNP89" s="52"/>
      <c r="MNQ89" s="52"/>
      <c r="MNR89" s="52"/>
      <c r="MNS89" s="52"/>
      <c r="MNT89" s="52"/>
      <c r="MNU89" s="52"/>
      <c r="MNV89" s="52"/>
      <c r="MNW89" s="52"/>
      <c r="MNX89" s="52"/>
      <c r="MNY89" s="52"/>
      <c r="MNZ89" s="52"/>
      <c r="MOA89" s="52"/>
      <c r="MOB89" s="52"/>
      <c r="MOC89" s="52"/>
      <c r="MOD89" s="52"/>
      <c r="MOE89" s="52"/>
      <c r="MOF89" s="52"/>
      <c r="MOG89" s="52"/>
      <c r="MOH89" s="52"/>
      <c r="MOI89" s="52"/>
      <c r="MOJ89" s="52"/>
      <c r="MOK89" s="52"/>
      <c r="MOL89" s="52"/>
      <c r="MOM89" s="52"/>
      <c r="MON89" s="52"/>
      <c r="MOO89" s="52"/>
      <c r="MOP89" s="52"/>
      <c r="MOQ89" s="52"/>
      <c r="MOR89" s="52"/>
      <c r="MOS89" s="52"/>
      <c r="MOT89" s="52"/>
      <c r="MOU89" s="52"/>
      <c r="MOV89" s="52"/>
      <c r="MOW89" s="52"/>
      <c r="MOX89" s="52"/>
      <c r="MOY89" s="52"/>
      <c r="MOZ89" s="52"/>
      <c r="MPA89" s="52"/>
      <c r="MPB89" s="52"/>
      <c r="MPC89" s="52"/>
      <c r="MPD89" s="52"/>
      <c r="MPE89" s="52"/>
      <c r="MPF89" s="52"/>
      <c r="MPG89" s="52"/>
      <c r="MPH89" s="52"/>
      <c r="MPI89" s="52"/>
      <c r="MPJ89" s="52"/>
      <c r="MPK89" s="52"/>
      <c r="MPL89" s="52"/>
      <c r="MPM89" s="52"/>
      <c r="MPN89" s="52"/>
      <c r="MPO89" s="52"/>
      <c r="MPP89" s="52"/>
      <c r="MPQ89" s="52"/>
      <c r="MPR89" s="52"/>
      <c r="MPS89" s="52"/>
      <c r="MPT89" s="52"/>
      <c r="MPU89" s="52"/>
      <c r="MPV89" s="52"/>
      <c r="MPW89" s="52"/>
      <c r="MPX89" s="52"/>
      <c r="MPY89" s="52"/>
      <c r="MPZ89" s="52"/>
      <c r="MQA89" s="52"/>
      <c r="MQB89" s="52"/>
      <c r="MQC89" s="52"/>
      <c r="MQD89" s="52"/>
      <c r="MQE89" s="52"/>
      <c r="MQF89" s="52"/>
      <c r="MQG89" s="52"/>
      <c r="MQH89" s="52"/>
      <c r="MQI89" s="52"/>
      <c r="MQJ89" s="52"/>
      <c r="MQK89" s="52"/>
      <c r="MQL89" s="52"/>
      <c r="MQM89" s="52"/>
      <c r="MQN89" s="52"/>
      <c r="MQO89" s="52"/>
      <c r="MQP89" s="52"/>
      <c r="MQQ89" s="52"/>
      <c r="MQR89" s="52"/>
      <c r="MQS89" s="52"/>
      <c r="MQT89" s="52"/>
      <c r="MQU89" s="52"/>
      <c r="MQV89" s="52"/>
      <c r="MQW89" s="52"/>
      <c r="MQX89" s="52"/>
      <c r="MQY89" s="52"/>
      <c r="MQZ89" s="52"/>
      <c r="MRA89" s="52"/>
      <c r="MRB89" s="52"/>
      <c r="MRC89" s="52"/>
      <c r="MRD89" s="52"/>
      <c r="MRE89" s="52"/>
      <c r="MRF89" s="52"/>
      <c r="MRG89" s="52"/>
      <c r="MRH89" s="52"/>
      <c r="MRI89" s="52"/>
      <c r="MRJ89" s="52"/>
      <c r="MRK89" s="52"/>
      <c r="MRL89" s="52"/>
      <c r="MRM89" s="52"/>
      <c r="MRN89" s="52"/>
      <c r="MRO89" s="52"/>
      <c r="MRP89" s="52"/>
      <c r="MRQ89" s="52"/>
      <c r="MRR89" s="52"/>
      <c r="MRS89" s="52"/>
      <c r="MRT89" s="52"/>
      <c r="MRU89" s="52"/>
      <c r="MRV89" s="52"/>
      <c r="MRW89" s="52"/>
      <c r="MRX89" s="52"/>
      <c r="MRY89" s="52"/>
      <c r="MRZ89" s="52"/>
      <c r="MSA89" s="52"/>
      <c r="MSB89" s="52"/>
      <c r="MSC89" s="52"/>
      <c r="MSD89" s="52"/>
      <c r="MSE89" s="52"/>
      <c r="MSF89" s="52"/>
      <c r="MSG89" s="52"/>
      <c r="MSH89" s="52"/>
      <c r="MSI89" s="52"/>
      <c r="MSJ89" s="52"/>
      <c r="MSK89" s="52"/>
      <c r="MSL89" s="52"/>
      <c r="MSM89" s="52"/>
      <c r="MSN89" s="52"/>
      <c r="MSO89" s="52"/>
      <c r="MSP89" s="52"/>
      <c r="MSQ89" s="52"/>
      <c r="MSR89" s="52"/>
      <c r="MSS89" s="52"/>
      <c r="MST89" s="52"/>
      <c r="MSU89" s="52"/>
      <c r="MSV89" s="52"/>
      <c r="MSW89" s="52"/>
      <c r="MSX89" s="52"/>
      <c r="MSY89" s="52"/>
      <c r="MSZ89" s="52"/>
      <c r="MTA89" s="52"/>
      <c r="MTB89" s="52"/>
      <c r="MTC89" s="52"/>
      <c r="MTD89" s="52"/>
      <c r="MTE89" s="52"/>
      <c r="MTF89" s="52"/>
      <c r="MTG89" s="52"/>
      <c r="MTH89" s="52"/>
      <c r="MTI89" s="52"/>
      <c r="MTJ89" s="52"/>
      <c r="MTK89" s="52"/>
      <c r="MTL89" s="52"/>
      <c r="MTM89" s="52"/>
      <c r="MTN89" s="52"/>
      <c r="MTO89" s="52"/>
      <c r="MTP89" s="52"/>
      <c r="MTQ89" s="52"/>
      <c r="MTR89" s="52"/>
      <c r="MTS89" s="52"/>
      <c r="MTT89" s="52"/>
      <c r="MTU89" s="52"/>
      <c r="MTV89" s="52"/>
      <c r="MTW89" s="52"/>
      <c r="MTX89" s="52"/>
      <c r="MTY89" s="52"/>
      <c r="MTZ89" s="52"/>
      <c r="MUA89" s="52"/>
      <c r="MUB89" s="52"/>
      <c r="MUC89" s="52"/>
      <c r="MUD89" s="52"/>
      <c r="MUE89" s="52"/>
      <c r="MUF89" s="52"/>
      <c r="MUG89" s="52"/>
      <c r="MUH89" s="52"/>
      <c r="MUI89" s="52"/>
      <c r="MUJ89" s="52"/>
      <c r="MUK89" s="52"/>
      <c r="MUL89" s="52"/>
      <c r="MUM89" s="52"/>
      <c r="MUN89" s="52"/>
      <c r="MUO89" s="52"/>
      <c r="MUP89" s="52"/>
      <c r="MUQ89" s="52"/>
      <c r="MUR89" s="52"/>
      <c r="MUS89" s="52"/>
      <c r="MUT89" s="52"/>
      <c r="MUU89" s="52"/>
      <c r="MUV89" s="52"/>
      <c r="MUW89" s="52"/>
      <c r="MUX89" s="52"/>
      <c r="MUY89" s="52"/>
      <c r="MUZ89" s="52"/>
      <c r="MVA89" s="52"/>
      <c r="MVB89" s="52"/>
      <c r="MVC89" s="52"/>
      <c r="MVD89" s="52"/>
      <c r="MVE89" s="52"/>
      <c r="MVF89" s="52"/>
      <c r="MVG89" s="52"/>
      <c r="MVH89" s="52"/>
      <c r="MVI89" s="52"/>
      <c r="MVJ89" s="52"/>
      <c r="MVK89" s="52"/>
      <c r="MVL89" s="52"/>
      <c r="MVM89" s="52"/>
      <c r="MVN89" s="52"/>
      <c r="MVO89" s="52"/>
      <c r="MVP89" s="52"/>
      <c r="MVQ89" s="52"/>
      <c r="MVR89" s="52"/>
      <c r="MVS89" s="52"/>
      <c r="MVT89" s="52"/>
      <c r="MVU89" s="52"/>
      <c r="MVV89" s="52"/>
      <c r="MVW89" s="52"/>
      <c r="MVX89" s="52"/>
      <c r="MVY89" s="52"/>
      <c r="MVZ89" s="52"/>
      <c r="MWA89" s="52"/>
      <c r="MWB89" s="52"/>
      <c r="MWC89" s="52"/>
      <c r="MWD89" s="52"/>
      <c r="MWE89" s="52"/>
      <c r="MWF89" s="52"/>
      <c r="MWG89" s="52"/>
      <c r="MWH89" s="52"/>
      <c r="MWI89" s="52"/>
      <c r="MWJ89" s="52"/>
      <c r="MWK89" s="52"/>
      <c r="MWL89" s="52"/>
      <c r="MWM89" s="52"/>
      <c r="MWN89" s="52"/>
      <c r="MWO89" s="52"/>
      <c r="MWP89" s="52"/>
      <c r="MWQ89" s="52"/>
      <c r="MWR89" s="52"/>
      <c r="MWS89" s="52"/>
      <c r="MWT89" s="52"/>
      <c r="MWU89" s="52"/>
      <c r="MWV89" s="52"/>
      <c r="MWW89" s="52"/>
      <c r="MWX89" s="52"/>
      <c r="MWY89" s="52"/>
      <c r="MWZ89" s="52"/>
      <c r="MXA89" s="52"/>
      <c r="MXB89" s="52"/>
      <c r="MXC89" s="52"/>
      <c r="MXD89" s="52"/>
      <c r="MXE89" s="52"/>
      <c r="MXF89" s="52"/>
      <c r="MXG89" s="52"/>
      <c r="MXH89" s="52"/>
      <c r="MXI89" s="52"/>
      <c r="MXJ89" s="52"/>
      <c r="MXK89" s="52"/>
      <c r="MXL89" s="52"/>
      <c r="MXM89" s="52"/>
      <c r="MXN89" s="52"/>
      <c r="MXO89" s="52"/>
      <c r="MXP89" s="52"/>
      <c r="MXQ89" s="52"/>
      <c r="MXR89" s="52"/>
      <c r="MXS89" s="52"/>
      <c r="MXT89" s="52"/>
      <c r="MXU89" s="52"/>
      <c r="MXV89" s="52"/>
      <c r="MXW89" s="52"/>
      <c r="MXX89" s="52"/>
      <c r="MXY89" s="52"/>
      <c r="MXZ89" s="52"/>
      <c r="MYA89" s="52"/>
      <c r="MYB89" s="52"/>
      <c r="MYC89" s="52"/>
      <c r="MYD89" s="52"/>
      <c r="MYE89" s="52"/>
      <c r="MYF89" s="52"/>
      <c r="MYG89" s="52"/>
      <c r="MYH89" s="52"/>
      <c r="MYI89" s="52"/>
      <c r="MYJ89" s="52"/>
      <c r="MYK89" s="52"/>
      <c r="MYL89" s="52"/>
      <c r="MYM89" s="52"/>
      <c r="MYN89" s="52"/>
      <c r="MYO89" s="52"/>
      <c r="MYP89" s="52"/>
      <c r="MYQ89" s="52"/>
      <c r="MYR89" s="52"/>
      <c r="MYS89" s="52"/>
      <c r="MYT89" s="52"/>
      <c r="MYU89" s="52"/>
      <c r="MYV89" s="52"/>
      <c r="MYW89" s="52"/>
      <c r="MYX89" s="52"/>
      <c r="MYY89" s="52"/>
      <c r="MYZ89" s="52"/>
      <c r="MZA89" s="52"/>
      <c r="MZB89" s="52"/>
      <c r="MZC89" s="52"/>
      <c r="MZD89" s="52"/>
      <c r="MZE89" s="52"/>
      <c r="MZF89" s="52"/>
      <c r="MZG89" s="52"/>
      <c r="MZH89" s="52"/>
      <c r="MZI89" s="52"/>
      <c r="MZJ89" s="52"/>
      <c r="MZK89" s="52"/>
      <c r="MZL89" s="52"/>
      <c r="MZM89" s="52"/>
      <c r="MZN89" s="52"/>
      <c r="MZO89" s="52"/>
      <c r="MZP89" s="52"/>
      <c r="MZQ89" s="52"/>
      <c r="MZR89" s="52"/>
      <c r="MZS89" s="52"/>
      <c r="MZT89" s="52"/>
      <c r="MZU89" s="52"/>
      <c r="MZV89" s="52"/>
      <c r="MZW89" s="52"/>
      <c r="MZX89" s="52"/>
      <c r="MZY89" s="52"/>
      <c r="MZZ89" s="52"/>
      <c r="NAA89" s="52"/>
      <c r="NAB89" s="52"/>
      <c r="NAC89" s="52"/>
      <c r="NAD89" s="52"/>
      <c r="NAE89" s="52"/>
      <c r="NAF89" s="52"/>
      <c r="NAG89" s="52"/>
      <c r="NAH89" s="52"/>
      <c r="NAI89" s="52"/>
      <c r="NAJ89" s="52"/>
      <c r="NAK89" s="52"/>
      <c r="NAL89" s="52"/>
      <c r="NAM89" s="52"/>
      <c r="NAN89" s="52"/>
      <c r="NAO89" s="52"/>
      <c r="NAP89" s="52"/>
      <c r="NAQ89" s="52"/>
      <c r="NAR89" s="52"/>
      <c r="NAS89" s="52"/>
      <c r="NAT89" s="52"/>
      <c r="NAU89" s="52"/>
      <c r="NAV89" s="52"/>
      <c r="NAW89" s="52"/>
      <c r="NAX89" s="52"/>
      <c r="NAY89" s="52"/>
      <c r="NAZ89" s="52"/>
      <c r="NBA89" s="52"/>
      <c r="NBB89" s="52"/>
      <c r="NBC89" s="52"/>
      <c r="NBD89" s="52"/>
      <c r="NBE89" s="52"/>
      <c r="NBF89" s="52"/>
      <c r="NBG89" s="52"/>
      <c r="NBH89" s="52"/>
      <c r="NBI89" s="52"/>
      <c r="NBJ89" s="52"/>
      <c r="NBK89" s="52"/>
      <c r="NBL89" s="52"/>
      <c r="NBM89" s="52"/>
      <c r="NBN89" s="52"/>
      <c r="NBO89" s="52"/>
      <c r="NBP89" s="52"/>
      <c r="NBQ89" s="52"/>
      <c r="NBR89" s="52"/>
      <c r="NBS89" s="52"/>
      <c r="NBT89" s="52"/>
      <c r="NBU89" s="52"/>
      <c r="NBV89" s="52"/>
      <c r="NBW89" s="52"/>
      <c r="NBX89" s="52"/>
      <c r="NBY89" s="52"/>
      <c r="NBZ89" s="52"/>
      <c r="NCA89" s="52"/>
      <c r="NCB89" s="52"/>
      <c r="NCC89" s="52"/>
      <c r="NCD89" s="52"/>
      <c r="NCE89" s="52"/>
      <c r="NCF89" s="52"/>
      <c r="NCG89" s="52"/>
      <c r="NCH89" s="52"/>
      <c r="NCI89" s="52"/>
      <c r="NCJ89" s="52"/>
      <c r="NCK89" s="52"/>
      <c r="NCL89" s="52"/>
      <c r="NCM89" s="52"/>
      <c r="NCN89" s="52"/>
      <c r="NCO89" s="52"/>
      <c r="NCP89" s="52"/>
      <c r="NCQ89" s="52"/>
      <c r="NCR89" s="52"/>
      <c r="NCS89" s="52"/>
      <c r="NCT89" s="52"/>
      <c r="NCU89" s="52"/>
      <c r="NCV89" s="52"/>
      <c r="NCW89" s="52"/>
      <c r="NCX89" s="52"/>
      <c r="NCY89" s="52"/>
      <c r="NCZ89" s="52"/>
      <c r="NDA89" s="52"/>
      <c r="NDB89" s="52"/>
      <c r="NDC89" s="52"/>
      <c r="NDD89" s="52"/>
      <c r="NDE89" s="52"/>
      <c r="NDF89" s="52"/>
      <c r="NDG89" s="52"/>
      <c r="NDH89" s="52"/>
      <c r="NDI89" s="52"/>
      <c r="NDJ89" s="52"/>
      <c r="NDK89" s="52"/>
      <c r="NDL89" s="52"/>
      <c r="NDM89" s="52"/>
      <c r="NDN89" s="52"/>
      <c r="NDO89" s="52"/>
      <c r="NDP89" s="52"/>
      <c r="NDQ89" s="52"/>
      <c r="NDR89" s="52"/>
      <c r="NDS89" s="52"/>
      <c r="NDT89" s="52"/>
      <c r="NDU89" s="52"/>
      <c r="NDV89" s="52"/>
      <c r="NDW89" s="52"/>
      <c r="NDX89" s="52"/>
      <c r="NDY89" s="52"/>
      <c r="NDZ89" s="52"/>
      <c r="NEA89" s="52"/>
      <c r="NEB89" s="52"/>
      <c r="NEC89" s="52"/>
      <c r="NED89" s="52"/>
      <c r="NEE89" s="52"/>
      <c r="NEF89" s="52"/>
      <c r="NEG89" s="52"/>
      <c r="NEH89" s="52"/>
      <c r="NEI89" s="52"/>
      <c r="NEJ89" s="52"/>
      <c r="NEK89" s="52"/>
      <c r="NEL89" s="52"/>
      <c r="NEM89" s="52"/>
      <c r="NEN89" s="52"/>
      <c r="NEO89" s="52"/>
      <c r="NEP89" s="52"/>
      <c r="NEQ89" s="52"/>
      <c r="NER89" s="52"/>
      <c r="NES89" s="52"/>
      <c r="NET89" s="52"/>
      <c r="NEU89" s="52"/>
      <c r="NEV89" s="52"/>
      <c r="NEW89" s="52"/>
      <c r="NEX89" s="52"/>
      <c r="NEY89" s="52"/>
      <c r="NEZ89" s="52"/>
      <c r="NFA89" s="52"/>
      <c r="NFB89" s="52"/>
      <c r="NFC89" s="52"/>
      <c r="NFD89" s="52"/>
      <c r="NFE89" s="52"/>
      <c r="NFF89" s="52"/>
      <c r="NFG89" s="52"/>
      <c r="NFH89" s="52"/>
      <c r="NFI89" s="52"/>
      <c r="NFJ89" s="52"/>
      <c r="NFK89" s="52"/>
      <c r="NFL89" s="52"/>
      <c r="NFM89" s="52"/>
      <c r="NFN89" s="52"/>
      <c r="NFO89" s="52"/>
      <c r="NFP89" s="52"/>
      <c r="NFQ89" s="52"/>
      <c r="NFR89" s="52"/>
      <c r="NFS89" s="52"/>
      <c r="NFT89" s="52"/>
      <c r="NFU89" s="52"/>
      <c r="NFV89" s="52"/>
      <c r="NFW89" s="52"/>
      <c r="NFX89" s="52"/>
      <c r="NFY89" s="52"/>
      <c r="NFZ89" s="52"/>
      <c r="NGA89" s="52"/>
      <c r="NGB89" s="52"/>
      <c r="NGC89" s="52"/>
      <c r="NGD89" s="52"/>
      <c r="NGE89" s="52"/>
      <c r="NGF89" s="52"/>
      <c r="NGG89" s="52"/>
      <c r="NGH89" s="52"/>
      <c r="NGI89" s="52"/>
      <c r="NGJ89" s="52"/>
      <c r="NGK89" s="52"/>
      <c r="NGL89" s="52"/>
      <c r="NGM89" s="52"/>
      <c r="NGN89" s="52"/>
      <c r="NGO89" s="52"/>
      <c r="NGP89" s="52"/>
      <c r="NGQ89" s="52"/>
      <c r="NGR89" s="52"/>
      <c r="NGS89" s="52"/>
      <c r="NGT89" s="52"/>
      <c r="NGU89" s="52"/>
      <c r="NGV89" s="52"/>
      <c r="NGW89" s="52"/>
      <c r="NGX89" s="52"/>
      <c r="NGY89" s="52"/>
      <c r="NGZ89" s="52"/>
      <c r="NHA89" s="52"/>
      <c r="NHB89" s="52"/>
      <c r="NHC89" s="52"/>
      <c r="NHD89" s="52"/>
      <c r="NHE89" s="52"/>
      <c r="NHF89" s="52"/>
      <c r="NHG89" s="52"/>
      <c r="NHH89" s="52"/>
      <c r="NHI89" s="52"/>
      <c r="NHJ89" s="52"/>
      <c r="NHK89" s="52"/>
      <c r="NHL89" s="52"/>
      <c r="NHM89" s="52"/>
      <c r="NHN89" s="52"/>
      <c r="NHO89" s="52"/>
      <c r="NHP89" s="52"/>
      <c r="NHQ89" s="52"/>
      <c r="NHR89" s="52"/>
      <c r="NHS89" s="52"/>
      <c r="NHT89" s="52"/>
      <c r="NHU89" s="52"/>
      <c r="NHV89" s="52"/>
      <c r="NHW89" s="52"/>
      <c r="NHX89" s="52"/>
      <c r="NHY89" s="52"/>
      <c r="NHZ89" s="52"/>
      <c r="NIA89" s="52"/>
      <c r="NIB89" s="52"/>
      <c r="NIC89" s="52"/>
      <c r="NID89" s="52"/>
      <c r="NIE89" s="52"/>
      <c r="NIF89" s="52"/>
      <c r="NIG89" s="52"/>
      <c r="NIH89" s="52"/>
      <c r="NII89" s="52"/>
      <c r="NIJ89" s="52"/>
      <c r="NIK89" s="52"/>
      <c r="NIL89" s="52"/>
      <c r="NIM89" s="52"/>
      <c r="NIN89" s="52"/>
      <c r="NIO89" s="52"/>
      <c r="NIP89" s="52"/>
      <c r="NIQ89" s="52"/>
      <c r="NIR89" s="52"/>
      <c r="NIS89" s="52"/>
      <c r="NIT89" s="52"/>
      <c r="NIU89" s="52"/>
      <c r="NIV89" s="52"/>
      <c r="NIW89" s="52"/>
      <c r="NIX89" s="52"/>
      <c r="NIY89" s="52"/>
      <c r="NIZ89" s="52"/>
      <c r="NJA89" s="52"/>
      <c r="NJB89" s="52"/>
      <c r="NJC89" s="52"/>
      <c r="NJD89" s="52"/>
      <c r="NJE89" s="52"/>
      <c r="NJF89" s="52"/>
      <c r="NJG89" s="52"/>
      <c r="NJH89" s="52"/>
      <c r="NJI89" s="52"/>
      <c r="NJJ89" s="52"/>
      <c r="NJK89" s="52"/>
      <c r="NJL89" s="52"/>
      <c r="NJM89" s="52"/>
      <c r="NJN89" s="52"/>
      <c r="NJO89" s="52"/>
      <c r="NJP89" s="52"/>
      <c r="NJQ89" s="52"/>
      <c r="NJR89" s="52"/>
      <c r="NJS89" s="52"/>
      <c r="NJT89" s="52"/>
      <c r="NJU89" s="52"/>
      <c r="NJV89" s="52"/>
      <c r="NJW89" s="52"/>
      <c r="NJX89" s="52"/>
      <c r="NJY89" s="52"/>
      <c r="NJZ89" s="52"/>
      <c r="NKA89" s="52"/>
      <c r="NKB89" s="52"/>
      <c r="NKC89" s="52"/>
      <c r="NKD89" s="52"/>
      <c r="NKE89" s="52"/>
      <c r="NKF89" s="52"/>
      <c r="NKG89" s="52"/>
      <c r="NKH89" s="52"/>
      <c r="NKI89" s="52"/>
      <c r="NKJ89" s="52"/>
      <c r="NKK89" s="52"/>
      <c r="NKL89" s="52"/>
      <c r="NKM89" s="52"/>
      <c r="NKN89" s="52"/>
      <c r="NKO89" s="52"/>
      <c r="NKP89" s="52"/>
      <c r="NKQ89" s="52"/>
      <c r="NKR89" s="52"/>
      <c r="NKS89" s="52"/>
      <c r="NKT89" s="52"/>
      <c r="NKU89" s="52"/>
      <c r="NKV89" s="52"/>
      <c r="NKW89" s="52"/>
      <c r="NKX89" s="52"/>
      <c r="NKY89" s="52"/>
      <c r="NKZ89" s="52"/>
      <c r="NLA89" s="52"/>
      <c r="NLB89" s="52"/>
      <c r="NLC89" s="52"/>
      <c r="NLD89" s="52"/>
      <c r="NLE89" s="52"/>
      <c r="NLF89" s="52"/>
      <c r="NLG89" s="52"/>
      <c r="NLH89" s="52"/>
      <c r="NLI89" s="52"/>
      <c r="NLJ89" s="52"/>
      <c r="NLK89" s="52"/>
      <c r="NLL89" s="52"/>
      <c r="NLM89" s="52"/>
      <c r="NLN89" s="52"/>
      <c r="NLO89" s="52"/>
      <c r="NLP89" s="52"/>
      <c r="NLQ89" s="52"/>
      <c r="NLR89" s="52"/>
      <c r="NLS89" s="52"/>
      <c r="NLT89" s="52"/>
      <c r="NLU89" s="52"/>
      <c r="NLV89" s="52"/>
      <c r="NLW89" s="52"/>
      <c r="NLX89" s="52"/>
      <c r="NLY89" s="52"/>
      <c r="NLZ89" s="52"/>
      <c r="NMA89" s="52"/>
      <c r="NMB89" s="52"/>
      <c r="NMC89" s="52"/>
      <c r="NMD89" s="52"/>
      <c r="NME89" s="52"/>
      <c r="NMF89" s="52"/>
      <c r="NMG89" s="52"/>
      <c r="NMH89" s="52"/>
      <c r="NMI89" s="52"/>
      <c r="NMJ89" s="52"/>
      <c r="NMK89" s="52"/>
      <c r="NML89" s="52"/>
      <c r="NMM89" s="52"/>
      <c r="NMN89" s="52"/>
      <c r="NMO89" s="52"/>
      <c r="NMP89" s="52"/>
      <c r="NMQ89" s="52"/>
      <c r="NMR89" s="52"/>
      <c r="NMS89" s="52"/>
      <c r="NMT89" s="52"/>
      <c r="NMU89" s="52"/>
      <c r="NMV89" s="52"/>
      <c r="NMW89" s="52"/>
      <c r="NMX89" s="52"/>
      <c r="NMY89" s="52"/>
      <c r="NMZ89" s="52"/>
      <c r="NNA89" s="52"/>
      <c r="NNB89" s="52"/>
      <c r="NNC89" s="52"/>
      <c r="NND89" s="52"/>
      <c r="NNE89" s="52"/>
      <c r="NNF89" s="52"/>
      <c r="NNG89" s="52"/>
      <c r="NNH89" s="52"/>
      <c r="NNI89" s="52"/>
      <c r="NNJ89" s="52"/>
      <c r="NNK89" s="52"/>
      <c r="NNL89" s="52"/>
      <c r="NNM89" s="52"/>
      <c r="NNN89" s="52"/>
      <c r="NNO89" s="52"/>
      <c r="NNP89" s="52"/>
      <c r="NNQ89" s="52"/>
      <c r="NNR89" s="52"/>
      <c r="NNS89" s="52"/>
      <c r="NNT89" s="52"/>
      <c r="NNU89" s="52"/>
      <c r="NNV89" s="52"/>
      <c r="NNW89" s="52"/>
      <c r="NNX89" s="52"/>
      <c r="NNY89" s="52"/>
      <c r="NNZ89" s="52"/>
      <c r="NOA89" s="52"/>
      <c r="NOB89" s="52"/>
      <c r="NOC89" s="52"/>
      <c r="NOD89" s="52"/>
      <c r="NOE89" s="52"/>
      <c r="NOF89" s="52"/>
      <c r="NOG89" s="52"/>
      <c r="NOH89" s="52"/>
      <c r="NOI89" s="52"/>
      <c r="NOJ89" s="52"/>
      <c r="NOK89" s="52"/>
      <c r="NOL89" s="52"/>
      <c r="NOM89" s="52"/>
      <c r="NON89" s="52"/>
      <c r="NOO89" s="52"/>
      <c r="NOP89" s="52"/>
      <c r="NOQ89" s="52"/>
      <c r="NOR89" s="52"/>
      <c r="NOS89" s="52"/>
      <c r="NOT89" s="52"/>
      <c r="NOU89" s="52"/>
      <c r="NOV89" s="52"/>
      <c r="NOW89" s="52"/>
      <c r="NOX89" s="52"/>
      <c r="NOY89" s="52"/>
      <c r="NOZ89" s="52"/>
      <c r="NPA89" s="52"/>
      <c r="NPB89" s="52"/>
      <c r="NPC89" s="52"/>
      <c r="NPD89" s="52"/>
      <c r="NPE89" s="52"/>
      <c r="NPF89" s="52"/>
      <c r="NPG89" s="52"/>
      <c r="NPH89" s="52"/>
      <c r="NPI89" s="52"/>
      <c r="NPJ89" s="52"/>
      <c r="NPK89" s="52"/>
      <c r="NPL89" s="52"/>
      <c r="NPM89" s="52"/>
      <c r="NPN89" s="52"/>
      <c r="NPO89" s="52"/>
      <c r="NPP89" s="52"/>
      <c r="NPQ89" s="52"/>
      <c r="NPR89" s="52"/>
      <c r="NPS89" s="52"/>
      <c r="NPT89" s="52"/>
      <c r="NPU89" s="52"/>
      <c r="NPV89" s="52"/>
      <c r="NPW89" s="52"/>
      <c r="NPX89" s="52"/>
      <c r="NPY89" s="52"/>
      <c r="NPZ89" s="52"/>
      <c r="NQA89" s="52"/>
      <c r="NQB89" s="52"/>
      <c r="NQC89" s="52"/>
      <c r="NQD89" s="52"/>
      <c r="NQE89" s="52"/>
      <c r="NQF89" s="52"/>
      <c r="NQG89" s="52"/>
      <c r="NQH89" s="52"/>
      <c r="NQI89" s="52"/>
      <c r="NQJ89" s="52"/>
      <c r="NQK89" s="52"/>
      <c r="NQL89" s="52"/>
      <c r="NQM89" s="52"/>
      <c r="NQN89" s="52"/>
      <c r="NQO89" s="52"/>
      <c r="NQP89" s="52"/>
      <c r="NQQ89" s="52"/>
      <c r="NQR89" s="52"/>
      <c r="NQS89" s="52"/>
      <c r="NQT89" s="52"/>
      <c r="NQU89" s="52"/>
      <c r="NQV89" s="52"/>
      <c r="NQW89" s="52"/>
      <c r="NQX89" s="52"/>
      <c r="NQY89" s="52"/>
      <c r="NQZ89" s="52"/>
      <c r="NRA89" s="52"/>
      <c r="NRB89" s="52"/>
      <c r="NRC89" s="52"/>
      <c r="NRD89" s="52"/>
      <c r="NRE89" s="52"/>
      <c r="NRF89" s="52"/>
      <c r="NRG89" s="52"/>
      <c r="NRH89" s="52"/>
      <c r="NRI89" s="52"/>
      <c r="NRJ89" s="52"/>
      <c r="NRK89" s="52"/>
      <c r="NRL89" s="52"/>
      <c r="NRM89" s="52"/>
      <c r="NRN89" s="52"/>
      <c r="NRO89" s="52"/>
      <c r="NRP89" s="52"/>
      <c r="NRQ89" s="52"/>
      <c r="NRR89" s="52"/>
      <c r="NRS89" s="52"/>
      <c r="NRT89" s="52"/>
      <c r="NRU89" s="52"/>
      <c r="NRV89" s="52"/>
      <c r="NRW89" s="52"/>
      <c r="NRX89" s="52"/>
      <c r="NRY89" s="52"/>
      <c r="NRZ89" s="52"/>
      <c r="NSA89" s="52"/>
      <c r="NSB89" s="52"/>
      <c r="NSC89" s="52"/>
      <c r="NSD89" s="52"/>
      <c r="NSE89" s="52"/>
      <c r="NSF89" s="52"/>
      <c r="NSG89" s="52"/>
      <c r="NSH89" s="52"/>
      <c r="NSI89" s="52"/>
      <c r="NSJ89" s="52"/>
      <c r="NSK89" s="52"/>
      <c r="NSL89" s="52"/>
      <c r="NSM89" s="52"/>
      <c r="NSN89" s="52"/>
      <c r="NSO89" s="52"/>
      <c r="NSP89" s="52"/>
      <c r="NSQ89" s="52"/>
      <c r="NSR89" s="52"/>
      <c r="NSS89" s="52"/>
      <c r="NST89" s="52"/>
      <c r="NSU89" s="52"/>
      <c r="NSV89" s="52"/>
      <c r="NSW89" s="52"/>
      <c r="NSX89" s="52"/>
      <c r="NSY89" s="52"/>
      <c r="NSZ89" s="52"/>
      <c r="NTA89" s="52"/>
      <c r="NTB89" s="52"/>
      <c r="NTC89" s="52"/>
      <c r="NTD89" s="52"/>
      <c r="NTE89" s="52"/>
      <c r="NTF89" s="52"/>
      <c r="NTG89" s="52"/>
      <c r="NTH89" s="52"/>
      <c r="NTI89" s="52"/>
      <c r="NTJ89" s="52"/>
      <c r="NTK89" s="52"/>
      <c r="NTL89" s="52"/>
      <c r="NTM89" s="52"/>
      <c r="NTN89" s="52"/>
      <c r="NTO89" s="52"/>
      <c r="NTP89" s="52"/>
      <c r="NTQ89" s="52"/>
      <c r="NTR89" s="52"/>
      <c r="NTS89" s="52"/>
      <c r="NTT89" s="52"/>
      <c r="NTU89" s="52"/>
      <c r="NTV89" s="52"/>
      <c r="NTW89" s="52"/>
      <c r="NTX89" s="52"/>
      <c r="NTY89" s="52"/>
      <c r="NTZ89" s="52"/>
      <c r="NUA89" s="52"/>
      <c r="NUB89" s="52"/>
      <c r="NUC89" s="52"/>
      <c r="NUD89" s="52"/>
      <c r="NUE89" s="52"/>
      <c r="NUF89" s="52"/>
      <c r="NUG89" s="52"/>
      <c r="NUH89" s="52"/>
      <c r="NUI89" s="52"/>
      <c r="NUJ89" s="52"/>
      <c r="NUK89" s="52"/>
      <c r="NUL89" s="52"/>
      <c r="NUM89" s="52"/>
      <c r="NUN89" s="52"/>
      <c r="NUO89" s="52"/>
      <c r="NUP89" s="52"/>
      <c r="NUQ89" s="52"/>
      <c r="NUR89" s="52"/>
      <c r="NUS89" s="52"/>
      <c r="NUT89" s="52"/>
      <c r="NUU89" s="52"/>
      <c r="NUV89" s="52"/>
      <c r="NUW89" s="52"/>
      <c r="NUX89" s="52"/>
      <c r="NUY89" s="52"/>
      <c r="NUZ89" s="52"/>
      <c r="NVA89" s="52"/>
      <c r="NVB89" s="52"/>
      <c r="NVC89" s="52"/>
      <c r="NVD89" s="52"/>
      <c r="NVE89" s="52"/>
      <c r="NVF89" s="52"/>
      <c r="NVG89" s="52"/>
      <c r="NVH89" s="52"/>
      <c r="NVI89" s="52"/>
      <c r="NVJ89" s="52"/>
      <c r="NVK89" s="52"/>
      <c r="NVL89" s="52"/>
      <c r="NVM89" s="52"/>
      <c r="NVN89" s="52"/>
      <c r="NVO89" s="52"/>
      <c r="NVP89" s="52"/>
      <c r="NVQ89" s="52"/>
      <c r="NVR89" s="52"/>
      <c r="NVS89" s="52"/>
      <c r="NVT89" s="52"/>
      <c r="NVU89" s="52"/>
      <c r="NVV89" s="52"/>
      <c r="NVW89" s="52"/>
      <c r="NVX89" s="52"/>
      <c r="NVY89" s="52"/>
      <c r="NVZ89" s="52"/>
      <c r="NWA89" s="52"/>
      <c r="NWB89" s="52"/>
      <c r="NWC89" s="52"/>
      <c r="NWD89" s="52"/>
      <c r="NWE89" s="52"/>
      <c r="NWF89" s="52"/>
      <c r="NWG89" s="52"/>
      <c r="NWH89" s="52"/>
      <c r="NWI89" s="52"/>
      <c r="NWJ89" s="52"/>
      <c r="NWK89" s="52"/>
      <c r="NWL89" s="52"/>
      <c r="NWM89" s="52"/>
      <c r="NWN89" s="52"/>
      <c r="NWO89" s="52"/>
      <c r="NWP89" s="52"/>
      <c r="NWQ89" s="52"/>
      <c r="NWR89" s="52"/>
      <c r="NWS89" s="52"/>
      <c r="NWT89" s="52"/>
      <c r="NWU89" s="52"/>
      <c r="NWV89" s="52"/>
      <c r="NWW89" s="52"/>
      <c r="NWX89" s="52"/>
      <c r="NWY89" s="52"/>
      <c r="NWZ89" s="52"/>
      <c r="NXA89" s="52"/>
      <c r="NXB89" s="52"/>
      <c r="NXC89" s="52"/>
      <c r="NXD89" s="52"/>
      <c r="NXE89" s="52"/>
      <c r="NXF89" s="52"/>
      <c r="NXG89" s="52"/>
      <c r="NXH89" s="52"/>
      <c r="NXI89" s="52"/>
      <c r="NXJ89" s="52"/>
      <c r="NXK89" s="52"/>
      <c r="NXL89" s="52"/>
      <c r="NXM89" s="52"/>
      <c r="NXN89" s="52"/>
      <c r="NXO89" s="52"/>
      <c r="NXP89" s="52"/>
      <c r="NXQ89" s="52"/>
      <c r="NXR89" s="52"/>
      <c r="NXS89" s="52"/>
      <c r="NXT89" s="52"/>
      <c r="NXU89" s="52"/>
      <c r="NXV89" s="52"/>
      <c r="NXW89" s="52"/>
      <c r="NXX89" s="52"/>
      <c r="NXY89" s="52"/>
      <c r="NXZ89" s="52"/>
      <c r="NYA89" s="52"/>
      <c r="NYB89" s="52"/>
      <c r="NYC89" s="52"/>
      <c r="NYD89" s="52"/>
      <c r="NYE89" s="52"/>
      <c r="NYF89" s="52"/>
      <c r="NYG89" s="52"/>
      <c r="NYH89" s="52"/>
      <c r="NYI89" s="52"/>
      <c r="NYJ89" s="52"/>
      <c r="NYK89" s="52"/>
      <c r="NYL89" s="52"/>
      <c r="NYM89" s="52"/>
      <c r="NYN89" s="52"/>
      <c r="NYO89" s="52"/>
      <c r="NYP89" s="52"/>
      <c r="NYQ89" s="52"/>
      <c r="NYR89" s="52"/>
      <c r="NYS89" s="52"/>
      <c r="NYT89" s="52"/>
      <c r="NYU89" s="52"/>
      <c r="NYV89" s="52"/>
      <c r="NYW89" s="52"/>
      <c r="NYX89" s="52"/>
      <c r="NYY89" s="52"/>
      <c r="NYZ89" s="52"/>
      <c r="NZA89" s="52"/>
      <c r="NZB89" s="52"/>
      <c r="NZC89" s="52"/>
      <c r="NZD89" s="52"/>
      <c r="NZE89" s="52"/>
      <c r="NZF89" s="52"/>
      <c r="NZG89" s="52"/>
      <c r="NZH89" s="52"/>
      <c r="NZI89" s="52"/>
      <c r="NZJ89" s="52"/>
      <c r="NZK89" s="52"/>
      <c r="NZL89" s="52"/>
      <c r="NZM89" s="52"/>
      <c r="NZN89" s="52"/>
      <c r="NZO89" s="52"/>
      <c r="NZP89" s="52"/>
      <c r="NZQ89" s="52"/>
      <c r="NZR89" s="52"/>
      <c r="NZS89" s="52"/>
      <c r="NZT89" s="52"/>
      <c r="NZU89" s="52"/>
      <c r="NZV89" s="52"/>
      <c r="NZW89" s="52"/>
      <c r="NZX89" s="52"/>
      <c r="NZY89" s="52"/>
      <c r="NZZ89" s="52"/>
      <c r="OAA89" s="52"/>
      <c r="OAB89" s="52"/>
      <c r="OAC89" s="52"/>
      <c r="OAD89" s="52"/>
      <c r="OAE89" s="52"/>
      <c r="OAF89" s="52"/>
      <c r="OAG89" s="52"/>
      <c r="OAH89" s="52"/>
      <c r="OAI89" s="52"/>
      <c r="OAJ89" s="52"/>
      <c r="OAK89" s="52"/>
      <c r="OAL89" s="52"/>
      <c r="OAM89" s="52"/>
      <c r="OAN89" s="52"/>
      <c r="OAO89" s="52"/>
      <c r="OAP89" s="52"/>
      <c r="OAQ89" s="52"/>
      <c r="OAR89" s="52"/>
      <c r="OAS89" s="52"/>
      <c r="OAT89" s="52"/>
      <c r="OAU89" s="52"/>
      <c r="OAV89" s="52"/>
      <c r="OAW89" s="52"/>
      <c r="OAX89" s="52"/>
      <c r="OAY89" s="52"/>
      <c r="OAZ89" s="52"/>
      <c r="OBA89" s="52"/>
      <c r="OBB89" s="52"/>
      <c r="OBC89" s="52"/>
      <c r="OBD89" s="52"/>
      <c r="OBE89" s="52"/>
      <c r="OBF89" s="52"/>
      <c r="OBG89" s="52"/>
      <c r="OBH89" s="52"/>
      <c r="OBI89" s="52"/>
      <c r="OBJ89" s="52"/>
      <c r="OBK89" s="52"/>
      <c r="OBL89" s="52"/>
      <c r="OBM89" s="52"/>
      <c r="OBN89" s="52"/>
      <c r="OBO89" s="52"/>
      <c r="OBP89" s="52"/>
      <c r="OBQ89" s="52"/>
      <c r="OBR89" s="52"/>
      <c r="OBS89" s="52"/>
      <c r="OBT89" s="52"/>
      <c r="OBU89" s="52"/>
      <c r="OBV89" s="52"/>
      <c r="OBW89" s="52"/>
      <c r="OBX89" s="52"/>
      <c r="OBY89" s="52"/>
      <c r="OBZ89" s="52"/>
      <c r="OCA89" s="52"/>
      <c r="OCB89" s="52"/>
      <c r="OCC89" s="52"/>
      <c r="OCD89" s="52"/>
      <c r="OCE89" s="52"/>
      <c r="OCF89" s="52"/>
      <c r="OCG89" s="52"/>
      <c r="OCH89" s="52"/>
      <c r="OCI89" s="52"/>
      <c r="OCJ89" s="52"/>
      <c r="OCK89" s="52"/>
      <c r="OCL89" s="52"/>
      <c r="OCM89" s="52"/>
      <c r="OCN89" s="52"/>
      <c r="OCO89" s="52"/>
      <c r="OCP89" s="52"/>
      <c r="OCQ89" s="52"/>
      <c r="OCR89" s="52"/>
      <c r="OCS89" s="52"/>
      <c r="OCT89" s="52"/>
      <c r="OCU89" s="52"/>
      <c r="OCV89" s="52"/>
      <c r="OCW89" s="52"/>
      <c r="OCX89" s="52"/>
      <c r="OCY89" s="52"/>
      <c r="OCZ89" s="52"/>
      <c r="ODA89" s="52"/>
      <c r="ODB89" s="52"/>
      <c r="ODC89" s="52"/>
      <c r="ODD89" s="52"/>
      <c r="ODE89" s="52"/>
      <c r="ODF89" s="52"/>
      <c r="ODG89" s="52"/>
      <c r="ODH89" s="52"/>
      <c r="ODI89" s="52"/>
      <c r="ODJ89" s="52"/>
      <c r="ODK89" s="52"/>
      <c r="ODL89" s="52"/>
      <c r="ODM89" s="52"/>
      <c r="ODN89" s="52"/>
      <c r="ODO89" s="52"/>
      <c r="ODP89" s="52"/>
      <c r="ODQ89" s="52"/>
      <c r="ODR89" s="52"/>
      <c r="ODS89" s="52"/>
      <c r="ODT89" s="52"/>
      <c r="ODU89" s="52"/>
      <c r="ODV89" s="52"/>
      <c r="ODW89" s="52"/>
      <c r="ODX89" s="52"/>
      <c r="ODY89" s="52"/>
      <c r="ODZ89" s="52"/>
      <c r="OEA89" s="52"/>
      <c r="OEB89" s="52"/>
      <c r="OEC89" s="52"/>
      <c r="OED89" s="52"/>
      <c r="OEE89" s="52"/>
      <c r="OEF89" s="52"/>
      <c r="OEG89" s="52"/>
      <c r="OEH89" s="52"/>
      <c r="OEI89" s="52"/>
      <c r="OEJ89" s="52"/>
      <c r="OEK89" s="52"/>
      <c r="OEL89" s="52"/>
      <c r="OEM89" s="52"/>
      <c r="OEN89" s="52"/>
      <c r="OEO89" s="52"/>
      <c r="OEP89" s="52"/>
      <c r="OEQ89" s="52"/>
      <c r="OER89" s="52"/>
      <c r="OES89" s="52"/>
      <c r="OET89" s="52"/>
      <c r="OEU89" s="52"/>
      <c r="OEV89" s="52"/>
      <c r="OEW89" s="52"/>
      <c r="OEX89" s="52"/>
      <c r="OEY89" s="52"/>
      <c r="OEZ89" s="52"/>
      <c r="OFA89" s="52"/>
      <c r="OFB89" s="52"/>
      <c r="OFC89" s="52"/>
      <c r="OFD89" s="52"/>
      <c r="OFE89" s="52"/>
      <c r="OFF89" s="52"/>
      <c r="OFG89" s="52"/>
      <c r="OFH89" s="52"/>
      <c r="OFI89" s="52"/>
      <c r="OFJ89" s="52"/>
      <c r="OFK89" s="52"/>
      <c r="OFL89" s="52"/>
      <c r="OFM89" s="52"/>
      <c r="OFN89" s="52"/>
      <c r="OFO89" s="52"/>
      <c r="OFP89" s="52"/>
      <c r="OFQ89" s="52"/>
      <c r="OFR89" s="52"/>
      <c r="OFS89" s="52"/>
      <c r="OFT89" s="52"/>
      <c r="OFU89" s="52"/>
      <c r="OFV89" s="52"/>
      <c r="OFW89" s="52"/>
      <c r="OFX89" s="52"/>
      <c r="OFY89" s="52"/>
      <c r="OFZ89" s="52"/>
      <c r="OGA89" s="52"/>
      <c r="OGB89" s="52"/>
      <c r="OGC89" s="52"/>
      <c r="OGD89" s="52"/>
      <c r="OGE89" s="52"/>
      <c r="OGF89" s="52"/>
      <c r="OGG89" s="52"/>
      <c r="OGH89" s="52"/>
      <c r="OGI89" s="52"/>
      <c r="OGJ89" s="52"/>
      <c r="OGK89" s="52"/>
      <c r="OGL89" s="52"/>
      <c r="OGM89" s="52"/>
      <c r="OGN89" s="52"/>
      <c r="OGO89" s="52"/>
      <c r="OGP89" s="52"/>
      <c r="OGQ89" s="52"/>
      <c r="OGR89" s="52"/>
      <c r="OGS89" s="52"/>
      <c r="OGT89" s="52"/>
      <c r="OGU89" s="52"/>
      <c r="OGV89" s="52"/>
      <c r="OGW89" s="52"/>
      <c r="OGX89" s="52"/>
      <c r="OGY89" s="52"/>
      <c r="OGZ89" s="52"/>
      <c r="OHA89" s="52"/>
      <c r="OHB89" s="52"/>
      <c r="OHC89" s="52"/>
      <c r="OHD89" s="52"/>
      <c r="OHE89" s="52"/>
      <c r="OHF89" s="52"/>
      <c r="OHG89" s="52"/>
      <c r="OHH89" s="52"/>
      <c r="OHI89" s="52"/>
      <c r="OHJ89" s="52"/>
      <c r="OHK89" s="52"/>
      <c r="OHL89" s="52"/>
      <c r="OHM89" s="52"/>
      <c r="OHN89" s="52"/>
      <c r="OHO89" s="52"/>
      <c r="OHP89" s="52"/>
      <c r="OHQ89" s="52"/>
      <c r="OHR89" s="52"/>
      <c r="OHS89" s="52"/>
      <c r="OHT89" s="52"/>
      <c r="OHU89" s="52"/>
      <c r="OHV89" s="52"/>
      <c r="OHW89" s="52"/>
      <c r="OHX89" s="52"/>
      <c r="OHY89" s="52"/>
      <c r="OHZ89" s="52"/>
      <c r="OIA89" s="52"/>
      <c r="OIB89" s="52"/>
      <c r="OIC89" s="52"/>
      <c r="OID89" s="52"/>
      <c r="OIE89" s="52"/>
      <c r="OIF89" s="52"/>
      <c r="OIG89" s="52"/>
      <c r="OIH89" s="52"/>
      <c r="OII89" s="52"/>
      <c r="OIJ89" s="52"/>
      <c r="OIK89" s="52"/>
      <c r="OIL89" s="52"/>
      <c r="OIM89" s="52"/>
      <c r="OIN89" s="52"/>
      <c r="OIO89" s="52"/>
      <c r="OIP89" s="52"/>
      <c r="OIQ89" s="52"/>
      <c r="OIR89" s="52"/>
      <c r="OIS89" s="52"/>
      <c r="OIT89" s="52"/>
      <c r="OIU89" s="52"/>
      <c r="OIV89" s="52"/>
      <c r="OIW89" s="52"/>
      <c r="OIX89" s="52"/>
      <c r="OIY89" s="52"/>
      <c r="OIZ89" s="52"/>
      <c r="OJA89" s="52"/>
      <c r="OJB89" s="52"/>
      <c r="OJC89" s="52"/>
      <c r="OJD89" s="52"/>
      <c r="OJE89" s="52"/>
      <c r="OJF89" s="52"/>
      <c r="OJG89" s="52"/>
      <c r="OJH89" s="52"/>
      <c r="OJI89" s="52"/>
      <c r="OJJ89" s="52"/>
      <c r="OJK89" s="52"/>
      <c r="OJL89" s="52"/>
      <c r="OJM89" s="52"/>
      <c r="OJN89" s="52"/>
      <c r="OJO89" s="52"/>
      <c r="OJP89" s="52"/>
      <c r="OJQ89" s="52"/>
      <c r="OJR89" s="52"/>
      <c r="OJS89" s="52"/>
      <c r="OJT89" s="52"/>
      <c r="OJU89" s="52"/>
      <c r="OJV89" s="52"/>
      <c r="OJW89" s="52"/>
      <c r="OJX89" s="52"/>
      <c r="OJY89" s="52"/>
      <c r="OJZ89" s="52"/>
      <c r="OKA89" s="52"/>
      <c r="OKB89" s="52"/>
      <c r="OKC89" s="52"/>
      <c r="OKD89" s="52"/>
      <c r="OKE89" s="52"/>
      <c r="OKF89" s="52"/>
      <c r="OKG89" s="52"/>
      <c r="OKH89" s="52"/>
      <c r="OKI89" s="52"/>
      <c r="OKJ89" s="52"/>
      <c r="OKK89" s="52"/>
      <c r="OKL89" s="52"/>
      <c r="OKM89" s="52"/>
      <c r="OKN89" s="52"/>
      <c r="OKO89" s="52"/>
      <c r="OKP89" s="52"/>
      <c r="OKQ89" s="52"/>
      <c r="OKR89" s="52"/>
      <c r="OKS89" s="52"/>
      <c r="OKT89" s="52"/>
      <c r="OKU89" s="52"/>
      <c r="OKV89" s="52"/>
      <c r="OKW89" s="52"/>
      <c r="OKX89" s="52"/>
      <c r="OKY89" s="52"/>
      <c r="OKZ89" s="52"/>
      <c r="OLA89" s="52"/>
      <c r="OLB89" s="52"/>
      <c r="OLC89" s="52"/>
      <c r="OLD89" s="52"/>
      <c r="OLE89" s="52"/>
      <c r="OLF89" s="52"/>
      <c r="OLG89" s="52"/>
      <c r="OLH89" s="52"/>
      <c r="OLI89" s="52"/>
      <c r="OLJ89" s="52"/>
      <c r="OLK89" s="52"/>
      <c r="OLL89" s="52"/>
      <c r="OLM89" s="52"/>
      <c r="OLN89" s="52"/>
      <c r="OLO89" s="52"/>
      <c r="OLP89" s="52"/>
      <c r="OLQ89" s="52"/>
      <c r="OLR89" s="52"/>
      <c r="OLS89" s="52"/>
      <c r="OLT89" s="52"/>
      <c r="OLU89" s="52"/>
      <c r="OLV89" s="52"/>
      <c r="OLW89" s="52"/>
      <c r="OLX89" s="52"/>
      <c r="OLY89" s="52"/>
      <c r="OLZ89" s="52"/>
      <c r="OMA89" s="52"/>
      <c r="OMB89" s="52"/>
      <c r="OMC89" s="52"/>
      <c r="OMD89" s="52"/>
      <c r="OME89" s="52"/>
      <c r="OMF89" s="52"/>
      <c r="OMG89" s="52"/>
      <c r="OMH89" s="52"/>
      <c r="OMI89" s="52"/>
      <c r="OMJ89" s="52"/>
      <c r="OMK89" s="52"/>
      <c r="OML89" s="52"/>
      <c r="OMM89" s="52"/>
      <c r="OMN89" s="52"/>
      <c r="OMO89" s="52"/>
      <c r="OMP89" s="52"/>
      <c r="OMQ89" s="52"/>
      <c r="OMR89" s="52"/>
      <c r="OMS89" s="52"/>
      <c r="OMT89" s="52"/>
      <c r="OMU89" s="52"/>
      <c r="OMV89" s="52"/>
      <c r="OMW89" s="52"/>
      <c r="OMX89" s="52"/>
      <c r="OMY89" s="52"/>
      <c r="OMZ89" s="52"/>
      <c r="ONA89" s="52"/>
      <c r="ONB89" s="52"/>
      <c r="ONC89" s="52"/>
      <c r="OND89" s="52"/>
      <c r="ONE89" s="52"/>
      <c r="ONF89" s="52"/>
      <c r="ONG89" s="52"/>
      <c r="ONH89" s="52"/>
      <c r="ONI89" s="52"/>
      <c r="ONJ89" s="52"/>
      <c r="ONK89" s="52"/>
      <c r="ONL89" s="52"/>
      <c r="ONM89" s="52"/>
      <c r="ONN89" s="52"/>
      <c r="ONO89" s="52"/>
      <c r="ONP89" s="52"/>
      <c r="ONQ89" s="52"/>
      <c r="ONR89" s="52"/>
      <c r="ONS89" s="52"/>
      <c r="ONT89" s="52"/>
      <c r="ONU89" s="52"/>
      <c r="ONV89" s="52"/>
      <c r="ONW89" s="52"/>
      <c r="ONX89" s="52"/>
      <c r="ONY89" s="52"/>
      <c r="ONZ89" s="52"/>
      <c r="OOA89" s="52"/>
      <c r="OOB89" s="52"/>
      <c r="OOC89" s="52"/>
      <c r="OOD89" s="52"/>
      <c r="OOE89" s="52"/>
      <c r="OOF89" s="52"/>
      <c r="OOG89" s="52"/>
      <c r="OOH89" s="52"/>
      <c r="OOI89" s="52"/>
      <c r="OOJ89" s="52"/>
      <c r="OOK89" s="52"/>
      <c r="OOL89" s="52"/>
      <c r="OOM89" s="52"/>
      <c r="OON89" s="52"/>
      <c r="OOO89" s="52"/>
      <c r="OOP89" s="52"/>
      <c r="OOQ89" s="52"/>
      <c r="OOR89" s="52"/>
      <c r="OOS89" s="52"/>
      <c r="OOT89" s="52"/>
      <c r="OOU89" s="52"/>
      <c r="OOV89" s="52"/>
      <c r="OOW89" s="52"/>
      <c r="OOX89" s="52"/>
      <c r="OOY89" s="52"/>
      <c r="OOZ89" s="52"/>
      <c r="OPA89" s="52"/>
      <c r="OPB89" s="52"/>
      <c r="OPC89" s="52"/>
      <c r="OPD89" s="52"/>
      <c r="OPE89" s="52"/>
      <c r="OPF89" s="52"/>
      <c r="OPG89" s="52"/>
      <c r="OPH89" s="52"/>
      <c r="OPI89" s="52"/>
      <c r="OPJ89" s="52"/>
      <c r="OPK89" s="52"/>
      <c r="OPL89" s="52"/>
      <c r="OPM89" s="52"/>
      <c r="OPN89" s="52"/>
      <c r="OPO89" s="52"/>
      <c r="OPP89" s="52"/>
      <c r="OPQ89" s="52"/>
      <c r="OPR89" s="52"/>
      <c r="OPS89" s="52"/>
      <c r="OPT89" s="52"/>
      <c r="OPU89" s="52"/>
      <c r="OPV89" s="52"/>
      <c r="OPW89" s="52"/>
      <c r="OPX89" s="52"/>
      <c r="OPY89" s="52"/>
      <c r="OPZ89" s="52"/>
      <c r="OQA89" s="52"/>
      <c r="OQB89" s="52"/>
      <c r="OQC89" s="52"/>
      <c r="OQD89" s="52"/>
      <c r="OQE89" s="52"/>
      <c r="OQF89" s="52"/>
      <c r="OQG89" s="52"/>
      <c r="OQH89" s="52"/>
      <c r="OQI89" s="52"/>
      <c r="OQJ89" s="52"/>
      <c r="OQK89" s="52"/>
      <c r="OQL89" s="52"/>
      <c r="OQM89" s="52"/>
      <c r="OQN89" s="52"/>
      <c r="OQO89" s="52"/>
      <c r="OQP89" s="52"/>
      <c r="OQQ89" s="52"/>
      <c r="OQR89" s="52"/>
      <c r="OQS89" s="52"/>
      <c r="OQT89" s="52"/>
      <c r="OQU89" s="52"/>
      <c r="OQV89" s="52"/>
      <c r="OQW89" s="52"/>
      <c r="OQX89" s="52"/>
      <c r="OQY89" s="52"/>
      <c r="OQZ89" s="52"/>
      <c r="ORA89" s="52"/>
      <c r="ORB89" s="52"/>
      <c r="ORC89" s="52"/>
      <c r="ORD89" s="52"/>
      <c r="ORE89" s="52"/>
      <c r="ORF89" s="52"/>
      <c r="ORG89" s="52"/>
      <c r="ORH89" s="52"/>
      <c r="ORI89" s="52"/>
      <c r="ORJ89" s="52"/>
      <c r="ORK89" s="52"/>
      <c r="ORL89" s="52"/>
      <c r="ORM89" s="52"/>
      <c r="ORN89" s="52"/>
      <c r="ORO89" s="52"/>
      <c r="ORP89" s="52"/>
      <c r="ORQ89" s="52"/>
      <c r="ORR89" s="52"/>
      <c r="ORS89" s="52"/>
      <c r="ORT89" s="52"/>
      <c r="ORU89" s="52"/>
      <c r="ORV89" s="52"/>
      <c r="ORW89" s="52"/>
      <c r="ORX89" s="52"/>
      <c r="ORY89" s="52"/>
      <c r="ORZ89" s="52"/>
      <c r="OSA89" s="52"/>
      <c r="OSB89" s="52"/>
      <c r="OSC89" s="52"/>
      <c r="OSD89" s="52"/>
      <c r="OSE89" s="52"/>
      <c r="OSF89" s="52"/>
      <c r="OSG89" s="52"/>
      <c r="OSH89" s="52"/>
      <c r="OSI89" s="52"/>
      <c r="OSJ89" s="52"/>
      <c r="OSK89" s="52"/>
      <c r="OSL89" s="52"/>
      <c r="OSM89" s="52"/>
      <c r="OSN89" s="52"/>
      <c r="OSO89" s="52"/>
      <c r="OSP89" s="52"/>
      <c r="OSQ89" s="52"/>
      <c r="OSR89" s="52"/>
      <c r="OSS89" s="52"/>
      <c r="OST89" s="52"/>
      <c r="OSU89" s="52"/>
      <c r="OSV89" s="52"/>
      <c r="OSW89" s="52"/>
      <c r="OSX89" s="52"/>
      <c r="OSY89" s="52"/>
      <c r="OSZ89" s="52"/>
      <c r="OTA89" s="52"/>
      <c r="OTB89" s="52"/>
      <c r="OTC89" s="52"/>
      <c r="OTD89" s="52"/>
      <c r="OTE89" s="52"/>
      <c r="OTF89" s="52"/>
      <c r="OTG89" s="52"/>
      <c r="OTH89" s="52"/>
      <c r="OTI89" s="52"/>
      <c r="OTJ89" s="52"/>
      <c r="OTK89" s="52"/>
      <c r="OTL89" s="52"/>
      <c r="OTM89" s="52"/>
      <c r="OTN89" s="52"/>
      <c r="OTO89" s="52"/>
      <c r="OTP89" s="52"/>
      <c r="OTQ89" s="52"/>
      <c r="OTR89" s="52"/>
      <c r="OTS89" s="52"/>
      <c r="OTT89" s="52"/>
      <c r="OTU89" s="52"/>
      <c r="OTV89" s="52"/>
      <c r="OTW89" s="52"/>
      <c r="OTX89" s="52"/>
      <c r="OTY89" s="52"/>
      <c r="OTZ89" s="52"/>
      <c r="OUA89" s="52"/>
      <c r="OUB89" s="52"/>
      <c r="OUC89" s="52"/>
      <c r="OUD89" s="52"/>
      <c r="OUE89" s="52"/>
      <c r="OUF89" s="52"/>
      <c r="OUG89" s="52"/>
      <c r="OUH89" s="52"/>
      <c r="OUI89" s="52"/>
      <c r="OUJ89" s="52"/>
      <c r="OUK89" s="52"/>
      <c r="OUL89" s="52"/>
      <c r="OUM89" s="52"/>
      <c r="OUN89" s="52"/>
      <c r="OUO89" s="52"/>
      <c r="OUP89" s="52"/>
      <c r="OUQ89" s="52"/>
      <c r="OUR89" s="52"/>
      <c r="OUS89" s="52"/>
      <c r="OUT89" s="52"/>
      <c r="OUU89" s="52"/>
      <c r="OUV89" s="52"/>
      <c r="OUW89" s="52"/>
      <c r="OUX89" s="52"/>
      <c r="OUY89" s="52"/>
      <c r="OUZ89" s="52"/>
      <c r="OVA89" s="52"/>
      <c r="OVB89" s="52"/>
      <c r="OVC89" s="52"/>
      <c r="OVD89" s="52"/>
      <c r="OVE89" s="52"/>
      <c r="OVF89" s="52"/>
      <c r="OVG89" s="52"/>
      <c r="OVH89" s="52"/>
      <c r="OVI89" s="52"/>
      <c r="OVJ89" s="52"/>
      <c r="OVK89" s="52"/>
      <c r="OVL89" s="52"/>
      <c r="OVM89" s="52"/>
      <c r="OVN89" s="52"/>
      <c r="OVO89" s="52"/>
      <c r="OVP89" s="52"/>
      <c r="OVQ89" s="52"/>
      <c r="OVR89" s="52"/>
      <c r="OVS89" s="52"/>
      <c r="OVT89" s="52"/>
      <c r="OVU89" s="52"/>
      <c r="OVV89" s="52"/>
      <c r="OVW89" s="52"/>
      <c r="OVX89" s="52"/>
      <c r="OVY89" s="52"/>
      <c r="OVZ89" s="52"/>
      <c r="OWA89" s="52"/>
      <c r="OWB89" s="52"/>
      <c r="OWC89" s="52"/>
      <c r="OWD89" s="52"/>
      <c r="OWE89" s="52"/>
      <c r="OWF89" s="52"/>
      <c r="OWG89" s="52"/>
      <c r="OWH89" s="52"/>
      <c r="OWI89" s="52"/>
      <c r="OWJ89" s="52"/>
      <c r="OWK89" s="52"/>
      <c r="OWL89" s="52"/>
      <c r="OWM89" s="52"/>
      <c r="OWN89" s="52"/>
      <c r="OWO89" s="52"/>
      <c r="OWP89" s="52"/>
      <c r="OWQ89" s="52"/>
      <c r="OWR89" s="52"/>
      <c r="OWS89" s="52"/>
      <c r="OWT89" s="52"/>
      <c r="OWU89" s="52"/>
      <c r="OWV89" s="52"/>
      <c r="OWW89" s="52"/>
      <c r="OWX89" s="52"/>
      <c r="OWY89" s="52"/>
      <c r="OWZ89" s="52"/>
      <c r="OXA89" s="52"/>
      <c r="OXB89" s="52"/>
      <c r="OXC89" s="52"/>
      <c r="OXD89" s="52"/>
      <c r="OXE89" s="52"/>
      <c r="OXF89" s="52"/>
      <c r="OXG89" s="52"/>
      <c r="OXH89" s="52"/>
      <c r="OXI89" s="52"/>
      <c r="OXJ89" s="52"/>
      <c r="OXK89" s="52"/>
      <c r="OXL89" s="52"/>
      <c r="OXM89" s="52"/>
      <c r="OXN89" s="52"/>
      <c r="OXO89" s="52"/>
      <c r="OXP89" s="52"/>
      <c r="OXQ89" s="52"/>
      <c r="OXR89" s="52"/>
      <c r="OXS89" s="52"/>
      <c r="OXT89" s="52"/>
      <c r="OXU89" s="52"/>
      <c r="OXV89" s="52"/>
      <c r="OXW89" s="52"/>
      <c r="OXX89" s="52"/>
      <c r="OXY89" s="52"/>
      <c r="OXZ89" s="52"/>
      <c r="OYA89" s="52"/>
      <c r="OYB89" s="52"/>
      <c r="OYC89" s="52"/>
      <c r="OYD89" s="52"/>
      <c r="OYE89" s="52"/>
      <c r="OYF89" s="52"/>
      <c r="OYG89" s="52"/>
      <c r="OYH89" s="52"/>
      <c r="OYI89" s="52"/>
      <c r="OYJ89" s="52"/>
      <c r="OYK89" s="52"/>
      <c r="OYL89" s="52"/>
      <c r="OYM89" s="52"/>
      <c r="OYN89" s="52"/>
      <c r="OYO89" s="52"/>
      <c r="OYP89" s="52"/>
      <c r="OYQ89" s="52"/>
      <c r="OYR89" s="52"/>
      <c r="OYS89" s="52"/>
      <c r="OYT89" s="52"/>
      <c r="OYU89" s="52"/>
      <c r="OYV89" s="52"/>
      <c r="OYW89" s="52"/>
      <c r="OYX89" s="52"/>
      <c r="OYY89" s="52"/>
      <c r="OYZ89" s="52"/>
      <c r="OZA89" s="52"/>
      <c r="OZB89" s="52"/>
      <c r="OZC89" s="52"/>
      <c r="OZD89" s="52"/>
      <c r="OZE89" s="52"/>
      <c r="OZF89" s="52"/>
      <c r="OZG89" s="52"/>
      <c r="OZH89" s="52"/>
      <c r="OZI89" s="52"/>
      <c r="OZJ89" s="52"/>
      <c r="OZK89" s="52"/>
      <c r="OZL89" s="52"/>
      <c r="OZM89" s="52"/>
      <c r="OZN89" s="52"/>
      <c r="OZO89" s="52"/>
      <c r="OZP89" s="52"/>
      <c r="OZQ89" s="52"/>
      <c r="OZR89" s="52"/>
      <c r="OZS89" s="52"/>
      <c r="OZT89" s="52"/>
      <c r="OZU89" s="52"/>
      <c r="OZV89" s="52"/>
      <c r="OZW89" s="52"/>
      <c r="OZX89" s="52"/>
      <c r="OZY89" s="52"/>
      <c r="OZZ89" s="52"/>
      <c r="PAA89" s="52"/>
      <c r="PAB89" s="52"/>
      <c r="PAC89" s="52"/>
      <c r="PAD89" s="52"/>
      <c r="PAE89" s="52"/>
      <c r="PAF89" s="52"/>
      <c r="PAG89" s="52"/>
      <c r="PAH89" s="52"/>
      <c r="PAI89" s="52"/>
      <c r="PAJ89" s="52"/>
      <c r="PAK89" s="52"/>
      <c r="PAL89" s="52"/>
      <c r="PAM89" s="52"/>
      <c r="PAN89" s="52"/>
      <c r="PAO89" s="52"/>
      <c r="PAP89" s="52"/>
      <c r="PAQ89" s="52"/>
      <c r="PAR89" s="52"/>
      <c r="PAS89" s="52"/>
      <c r="PAT89" s="52"/>
      <c r="PAU89" s="52"/>
      <c r="PAV89" s="52"/>
      <c r="PAW89" s="52"/>
      <c r="PAX89" s="52"/>
      <c r="PAY89" s="52"/>
      <c r="PAZ89" s="52"/>
      <c r="PBA89" s="52"/>
      <c r="PBB89" s="52"/>
      <c r="PBC89" s="52"/>
      <c r="PBD89" s="52"/>
      <c r="PBE89" s="52"/>
      <c r="PBF89" s="52"/>
      <c r="PBG89" s="52"/>
      <c r="PBH89" s="52"/>
      <c r="PBI89" s="52"/>
      <c r="PBJ89" s="52"/>
      <c r="PBK89" s="52"/>
      <c r="PBL89" s="52"/>
      <c r="PBM89" s="52"/>
      <c r="PBN89" s="52"/>
      <c r="PBO89" s="52"/>
      <c r="PBP89" s="52"/>
      <c r="PBQ89" s="52"/>
      <c r="PBR89" s="52"/>
      <c r="PBS89" s="52"/>
      <c r="PBT89" s="52"/>
      <c r="PBU89" s="52"/>
      <c r="PBV89" s="52"/>
      <c r="PBW89" s="52"/>
      <c r="PBX89" s="52"/>
      <c r="PBY89" s="52"/>
      <c r="PBZ89" s="52"/>
      <c r="PCA89" s="52"/>
      <c r="PCB89" s="52"/>
      <c r="PCC89" s="52"/>
      <c r="PCD89" s="52"/>
      <c r="PCE89" s="52"/>
      <c r="PCF89" s="52"/>
      <c r="PCG89" s="52"/>
      <c r="PCH89" s="52"/>
      <c r="PCI89" s="52"/>
      <c r="PCJ89" s="52"/>
      <c r="PCK89" s="52"/>
      <c r="PCL89" s="52"/>
      <c r="PCM89" s="52"/>
      <c r="PCN89" s="52"/>
      <c r="PCO89" s="52"/>
      <c r="PCP89" s="52"/>
      <c r="PCQ89" s="52"/>
      <c r="PCR89" s="52"/>
      <c r="PCS89" s="52"/>
      <c r="PCT89" s="52"/>
      <c r="PCU89" s="52"/>
      <c r="PCV89" s="52"/>
      <c r="PCW89" s="52"/>
      <c r="PCX89" s="52"/>
      <c r="PCY89" s="52"/>
      <c r="PCZ89" s="52"/>
      <c r="PDA89" s="52"/>
      <c r="PDB89" s="52"/>
      <c r="PDC89" s="52"/>
      <c r="PDD89" s="52"/>
      <c r="PDE89" s="52"/>
      <c r="PDF89" s="52"/>
      <c r="PDG89" s="52"/>
      <c r="PDH89" s="52"/>
      <c r="PDI89" s="52"/>
      <c r="PDJ89" s="52"/>
      <c r="PDK89" s="52"/>
      <c r="PDL89" s="52"/>
      <c r="PDM89" s="52"/>
      <c r="PDN89" s="52"/>
      <c r="PDO89" s="52"/>
      <c r="PDP89" s="52"/>
      <c r="PDQ89" s="52"/>
      <c r="PDR89" s="52"/>
      <c r="PDS89" s="52"/>
      <c r="PDT89" s="52"/>
      <c r="PDU89" s="52"/>
      <c r="PDV89" s="52"/>
      <c r="PDW89" s="52"/>
      <c r="PDX89" s="52"/>
      <c r="PDY89" s="52"/>
      <c r="PDZ89" s="52"/>
      <c r="PEA89" s="52"/>
      <c r="PEB89" s="52"/>
      <c r="PEC89" s="52"/>
      <c r="PED89" s="52"/>
      <c r="PEE89" s="52"/>
      <c r="PEF89" s="52"/>
      <c r="PEG89" s="52"/>
      <c r="PEH89" s="52"/>
      <c r="PEI89" s="52"/>
      <c r="PEJ89" s="52"/>
      <c r="PEK89" s="52"/>
      <c r="PEL89" s="52"/>
      <c r="PEM89" s="52"/>
      <c r="PEN89" s="52"/>
      <c r="PEO89" s="52"/>
      <c r="PEP89" s="52"/>
      <c r="PEQ89" s="52"/>
      <c r="PER89" s="52"/>
      <c r="PES89" s="52"/>
      <c r="PET89" s="52"/>
      <c r="PEU89" s="52"/>
      <c r="PEV89" s="52"/>
      <c r="PEW89" s="52"/>
      <c r="PEX89" s="52"/>
      <c r="PEY89" s="52"/>
      <c r="PEZ89" s="52"/>
      <c r="PFA89" s="52"/>
      <c r="PFB89" s="52"/>
      <c r="PFC89" s="52"/>
      <c r="PFD89" s="52"/>
      <c r="PFE89" s="52"/>
      <c r="PFF89" s="52"/>
      <c r="PFG89" s="52"/>
      <c r="PFH89" s="52"/>
      <c r="PFI89" s="52"/>
      <c r="PFJ89" s="52"/>
      <c r="PFK89" s="52"/>
      <c r="PFL89" s="52"/>
      <c r="PFM89" s="52"/>
      <c r="PFN89" s="52"/>
      <c r="PFO89" s="52"/>
      <c r="PFP89" s="52"/>
      <c r="PFQ89" s="52"/>
      <c r="PFR89" s="52"/>
      <c r="PFS89" s="52"/>
      <c r="PFT89" s="52"/>
      <c r="PFU89" s="52"/>
      <c r="PFV89" s="52"/>
      <c r="PFW89" s="52"/>
      <c r="PFX89" s="52"/>
      <c r="PFY89" s="52"/>
      <c r="PFZ89" s="52"/>
      <c r="PGA89" s="52"/>
      <c r="PGB89" s="52"/>
      <c r="PGC89" s="52"/>
      <c r="PGD89" s="52"/>
      <c r="PGE89" s="52"/>
      <c r="PGF89" s="52"/>
      <c r="PGG89" s="52"/>
      <c r="PGH89" s="52"/>
      <c r="PGI89" s="52"/>
      <c r="PGJ89" s="52"/>
      <c r="PGK89" s="52"/>
      <c r="PGL89" s="52"/>
      <c r="PGM89" s="52"/>
      <c r="PGN89" s="52"/>
      <c r="PGO89" s="52"/>
      <c r="PGP89" s="52"/>
      <c r="PGQ89" s="52"/>
      <c r="PGR89" s="52"/>
      <c r="PGS89" s="52"/>
      <c r="PGT89" s="52"/>
      <c r="PGU89" s="52"/>
      <c r="PGV89" s="52"/>
      <c r="PGW89" s="52"/>
      <c r="PGX89" s="52"/>
      <c r="PGY89" s="52"/>
      <c r="PGZ89" s="52"/>
      <c r="PHA89" s="52"/>
      <c r="PHB89" s="52"/>
      <c r="PHC89" s="52"/>
      <c r="PHD89" s="52"/>
      <c r="PHE89" s="52"/>
      <c r="PHF89" s="52"/>
      <c r="PHG89" s="52"/>
      <c r="PHH89" s="52"/>
      <c r="PHI89" s="52"/>
      <c r="PHJ89" s="52"/>
      <c r="PHK89" s="52"/>
      <c r="PHL89" s="52"/>
      <c r="PHM89" s="52"/>
      <c r="PHN89" s="52"/>
      <c r="PHO89" s="52"/>
      <c r="PHP89" s="52"/>
      <c r="PHQ89" s="52"/>
      <c r="PHR89" s="52"/>
      <c r="PHS89" s="52"/>
      <c r="PHT89" s="52"/>
      <c r="PHU89" s="52"/>
      <c r="PHV89" s="52"/>
      <c r="PHW89" s="52"/>
      <c r="PHX89" s="52"/>
      <c r="PHY89" s="52"/>
      <c r="PHZ89" s="52"/>
      <c r="PIA89" s="52"/>
      <c r="PIB89" s="52"/>
      <c r="PIC89" s="52"/>
      <c r="PID89" s="52"/>
      <c r="PIE89" s="52"/>
      <c r="PIF89" s="52"/>
      <c r="PIG89" s="52"/>
      <c r="PIH89" s="52"/>
      <c r="PII89" s="52"/>
      <c r="PIJ89" s="52"/>
      <c r="PIK89" s="52"/>
      <c r="PIL89" s="52"/>
      <c r="PIM89" s="52"/>
      <c r="PIN89" s="52"/>
      <c r="PIO89" s="52"/>
      <c r="PIP89" s="52"/>
      <c r="PIQ89" s="52"/>
      <c r="PIR89" s="52"/>
      <c r="PIS89" s="52"/>
      <c r="PIT89" s="52"/>
      <c r="PIU89" s="52"/>
      <c r="PIV89" s="52"/>
      <c r="PIW89" s="52"/>
      <c r="PIX89" s="52"/>
      <c r="PIY89" s="52"/>
      <c r="PIZ89" s="52"/>
      <c r="PJA89" s="52"/>
      <c r="PJB89" s="52"/>
      <c r="PJC89" s="52"/>
      <c r="PJD89" s="52"/>
      <c r="PJE89" s="52"/>
      <c r="PJF89" s="52"/>
      <c r="PJG89" s="52"/>
      <c r="PJH89" s="52"/>
      <c r="PJI89" s="52"/>
      <c r="PJJ89" s="52"/>
      <c r="PJK89" s="52"/>
      <c r="PJL89" s="52"/>
      <c r="PJM89" s="52"/>
      <c r="PJN89" s="52"/>
      <c r="PJO89" s="52"/>
      <c r="PJP89" s="52"/>
      <c r="PJQ89" s="52"/>
      <c r="PJR89" s="52"/>
      <c r="PJS89" s="52"/>
      <c r="PJT89" s="52"/>
      <c r="PJU89" s="52"/>
      <c r="PJV89" s="52"/>
      <c r="PJW89" s="52"/>
      <c r="PJX89" s="52"/>
      <c r="PJY89" s="52"/>
      <c r="PJZ89" s="52"/>
      <c r="PKA89" s="52"/>
      <c r="PKB89" s="52"/>
      <c r="PKC89" s="52"/>
      <c r="PKD89" s="52"/>
      <c r="PKE89" s="52"/>
      <c r="PKF89" s="52"/>
      <c r="PKG89" s="52"/>
      <c r="PKH89" s="52"/>
      <c r="PKI89" s="52"/>
      <c r="PKJ89" s="52"/>
      <c r="PKK89" s="52"/>
      <c r="PKL89" s="52"/>
      <c r="PKM89" s="52"/>
      <c r="PKN89" s="52"/>
      <c r="PKO89" s="52"/>
      <c r="PKP89" s="52"/>
      <c r="PKQ89" s="52"/>
      <c r="PKR89" s="52"/>
      <c r="PKS89" s="52"/>
      <c r="PKT89" s="52"/>
      <c r="PKU89" s="52"/>
      <c r="PKV89" s="52"/>
      <c r="PKW89" s="52"/>
      <c r="PKX89" s="52"/>
      <c r="PKY89" s="52"/>
      <c r="PKZ89" s="52"/>
      <c r="PLA89" s="52"/>
      <c r="PLB89" s="52"/>
      <c r="PLC89" s="52"/>
      <c r="PLD89" s="52"/>
      <c r="PLE89" s="52"/>
      <c r="PLF89" s="52"/>
      <c r="PLG89" s="52"/>
      <c r="PLH89" s="52"/>
      <c r="PLI89" s="52"/>
      <c r="PLJ89" s="52"/>
      <c r="PLK89" s="52"/>
      <c r="PLL89" s="52"/>
      <c r="PLM89" s="52"/>
      <c r="PLN89" s="52"/>
      <c r="PLO89" s="52"/>
      <c r="PLP89" s="52"/>
      <c r="PLQ89" s="52"/>
      <c r="PLR89" s="52"/>
      <c r="PLS89" s="52"/>
      <c r="PLT89" s="52"/>
      <c r="PLU89" s="52"/>
      <c r="PLV89" s="52"/>
      <c r="PLW89" s="52"/>
      <c r="PLX89" s="52"/>
      <c r="PLY89" s="52"/>
      <c r="PLZ89" s="52"/>
      <c r="PMA89" s="52"/>
      <c r="PMB89" s="52"/>
      <c r="PMC89" s="52"/>
      <c r="PMD89" s="52"/>
      <c r="PME89" s="52"/>
      <c r="PMF89" s="52"/>
      <c r="PMG89" s="52"/>
      <c r="PMH89" s="52"/>
      <c r="PMI89" s="52"/>
      <c r="PMJ89" s="52"/>
      <c r="PMK89" s="52"/>
      <c r="PML89" s="52"/>
      <c r="PMM89" s="52"/>
      <c r="PMN89" s="52"/>
      <c r="PMO89" s="52"/>
      <c r="PMP89" s="52"/>
      <c r="PMQ89" s="52"/>
      <c r="PMR89" s="52"/>
      <c r="PMS89" s="52"/>
      <c r="PMT89" s="52"/>
      <c r="PMU89" s="52"/>
      <c r="PMV89" s="52"/>
      <c r="PMW89" s="52"/>
      <c r="PMX89" s="52"/>
      <c r="PMY89" s="52"/>
      <c r="PMZ89" s="52"/>
      <c r="PNA89" s="52"/>
      <c r="PNB89" s="52"/>
      <c r="PNC89" s="52"/>
      <c r="PND89" s="52"/>
      <c r="PNE89" s="52"/>
      <c r="PNF89" s="52"/>
      <c r="PNG89" s="52"/>
      <c r="PNH89" s="52"/>
      <c r="PNI89" s="52"/>
      <c r="PNJ89" s="52"/>
      <c r="PNK89" s="52"/>
      <c r="PNL89" s="52"/>
      <c r="PNM89" s="52"/>
      <c r="PNN89" s="52"/>
      <c r="PNO89" s="52"/>
      <c r="PNP89" s="52"/>
      <c r="PNQ89" s="52"/>
      <c r="PNR89" s="52"/>
      <c r="PNS89" s="52"/>
      <c r="PNT89" s="52"/>
      <c r="PNU89" s="52"/>
      <c r="PNV89" s="52"/>
      <c r="PNW89" s="52"/>
      <c r="PNX89" s="52"/>
      <c r="PNY89" s="52"/>
      <c r="PNZ89" s="52"/>
      <c r="POA89" s="52"/>
      <c r="POB89" s="52"/>
      <c r="POC89" s="52"/>
      <c r="POD89" s="52"/>
      <c r="POE89" s="52"/>
      <c r="POF89" s="52"/>
      <c r="POG89" s="52"/>
      <c r="POH89" s="52"/>
      <c r="POI89" s="52"/>
      <c r="POJ89" s="52"/>
      <c r="POK89" s="52"/>
      <c r="POL89" s="52"/>
      <c r="POM89" s="52"/>
      <c r="PON89" s="52"/>
      <c r="POO89" s="52"/>
      <c r="POP89" s="52"/>
      <c r="POQ89" s="52"/>
      <c r="POR89" s="52"/>
      <c r="POS89" s="52"/>
      <c r="POT89" s="52"/>
      <c r="POU89" s="52"/>
      <c r="POV89" s="52"/>
      <c r="POW89" s="52"/>
      <c r="POX89" s="52"/>
      <c r="POY89" s="52"/>
      <c r="POZ89" s="52"/>
      <c r="PPA89" s="52"/>
      <c r="PPB89" s="52"/>
      <c r="PPC89" s="52"/>
      <c r="PPD89" s="52"/>
      <c r="PPE89" s="52"/>
      <c r="PPF89" s="52"/>
      <c r="PPG89" s="52"/>
      <c r="PPH89" s="52"/>
      <c r="PPI89" s="52"/>
      <c r="PPJ89" s="52"/>
      <c r="PPK89" s="52"/>
      <c r="PPL89" s="52"/>
      <c r="PPM89" s="52"/>
      <c r="PPN89" s="52"/>
      <c r="PPO89" s="52"/>
      <c r="PPP89" s="52"/>
      <c r="PPQ89" s="52"/>
      <c r="PPR89" s="52"/>
      <c r="PPS89" s="52"/>
      <c r="PPT89" s="52"/>
      <c r="PPU89" s="52"/>
      <c r="PPV89" s="52"/>
      <c r="PPW89" s="52"/>
      <c r="PPX89" s="52"/>
      <c r="PPY89" s="52"/>
      <c r="PPZ89" s="52"/>
      <c r="PQA89" s="52"/>
      <c r="PQB89" s="52"/>
      <c r="PQC89" s="52"/>
      <c r="PQD89" s="52"/>
      <c r="PQE89" s="52"/>
      <c r="PQF89" s="52"/>
      <c r="PQG89" s="52"/>
      <c r="PQH89" s="52"/>
      <c r="PQI89" s="52"/>
      <c r="PQJ89" s="52"/>
      <c r="PQK89" s="52"/>
      <c r="PQL89" s="52"/>
      <c r="PQM89" s="52"/>
      <c r="PQN89" s="52"/>
      <c r="PQO89" s="52"/>
      <c r="PQP89" s="52"/>
      <c r="PQQ89" s="52"/>
      <c r="PQR89" s="52"/>
      <c r="PQS89" s="52"/>
      <c r="PQT89" s="52"/>
      <c r="PQU89" s="52"/>
      <c r="PQV89" s="52"/>
      <c r="PQW89" s="52"/>
      <c r="PQX89" s="52"/>
      <c r="PQY89" s="52"/>
      <c r="PQZ89" s="52"/>
      <c r="PRA89" s="52"/>
      <c r="PRB89" s="52"/>
      <c r="PRC89" s="52"/>
      <c r="PRD89" s="52"/>
      <c r="PRE89" s="52"/>
      <c r="PRF89" s="52"/>
      <c r="PRG89" s="52"/>
      <c r="PRH89" s="52"/>
      <c r="PRI89" s="52"/>
      <c r="PRJ89" s="52"/>
      <c r="PRK89" s="52"/>
      <c r="PRL89" s="52"/>
      <c r="PRM89" s="52"/>
      <c r="PRN89" s="52"/>
      <c r="PRO89" s="52"/>
      <c r="PRP89" s="52"/>
      <c r="PRQ89" s="52"/>
      <c r="PRR89" s="52"/>
      <c r="PRS89" s="52"/>
      <c r="PRT89" s="52"/>
      <c r="PRU89" s="52"/>
      <c r="PRV89" s="52"/>
      <c r="PRW89" s="52"/>
      <c r="PRX89" s="52"/>
      <c r="PRY89" s="52"/>
      <c r="PRZ89" s="52"/>
      <c r="PSA89" s="52"/>
      <c r="PSB89" s="52"/>
      <c r="PSC89" s="52"/>
      <c r="PSD89" s="52"/>
      <c r="PSE89" s="52"/>
      <c r="PSF89" s="52"/>
      <c r="PSG89" s="52"/>
      <c r="PSH89" s="52"/>
      <c r="PSI89" s="52"/>
      <c r="PSJ89" s="52"/>
      <c r="PSK89" s="52"/>
      <c r="PSL89" s="52"/>
      <c r="PSM89" s="52"/>
      <c r="PSN89" s="52"/>
      <c r="PSO89" s="52"/>
      <c r="PSP89" s="52"/>
      <c r="PSQ89" s="52"/>
      <c r="PSR89" s="52"/>
      <c r="PSS89" s="52"/>
      <c r="PST89" s="52"/>
      <c r="PSU89" s="52"/>
      <c r="PSV89" s="52"/>
      <c r="PSW89" s="52"/>
      <c r="PSX89" s="52"/>
      <c r="PSY89" s="52"/>
      <c r="PSZ89" s="52"/>
      <c r="PTA89" s="52"/>
      <c r="PTB89" s="52"/>
      <c r="PTC89" s="52"/>
      <c r="PTD89" s="52"/>
      <c r="PTE89" s="52"/>
      <c r="PTF89" s="52"/>
      <c r="PTG89" s="52"/>
      <c r="PTH89" s="52"/>
      <c r="PTI89" s="52"/>
      <c r="PTJ89" s="52"/>
      <c r="PTK89" s="52"/>
      <c r="PTL89" s="52"/>
      <c r="PTM89" s="52"/>
      <c r="PTN89" s="52"/>
      <c r="PTO89" s="52"/>
      <c r="PTP89" s="52"/>
      <c r="PTQ89" s="52"/>
      <c r="PTR89" s="52"/>
      <c r="PTS89" s="52"/>
      <c r="PTT89" s="52"/>
      <c r="PTU89" s="52"/>
      <c r="PTV89" s="52"/>
      <c r="PTW89" s="52"/>
      <c r="PTX89" s="52"/>
      <c r="PTY89" s="52"/>
      <c r="PTZ89" s="52"/>
      <c r="PUA89" s="52"/>
      <c r="PUB89" s="52"/>
      <c r="PUC89" s="52"/>
      <c r="PUD89" s="52"/>
      <c r="PUE89" s="52"/>
      <c r="PUF89" s="52"/>
      <c r="PUG89" s="52"/>
      <c r="PUH89" s="52"/>
      <c r="PUI89" s="52"/>
      <c r="PUJ89" s="52"/>
      <c r="PUK89" s="52"/>
      <c r="PUL89" s="52"/>
      <c r="PUM89" s="52"/>
      <c r="PUN89" s="52"/>
      <c r="PUO89" s="52"/>
      <c r="PUP89" s="52"/>
      <c r="PUQ89" s="52"/>
      <c r="PUR89" s="52"/>
      <c r="PUS89" s="52"/>
      <c r="PUT89" s="52"/>
      <c r="PUU89" s="52"/>
      <c r="PUV89" s="52"/>
      <c r="PUW89" s="52"/>
      <c r="PUX89" s="52"/>
      <c r="PUY89" s="52"/>
      <c r="PUZ89" s="52"/>
      <c r="PVA89" s="52"/>
      <c r="PVB89" s="52"/>
      <c r="PVC89" s="52"/>
      <c r="PVD89" s="52"/>
      <c r="PVE89" s="52"/>
      <c r="PVF89" s="52"/>
      <c r="PVG89" s="52"/>
      <c r="PVH89" s="52"/>
      <c r="PVI89" s="52"/>
      <c r="PVJ89" s="52"/>
      <c r="PVK89" s="52"/>
      <c r="PVL89" s="52"/>
      <c r="PVM89" s="52"/>
      <c r="PVN89" s="52"/>
      <c r="PVO89" s="52"/>
      <c r="PVP89" s="52"/>
      <c r="PVQ89" s="52"/>
      <c r="PVR89" s="52"/>
      <c r="PVS89" s="52"/>
      <c r="PVT89" s="52"/>
      <c r="PVU89" s="52"/>
      <c r="PVV89" s="52"/>
      <c r="PVW89" s="52"/>
      <c r="PVX89" s="52"/>
      <c r="PVY89" s="52"/>
      <c r="PVZ89" s="52"/>
      <c r="PWA89" s="52"/>
      <c r="PWB89" s="52"/>
      <c r="PWC89" s="52"/>
      <c r="PWD89" s="52"/>
      <c r="PWE89" s="52"/>
      <c r="PWF89" s="52"/>
      <c r="PWG89" s="52"/>
      <c r="PWH89" s="52"/>
      <c r="PWI89" s="52"/>
      <c r="PWJ89" s="52"/>
      <c r="PWK89" s="52"/>
      <c r="PWL89" s="52"/>
      <c r="PWM89" s="52"/>
      <c r="PWN89" s="52"/>
      <c r="PWO89" s="52"/>
      <c r="PWP89" s="52"/>
      <c r="PWQ89" s="52"/>
      <c r="PWR89" s="52"/>
      <c r="PWS89" s="52"/>
      <c r="PWT89" s="52"/>
      <c r="PWU89" s="52"/>
      <c r="PWV89" s="52"/>
      <c r="PWW89" s="52"/>
      <c r="PWX89" s="52"/>
      <c r="PWY89" s="52"/>
      <c r="PWZ89" s="52"/>
      <c r="PXA89" s="52"/>
      <c r="PXB89" s="52"/>
      <c r="PXC89" s="52"/>
      <c r="PXD89" s="52"/>
      <c r="PXE89" s="52"/>
      <c r="PXF89" s="52"/>
      <c r="PXG89" s="52"/>
      <c r="PXH89" s="52"/>
      <c r="PXI89" s="52"/>
      <c r="PXJ89" s="52"/>
      <c r="PXK89" s="52"/>
      <c r="PXL89" s="52"/>
      <c r="PXM89" s="52"/>
      <c r="PXN89" s="52"/>
      <c r="PXO89" s="52"/>
      <c r="PXP89" s="52"/>
      <c r="PXQ89" s="52"/>
      <c r="PXR89" s="52"/>
      <c r="PXS89" s="52"/>
      <c r="PXT89" s="52"/>
      <c r="PXU89" s="52"/>
      <c r="PXV89" s="52"/>
      <c r="PXW89" s="52"/>
      <c r="PXX89" s="52"/>
      <c r="PXY89" s="52"/>
      <c r="PXZ89" s="52"/>
      <c r="PYA89" s="52"/>
      <c r="PYB89" s="52"/>
      <c r="PYC89" s="52"/>
      <c r="PYD89" s="52"/>
      <c r="PYE89" s="52"/>
      <c r="PYF89" s="52"/>
      <c r="PYG89" s="52"/>
      <c r="PYH89" s="52"/>
      <c r="PYI89" s="52"/>
      <c r="PYJ89" s="52"/>
      <c r="PYK89" s="52"/>
      <c r="PYL89" s="52"/>
      <c r="PYM89" s="52"/>
      <c r="PYN89" s="52"/>
      <c r="PYO89" s="52"/>
      <c r="PYP89" s="52"/>
      <c r="PYQ89" s="52"/>
      <c r="PYR89" s="52"/>
      <c r="PYS89" s="52"/>
      <c r="PYT89" s="52"/>
      <c r="PYU89" s="52"/>
      <c r="PYV89" s="52"/>
      <c r="PYW89" s="52"/>
      <c r="PYX89" s="52"/>
      <c r="PYY89" s="52"/>
      <c r="PYZ89" s="52"/>
      <c r="PZA89" s="52"/>
      <c r="PZB89" s="52"/>
      <c r="PZC89" s="52"/>
      <c r="PZD89" s="52"/>
      <c r="PZE89" s="52"/>
      <c r="PZF89" s="52"/>
      <c r="PZG89" s="52"/>
      <c r="PZH89" s="52"/>
      <c r="PZI89" s="52"/>
      <c r="PZJ89" s="52"/>
      <c r="PZK89" s="52"/>
      <c r="PZL89" s="52"/>
      <c r="PZM89" s="52"/>
      <c r="PZN89" s="52"/>
      <c r="PZO89" s="52"/>
      <c r="PZP89" s="52"/>
      <c r="PZQ89" s="52"/>
      <c r="PZR89" s="52"/>
      <c r="PZS89" s="52"/>
      <c r="PZT89" s="52"/>
      <c r="PZU89" s="52"/>
      <c r="PZV89" s="52"/>
      <c r="PZW89" s="52"/>
      <c r="PZX89" s="52"/>
      <c r="PZY89" s="52"/>
      <c r="PZZ89" s="52"/>
      <c r="QAA89" s="52"/>
      <c r="QAB89" s="52"/>
      <c r="QAC89" s="52"/>
      <c r="QAD89" s="52"/>
      <c r="QAE89" s="52"/>
      <c r="QAF89" s="52"/>
      <c r="QAG89" s="52"/>
      <c r="QAH89" s="52"/>
      <c r="QAI89" s="52"/>
      <c r="QAJ89" s="52"/>
      <c r="QAK89" s="52"/>
      <c r="QAL89" s="52"/>
      <c r="QAM89" s="52"/>
      <c r="QAN89" s="52"/>
      <c r="QAO89" s="52"/>
      <c r="QAP89" s="52"/>
      <c r="QAQ89" s="52"/>
      <c r="QAR89" s="52"/>
      <c r="QAS89" s="52"/>
      <c r="QAT89" s="52"/>
      <c r="QAU89" s="52"/>
      <c r="QAV89" s="52"/>
      <c r="QAW89" s="52"/>
      <c r="QAX89" s="52"/>
      <c r="QAY89" s="52"/>
      <c r="QAZ89" s="52"/>
      <c r="QBA89" s="52"/>
      <c r="QBB89" s="52"/>
      <c r="QBC89" s="52"/>
      <c r="QBD89" s="52"/>
      <c r="QBE89" s="52"/>
      <c r="QBF89" s="52"/>
      <c r="QBG89" s="52"/>
      <c r="QBH89" s="52"/>
      <c r="QBI89" s="52"/>
      <c r="QBJ89" s="52"/>
      <c r="QBK89" s="52"/>
      <c r="QBL89" s="52"/>
      <c r="QBM89" s="52"/>
      <c r="QBN89" s="52"/>
      <c r="QBO89" s="52"/>
      <c r="QBP89" s="52"/>
      <c r="QBQ89" s="52"/>
      <c r="QBR89" s="52"/>
      <c r="QBS89" s="52"/>
      <c r="QBT89" s="52"/>
      <c r="QBU89" s="52"/>
      <c r="QBV89" s="52"/>
      <c r="QBW89" s="52"/>
      <c r="QBX89" s="52"/>
      <c r="QBY89" s="52"/>
      <c r="QBZ89" s="52"/>
      <c r="QCA89" s="52"/>
      <c r="QCB89" s="52"/>
      <c r="QCC89" s="52"/>
      <c r="QCD89" s="52"/>
      <c r="QCE89" s="52"/>
      <c r="QCF89" s="52"/>
      <c r="QCG89" s="52"/>
      <c r="QCH89" s="52"/>
      <c r="QCI89" s="52"/>
      <c r="QCJ89" s="52"/>
      <c r="QCK89" s="52"/>
      <c r="QCL89" s="52"/>
      <c r="QCM89" s="52"/>
      <c r="QCN89" s="52"/>
      <c r="QCO89" s="52"/>
      <c r="QCP89" s="52"/>
      <c r="QCQ89" s="52"/>
      <c r="QCR89" s="52"/>
      <c r="QCS89" s="52"/>
      <c r="QCT89" s="52"/>
      <c r="QCU89" s="52"/>
      <c r="QCV89" s="52"/>
      <c r="QCW89" s="52"/>
      <c r="QCX89" s="52"/>
      <c r="QCY89" s="52"/>
      <c r="QCZ89" s="52"/>
      <c r="QDA89" s="52"/>
      <c r="QDB89" s="52"/>
      <c r="QDC89" s="52"/>
      <c r="QDD89" s="52"/>
      <c r="QDE89" s="52"/>
      <c r="QDF89" s="52"/>
      <c r="QDG89" s="52"/>
      <c r="QDH89" s="52"/>
      <c r="QDI89" s="52"/>
      <c r="QDJ89" s="52"/>
      <c r="QDK89" s="52"/>
      <c r="QDL89" s="52"/>
      <c r="QDM89" s="52"/>
      <c r="QDN89" s="52"/>
      <c r="QDO89" s="52"/>
      <c r="QDP89" s="52"/>
      <c r="QDQ89" s="52"/>
      <c r="QDR89" s="52"/>
      <c r="QDS89" s="52"/>
      <c r="QDT89" s="52"/>
      <c r="QDU89" s="52"/>
      <c r="QDV89" s="52"/>
      <c r="QDW89" s="52"/>
      <c r="QDX89" s="52"/>
      <c r="QDY89" s="52"/>
      <c r="QDZ89" s="52"/>
      <c r="QEA89" s="52"/>
      <c r="QEB89" s="52"/>
      <c r="QEC89" s="52"/>
      <c r="QED89" s="52"/>
      <c r="QEE89" s="52"/>
      <c r="QEF89" s="52"/>
      <c r="QEG89" s="52"/>
      <c r="QEH89" s="52"/>
      <c r="QEI89" s="52"/>
      <c r="QEJ89" s="52"/>
      <c r="QEK89" s="52"/>
      <c r="QEL89" s="52"/>
      <c r="QEM89" s="52"/>
      <c r="QEN89" s="52"/>
      <c r="QEO89" s="52"/>
      <c r="QEP89" s="52"/>
      <c r="QEQ89" s="52"/>
      <c r="QER89" s="52"/>
      <c r="QES89" s="52"/>
      <c r="QET89" s="52"/>
      <c r="QEU89" s="52"/>
      <c r="QEV89" s="52"/>
      <c r="QEW89" s="52"/>
      <c r="QEX89" s="52"/>
      <c r="QEY89" s="52"/>
      <c r="QEZ89" s="52"/>
      <c r="QFA89" s="52"/>
      <c r="QFB89" s="52"/>
      <c r="QFC89" s="52"/>
      <c r="QFD89" s="52"/>
      <c r="QFE89" s="52"/>
      <c r="QFF89" s="52"/>
      <c r="QFG89" s="52"/>
      <c r="QFH89" s="52"/>
      <c r="QFI89" s="52"/>
      <c r="QFJ89" s="52"/>
      <c r="QFK89" s="52"/>
      <c r="QFL89" s="52"/>
      <c r="QFM89" s="52"/>
      <c r="QFN89" s="52"/>
      <c r="QFO89" s="52"/>
      <c r="QFP89" s="52"/>
      <c r="QFQ89" s="52"/>
      <c r="QFR89" s="52"/>
      <c r="QFS89" s="52"/>
      <c r="QFT89" s="52"/>
      <c r="QFU89" s="52"/>
      <c r="QFV89" s="52"/>
      <c r="QFW89" s="52"/>
      <c r="QFX89" s="52"/>
      <c r="QFY89" s="52"/>
      <c r="QFZ89" s="52"/>
      <c r="QGA89" s="52"/>
      <c r="QGB89" s="52"/>
      <c r="QGC89" s="52"/>
      <c r="QGD89" s="52"/>
      <c r="QGE89" s="52"/>
      <c r="QGF89" s="52"/>
      <c r="QGG89" s="52"/>
      <c r="QGH89" s="52"/>
      <c r="QGI89" s="52"/>
      <c r="QGJ89" s="52"/>
      <c r="QGK89" s="52"/>
      <c r="QGL89" s="52"/>
      <c r="QGM89" s="52"/>
      <c r="QGN89" s="52"/>
      <c r="QGO89" s="52"/>
      <c r="QGP89" s="52"/>
      <c r="QGQ89" s="52"/>
      <c r="QGR89" s="52"/>
      <c r="QGS89" s="52"/>
      <c r="QGT89" s="52"/>
      <c r="QGU89" s="52"/>
      <c r="QGV89" s="52"/>
      <c r="QGW89" s="52"/>
      <c r="QGX89" s="52"/>
      <c r="QGY89" s="52"/>
      <c r="QGZ89" s="52"/>
      <c r="QHA89" s="52"/>
      <c r="QHB89" s="52"/>
      <c r="QHC89" s="52"/>
      <c r="QHD89" s="52"/>
      <c r="QHE89" s="52"/>
      <c r="QHF89" s="52"/>
      <c r="QHG89" s="52"/>
      <c r="QHH89" s="52"/>
      <c r="QHI89" s="52"/>
      <c r="QHJ89" s="52"/>
      <c r="QHK89" s="52"/>
      <c r="QHL89" s="52"/>
      <c r="QHM89" s="52"/>
      <c r="QHN89" s="52"/>
      <c r="QHO89" s="52"/>
      <c r="QHP89" s="52"/>
      <c r="QHQ89" s="52"/>
      <c r="QHR89" s="52"/>
      <c r="QHS89" s="52"/>
      <c r="QHT89" s="52"/>
      <c r="QHU89" s="52"/>
      <c r="QHV89" s="52"/>
      <c r="QHW89" s="52"/>
      <c r="QHX89" s="52"/>
      <c r="QHY89" s="52"/>
      <c r="QHZ89" s="52"/>
      <c r="QIA89" s="52"/>
      <c r="QIB89" s="52"/>
      <c r="QIC89" s="52"/>
      <c r="QID89" s="52"/>
      <c r="QIE89" s="52"/>
      <c r="QIF89" s="52"/>
      <c r="QIG89" s="52"/>
      <c r="QIH89" s="52"/>
      <c r="QII89" s="52"/>
      <c r="QIJ89" s="52"/>
      <c r="QIK89" s="52"/>
      <c r="QIL89" s="52"/>
      <c r="QIM89" s="52"/>
      <c r="QIN89" s="52"/>
      <c r="QIO89" s="52"/>
      <c r="QIP89" s="52"/>
      <c r="QIQ89" s="52"/>
      <c r="QIR89" s="52"/>
      <c r="QIS89" s="52"/>
      <c r="QIT89" s="52"/>
      <c r="QIU89" s="52"/>
      <c r="QIV89" s="52"/>
      <c r="QIW89" s="52"/>
      <c r="QIX89" s="52"/>
      <c r="QIY89" s="52"/>
      <c r="QIZ89" s="52"/>
      <c r="QJA89" s="52"/>
      <c r="QJB89" s="52"/>
      <c r="QJC89" s="52"/>
      <c r="QJD89" s="52"/>
      <c r="QJE89" s="52"/>
      <c r="QJF89" s="52"/>
      <c r="QJG89" s="52"/>
      <c r="QJH89" s="52"/>
      <c r="QJI89" s="52"/>
      <c r="QJJ89" s="52"/>
      <c r="QJK89" s="52"/>
      <c r="QJL89" s="52"/>
      <c r="QJM89" s="52"/>
      <c r="QJN89" s="52"/>
      <c r="QJO89" s="52"/>
      <c r="QJP89" s="52"/>
      <c r="QJQ89" s="52"/>
      <c r="QJR89" s="52"/>
      <c r="QJS89" s="52"/>
      <c r="QJT89" s="52"/>
      <c r="QJU89" s="52"/>
      <c r="QJV89" s="52"/>
      <c r="QJW89" s="52"/>
      <c r="QJX89" s="52"/>
      <c r="QJY89" s="52"/>
      <c r="QJZ89" s="52"/>
      <c r="QKA89" s="52"/>
      <c r="QKB89" s="52"/>
      <c r="QKC89" s="52"/>
      <c r="QKD89" s="52"/>
      <c r="QKE89" s="52"/>
      <c r="QKF89" s="52"/>
      <c r="QKG89" s="52"/>
      <c r="QKH89" s="52"/>
      <c r="QKI89" s="52"/>
      <c r="QKJ89" s="52"/>
      <c r="QKK89" s="52"/>
      <c r="QKL89" s="52"/>
      <c r="QKM89" s="52"/>
      <c r="QKN89" s="52"/>
      <c r="QKO89" s="52"/>
      <c r="QKP89" s="52"/>
      <c r="QKQ89" s="52"/>
      <c r="QKR89" s="52"/>
      <c r="QKS89" s="52"/>
      <c r="QKT89" s="52"/>
      <c r="QKU89" s="52"/>
      <c r="QKV89" s="52"/>
      <c r="QKW89" s="52"/>
      <c r="QKX89" s="52"/>
      <c r="QKY89" s="52"/>
      <c r="QKZ89" s="52"/>
      <c r="QLA89" s="52"/>
      <c r="QLB89" s="52"/>
      <c r="QLC89" s="52"/>
      <c r="QLD89" s="52"/>
      <c r="QLE89" s="52"/>
      <c r="QLF89" s="52"/>
      <c r="QLG89" s="52"/>
      <c r="QLH89" s="52"/>
      <c r="QLI89" s="52"/>
      <c r="QLJ89" s="52"/>
      <c r="QLK89" s="52"/>
      <c r="QLL89" s="52"/>
      <c r="QLM89" s="52"/>
      <c r="QLN89" s="52"/>
      <c r="QLO89" s="52"/>
      <c r="QLP89" s="52"/>
      <c r="QLQ89" s="52"/>
      <c r="QLR89" s="52"/>
      <c r="QLS89" s="52"/>
      <c r="QLT89" s="52"/>
      <c r="QLU89" s="52"/>
      <c r="QLV89" s="52"/>
      <c r="QLW89" s="52"/>
      <c r="QLX89" s="52"/>
      <c r="QLY89" s="52"/>
      <c r="QLZ89" s="52"/>
      <c r="QMA89" s="52"/>
      <c r="QMB89" s="52"/>
      <c r="QMC89" s="52"/>
      <c r="QMD89" s="52"/>
      <c r="QME89" s="52"/>
      <c r="QMF89" s="52"/>
      <c r="QMG89" s="52"/>
      <c r="QMH89" s="52"/>
      <c r="QMI89" s="52"/>
      <c r="QMJ89" s="52"/>
      <c r="QMK89" s="52"/>
      <c r="QML89" s="52"/>
      <c r="QMM89" s="52"/>
      <c r="QMN89" s="52"/>
      <c r="QMO89" s="52"/>
      <c r="QMP89" s="52"/>
      <c r="QMQ89" s="52"/>
      <c r="QMR89" s="52"/>
      <c r="QMS89" s="52"/>
      <c r="QMT89" s="52"/>
      <c r="QMU89" s="52"/>
      <c r="QMV89" s="52"/>
      <c r="QMW89" s="52"/>
      <c r="QMX89" s="52"/>
      <c r="QMY89" s="52"/>
      <c r="QMZ89" s="52"/>
      <c r="QNA89" s="52"/>
      <c r="QNB89" s="52"/>
      <c r="QNC89" s="52"/>
      <c r="QND89" s="52"/>
      <c r="QNE89" s="52"/>
      <c r="QNF89" s="52"/>
      <c r="QNG89" s="52"/>
      <c r="QNH89" s="52"/>
      <c r="QNI89" s="52"/>
      <c r="QNJ89" s="52"/>
      <c r="QNK89" s="52"/>
      <c r="QNL89" s="52"/>
      <c r="QNM89" s="52"/>
      <c r="QNN89" s="52"/>
      <c r="QNO89" s="52"/>
      <c r="QNP89" s="52"/>
      <c r="QNQ89" s="52"/>
      <c r="QNR89" s="52"/>
      <c r="QNS89" s="52"/>
      <c r="QNT89" s="52"/>
      <c r="QNU89" s="52"/>
      <c r="QNV89" s="52"/>
      <c r="QNW89" s="52"/>
      <c r="QNX89" s="52"/>
      <c r="QNY89" s="52"/>
      <c r="QNZ89" s="52"/>
      <c r="QOA89" s="52"/>
      <c r="QOB89" s="52"/>
      <c r="QOC89" s="52"/>
      <c r="QOD89" s="52"/>
      <c r="QOE89" s="52"/>
      <c r="QOF89" s="52"/>
      <c r="QOG89" s="52"/>
      <c r="QOH89" s="52"/>
      <c r="QOI89" s="52"/>
      <c r="QOJ89" s="52"/>
      <c r="QOK89" s="52"/>
      <c r="QOL89" s="52"/>
      <c r="QOM89" s="52"/>
      <c r="QON89" s="52"/>
      <c r="QOO89" s="52"/>
      <c r="QOP89" s="52"/>
      <c r="QOQ89" s="52"/>
      <c r="QOR89" s="52"/>
      <c r="QOS89" s="52"/>
      <c r="QOT89" s="52"/>
      <c r="QOU89" s="52"/>
      <c r="QOV89" s="52"/>
      <c r="QOW89" s="52"/>
      <c r="QOX89" s="52"/>
      <c r="QOY89" s="52"/>
      <c r="QOZ89" s="52"/>
      <c r="QPA89" s="52"/>
      <c r="QPB89" s="52"/>
      <c r="QPC89" s="52"/>
      <c r="QPD89" s="52"/>
      <c r="QPE89" s="52"/>
      <c r="QPF89" s="52"/>
      <c r="QPG89" s="52"/>
      <c r="QPH89" s="52"/>
      <c r="QPI89" s="52"/>
      <c r="QPJ89" s="52"/>
      <c r="QPK89" s="52"/>
      <c r="QPL89" s="52"/>
      <c r="QPM89" s="52"/>
      <c r="QPN89" s="52"/>
      <c r="QPO89" s="52"/>
      <c r="QPP89" s="52"/>
      <c r="QPQ89" s="52"/>
      <c r="QPR89" s="52"/>
      <c r="QPS89" s="52"/>
      <c r="QPT89" s="52"/>
      <c r="QPU89" s="52"/>
      <c r="QPV89" s="52"/>
      <c r="QPW89" s="52"/>
      <c r="QPX89" s="52"/>
      <c r="QPY89" s="52"/>
      <c r="QPZ89" s="52"/>
      <c r="QQA89" s="52"/>
      <c r="QQB89" s="52"/>
      <c r="QQC89" s="52"/>
      <c r="QQD89" s="52"/>
      <c r="QQE89" s="52"/>
      <c r="QQF89" s="52"/>
      <c r="QQG89" s="52"/>
      <c r="QQH89" s="52"/>
      <c r="QQI89" s="52"/>
      <c r="QQJ89" s="52"/>
      <c r="QQK89" s="52"/>
      <c r="QQL89" s="52"/>
      <c r="QQM89" s="52"/>
      <c r="QQN89" s="52"/>
      <c r="QQO89" s="52"/>
      <c r="QQP89" s="52"/>
      <c r="QQQ89" s="52"/>
      <c r="QQR89" s="52"/>
      <c r="QQS89" s="52"/>
      <c r="QQT89" s="52"/>
      <c r="QQU89" s="52"/>
      <c r="QQV89" s="52"/>
      <c r="QQW89" s="52"/>
      <c r="QQX89" s="52"/>
      <c r="QQY89" s="52"/>
      <c r="QQZ89" s="52"/>
      <c r="QRA89" s="52"/>
      <c r="QRB89" s="52"/>
      <c r="QRC89" s="52"/>
      <c r="QRD89" s="52"/>
      <c r="QRE89" s="52"/>
      <c r="QRF89" s="52"/>
      <c r="QRG89" s="52"/>
      <c r="QRH89" s="52"/>
      <c r="QRI89" s="52"/>
      <c r="QRJ89" s="52"/>
      <c r="QRK89" s="52"/>
      <c r="QRL89" s="52"/>
      <c r="QRM89" s="52"/>
      <c r="QRN89" s="52"/>
      <c r="QRO89" s="52"/>
      <c r="QRP89" s="52"/>
      <c r="QRQ89" s="52"/>
      <c r="QRR89" s="52"/>
      <c r="QRS89" s="52"/>
      <c r="QRT89" s="52"/>
      <c r="QRU89" s="52"/>
      <c r="QRV89" s="52"/>
      <c r="QRW89" s="52"/>
      <c r="QRX89" s="52"/>
      <c r="QRY89" s="52"/>
      <c r="QRZ89" s="52"/>
      <c r="QSA89" s="52"/>
      <c r="QSB89" s="52"/>
      <c r="QSC89" s="52"/>
      <c r="QSD89" s="52"/>
      <c r="QSE89" s="52"/>
      <c r="QSF89" s="52"/>
      <c r="QSG89" s="52"/>
      <c r="QSH89" s="52"/>
      <c r="QSI89" s="52"/>
      <c r="QSJ89" s="52"/>
      <c r="QSK89" s="52"/>
      <c r="QSL89" s="52"/>
      <c r="QSM89" s="52"/>
      <c r="QSN89" s="52"/>
      <c r="QSO89" s="52"/>
      <c r="QSP89" s="52"/>
      <c r="QSQ89" s="52"/>
      <c r="QSR89" s="52"/>
      <c r="QSS89" s="52"/>
      <c r="QST89" s="52"/>
      <c r="QSU89" s="52"/>
      <c r="QSV89" s="52"/>
      <c r="QSW89" s="52"/>
      <c r="QSX89" s="52"/>
      <c r="QSY89" s="52"/>
      <c r="QSZ89" s="52"/>
      <c r="QTA89" s="52"/>
      <c r="QTB89" s="52"/>
      <c r="QTC89" s="52"/>
      <c r="QTD89" s="52"/>
      <c r="QTE89" s="52"/>
      <c r="QTF89" s="52"/>
      <c r="QTG89" s="52"/>
      <c r="QTH89" s="52"/>
      <c r="QTI89" s="52"/>
      <c r="QTJ89" s="52"/>
      <c r="QTK89" s="52"/>
      <c r="QTL89" s="52"/>
      <c r="QTM89" s="52"/>
      <c r="QTN89" s="52"/>
      <c r="QTO89" s="52"/>
      <c r="QTP89" s="52"/>
      <c r="QTQ89" s="52"/>
      <c r="QTR89" s="52"/>
      <c r="QTS89" s="52"/>
      <c r="QTT89" s="52"/>
      <c r="QTU89" s="52"/>
      <c r="QTV89" s="52"/>
      <c r="QTW89" s="52"/>
      <c r="QTX89" s="52"/>
      <c r="QTY89" s="52"/>
      <c r="QTZ89" s="52"/>
      <c r="QUA89" s="52"/>
      <c r="QUB89" s="52"/>
      <c r="QUC89" s="52"/>
      <c r="QUD89" s="52"/>
      <c r="QUE89" s="52"/>
      <c r="QUF89" s="52"/>
      <c r="QUG89" s="52"/>
      <c r="QUH89" s="52"/>
      <c r="QUI89" s="52"/>
      <c r="QUJ89" s="52"/>
      <c r="QUK89" s="52"/>
      <c r="QUL89" s="52"/>
      <c r="QUM89" s="52"/>
      <c r="QUN89" s="52"/>
      <c r="QUO89" s="52"/>
      <c r="QUP89" s="52"/>
      <c r="QUQ89" s="52"/>
      <c r="QUR89" s="52"/>
      <c r="QUS89" s="52"/>
      <c r="QUT89" s="52"/>
      <c r="QUU89" s="52"/>
      <c r="QUV89" s="52"/>
      <c r="QUW89" s="52"/>
      <c r="QUX89" s="52"/>
      <c r="QUY89" s="52"/>
      <c r="QUZ89" s="52"/>
      <c r="QVA89" s="52"/>
      <c r="QVB89" s="52"/>
      <c r="QVC89" s="52"/>
      <c r="QVD89" s="52"/>
      <c r="QVE89" s="52"/>
      <c r="QVF89" s="52"/>
      <c r="QVG89" s="52"/>
      <c r="QVH89" s="52"/>
      <c r="QVI89" s="52"/>
      <c r="QVJ89" s="52"/>
      <c r="QVK89" s="52"/>
      <c r="QVL89" s="52"/>
      <c r="QVM89" s="52"/>
      <c r="QVN89" s="52"/>
      <c r="QVO89" s="52"/>
      <c r="QVP89" s="52"/>
      <c r="QVQ89" s="52"/>
      <c r="QVR89" s="52"/>
      <c r="QVS89" s="52"/>
      <c r="QVT89" s="52"/>
      <c r="QVU89" s="52"/>
      <c r="QVV89" s="52"/>
      <c r="QVW89" s="52"/>
      <c r="QVX89" s="52"/>
      <c r="QVY89" s="52"/>
      <c r="QVZ89" s="52"/>
      <c r="QWA89" s="52"/>
      <c r="QWB89" s="52"/>
      <c r="QWC89" s="52"/>
      <c r="QWD89" s="52"/>
      <c r="QWE89" s="52"/>
      <c r="QWF89" s="52"/>
      <c r="QWG89" s="52"/>
      <c r="QWH89" s="52"/>
      <c r="QWI89" s="52"/>
      <c r="QWJ89" s="52"/>
      <c r="QWK89" s="52"/>
      <c r="QWL89" s="52"/>
      <c r="QWM89" s="52"/>
      <c r="QWN89" s="52"/>
      <c r="QWO89" s="52"/>
      <c r="QWP89" s="52"/>
      <c r="QWQ89" s="52"/>
      <c r="QWR89" s="52"/>
      <c r="QWS89" s="52"/>
      <c r="QWT89" s="52"/>
      <c r="QWU89" s="52"/>
      <c r="QWV89" s="52"/>
      <c r="QWW89" s="52"/>
      <c r="QWX89" s="52"/>
      <c r="QWY89" s="52"/>
      <c r="QWZ89" s="52"/>
      <c r="QXA89" s="52"/>
      <c r="QXB89" s="52"/>
      <c r="QXC89" s="52"/>
      <c r="QXD89" s="52"/>
      <c r="QXE89" s="52"/>
      <c r="QXF89" s="52"/>
      <c r="QXG89" s="52"/>
      <c r="QXH89" s="52"/>
      <c r="QXI89" s="52"/>
      <c r="QXJ89" s="52"/>
      <c r="QXK89" s="52"/>
      <c r="QXL89" s="52"/>
      <c r="QXM89" s="52"/>
      <c r="QXN89" s="52"/>
      <c r="QXO89" s="52"/>
      <c r="QXP89" s="52"/>
      <c r="QXQ89" s="52"/>
      <c r="QXR89" s="52"/>
      <c r="QXS89" s="52"/>
      <c r="QXT89" s="52"/>
      <c r="QXU89" s="52"/>
      <c r="QXV89" s="52"/>
      <c r="QXW89" s="52"/>
      <c r="QXX89" s="52"/>
      <c r="QXY89" s="52"/>
      <c r="QXZ89" s="52"/>
      <c r="QYA89" s="52"/>
      <c r="QYB89" s="52"/>
      <c r="QYC89" s="52"/>
      <c r="QYD89" s="52"/>
      <c r="QYE89" s="52"/>
      <c r="QYF89" s="52"/>
      <c r="QYG89" s="52"/>
      <c r="QYH89" s="52"/>
      <c r="QYI89" s="52"/>
      <c r="QYJ89" s="52"/>
      <c r="QYK89" s="52"/>
      <c r="QYL89" s="52"/>
      <c r="QYM89" s="52"/>
      <c r="QYN89" s="52"/>
      <c r="QYO89" s="52"/>
      <c r="QYP89" s="52"/>
      <c r="QYQ89" s="52"/>
      <c r="QYR89" s="52"/>
      <c r="QYS89" s="52"/>
      <c r="QYT89" s="52"/>
      <c r="QYU89" s="52"/>
      <c r="QYV89" s="52"/>
      <c r="QYW89" s="52"/>
      <c r="QYX89" s="52"/>
      <c r="QYY89" s="52"/>
      <c r="QYZ89" s="52"/>
      <c r="QZA89" s="52"/>
      <c r="QZB89" s="52"/>
      <c r="QZC89" s="52"/>
      <c r="QZD89" s="52"/>
      <c r="QZE89" s="52"/>
      <c r="QZF89" s="52"/>
      <c r="QZG89" s="52"/>
      <c r="QZH89" s="52"/>
      <c r="QZI89" s="52"/>
      <c r="QZJ89" s="52"/>
      <c r="QZK89" s="52"/>
      <c r="QZL89" s="52"/>
      <c r="QZM89" s="52"/>
      <c r="QZN89" s="52"/>
      <c r="QZO89" s="52"/>
      <c r="QZP89" s="52"/>
      <c r="QZQ89" s="52"/>
      <c r="QZR89" s="52"/>
      <c r="QZS89" s="52"/>
      <c r="QZT89" s="52"/>
      <c r="QZU89" s="52"/>
      <c r="QZV89" s="52"/>
      <c r="QZW89" s="52"/>
      <c r="QZX89" s="52"/>
      <c r="QZY89" s="52"/>
      <c r="QZZ89" s="52"/>
      <c r="RAA89" s="52"/>
      <c r="RAB89" s="52"/>
      <c r="RAC89" s="52"/>
      <c r="RAD89" s="52"/>
      <c r="RAE89" s="52"/>
      <c r="RAF89" s="52"/>
      <c r="RAG89" s="52"/>
      <c r="RAH89" s="52"/>
      <c r="RAI89" s="52"/>
      <c r="RAJ89" s="52"/>
      <c r="RAK89" s="52"/>
      <c r="RAL89" s="52"/>
      <c r="RAM89" s="52"/>
      <c r="RAN89" s="52"/>
      <c r="RAO89" s="52"/>
      <c r="RAP89" s="52"/>
      <c r="RAQ89" s="52"/>
      <c r="RAR89" s="52"/>
      <c r="RAS89" s="52"/>
      <c r="RAT89" s="52"/>
      <c r="RAU89" s="52"/>
      <c r="RAV89" s="52"/>
      <c r="RAW89" s="52"/>
      <c r="RAX89" s="52"/>
      <c r="RAY89" s="52"/>
      <c r="RAZ89" s="52"/>
      <c r="RBA89" s="52"/>
      <c r="RBB89" s="52"/>
      <c r="RBC89" s="52"/>
      <c r="RBD89" s="52"/>
      <c r="RBE89" s="52"/>
      <c r="RBF89" s="52"/>
      <c r="RBG89" s="52"/>
      <c r="RBH89" s="52"/>
      <c r="RBI89" s="52"/>
      <c r="RBJ89" s="52"/>
      <c r="RBK89" s="52"/>
      <c r="RBL89" s="52"/>
      <c r="RBM89" s="52"/>
      <c r="RBN89" s="52"/>
      <c r="RBO89" s="52"/>
      <c r="RBP89" s="52"/>
      <c r="RBQ89" s="52"/>
      <c r="RBR89" s="52"/>
      <c r="RBS89" s="52"/>
      <c r="RBT89" s="52"/>
      <c r="RBU89" s="52"/>
      <c r="RBV89" s="52"/>
      <c r="RBW89" s="52"/>
      <c r="RBX89" s="52"/>
      <c r="RBY89" s="52"/>
      <c r="RBZ89" s="52"/>
      <c r="RCA89" s="52"/>
      <c r="RCB89" s="52"/>
      <c r="RCC89" s="52"/>
      <c r="RCD89" s="52"/>
      <c r="RCE89" s="52"/>
      <c r="RCF89" s="52"/>
      <c r="RCG89" s="52"/>
      <c r="RCH89" s="52"/>
      <c r="RCI89" s="52"/>
      <c r="RCJ89" s="52"/>
      <c r="RCK89" s="52"/>
      <c r="RCL89" s="52"/>
      <c r="RCM89" s="52"/>
      <c r="RCN89" s="52"/>
      <c r="RCO89" s="52"/>
      <c r="RCP89" s="52"/>
      <c r="RCQ89" s="52"/>
      <c r="RCR89" s="52"/>
      <c r="RCS89" s="52"/>
      <c r="RCT89" s="52"/>
      <c r="RCU89" s="52"/>
      <c r="RCV89" s="52"/>
      <c r="RCW89" s="52"/>
      <c r="RCX89" s="52"/>
      <c r="RCY89" s="52"/>
      <c r="RCZ89" s="52"/>
      <c r="RDA89" s="52"/>
      <c r="RDB89" s="52"/>
      <c r="RDC89" s="52"/>
      <c r="RDD89" s="52"/>
      <c r="RDE89" s="52"/>
      <c r="RDF89" s="52"/>
      <c r="RDG89" s="52"/>
      <c r="RDH89" s="52"/>
      <c r="RDI89" s="52"/>
      <c r="RDJ89" s="52"/>
      <c r="RDK89" s="52"/>
      <c r="RDL89" s="52"/>
      <c r="RDM89" s="52"/>
      <c r="RDN89" s="52"/>
      <c r="RDO89" s="52"/>
      <c r="RDP89" s="52"/>
      <c r="RDQ89" s="52"/>
      <c r="RDR89" s="52"/>
      <c r="RDS89" s="52"/>
      <c r="RDT89" s="52"/>
      <c r="RDU89" s="52"/>
      <c r="RDV89" s="52"/>
      <c r="RDW89" s="52"/>
      <c r="RDX89" s="52"/>
      <c r="RDY89" s="52"/>
      <c r="RDZ89" s="52"/>
      <c r="REA89" s="52"/>
      <c r="REB89" s="52"/>
      <c r="REC89" s="52"/>
      <c r="RED89" s="52"/>
      <c r="REE89" s="52"/>
      <c r="REF89" s="52"/>
      <c r="REG89" s="52"/>
      <c r="REH89" s="52"/>
      <c r="REI89" s="52"/>
      <c r="REJ89" s="52"/>
      <c r="REK89" s="52"/>
      <c r="REL89" s="52"/>
      <c r="REM89" s="52"/>
      <c r="REN89" s="52"/>
      <c r="REO89" s="52"/>
      <c r="REP89" s="52"/>
      <c r="REQ89" s="52"/>
      <c r="RER89" s="52"/>
      <c r="RES89" s="52"/>
      <c r="RET89" s="52"/>
      <c r="REU89" s="52"/>
      <c r="REV89" s="52"/>
      <c r="REW89" s="52"/>
      <c r="REX89" s="52"/>
      <c r="REY89" s="52"/>
      <c r="REZ89" s="52"/>
      <c r="RFA89" s="52"/>
      <c r="RFB89" s="52"/>
      <c r="RFC89" s="52"/>
      <c r="RFD89" s="52"/>
      <c r="RFE89" s="52"/>
      <c r="RFF89" s="52"/>
      <c r="RFG89" s="52"/>
      <c r="RFH89" s="52"/>
      <c r="RFI89" s="52"/>
      <c r="RFJ89" s="52"/>
      <c r="RFK89" s="52"/>
      <c r="RFL89" s="52"/>
      <c r="RFM89" s="52"/>
      <c r="RFN89" s="52"/>
      <c r="RFO89" s="52"/>
      <c r="RFP89" s="52"/>
      <c r="RFQ89" s="52"/>
      <c r="RFR89" s="52"/>
      <c r="RFS89" s="52"/>
      <c r="RFT89" s="52"/>
      <c r="RFU89" s="52"/>
      <c r="RFV89" s="52"/>
      <c r="RFW89" s="52"/>
      <c r="RFX89" s="52"/>
      <c r="RFY89" s="52"/>
      <c r="RFZ89" s="52"/>
      <c r="RGA89" s="52"/>
      <c r="RGB89" s="52"/>
      <c r="RGC89" s="52"/>
      <c r="RGD89" s="52"/>
      <c r="RGE89" s="52"/>
      <c r="RGF89" s="52"/>
      <c r="RGG89" s="52"/>
      <c r="RGH89" s="52"/>
      <c r="RGI89" s="52"/>
      <c r="RGJ89" s="52"/>
      <c r="RGK89" s="52"/>
      <c r="RGL89" s="52"/>
      <c r="RGM89" s="52"/>
      <c r="RGN89" s="52"/>
      <c r="RGO89" s="52"/>
      <c r="RGP89" s="52"/>
      <c r="RGQ89" s="52"/>
      <c r="RGR89" s="52"/>
      <c r="RGS89" s="52"/>
      <c r="RGT89" s="52"/>
      <c r="RGU89" s="52"/>
      <c r="RGV89" s="52"/>
      <c r="RGW89" s="52"/>
      <c r="RGX89" s="52"/>
      <c r="RGY89" s="52"/>
      <c r="RGZ89" s="52"/>
      <c r="RHA89" s="52"/>
      <c r="RHB89" s="52"/>
      <c r="RHC89" s="52"/>
      <c r="RHD89" s="52"/>
      <c r="RHE89" s="52"/>
      <c r="RHF89" s="52"/>
      <c r="RHG89" s="52"/>
      <c r="RHH89" s="52"/>
      <c r="RHI89" s="52"/>
      <c r="RHJ89" s="52"/>
      <c r="RHK89" s="52"/>
      <c r="RHL89" s="52"/>
      <c r="RHM89" s="52"/>
      <c r="RHN89" s="52"/>
      <c r="RHO89" s="52"/>
      <c r="RHP89" s="52"/>
      <c r="RHQ89" s="52"/>
      <c r="RHR89" s="52"/>
      <c r="RHS89" s="52"/>
      <c r="RHT89" s="52"/>
      <c r="RHU89" s="52"/>
      <c r="RHV89" s="52"/>
      <c r="RHW89" s="52"/>
      <c r="RHX89" s="52"/>
      <c r="RHY89" s="52"/>
      <c r="RHZ89" s="52"/>
      <c r="RIA89" s="52"/>
      <c r="RIB89" s="52"/>
      <c r="RIC89" s="52"/>
      <c r="RID89" s="52"/>
      <c r="RIE89" s="52"/>
      <c r="RIF89" s="52"/>
      <c r="RIG89" s="52"/>
      <c r="RIH89" s="52"/>
      <c r="RII89" s="52"/>
      <c r="RIJ89" s="52"/>
      <c r="RIK89" s="52"/>
      <c r="RIL89" s="52"/>
      <c r="RIM89" s="52"/>
      <c r="RIN89" s="52"/>
      <c r="RIO89" s="52"/>
      <c r="RIP89" s="52"/>
      <c r="RIQ89" s="52"/>
      <c r="RIR89" s="52"/>
      <c r="RIS89" s="52"/>
      <c r="RIT89" s="52"/>
      <c r="RIU89" s="52"/>
      <c r="RIV89" s="52"/>
      <c r="RIW89" s="52"/>
      <c r="RIX89" s="52"/>
      <c r="RIY89" s="52"/>
      <c r="RIZ89" s="52"/>
      <c r="RJA89" s="52"/>
      <c r="RJB89" s="52"/>
      <c r="RJC89" s="52"/>
      <c r="RJD89" s="52"/>
      <c r="RJE89" s="52"/>
      <c r="RJF89" s="52"/>
      <c r="RJG89" s="52"/>
      <c r="RJH89" s="52"/>
      <c r="RJI89" s="52"/>
      <c r="RJJ89" s="52"/>
      <c r="RJK89" s="52"/>
      <c r="RJL89" s="52"/>
      <c r="RJM89" s="52"/>
      <c r="RJN89" s="52"/>
      <c r="RJO89" s="52"/>
      <c r="RJP89" s="52"/>
      <c r="RJQ89" s="52"/>
      <c r="RJR89" s="52"/>
      <c r="RJS89" s="52"/>
      <c r="RJT89" s="52"/>
      <c r="RJU89" s="52"/>
      <c r="RJV89" s="52"/>
      <c r="RJW89" s="52"/>
      <c r="RJX89" s="52"/>
      <c r="RJY89" s="52"/>
      <c r="RJZ89" s="52"/>
      <c r="RKA89" s="52"/>
      <c r="RKB89" s="52"/>
      <c r="RKC89" s="52"/>
      <c r="RKD89" s="52"/>
      <c r="RKE89" s="52"/>
      <c r="RKF89" s="52"/>
      <c r="RKG89" s="52"/>
      <c r="RKH89" s="52"/>
      <c r="RKI89" s="52"/>
      <c r="RKJ89" s="52"/>
      <c r="RKK89" s="52"/>
      <c r="RKL89" s="52"/>
      <c r="RKM89" s="52"/>
      <c r="RKN89" s="52"/>
      <c r="RKO89" s="52"/>
      <c r="RKP89" s="52"/>
      <c r="RKQ89" s="52"/>
      <c r="RKR89" s="52"/>
      <c r="RKS89" s="52"/>
      <c r="RKT89" s="52"/>
      <c r="RKU89" s="52"/>
      <c r="RKV89" s="52"/>
      <c r="RKW89" s="52"/>
      <c r="RKX89" s="52"/>
      <c r="RKY89" s="52"/>
      <c r="RKZ89" s="52"/>
      <c r="RLA89" s="52"/>
      <c r="RLB89" s="52"/>
      <c r="RLC89" s="52"/>
      <c r="RLD89" s="52"/>
      <c r="RLE89" s="52"/>
      <c r="RLF89" s="52"/>
      <c r="RLG89" s="52"/>
      <c r="RLH89" s="52"/>
      <c r="RLI89" s="52"/>
      <c r="RLJ89" s="52"/>
      <c r="RLK89" s="52"/>
      <c r="RLL89" s="52"/>
      <c r="RLM89" s="52"/>
      <c r="RLN89" s="52"/>
      <c r="RLO89" s="52"/>
      <c r="RLP89" s="52"/>
      <c r="RLQ89" s="52"/>
      <c r="RLR89" s="52"/>
      <c r="RLS89" s="52"/>
      <c r="RLT89" s="52"/>
      <c r="RLU89" s="52"/>
      <c r="RLV89" s="52"/>
      <c r="RLW89" s="52"/>
      <c r="RLX89" s="52"/>
      <c r="RLY89" s="52"/>
      <c r="RLZ89" s="52"/>
      <c r="RMA89" s="52"/>
      <c r="RMB89" s="52"/>
      <c r="RMC89" s="52"/>
      <c r="RMD89" s="52"/>
      <c r="RME89" s="52"/>
      <c r="RMF89" s="52"/>
      <c r="RMG89" s="52"/>
      <c r="RMH89" s="52"/>
      <c r="RMI89" s="52"/>
      <c r="RMJ89" s="52"/>
      <c r="RMK89" s="52"/>
      <c r="RML89" s="52"/>
      <c r="RMM89" s="52"/>
      <c r="RMN89" s="52"/>
      <c r="RMO89" s="52"/>
      <c r="RMP89" s="52"/>
      <c r="RMQ89" s="52"/>
      <c r="RMR89" s="52"/>
      <c r="RMS89" s="52"/>
      <c r="RMT89" s="52"/>
      <c r="RMU89" s="52"/>
      <c r="RMV89" s="52"/>
      <c r="RMW89" s="52"/>
      <c r="RMX89" s="52"/>
      <c r="RMY89" s="52"/>
      <c r="RMZ89" s="52"/>
      <c r="RNA89" s="52"/>
      <c r="RNB89" s="52"/>
      <c r="RNC89" s="52"/>
      <c r="RND89" s="52"/>
      <c r="RNE89" s="52"/>
      <c r="RNF89" s="52"/>
      <c r="RNG89" s="52"/>
      <c r="RNH89" s="52"/>
      <c r="RNI89" s="52"/>
      <c r="RNJ89" s="52"/>
      <c r="RNK89" s="52"/>
      <c r="RNL89" s="52"/>
      <c r="RNM89" s="52"/>
      <c r="RNN89" s="52"/>
      <c r="RNO89" s="52"/>
      <c r="RNP89" s="52"/>
      <c r="RNQ89" s="52"/>
      <c r="RNR89" s="52"/>
      <c r="RNS89" s="52"/>
      <c r="RNT89" s="52"/>
      <c r="RNU89" s="52"/>
      <c r="RNV89" s="52"/>
      <c r="RNW89" s="52"/>
      <c r="RNX89" s="52"/>
      <c r="RNY89" s="52"/>
      <c r="RNZ89" s="52"/>
      <c r="ROA89" s="52"/>
      <c r="ROB89" s="52"/>
      <c r="ROC89" s="52"/>
      <c r="ROD89" s="52"/>
      <c r="ROE89" s="52"/>
      <c r="ROF89" s="52"/>
      <c r="ROG89" s="52"/>
      <c r="ROH89" s="52"/>
      <c r="ROI89" s="52"/>
      <c r="ROJ89" s="52"/>
      <c r="ROK89" s="52"/>
      <c r="ROL89" s="52"/>
      <c r="ROM89" s="52"/>
      <c r="RON89" s="52"/>
      <c r="ROO89" s="52"/>
      <c r="ROP89" s="52"/>
      <c r="ROQ89" s="52"/>
      <c r="ROR89" s="52"/>
      <c r="ROS89" s="52"/>
      <c r="ROT89" s="52"/>
      <c r="ROU89" s="52"/>
      <c r="ROV89" s="52"/>
      <c r="ROW89" s="52"/>
      <c r="ROX89" s="52"/>
      <c r="ROY89" s="52"/>
      <c r="ROZ89" s="52"/>
      <c r="RPA89" s="52"/>
      <c r="RPB89" s="52"/>
      <c r="RPC89" s="52"/>
      <c r="RPD89" s="52"/>
      <c r="RPE89" s="52"/>
      <c r="RPF89" s="52"/>
      <c r="RPG89" s="52"/>
      <c r="RPH89" s="52"/>
      <c r="RPI89" s="52"/>
      <c r="RPJ89" s="52"/>
      <c r="RPK89" s="52"/>
      <c r="RPL89" s="52"/>
      <c r="RPM89" s="52"/>
      <c r="RPN89" s="52"/>
      <c r="RPO89" s="52"/>
      <c r="RPP89" s="52"/>
      <c r="RPQ89" s="52"/>
      <c r="RPR89" s="52"/>
      <c r="RPS89" s="52"/>
      <c r="RPT89" s="52"/>
      <c r="RPU89" s="52"/>
      <c r="RPV89" s="52"/>
      <c r="RPW89" s="52"/>
      <c r="RPX89" s="52"/>
      <c r="RPY89" s="52"/>
      <c r="RPZ89" s="52"/>
      <c r="RQA89" s="52"/>
      <c r="RQB89" s="52"/>
      <c r="RQC89" s="52"/>
      <c r="RQD89" s="52"/>
      <c r="RQE89" s="52"/>
      <c r="RQF89" s="52"/>
      <c r="RQG89" s="52"/>
      <c r="RQH89" s="52"/>
      <c r="RQI89" s="52"/>
      <c r="RQJ89" s="52"/>
      <c r="RQK89" s="52"/>
      <c r="RQL89" s="52"/>
      <c r="RQM89" s="52"/>
      <c r="RQN89" s="52"/>
      <c r="RQO89" s="52"/>
      <c r="RQP89" s="52"/>
      <c r="RQQ89" s="52"/>
      <c r="RQR89" s="52"/>
      <c r="RQS89" s="52"/>
      <c r="RQT89" s="52"/>
      <c r="RQU89" s="52"/>
      <c r="RQV89" s="52"/>
      <c r="RQW89" s="52"/>
      <c r="RQX89" s="52"/>
      <c r="RQY89" s="52"/>
      <c r="RQZ89" s="52"/>
      <c r="RRA89" s="52"/>
      <c r="RRB89" s="52"/>
      <c r="RRC89" s="52"/>
      <c r="RRD89" s="52"/>
      <c r="RRE89" s="52"/>
      <c r="RRF89" s="52"/>
      <c r="RRG89" s="52"/>
      <c r="RRH89" s="52"/>
      <c r="RRI89" s="52"/>
      <c r="RRJ89" s="52"/>
      <c r="RRK89" s="52"/>
      <c r="RRL89" s="52"/>
      <c r="RRM89" s="52"/>
      <c r="RRN89" s="52"/>
      <c r="RRO89" s="52"/>
      <c r="RRP89" s="52"/>
      <c r="RRQ89" s="52"/>
      <c r="RRR89" s="52"/>
      <c r="RRS89" s="52"/>
      <c r="RRT89" s="52"/>
      <c r="RRU89" s="52"/>
      <c r="RRV89" s="52"/>
      <c r="RRW89" s="52"/>
      <c r="RRX89" s="52"/>
      <c r="RRY89" s="52"/>
      <c r="RRZ89" s="52"/>
      <c r="RSA89" s="52"/>
      <c r="RSB89" s="52"/>
      <c r="RSC89" s="52"/>
      <c r="RSD89" s="52"/>
      <c r="RSE89" s="52"/>
      <c r="RSF89" s="52"/>
      <c r="RSG89" s="52"/>
      <c r="RSH89" s="52"/>
      <c r="RSI89" s="52"/>
      <c r="RSJ89" s="52"/>
      <c r="RSK89" s="52"/>
      <c r="RSL89" s="52"/>
      <c r="RSM89" s="52"/>
      <c r="RSN89" s="52"/>
      <c r="RSO89" s="52"/>
      <c r="RSP89" s="52"/>
      <c r="RSQ89" s="52"/>
      <c r="RSR89" s="52"/>
      <c r="RSS89" s="52"/>
      <c r="RST89" s="52"/>
      <c r="RSU89" s="52"/>
      <c r="RSV89" s="52"/>
      <c r="RSW89" s="52"/>
      <c r="RSX89" s="52"/>
      <c r="RSY89" s="52"/>
      <c r="RSZ89" s="52"/>
      <c r="RTA89" s="52"/>
      <c r="RTB89" s="52"/>
      <c r="RTC89" s="52"/>
      <c r="RTD89" s="52"/>
      <c r="RTE89" s="52"/>
      <c r="RTF89" s="52"/>
      <c r="RTG89" s="52"/>
      <c r="RTH89" s="52"/>
      <c r="RTI89" s="52"/>
      <c r="RTJ89" s="52"/>
      <c r="RTK89" s="52"/>
      <c r="RTL89" s="52"/>
      <c r="RTM89" s="52"/>
      <c r="RTN89" s="52"/>
      <c r="RTO89" s="52"/>
      <c r="RTP89" s="52"/>
      <c r="RTQ89" s="52"/>
      <c r="RTR89" s="52"/>
      <c r="RTS89" s="52"/>
      <c r="RTT89" s="52"/>
      <c r="RTU89" s="52"/>
      <c r="RTV89" s="52"/>
      <c r="RTW89" s="52"/>
      <c r="RTX89" s="52"/>
      <c r="RTY89" s="52"/>
      <c r="RTZ89" s="52"/>
      <c r="RUA89" s="52"/>
      <c r="RUB89" s="52"/>
      <c r="RUC89" s="52"/>
      <c r="RUD89" s="52"/>
      <c r="RUE89" s="52"/>
      <c r="RUF89" s="52"/>
      <c r="RUG89" s="52"/>
      <c r="RUH89" s="52"/>
      <c r="RUI89" s="52"/>
      <c r="RUJ89" s="52"/>
      <c r="RUK89" s="52"/>
      <c r="RUL89" s="52"/>
      <c r="RUM89" s="52"/>
      <c r="RUN89" s="52"/>
      <c r="RUO89" s="52"/>
      <c r="RUP89" s="52"/>
      <c r="RUQ89" s="52"/>
      <c r="RUR89" s="52"/>
      <c r="RUS89" s="52"/>
      <c r="RUT89" s="52"/>
      <c r="RUU89" s="52"/>
      <c r="RUV89" s="52"/>
      <c r="RUW89" s="52"/>
      <c r="RUX89" s="52"/>
      <c r="RUY89" s="52"/>
      <c r="RUZ89" s="52"/>
      <c r="RVA89" s="52"/>
      <c r="RVB89" s="52"/>
      <c r="RVC89" s="52"/>
      <c r="RVD89" s="52"/>
      <c r="RVE89" s="52"/>
      <c r="RVF89" s="52"/>
      <c r="RVG89" s="52"/>
      <c r="RVH89" s="52"/>
      <c r="RVI89" s="52"/>
      <c r="RVJ89" s="52"/>
      <c r="RVK89" s="52"/>
      <c r="RVL89" s="52"/>
      <c r="RVM89" s="52"/>
      <c r="RVN89" s="52"/>
      <c r="RVO89" s="52"/>
      <c r="RVP89" s="52"/>
      <c r="RVQ89" s="52"/>
      <c r="RVR89" s="52"/>
      <c r="RVS89" s="52"/>
      <c r="RVT89" s="52"/>
      <c r="RVU89" s="52"/>
      <c r="RVV89" s="52"/>
      <c r="RVW89" s="52"/>
      <c r="RVX89" s="52"/>
      <c r="RVY89" s="52"/>
      <c r="RVZ89" s="52"/>
      <c r="RWA89" s="52"/>
      <c r="RWB89" s="52"/>
      <c r="RWC89" s="52"/>
      <c r="RWD89" s="52"/>
      <c r="RWE89" s="52"/>
      <c r="RWF89" s="52"/>
      <c r="RWG89" s="52"/>
      <c r="RWH89" s="52"/>
      <c r="RWI89" s="52"/>
      <c r="RWJ89" s="52"/>
      <c r="RWK89" s="52"/>
      <c r="RWL89" s="52"/>
      <c r="RWM89" s="52"/>
      <c r="RWN89" s="52"/>
      <c r="RWO89" s="52"/>
      <c r="RWP89" s="52"/>
      <c r="RWQ89" s="52"/>
      <c r="RWR89" s="52"/>
      <c r="RWS89" s="52"/>
      <c r="RWT89" s="52"/>
      <c r="RWU89" s="52"/>
      <c r="RWV89" s="52"/>
      <c r="RWW89" s="52"/>
      <c r="RWX89" s="52"/>
      <c r="RWY89" s="52"/>
      <c r="RWZ89" s="52"/>
      <c r="RXA89" s="52"/>
      <c r="RXB89" s="52"/>
      <c r="RXC89" s="52"/>
      <c r="RXD89" s="52"/>
      <c r="RXE89" s="52"/>
      <c r="RXF89" s="52"/>
      <c r="RXG89" s="52"/>
      <c r="RXH89" s="52"/>
      <c r="RXI89" s="52"/>
      <c r="RXJ89" s="52"/>
      <c r="RXK89" s="52"/>
      <c r="RXL89" s="52"/>
      <c r="RXM89" s="52"/>
      <c r="RXN89" s="52"/>
      <c r="RXO89" s="52"/>
      <c r="RXP89" s="52"/>
      <c r="RXQ89" s="52"/>
      <c r="RXR89" s="52"/>
      <c r="RXS89" s="52"/>
      <c r="RXT89" s="52"/>
      <c r="RXU89" s="52"/>
      <c r="RXV89" s="52"/>
      <c r="RXW89" s="52"/>
      <c r="RXX89" s="52"/>
      <c r="RXY89" s="52"/>
      <c r="RXZ89" s="52"/>
      <c r="RYA89" s="52"/>
      <c r="RYB89" s="52"/>
      <c r="RYC89" s="52"/>
      <c r="RYD89" s="52"/>
      <c r="RYE89" s="52"/>
      <c r="RYF89" s="52"/>
      <c r="RYG89" s="52"/>
      <c r="RYH89" s="52"/>
      <c r="RYI89" s="52"/>
      <c r="RYJ89" s="52"/>
      <c r="RYK89" s="52"/>
      <c r="RYL89" s="52"/>
      <c r="RYM89" s="52"/>
      <c r="RYN89" s="52"/>
      <c r="RYO89" s="52"/>
      <c r="RYP89" s="52"/>
      <c r="RYQ89" s="52"/>
      <c r="RYR89" s="52"/>
      <c r="RYS89" s="52"/>
      <c r="RYT89" s="52"/>
      <c r="RYU89" s="52"/>
      <c r="RYV89" s="52"/>
      <c r="RYW89" s="52"/>
      <c r="RYX89" s="52"/>
      <c r="RYY89" s="52"/>
      <c r="RYZ89" s="52"/>
      <c r="RZA89" s="52"/>
      <c r="RZB89" s="52"/>
      <c r="RZC89" s="52"/>
      <c r="RZD89" s="52"/>
      <c r="RZE89" s="52"/>
      <c r="RZF89" s="52"/>
      <c r="RZG89" s="52"/>
      <c r="RZH89" s="52"/>
      <c r="RZI89" s="52"/>
      <c r="RZJ89" s="52"/>
      <c r="RZK89" s="52"/>
      <c r="RZL89" s="52"/>
      <c r="RZM89" s="52"/>
      <c r="RZN89" s="52"/>
      <c r="RZO89" s="52"/>
      <c r="RZP89" s="52"/>
      <c r="RZQ89" s="52"/>
      <c r="RZR89" s="52"/>
      <c r="RZS89" s="52"/>
      <c r="RZT89" s="52"/>
      <c r="RZU89" s="52"/>
      <c r="RZV89" s="52"/>
      <c r="RZW89" s="52"/>
      <c r="RZX89" s="52"/>
      <c r="RZY89" s="52"/>
      <c r="RZZ89" s="52"/>
      <c r="SAA89" s="52"/>
      <c r="SAB89" s="52"/>
      <c r="SAC89" s="52"/>
      <c r="SAD89" s="52"/>
      <c r="SAE89" s="52"/>
      <c r="SAF89" s="52"/>
      <c r="SAG89" s="52"/>
      <c r="SAH89" s="52"/>
      <c r="SAI89" s="52"/>
      <c r="SAJ89" s="52"/>
      <c r="SAK89" s="52"/>
      <c r="SAL89" s="52"/>
      <c r="SAM89" s="52"/>
      <c r="SAN89" s="52"/>
      <c r="SAO89" s="52"/>
      <c r="SAP89" s="52"/>
      <c r="SAQ89" s="52"/>
      <c r="SAR89" s="52"/>
      <c r="SAS89" s="52"/>
      <c r="SAT89" s="52"/>
      <c r="SAU89" s="52"/>
      <c r="SAV89" s="52"/>
      <c r="SAW89" s="52"/>
      <c r="SAX89" s="52"/>
      <c r="SAY89" s="52"/>
      <c r="SAZ89" s="52"/>
      <c r="SBA89" s="52"/>
      <c r="SBB89" s="52"/>
      <c r="SBC89" s="52"/>
      <c r="SBD89" s="52"/>
      <c r="SBE89" s="52"/>
      <c r="SBF89" s="52"/>
      <c r="SBG89" s="52"/>
      <c r="SBH89" s="52"/>
      <c r="SBI89" s="52"/>
      <c r="SBJ89" s="52"/>
      <c r="SBK89" s="52"/>
      <c r="SBL89" s="52"/>
      <c r="SBM89" s="52"/>
      <c r="SBN89" s="52"/>
      <c r="SBO89" s="52"/>
      <c r="SBP89" s="52"/>
      <c r="SBQ89" s="52"/>
      <c r="SBR89" s="52"/>
      <c r="SBS89" s="52"/>
      <c r="SBT89" s="52"/>
      <c r="SBU89" s="52"/>
      <c r="SBV89" s="52"/>
      <c r="SBW89" s="52"/>
      <c r="SBX89" s="52"/>
      <c r="SBY89" s="52"/>
      <c r="SBZ89" s="52"/>
      <c r="SCA89" s="52"/>
      <c r="SCB89" s="52"/>
      <c r="SCC89" s="52"/>
      <c r="SCD89" s="52"/>
      <c r="SCE89" s="52"/>
      <c r="SCF89" s="52"/>
      <c r="SCG89" s="52"/>
      <c r="SCH89" s="52"/>
      <c r="SCI89" s="52"/>
      <c r="SCJ89" s="52"/>
      <c r="SCK89" s="52"/>
      <c r="SCL89" s="52"/>
      <c r="SCM89" s="52"/>
      <c r="SCN89" s="52"/>
      <c r="SCO89" s="52"/>
      <c r="SCP89" s="52"/>
      <c r="SCQ89" s="52"/>
      <c r="SCR89" s="52"/>
      <c r="SCS89" s="52"/>
      <c r="SCT89" s="52"/>
      <c r="SCU89" s="52"/>
      <c r="SCV89" s="52"/>
      <c r="SCW89" s="52"/>
      <c r="SCX89" s="52"/>
      <c r="SCY89" s="52"/>
      <c r="SCZ89" s="52"/>
      <c r="SDA89" s="52"/>
      <c r="SDB89" s="52"/>
      <c r="SDC89" s="52"/>
      <c r="SDD89" s="52"/>
      <c r="SDE89" s="52"/>
      <c r="SDF89" s="52"/>
      <c r="SDG89" s="52"/>
      <c r="SDH89" s="52"/>
      <c r="SDI89" s="52"/>
      <c r="SDJ89" s="52"/>
      <c r="SDK89" s="52"/>
      <c r="SDL89" s="52"/>
      <c r="SDM89" s="52"/>
      <c r="SDN89" s="52"/>
      <c r="SDO89" s="52"/>
      <c r="SDP89" s="52"/>
      <c r="SDQ89" s="52"/>
      <c r="SDR89" s="52"/>
      <c r="SDS89" s="52"/>
      <c r="SDT89" s="52"/>
      <c r="SDU89" s="52"/>
      <c r="SDV89" s="52"/>
      <c r="SDW89" s="52"/>
      <c r="SDX89" s="52"/>
      <c r="SDY89" s="52"/>
      <c r="SDZ89" s="52"/>
      <c r="SEA89" s="52"/>
      <c r="SEB89" s="52"/>
      <c r="SEC89" s="52"/>
      <c r="SED89" s="52"/>
      <c r="SEE89" s="52"/>
      <c r="SEF89" s="52"/>
      <c r="SEG89" s="52"/>
      <c r="SEH89" s="52"/>
      <c r="SEI89" s="52"/>
      <c r="SEJ89" s="52"/>
      <c r="SEK89" s="52"/>
      <c r="SEL89" s="52"/>
      <c r="SEM89" s="52"/>
      <c r="SEN89" s="52"/>
      <c r="SEO89" s="52"/>
      <c r="SEP89" s="52"/>
      <c r="SEQ89" s="52"/>
      <c r="SER89" s="52"/>
      <c r="SES89" s="52"/>
      <c r="SET89" s="52"/>
      <c r="SEU89" s="52"/>
      <c r="SEV89" s="52"/>
      <c r="SEW89" s="52"/>
      <c r="SEX89" s="52"/>
      <c r="SEY89" s="52"/>
      <c r="SEZ89" s="52"/>
      <c r="SFA89" s="52"/>
      <c r="SFB89" s="52"/>
      <c r="SFC89" s="52"/>
      <c r="SFD89" s="52"/>
      <c r="SFE89" s="52"/>
      <c r="SFF89" s="52"/>
      <c r="SFG89" s="52"/>
      <c r="SFH89" s="52"/>
      <c r="SFI89" s="52"/>
      <c r="SFJ89" s="52"/>
      <c r="SFK89" s="52"/>
      <c r="SFL89" s="52"/>
      <c r="SFM89" s="52"/>
      <c r="SFN89" s="52"/>
      <c r="SFO89" s="52"/>
      <c r="SFP89" s="52"/>
      <c r="SFQ89" s="52"/>
      <c r="SFR89" s="52"/>
      <c r="SFS89" s="52"/>
      <c r="SFT89" s="52"/>
      <c r="SFU89" s="52"/>
      <c r="SFV89" s="52"/>
      <c r="SFW89" s="52"/>
      <c r="SFX89" s="52"/>
      <c r="SFY89" s="52"/>
      <c r="SFZ89" s="52"/>
      <c r="SGA89" s="52"/>
      <c r="SGB89" s="52"/>
      <c r="SGC89" s="52"/>
      <c r="SGD89" s="52"/>
      <c r="SGE89" s="52"/>
      <c r="SGF89" s="52"/>
      <c r="SGG89" s="52"/>
      <c r="SGH89" s="52"/>
      <c r="SGI89" s="52"/>
      <c r="SGJ89" s="52"/>
      <c r="SGK89" s="52"/>
      <c r="SGL89" s="52"/>
      <c r="SGM89" s="52"/>
      <c r="SGN89" s="52"/>
      <c r="SGO89" s="52"/>
      <c r="SGP89" s="52"/>
      <c r="SGQ89" s="52"/>
      <c r="SGR89" s="52"/>
      <c r="SGS89" s="52"/>
      <c r="SGT89" s="52"/>
      <c r="SGU89" s="52"/>
      <c r="SGV89" s="52"/>
      <c r="SGW89" s="52"/>
      <c r="SGX89" s="52"/>
      <c r="SGY89" s="52"/>
      <c r="SGZ89" s="52"/>
      <c r="SHA89" s="52"/>
      <c r="SHB89" s="52"/>
      <c r="SHC89" s="52"/>
      <c r="SHD89" s="52"/>
      <c r="SHE89" s="52"/>
      <c r="SHF89" s="52"/>
      <c r="SHG89" s="52"/>
      <c r="SHH89" s="52"/>
      <c r="SHI89" s="52"/>
      <c r="SHJ89" s="52"/>
      <c r="SHK89" s="52"/>
      <c r="SHL89" s="52"/>
      <c r="SHM89" s="52"/>
      <c r="SHN89" s="52"/>
      <c r="SHO89" s="52"/>
      <c r="SHP89" s="52"/>
      <c r="SHQ89" s="52"/>
      <c r="SHR89" s="52"/>
      <c r="SHS89" s="52"/>
      <c r="SHT89" s="52"/>
      <c r="SHU89" s="52"/>
      <c r="SHV89" s="52"/>
      <c r="SHW89" s="52"/>
      <c r="SHX89" s="52"/>
      <c r="SHY89" s="52"/>
      <c r="SHZ89" s="52"/>
      <c r="SIA89" s="52"/>
      <c r="SIB89" s="52"/>
      <c r="SIC89" s="52"/>
      <c r="SID89" s="52"/>
      <c r="SIE89" s="52"/>
      <c r="SIF89" s="52"/>
      <c r="SIG89" s="52"/>
      <c r="SIH89" s="52"/>
      <c r="SII89" s="52"/>
      <c r="SIJ89" s="52"/>
      <c r="SIK89" s="52"/>
      <c r="SIL89" s="52"/>
      <c r="SIM89" s="52"/>
      <c r="SIN89" s="52"/>
      <c r="SIO89" s="52"/>
      <c r="SIP89" s="52"/>
      <c r="SIQ89" s="52"/>
      <c r="SIR89" s="52"/>
      <c r="SIS89" s="52"/>
      <c r="SIT89" s="52"/>
      <c r="SIU89" s="52"/>
      <c r="SIV89" s="52"/>
      <c r="SIW89" s="52"/>
      <c r="SIX89" s="52"/>
      <c r="SIY89" s="52"/>
      <c r="SIZ89" s="52"/>
      <c r="SJA89" s="52"/>
      <c r="SJB89" s="52"/>
      <c r="SJC89" s="52"/>
      <c r="SJD89" s="52"/>
      <c r="SJE89" s="52"/>
      <c r="SJF89" s="52"/>
      <c r="SJG89" s="52"/>
      <c r="SJH89" s="52"/>
      <c r="SJI89" s="52"/>
      <c r="SJJ89" s="52"/>
      <c r="SJK89" s="52"/>
      <c r="SJL89" s="52"/>
      <c r="SJM89" s="52"/>
      <c r="SJN89" s="52"/>
      <c r="SJO89" s="52"/>
      <c r="SJP89" s="52"/>
      <c r="SJQ89" s="52"/>
      <c r="SJR89" s="52"/>
      <c r="SJS89" s="52"/>
      <c r="SJT89" s="52"/>
      <c r="SJU89" s="52"/>
      <c r="SJV89" s="52"/>
      <c r="SJW89" s="52"/>
      <c r="SJX89" s="52"/>
      <c r="SJY89" s="52"/>
      <c r="SJZ89" s="52"/>
      <c r="SKA89" s="52"/>
      <c r="SKB89" s="52"/>
      <c r="SKC89" s="52"/>
      <c r="SKD89" s="52"/>
      <c r="SKE89" s="52"/>
      <c r="SKF89" s="52"/>
      <c r="SKG89" s="52"/>
      <c r="SKH89" s="52"/>
      <c r="SKI89" s="52"/>
      <c r="SKJ89" s="52"/>
      <c r="SKK89" s="52"/>
      <c r="SKL89" s="52"/>
      <c r="SKM89" s="52"/>
      <c r="SKN89" s="52"/>
      <c r="SKO89" s="52"/>
      <c r="SKP89" s="52"/>
      <c r="SKQ89" s="52"/>
      <c r="SKR89" s="52"/>
      <c r="SKS89" s="52"/>
      <c r="SKT89" s="52"/>
      <c r="SKU89" s="52"/>
      <c r="SKV89" s="52"/>
      <c r="SKW89" s="52"/>
      <c r="SKX89" s="52"/>
      <c r="SKY89" s="52"/>
      <c r="SKZ89" s="52"/>
      <c r="SLA89" s="52"/>
      <c r="SLB89" s="52"/>
      <c r="SLC89" s="52"/>
      <c r="SLD89" s="52"/>
      <c r="SLE89" s="52"/>
      <c r="SLF89" s="52"/>
      <c r="SLG89" s="52"/>
      <c r="SLH89" s="52"/>
      <c r="SLI89" s="52"/>
      <c r="SLJ89" s="52"/>
      <c r="SLK89" s="52"/>
      <c r="SLL89" s="52"/>
      <c r="SLM89" s="52"/>
      <c r="SLN89" s="52"/>
      <c r="SLO89" s="52"/>
      <c r="SLP89" s="52"/>
      <c r="SLQ89" s="52"/>
      <c r="SLR89" s="52"/>
      <c r="SLS89" s="52"/>
      <c r="SLT89" s="52"/>
      <c r="SLU89" s="52"/>
      <c r="SLV89" s="52"/>
      <c r="SLW89" s="52"/>
      <c r="SLX89" s="52"/>
      <c r="SLY89" s="52"/>
      <c r="SLZ89" s="52"/>
      <c r="SMA89" s="52"/>
      <c r="SMB89" s="52"/>
      <c r="SMC89" s="52"/>
      <c r="SMD89" s="52"/>
      <c r="SME89" s="52"/>
      <c r="SMF89" s="52"/>
      <c r="SMG89" s="52"/>
      <c r="SMH89" s="52"/>
      <c r="SMI89" s="52"/>
      <c r="SMJ89" s="52"/>
      <c r="SMK89" s="52"/>
      <c r="SML89" s="52"/>
      <c r="SMM89" s="52"/>
      <c r="SMN89" s="52"/>
      <c r="SMO89" s="52"/>
      <c r="SMP89" s="52"/>
      <c r="SMQ89" s="52"/>
      <c r="SMR89" s="52"/>
      <c r="SMS89" s="52"/>
      <c r="SMT89" s="52"/>
      <c r="SMU89" s="52"/>
      <c r="SMV89" s="52"/>
      <c r="SMW89" s="52"/>
      <c r="SMX89" s="52"/>
      <c r="SMY89" s="52"/>
      <c r="SMZ89" s="52"/>
      <c r="SNA89" s="52"/>
      <c r="SNB89" s="52"/>
      <c r="SNC89" s="52"/>
      <c r="SND89" s="52"/>
      <c r="SNE89" s="52"/>
      <c r="SNF89" s="52"/>
      <c r="SNG89" s="52"/>
      <c r="SNH89" s="52"/>
      <c r="SNI89" s="52"/>
      <c r="SNJ89" s="52"/>
      <c r="SNK89" s="52"/>
      <c r="SNL89" s="52"/>
      <c r="SNM89" s="52"/>
      <c r="SNN89" s="52"/>
      <c r="SNO89" s="52"/>
      <c r="SNP89" s="52"/>
      <c r="SNQ89" s="52"/>
      <c r="SNR89" s="52"/>
      <c r="SNS89" s="52"/>
      <c r="SNT89" s="52"/>
      <c r="SNU89" s="52"/>
      <c r="SNV89" s="52"/>
      <c r="SNW89" s="52"/>
      <c r="SNX89" s="52"/>
      <c r="SNY89" s="52"/>
      <c r="SNZ89" s="52"/>
      <c r="SOA89" s="52"/>
      <c r="SOB89" s="52"/>
      <c r="SOC89" s="52"/>
      <c r="SOD89" s="52"/>
      <c r="SOE89" s="52"/>
      <c r="SOF89" s="52"/>
      <c r="SOG89" s="52"/>
      <c r="SOH89" s="52"/>
      <c r="SOI89" s="52"/>
      <c r="SOJ89" s="52"/>
      <c r="SOK89" s="52"/>
      <c r="SOL89" s="52"/>
      <c r="SOM89" s="52"/>
      <c r="SON89" s="52"/>
      <c r="SOO89" s="52"/>
      <c r="SOP89" s="52"/>
      <c r="SOQ89" s="52"/>
      <c r="SOR89" s="52"/>
      <c r="SOS89" s="52"/>
      <c r="SOT89" s="52"/>
      <c r="SOU89" s="52"/>
      <c r="SOV89" s="52"/>
      <c r="SOW89" s="52"/>
      <c r="SOX89" s="52"/>
      <c r="SOY89" s="52"/>
      <c r="SOZ89" s="52"/>
      <c r="SPA89" s="52"/>
      <c r="SPB89" s="52"/>
      <c r="SPC89" s="52"/>
      <c r="SPD89" s="52"/>
      <c r="SPE89" s="52"/>
      <c r="SPF89" s="52"/>
      <c r="SPG89" s="52"/>
      <c r="SPH89" s="52"/>
      <c r="SPI89" s="52"/>
      <c r="SPJ89" s="52"/>
      <c r="SPK89" s="52"/>
      <c r="SPL89" s="52"/>
      <c r="SPM89" s="52"/>
      <c r="SPN89" s="52"/>
      <c r="SPO89" s="52"/>
      <c r="SPP89" s="52"/>
      <c r="SPQ89" s="52"/>
      <c r="SPR89" s="52"/>
      <c r="SPS89" s="52"/>
      <c r="SPT89" s="52"/>
      <c r="SPU89" s="52"/>
      <c r="SPV89" s="52"/>
      <c r="SPW89" s="52"/>
      <c r="SPX89" s="52"/>
      <c r="SPY89" s="52"/>
      <c r="SPZ89" s="52"/>
      <c r="SQA89" s="52"/>
      <c r="SQB89" s="52"/>
      <c r="SQC89" s="52"/>
      <c r="SQD89" s="52"/>
      <c r="SQE89" s="52"/>
      <c r="SQF89" s="52"/>
      <c r="SQG89" s="52"/>
      <c r="SQH89" s="52"/>
      <c r="SQI89" s="52"/>
      <c r="SQJ89" s="52"/>
      <c r="SQK89" s="52"/>
      <c r="SQL89" s="52"/>
      <c r="SQM89" s="52"/>
      <c r="SQN89" s="52"/>
      <c r="SQO89" s="52"/>
      <c r="SQP89" s="52"/>
      <c r="SQQ89" s="52"/>
      <c r="SQR89" s="52"/>
      <c r="SQS89" s="52"/>
      <c r="SQT89" s="52"/>
      <c r="SQU89" s="52"/>
      <c r="SQV89" s="52"/>
      <c r="SQW89" s="52"/>
      <c r="SQX89" s="52"/>
      <c r="SQY89" s="52"/>
      <c r="SQZ89" s="52"/>
      <c r="SRA89" s="52"/>
      <c r="SRB89" s="52"/>
      <c r="SRC89" s="52"/>
      <c r="SRD89" s="52"/>
      <c r="SRE89" s="52"/>
      <c r="SRF89" s="52"/>
      <c r="SRG89" s="52"/>
      <c r="SRH89" s="52"/>
      <c r="SRI89" s="52"/>
      <c r="SRJ89" s="52"/>
      <c r="SRK89" s="52"/>
      <c r="SRL89" s="52"/>
      <c r="SRM89" s="52"/>
      <c r="SRN89" s="52"/>
      <c r="SRO89" s="52"/>
      <c r="SRP89" s="52"/>
      <c r="SRQ89" s="52"/>
      <c r="SRR89" s="52"/>
      <c r="SRS89" s="52"/>
      <c r="SRT89" s="52"/>
      <c r="SRU89" s="52"/>
      <c r="SRV89" s="52"/>
      <c r="SRW89" s="52"/>
      <c r="SRX89" s="52"/>
      <c r="SRY89" s="52"/>
      <c r="SRZ89" s="52"/>
      <c r="SSA89" s="52"/>
      <c r="SSB89" s="52"/>
      <c r="SSC89" s="52"/>
      <c r="SSD89" s="52"/>
      <c r="SSE89" s="52"/>
      <c r="SSF89" s="52"/>
      <c r="SSG89" s="52"/>
      <c r="SSH89" s="52"/>
      <c r="SSI89" s="52"/>
      <c r="SSJ89" s="52"/>
      <c r="SSK89" s="52"/>
      <c r="SSL89" s="52"/>
      <c r="SSM89" s="52"/>
      <c r="SSN89" s="52"/>
      <c r="SSO89" s="52"/>
      <c r="SSP89" s="52"/>
      <c r="SSQ89" s="52"/>
      <c r="SSR89" s="52"/>
      <c r="SSS89" s="52"/>
      <c r="SST89" s="52"/>
      <c r="SSU89" s="52"/>
      <c r="SSV89" s="52"/>
      <c r="SSW89" s="52"/>
      <c r="SSX89" s="52"/>
      <c r="SSY89" s="52"/>
      <c r="SSZ89" s="52"/>
      <c r="STA89" s="52"/>
      <c r="STB89" s="52"/>
      <c r="STC89" s="52"/>
      <c r="STD89" s="52"/>
      <c r="STE89" s="52"/>
      <c r="STF89" s="52"/>
      <c r="STG89" s="52"/>
      <c r="STH89" s="52"/>
      <c r="STI89" s="52"/>
      <c r="STJ89" s="52"/>
      <c r="STK89" s="52"/>
      <c r="STL89" s="52"/>
      <c r="STM89" s="52"/>
      <c r="STN89" s="52"/>
      <c r="STO89" s="52"/>
      <c r="STP89" s="52"/>
      <c r="STQ89" s="52"/>
      <c r="STR89" s="52"/>
      <c r="STS89" s="52"/>
      <c r="STT89" s="52"/>
      <c r="STU89" s="52"/>
      <c r="STV89" s="52"/>
      <c r="STW89" s="52"/>
      <c r="STX89" s="52"/>
      <c r="STY89" s="52"/>
      <c r="STZ89" s="52"/>
      <c r="SUA89" s="52"/>
      <c r="SUB89" s="52"/>
      <c r="SUC89" s="52"/>
      <c r="SUD89" s="52"/>
      <c r="SUE89" s="52"/>
      <c r="SUF89" s="52"/>
      <c r="SUG89" s="52"/>
      <c r="SUH89" s="52"/>
      <c r="SUI89" s="52"/>
      <c r="SUJ89" s="52"/>
      <c r="SUK89" s="52"/>
      <c r="SUL89" s="52"/>
      <c r="SUM89" s="52"/>
      <c r="SUN89" s="52"/>
      <c r="SUO89" s="52"/>
      <c r="SUP89" s="52"/>
      <c r="SUQ89" s="52"/>
      <c r="SUR89" s="52"/>
      <c r="SUS89" s="52"/>
      <c r="SUT89" s="52"/>
      <c r="SUU89" s="52"/>
      <c r="SUV89" s="52"/>
      <c r="SUW89" s="52"/>
      <c r="SUX89" s="52"/>
      <c r="SUY89" s="52"/>
      <c r="SUZ89" s="52"/>
      <c r="SVA89" s="52"/>
      <c r="SVB89" s="52"/>
      <c r="SVC89" s="52"/>
      <c r="SVD89" s="52"/>
      <c r="SVE89" s="52"/>
      <c r="SVF89" s="52"/>
      <c r="SVG89" s="52"/>
      <c r="SVH89" s="52"/>
      <c r="SVI89" s="52"/>
      <c r="SVJ89" s="52"/>
      <c r="SVK89" s="52"/>
      <c r="SVL89" s="52"/>
      <c r="SVM89" s="52"/>
      <c r="SVN89" s="52"/>
      <c r="SVO89" s="52"/>
      <c r="SVP89" s="52"/>
      <c r="SVQ89" s="52"/>
      <c r="SVR89" s="52"/>
      <c r="SVS89" s="52"/>
      <c r="SVT89" s="52"/>
      <c r="SVU89" s="52"/>
      <c r="SVV89" s="52"/>
      <c r="SVW89" s="52"/>
      <c r="SVX89" s="52"/>
      <c r="SVY89" s="52"/>
      <c r="SVZ89" s="52"/>
      <c r="SWA89" s="52"/>
      <c r="SWB89" s="52"/>
      <c r="SWC89" s="52"/>
      <c r="SWD89" s="52"/>
      <c r="SWE89" s="52"/>
      <c r="SWF89" s="52"/>
      <c r="SWG89" s="52"/>
      <c r="SWH89" s="52"/>
      <c r="SWI89" s="52"/>
      <c r="SWJ89" s="52"/>
      <c r="SWK89" s="52"/>
      <c r="SWL89" s="52"/>
      <c r="SWM89" s="52"/>
      <c r="SWN89" s="52"/>
      <c r="SWO89" s="52"/>
      <c r="SWP89" s="52"/>
      <c r="SWQ89" s="52"/>
      <c r="SWR89" s="52"/>
      <c r="SWS89" s="52"/>
      <c r="SWT89" s="52"/>
      <c r="SWU89" s="52"/>
      <c r="SWV89" s="52"/>
      <c r="SWW89" s="52"/>
      <c r="SWX89" s="52"/>
      <c r="SWY89" s="52"/>
      <c r="SWZ89" s="52"/>
      <c r="SXA89" s="52"/>
      <c r="SXB89" s="52"/>
      <c r="SXC89" s="52"/>
      <c r="SXD89" s="52"/>
      <c r="SXE89" s="52"/>
      <c r="SXF89" s="52"/>
      <c r="SXG89" s="52"/>
      <c r="SXH89" s="52"/>
      <c r="SXI89" s="52"/>
      <c r="SXJ89" s="52"/>
      <c r="SXK89" s="52"/>
      <c r="SXL89" s="52"/>
      <c r="SXM89" s="52"/>
      <c r="SXN89" s="52"/>
      <c r="SXO89" s="52"/>
      <c r="SXP89" s="52"/>
      <c r="SXQ89" s="52"/>
      <c r="SXR89" s="52"/>
      <c r="SXS89" s="52"/>
      <c r="SXT89" s="52"/>
      <c r="SXU89" s="52"/>
      <c r="SXV89" s="52"/>
      <c r="SXW89" s="52"/>
      <c r="SXX89" s="52"/>
      <c r="SXY89" s="52"/>
      <c r="SXZ89" s="52"/>
      <c r="SYA89" s="52"/>
      <c r="SYB89" s="52"/>
      <c r="SYC89" s="52"/>
      <c r="SYD89" s="52"/>
      <c r="SYE89" s="52"/>
      <c r="SYF89" s="52"/>
      <c r="SYG89" s="52"/>
      <c r="SYH89" s="52"/>
      <c r="SYI89" s="52"/>
      <c r="SYJ89" s="52"/>
      <c r="SYK89" s="52"/>
      <c r="SYL89" s="52"/>
      <c r="SYM89" s="52"/>
      <c r="SYN89" s="52"/>
      <c r="SYO89" s="52"/>
      <c r="SYP89" s="52"/>
      <c r="SYQ89" s="52"/>
      <c r="SYR89" s="52"/>
      <c r="SYS89" s="52"/>
      <c r="SYT89" s="52"/>
      <c r="SYU89" s="52"/>
      <c r="SYV89" s="52"/>
      <c r="SYW89" s="52"/>
      <c r="SYX89" s="52"/>
      <c r="SYY89" s="52"/>
      <c r="SYZ89" s="52"/>
      <c r="SZA89" s="52"/>
      <c r="SZB89" s="52"/>
      <c r="SZC89" s="52"/>
      <c r="SZD89" s="52"/>
      <c r="SZE89" s="52"/>
      <c r="SZF89" s="52"/>
      <c r="SZG89" s="52"/>
      <c r="SZH89" s="52"/>
      <c r="SZI89" s="52"/>
      <c r="SZJ89" s="52"/>
      <c r="SZK89" s="52"/>
      <c r="SZL89" s="52"/>
      <c r="SZM89" s="52"/>
      <c r="SZN89" s="52"/>
      <c r="SZO89" s="52"/>
      <c r="SZP89" s="52"/>
      <c r="SZQ89" s="52"/>
      <c r="SZR89" s="52"/>
      <c r="SZS89" s="52"/>
      <c r="SZT89" s="52"/>
      <c r="SZU89" s="52"/>
      <c r="SZV89" s="52"/>
      <c r="SZW89" s="52"/>
      <c r="SZX89" s="52"/>
      <c r="SZY89" s="52"/>
      <c r="SZZ89" s="52"/>
      <c r="TAA89" s="52"/>
      <c r="TAB89" s="52"/>
      <c r="TAC89" s="52"/>
      <c r="TAD89" s="52"/>
      <c r="TAE89" s="52"/>
      <c r="TAF89" s="52"/>
      <c r="TAG89" s="52"/>
      <c r="TAH89" s="52"/>
      <c r="TAI89" s="52"/>
      <c r="TAJ89" s="52"/>
      <c r="TAK89" s="52"/>
      <c r="TAL89" s="52"/>
      <c r="TAM89" s="52"/>
      <c r="TAN89" s="52"/>
      <c r="TAO89" s="52"/>
      <c r="TAP89" s="52"/>
      <c r="TAQ89" s="52"/>
      <c r="TAR89" s="52"/>
      <c r="TAS89" s="52"/>
      <c r="TAT89" s="52"/>
      <c r="TAU89" s="52"/>
      <c r="TAV89" s="52"/>
      <c r="TAW89" s="52"/>
      <c r="TAX89" s="52"/>
      <c r="TAY89" s="52"/>
      <c r="TAZ89" s="52"/>
      <c r="TBA89" s="52"/>
      <c r="TBB89" s="52"/>
      <c r="TBC89" s="52"/>
      <c r="TBD89" s="52"/>
      <c r="TBE89" s="52"/>
      <c r="TBF89" s="52"/>
      <c r="TBG89" s="52"/>
      <c r="TBH89" s="52"/>
      <c r="TBI89" s="52"/>
      <c r="TBJ89" s="52"/>
      <c r="TBK89" s="52"/>
      <c r="TBL89" s="52"/>
      <c r="TBM89" s="52"/>
      <c r="TBN89" s="52"/>
      <c r="TBO89" s="52"/>
      <c r="TBP89" s="52"/>
      <c r="TBQ89" s="52"/>
      <c r="TBR89" s="52"/>
      <c r="TBS89" s="52"/>
      <c r="TBT89" s="52"/>
      <c r="TBU89" s="52"/>
      <c r="TBV89" s="52"/>
      <c r="TBW89" s="52"/>
      <c r="TBX89" s="52"/>
      <c r="TBY89" s="52"/>
      <c r="TBZ89" s="52"/>
      <c r="TCA89" s="52"/>
      <c r="TCB89" s="52"/>
      <c r="TCC89" s="52"/>
      <c r="TCD89" s="52"/>
      <c r="TCE89" s="52"/>
      <c r="TCF89" s="52"/>
      <c r="TCG89" s="52"/>
      <c r="TCH89" s="52"/>
      <c r="TCI89" s="52"/>
      <c r="TCJ89" s="52"/>
      <c r="TCK89" s="52"/>
      <c r="TCL89" s="52"/>
      <c r="TCM89" s="52"/>
      <c r="TCN89" s="52"/>
      <c r="TCO89" s="52"/>
      <c r="TCP89" s="52"/>
      <c r="TCQ89" s="52"/>
      <c r="TCR89" s="52"/>
      <c r="TCS89" s="52"/>
      <c r="TCT89" s="52"/>
      <c r="TCU89" s="52"/>
      <c r="TCV89" s="52"/>
      <c r="TCW89" s="52"/>
      <c r="TCX89" s="52"/>
      <c r="TCY89" s="52"/>
      <c r="TCZ89" s="52"/>
      <c r="TDA89" s="52"/>
      <c r="TDB89" s="52"/>
      <c r="TDC89" s="52"/>
      <c r="TDD89" s="52"/>
      <c r="TDE89" s="52"/>
      <c r="TDF89" s="52"/>
      <c r="TDG89" s="52"/>
      <c r="TDH89" s="52"/>
      <c r="TDI89" s="52"/>
      <c r="TDJ89" s="52"/>
      <c r="TDK89" s="52"/>
      <c r="TDL89" s="52"/>
      <c r="TDM89" s="52"/>
      <c r="TDN89" s="52"/>
      <c r="TDO89" s="52"/>
      <c r="TDP89" s="52"/>
      <c r="TDQ89" s="52"/>
      <c r="TDR89" s="52"/>
      <c r="TDS89" s="52"/>
      <c r="TDT89" s="52"/>
      <c r="TDU89" s="52"/>
      <c r="TDV89" s="52"/>
      <c r="TDW89" s="52"/>
      <c r="TDX89" s="52"/>
      <c r="TDY89" s="52"/>
      <c r="TDZ89" s="52"/>
      <c r="TEA89" s="52"/>
      <c r="TEB89" s="52"/>
      <c r="TEC89" s="52"/>
      <c r="TED89" s="52"/>
      <c r="TEE89" s="52"/>
      <c r="TEF89" s="52"/>
      <c r="TEG89" s="52"/>
      <c r="TEH89" s="52"/>
      <c r="TEI89" s="52"/>
      <c r="TEJ89" s="52"/>
      <c r="TEK89" s="52"/>
      <c r="TEL89" s="52"/>
      <c r="TEM89" s="52"/>
      <c r="TEN89" s="52"/>
      <c r="TEO89" s="52"/>
      <c r="TEP89" s="52"/>
      <c r="TEQ89" s="52"/>
      <c r="TER89" s="52"/>
      <c r="TES89" s="52"/>
      <c r="TET89" s="52"/>
      <c r="TEU89" s="52"/>
      <c r="TEV89" s="52"/>
      <c r="TEW89" s="52"/>
      <c r="TEX89" s="52"/>
      <c r="TEY89" s="52"/>
      <c r="TEZ89" s="52"/>
      <c r="TFA89" s="52"/>
      <c r="TFB89" s="52"/>
      <c r="TFC89" s="52"/>
      <c r="TFD89" s="52"/>
      <c r="TFE89" s="52"/>
      <c r="TFF89" s="52"/>
      <c r="TFG89" s="52"/>
      <c r="TFH89" s="52"/>
      <c r="TFI89" s="52"/>
      <c r="TFJ89" s="52"/>
      <c r="TFK89" s="52"/>
      <c r="TFL89" s="52"/>
      <c r="TFM89" s="52"/>
      <c r="TFN89" s="52"/>
      <c r="TFO89" s="52"/>
      <c r="TFP89" s="52"/>
      <c r="TFQ89" s="52"/>
      <c r="TFR89" s="52"/>
      <c r="TFS89" s="52"/>
      <c r="TFT89" s="52"/>
      <c r="TFU89" s="52"/>
      <c r="TFV89" s="52"/>
      <c r="TFW89" s="52"/>
      <c r="TFX89" s="52"/>
      <c r="TFY89" s="52"/>
      <c r="TFZ89" s="52"/>
      <c r="TGA89" s="52"/>
      <c r="TGB89" s="52"/>
      <c r="TGC89" s="52"/>
      <c r="TGD89" s="52"/>
      <c r="TGE89" s="52"/>
      <c r="TGF89" s="52"/>
      <c r="TGG89" s="52"/>
      <c r="TGH89" s="52"/>
      <c r="TGI89" s="52"/>
      <c r="TGJ89" s="52"/>
      <c r="TGK89" s="52"/>
      <c r="TGL89" s="52"/>
      <c r="TGM89" s="52"/>
      <c r="TGN89" s="52"/>
      <c r="TGO89" s="52"/>
      <c r="TGP89" s="52"/>
      <c r="TGQ89" s="52"/>
      <c r="TGR89" s="52"/>
      <c r="TGS89" s="52"/>
      <c r="TGT89" s="52"/>
      <c r="TGU89" s="52"/>
      <c r="TGV89" s="52"/>
      <c r="TGW89" s="52"/>
      <c r="TGX89" s="52"/>
      <c r="TGY89" s="52"/>
      <c r="TGZ89" s="52"/>
      <c r="THA89" s="52"/>
      <c r="THB89" s="52"/>
      <c r="THC89" s="52"/>
      <c r="THD89" s="52"/>
      <c r="THE89" s="52"/>
      <c r="THF89" s="52"/>
      <c r="THG89" s="52"/>
      <c r="THH89" s="52"/>
      <c r="THI89" s="52"/>
      <c r="THJ89" s="52"/>
      <c r="THK89" s="52"/>
      <c r="THL89" s="52"/>
      <c r="THM89" s="52"/>
      <c r="THN89" s="52"/>
      <c r="THO89" s="52"/>
      <c r="THP89" s="52"/>
      <c r="THQ89" s="52"/>
      <c r="THR89" s="52"/>
      <c r="THS89" s="52"/>
      <c r="THT89" s="52"/>
      <c r="THU89" s="52"/>
      <c r="THV89" s="52"/>
      <c r="THW89" s="52"/>
      <c r="THX89" s="52"/>
      <c r="THY89" s="52"/>
      <c r="THZ89" s="52"/>
      <c r="TIA89" s="52"/>
      <c r="TIB89" s="52"/>
      <c r="TIC89" s="52"/>
      <c r="TID89" s="52"/>
      <c r="TIE89" s="52"/>
      <c r="TIF89" s="52"/>
      <c r="TIG89" s="52"/>
      <c r="TIH89" s="52"/>
      <c r="TII89" s="52"/>
      <c r="TIJ89" s="52"/>
      <c r="TIK89" s="52"/>
      <c r="TIL89" s="52"/>
      <c r="TIM89" s="52"/>
      <c r="TIN89" s="52"/>
      <c r="TIO89" s="52"/>
      <c r="TIP89" s="52"/>
      <c r="TIQ89" s="52"/>
      <c r="TIR89" s="52"/>
      <c r="TIS89" s="52"/>
      <c r="TIT89" s="52"/>
      <c r="TIU89" s="52"/>
      <c r="TIV89" s="52"/>
      <c r="TIW89" s="52"/>
      <c r="TIX89" s="52"/>
      <c r="TIY89" s="52"/>
      <c r="TIZ89" s="52"/>
      <c r="TJA89" s="52"/>
      <c r="TJB89" s="52"/>
      <c r="TJC89" s="52"/>
      <c r="TJD89" s="52"/>
      <c r="TJE89" s="52"/>
      <c r="TJF89" s="52"/>
      <c r="TJG89" s="52"/>
      <c r="TJH89" s="52"/>
      <c r="TJI89" s="52"/>
      <c r="TJJ89" s="52"/>
      <c r="TJK89" s="52"/>
      <c r="TJL89" s="52"/>
      <c r="TJM89" s="52"/>
      <c r="TJN89" s="52"/>
      <c r="TJO89" s="52"/>
      <c r="TJP89" s="52"/>
      <c r="TJQ89" s="52"/>
      <c r="TJR89" s="52"/>
      <c r="TJS89" s="52"/>
      <c r="TJT89" s="52"/>
      <c r="TJU89" s="52"/>
      <c r="TJV89" s="52"/>
      <c r="TJW89" s="52"/>
      <c r="TJX89" s="52"/>
      <c r="TJY89" s="52"/>
      <c r="TJZ89" s="52"/>
      <c r="TKA89" s="52"/>
      <c r="TKB89" s="52"/>
      <c r="TKC89" s="52"/>
      <c r="TKD89" s="52"/>
      <c r="TKE89" s="52"/>
      <c r="TKF89" s="52"/>
      <c r="TKG89" s="52"/>
      <c r="TKH89" s="52"/>
      <c r="TKI89" s="52"/>
      <c r="TKJ89" s="52"/>
      <c r="TKK89" s="52"/>
      <c r="TKL89" s="52"/>
      <c r="TKM89" s="52"/>
      <c r="TKN89" s="52"/>
      <c r="TKO89" s="52"/>
      <c r="TKP89" s="52"/>
      <c r="TKQ89" s="52"/>
      <c r="TKR89" s="52"/>
      <c r="TKS89" s="52"/>
      <c r="TKT89" s="52"/>
      <c r="TKU89" s="52"/>
      <c r="TKV89" s="52"/>
      <c r="TKW89" s="52"/>
      <c r="TKX89" s="52"/>
      <c r="TKY89" s="52"/>
      <c r="TKZ89" s="52"/>
      <c r="TLA89" s="52"/>
      <c r="TLB89" s="52"/>
      <c r="TLC89" s="52"/>
      <c r="TLD89" s="52"/>
      <c r="TLE89" s="52"/>
      <c r="TLF89" s="52"/>
      <c r="TLG89" s="52"/>
      <c r="TLH89" s="52"/>
      <c r="TLI89" s="52"/>
      <c r="TLJ89" s="52"/>
      <c r="TLK89" s="52"/>
      <c r="TLL89" s="52"/>
      <c r="TLM89" s="52"/>
      <c r="TLN89" s="52"/>
      <c r="TLO89" s="52"/>
      <c r="TLP89" s="52"/>
      <c r="TLQ89" s="52"/>
      <c r="TLR89" s="52"/>
      <c r="TLS89" s="52"/>
      <c r="TLT89" s="52"/>
      <c r="TLU89" s="52"/>
      <c r="TLV89" s="52"/>
      <c r="TLW89" s="52"/>
      <c r="TLX89" s="52"/>
      <c r="TLY89" s="52"/>
      <c r="TLZ89" s="52"/>
      <c r="TMA89" s="52"/>
      <c r="TMB89" s="52"/>
      <c r="TMC89" s="52"/>
      <c r="TMD89" s="52"/>
      <c r="TME89" s="52"/>
      <c r="TMF89" s="52"/>
      <c r="TMG89" s="52"/>
      <c r="TMH89" s="52"/>
      <c r="TMI89" s="52"/>
      <c r="TMJ89" s="52"/>
      <c r="TMK89" s="52"/>
      <c r="TML89" s="52"/>
      <c r="TMM89" s="52"/>
      <c r="TMN89" s="52"/>
      <c r="TMO89" s="52"/>
      <c r="TMP89" s="52"/>
      <c r="TMQ89" s="52"/>
      <c r="TMR89" s="52"/>
      <c r="TMS89" s="52"/>
      <c r="TMT89" s="52"/>
      <c r="TMU89" s="52"/>
      <c r="TMV89" s="52"/>
      <c r="TMW89" s="52"/>
      <c r="TMX89" s="52"/>
      <c r="TMY89" s="52"/>
      <c r="TMZ89" s="52"/>
      <c r="TNA89" s="52"/>
      <c r="TNB89" s="52"/>
      <c r="TNC89" s="52"/>
      <c r="TND89" s="52"/>
      <c r="TNE89" s="52"/>
      <c r="TNF89" s="52"/>
      <c r="TNG89" s="52"/>
      <c r="TNH89" s="52"/>
      <c r="TNI89" s="52"/>
      <c r="TNJ89" s="52"/>
      <c r="TNK89" s="52"/>
      <c r="TNL89" s="52"/>
      <c r="TNM89" s="52"/>
      <c r="TNN89" s="52"/>
      <c r="TNO89" s="52"/>
      <c r="TNP89" s="52"/>
      <c r="TNQ89" s="52"/>
      <c r="TNR89" s="52"/>
      <c r="TNS89" s="52"/>
      <c r="TNT89" s="52"/>
      <c r="TNU89" s="52"/>
      <c r="TNV89" s="52"/>
      <c r="TNW89" s="52"/>
      <c r="TNX89" s="52"/>
      <c r="TNY89" s="52"/>
      <c r="TNZ89" s="52"/>
      <c r="TOA89" s="52"/>
      <c r="TOB89" s="52"/>
      <c r="TOC89" s="52"/>
      <c r="TOD89" s="52"/>
      <c r="TOE89" s="52"/>
      <c r="TOF89" s="52"/>
      <c r="TOG89" s="52"/>
      <c r="TOH89" s="52"/>
      <c r="TOI89" s="52"/>
      <c r="TOJ89" s="52"/>
      <c r="TOK89" s="52"/>
      <c r="TOL89" s="52"/>
      <c r="TOM89" s="52"/>
      <c r="TON89" s="52"/>
      <c r="TOO89" s="52"/>
      <c r="TOP89" s="52"/>
      <c r="TOQ89" s="52"/>
      <c r="TOR89" s="52"/>
      <c r="TOS89" s="52"/>
      <c r="TOT89" s="52"/>
      <c r="TOU89" s="52"/>
      <c r="TOV89" s="52"/>
      <c r="TOW89" s="52"/>
      <c r="TOX89" s="52"/>
      <c r="TOY89" s="52"/>
      <c r="TOZ89" s="52"/>
      <c r="TPA89" s="52"/>
      <c r="TPB89" s="52"/>
      <c r="TPC89" s="52"/>
      <c r="TPD89" s="52"/>
      <c r="TPE89" s="52"/>
      <c r="TPF89" s="52"/>
      <c r="TPG89" s="52"/>
      <c r="TPH89" s="52"/>
      <c r="TPI89" s="52"/>
      <c r="TPJ89" s="52"/>
      <c r="TPK89" s="52"/>
      <c r="TPL89" s="52"/>
      <c r="TPM89" s="52"/>
      <c r="TPN89" s="52"/>
      <c r="TPO89" s="52"/>
      <c r="TPP89" s="52"/>
      <c r="TPQ89" s="52"/>
      <c r="TPR89" s="52"/>
      <c r="TPS89" s="52"/>
      <c r="TPT89" s="52"/>
      <c r="TPU89" s="52"/>
      <c r="TPV89" s="52"/>
      <c r="TPW89" s="52"/>
      <c r="TPX89" s="52"/>
      <c r="TPY89" s="52"/>
      <c r="TPZ89" s="52"/>
      <c r="TQA89" s="52"/>
      <c r="TQB89" s="52"/>
      <c r="TQC89" s="52"/>
      <c r="TQD89" s="52"/>
      <c r="TQE89" s="52"/>
      <c r="TQF89" s="52"/>
      <c r="TQG89" s="52"/>
      <c r="TQH89" s="52"/>
      <c r="TQI89" s="52"/>
      <c r="TQJ89" s="52"/>
      <c r="TQK89" s="52"/>
      <c r="TQL89" s="52"/>
      <c r="TQM89" s="52"/>
      <c r="TQN89" s="52"/>
      <c r="TQO89" s="52"/>
      <c r="TQP89" s="52"/>
      <c r="TQQ89" s="52"/>
      <c r="TQR89" s="52"/>
      <c r="TQS89" s="52"/>
      <c r="TQT89" s="52"/>
      <c r="TQU89" s="52"/>
      <c r="TQV89" s="52"/>
      <c r="TQW89" s="52"/>
      <c r="TQX89" s="52"/>
      <c r="TQY89" s="52"/>
      <c r="TQZ89" s="52"/>
      <c r="TRA89" s="52"/>
      <c r="TRB89" s="52"/>
      <c r="TRC89" s="52"/>
      <c r="TRD89" s="52"/>
      <c r="TRE89" s="52"/>
      <c r="TRF89" s="52"/>
      <c r="TRG89" s="52"/>
      <c r="TRH89" s="52"/>
      <c r="TRI89" s="52"/>
      <c r="TRJ89" s="52"/>
      <c r="TRK89" s="52"/>
      <c r="TRL89" s="52"/>
      <c r="TRM89" s="52"/>
      <c r="TRN89" s="52"/>
      <c r="TRO89" s="52"/>
      <c r="TRP89" s="52"/>
      <c r="TRQ89" s="52"/>
      <c r="TRR89" s="52"/>
      <c r="TRS89" s="52"/>
      <c r="TRT89" s="52"/>
      <c r="TRU89" s="52"/>
      <c r="TRV89" s="52"/>
      <c r="TRW89" s="52"/>
      <c r="TRX89" s="52"/>
      <c r="TRY89" s="52"/>
      <c r="TRZ89" s="52"/>
      <c r="TSA89" s="52"/>
      <c r="TSB89" s="52"/>
      <c r="TSC89" s="52"/>
      <c r="TSD89" s="52"/>
      <c r="TSE89" s="52"/>
      <c r="TSF89" s="52"/>
      <c r="TSG89" s="52"/>
      <c r="TSH89" s="52"/>
      <c r="TSI89" s="52"/>
      <c r="TSJ89" s="52"/>
      <c r="TSK89" s="52"/>
      <c r="TSL89" s="52"/>
      <c r="TSM89" s="52"/>
      <c r="TSN89" s="52"/>
      <c r="TSO89" s="52"/>
      <c r="TSP89" s="52"/>
      <c r="TSQ89" s="52"/>
      <c r="TSR89" s="52"/>
      <c r="TSS89" s="52"/>
      <c r="TST89" s="52"/>
      <c r="TSU89" s="52"/>
      <c r="TSV89" s="52"/>
      <c r="TSW89" s="52"/>
      <c r="TSX89" s="52"/>
      <c r="TSY89" s="52"/>
      <c r="TSZ89" s="52"/>
      <c r="TTA89" s="52"/>
      <c r="TTB89" s="52"/>
      <c r="TTC89" s="52"/>
      <c r="TTD89" s="52"/>
      <c r="TTE89" s="52"/>
      <c r="TTF89" s="52"/>
      <c r="TTG89" s="52"/>
      <c r="TTH89" s="52"/>
      <c r="TTI89" s="52"/>
      <c r="TTJ89" s="52"/>
      <c r="TTK89" s="52"/>
      <c r="TTL89" s="52"/>
      <c r="TTM89" s="52"/>
      <c r="TTN89" s="52"/>
      <c r="TTO89" s="52"/>
      <c r="TTP89" s="52"/>
      <c r="TTQ89" s="52"/>
      <c r="TTR89" s="52"/>
      <c r="TTS89" s="52"/>
      <c r="TTT89" s="52"/>
      <c r="TTU89" s="52"/>
      <c r="TTV89" s="52"/>
      <c r="TTW89" s="52"/>
      <c r="TTX89" s="52"/>
      <c r="TTY89" s="52"/>
      <c r="TTZ89" s="52"/>
      <c r="TUA89" s="52"/>
      <c r="TUB89" s="52"/>
      <c r="TUC89" s="52"/>
      <c r="TUD89" s="52"/>
      <c r="TUE89" s="52"/>
      <c r="TUF89" s="52"/>
      <c r="TUG89" s="52"/>
      <c r="TUH89" s="52"/>
      <c r="TUI89" s="52"/>
      <c r="TUJ89" s="52"/>
      <c r="TUK89" s="52"/>
      <c r="TUL89" s="52"/>
      <c r="TUM89" s="52"/>
      <c r="TUN89" s="52"/>
      <c r="TUO89" s="52"/>
      <c r="TUP89" s="52"/>
      <c r="TUQ89" s="52"/>
      <c r="TUR89" s="52"/>
      <c r="TUS89" s="52"/>
      <c r="TUT89" s="52"/>
      <c r="TUU89" s="52"/>
      <c r="TUV89" s="52"/>
      <c r="TUW89" s="52"/>
      <c r="TUX89" s="52"/>
      <c r="TUY89" s="52"/>
      <c r="TUZ89" s="52"/>
      <c r="TVA89" s="52"/>
      <c r="TVB89" s="52"/>
      <c r="TVC89" s="52"/>
      <c r="TVD89" s="52"/>
      <c r="TVE89" s="52"/>
      <c r="TVF89" s="52"/>
      <c r="TVG89" s="52"/>
      <c r="TVH89" s="52"/>
      <c r="TVI89" s="52"/>
      <c r="TVJ89" s="52"/>
      <c r="TVK89" s="52"/>
      <c r="TVL89" s="52"/>
      <c r="TVM89" s="52"/>
      <c r="TVN89" s="52"/>
      <c r="TVO89" s="52"/>
      <c r="TVP89" s="52"/>
      <c r="TVQ89" s="52"/>
      <c r="TVR89" s="52"/>
      <c r="TVS89" s="52"/>
      <c r="TVT89" s="52"/>
      <c r="TVU89" s="52"/>
      <c r="TVV89" s="52"/>
      <c r="TVW89" s="52"/>
      <c r="TVX89" s="52"/>
      <c r="TVY89" s="52"/>
      <c r="TVZ89" s="52"/>
      <c r="TWA89" s="52"/>
      <c r="TWB89" s="52"/>
      <c r="TWC89" s="52"/>
      <c r="TWD89" s="52"/>
      <c r="TWE89" s="52"/>
      <c r="TWF89" s="52"/>
      <c r="TWG89" s="52"/>
      <c r="TWH89" s="52"/>
      <c r="TWI89" s="52"/>
      <c r="TWJ89" s="52"/>
      <c r="TWK89" s="52"/>
      <c r="TWL89" s="52"/>
      <c r="TWM89" s="52"/>
      <c r="TWN89" s="52"/>
      <c r="TWO89" s="52"/>
      <c r="TWP89" s="52"/>
      <c r="TWQ89" s="52"/>
      <c r="TWR89" s="52"/>
      <c r="TWS89" s="52"/>
      <c r="TWT89" s="52"/>
      <c r="TWU89" s="52"/>
      <c r="TWV89" s="52"/>
      <c r="TWW89" s="52"/>
      <c r="TWX89" s="52"/>
      <c r="TWY89" s="52"/>
      <c r="TWZ89" s="52"/>
      <c r="TXA89" s="52"/>
      <c r="TXB89" s="52"/>
      <c r="TXC89" s="52"/>
      <c r="TXD89" s="52"/>
      <c r="TXE89" s="52"/>
      <c r="TXF89" s="52"/>
      <c r="TXG89" s="52"/>
      <c r="TXH89" s="52"/>
      <c r="TXI89" s="52"/>
      <c r="TXJ89" s="52"/>
      <c r="TXK89" s="52"/>
      <c r="TXL89" s="52"/>
      <c r="TXM89" s="52"/>
      <c r="TXN89" s="52"/>
      <c r="TXO89" s="52"/>
      <c r="TXP89" s="52"/>
      <c r="TXQ89" s="52"/>
      <c r="TXR89" s="52"/>
      <c r="TXS89" s="52"/>
      <c r="TXT89" s="52"/>
      <c r="TXU89" s="52"/>
      <c r="TXV89" s="52"/>
      <c r="TXW89" s="52"/>
      <c r="TXX89" s="52"/>
      <c r="TXY89" s="52"/>
      <c r="TXZ89" s="52"/>
      <c r="TYA89" s="52"/>
      <c r="TYB89" s="52"/>
      <c r="TYC89" s="52"/>
      <c r="TYD89" s="52"/>
      <c r="TYE89" s="52"/>
      <c r="TYF89" s="52"/>
      <c r="TYG89" s="52"/>
      <c r="TYH89" s="52"/>
      <c r="TYI89" s="52"/>
      <c r="TYJ89" s="52"/>
      <c r="TYK89" s="52"/>
      <c r="TYL89" s="52"/>
      <c r="TYM89" s="52"/>
      <c r="TYN89" s="52"/>
      <c r="TYO89" s="52"/>
      <c r="TYP89" s="52"/>
      <c r="TYQ89" s="52"/>
      <c r="TYR89" s="52"/>
      <c r="TYS89" s="52"/>
      <c r="TYT89" s="52"/>
      <c r="TYU89" s="52"/>
      <c r="TYV89" s="52"/>
      <c r="TYW89" s="52"/>
      <c r="TYX89" s="52"/>
      <c r="TYY89" s="52"/>
      <c r="TYZ89" s="52"/>
      <c r="TZA89" s="52"/>
      <c r="TZB89" s="52"/>
      <c r="TZC89" s="52"/>
      <c r="TZD89" s="52"/>
      <c r="TZE89" s="52"/>
      <c r="TZF89" s="52"/>
      <c r="TZG89" s="52"/>
      <c r="TZH89" s="52"/>
      <c r="TZI89" s="52"/>
      <c r="TZJ89" s="52"/>
      <c r="TZK89" s="52"/>
      <c r="TZL89" s="52"/>
      <c r="TZM89" s="52"/>
      <c r="TZN89" s="52"/>
      <c r="TZO89" s="52"/>
      <c r="TZP89" s="52"/>
      <c r="TZQ89" s="52"/>
      <c r="TZR89" s="52"/>
      <c r="TZS89" s="52"/>
      <c r="TZT89" s="52"/>
      <c r="TZU89" s="52"/>
      <c r="TZV89" s="52"/>
      <c r="TZW89" s="52"/>
      <c r="TZX89" s="52"/>
      <c r="TZY89" s="52"/>
      <c r="TZZ89" s="52"/>
      <c r="UAA89" s="52"/>
      <c r="UAB89" s="52"/>
      <c r="UAC89" s="52"/>
      <c r="UAD89" s="52"/>
      <c r="UAE89" s="52"/>
      <c r="UAF89" s="52"/>
      <c r="UAG89" s="52"/>
      <c r="UAH89" s="52"/>
      <c r="UAI89" s="52"/>
      <c r="UAJ89" s="52"/>
      <c r="UAK89" s="52"/>
      <c r="UAL89" s="52"/>
      <c r="UAM89" s="52"/>
      <c r="UAN89" s="52"/>
      <c r="UAO89" s="52"/>
      <c r="UAP89" s="52"/>
      <c r="UAQ89" s="52"/>
      <c r="UAR89" s="52"/>
      <c r="UAS89" s="52"/>
      <c r="UAT89" s="52"/>
      <c r="UAU89" s="52"/>
      <c r="UAV89" s="52"/>
      <c r="UAW89" s="52"/>
      <c r="UAX89" s="52"/>
      <c r="UAY89" s="52"/>
      <c r="UAZ89" s="52"/>
      <c r="UBA89" s="52"/>
      <c r="UBB89" s="52"/>
      <c r="UBC89" s="52"/>
      <c r="UBD89" s="52"/>
      <c r="UBE89" s="52"/>
      <c r="UBF89" s="52"/>
      <c r="UBG89" s="52"/>
      <c r="UBH89" s="52"/>
      <c r="UBI89" s="52"/>
      <c r="UBJ89" s="52"/>
      <c r="UBK89" s="52"/>
      <c r="UBL89" s="52"/>
      <c r="UBM89" s="52"/>
      <c r="UBN89" s="52"/>
      <c r="UBO89" s="52"/>
      <c r="UBP89" s="52"/>
      <c r="UBQ89" s="52"/>
      <c r="UBR89" s="52"/>
      <c r="UBS89" s="52"/>
      <c r="UBT89" s="52"/>
      <c r="UBU89" s="52"/>
      <c r="UBV89" s="52"/>
      <c r="UBW89" s="52"/>
      <c r="UBX89" s="52"/>
      <c r="UBY89" s="52"/>
      <c r="UBZ89" s="52"/>
      <c r="UCA89" s="52"/>
      <c r="UCB89" s="52"/>
      <c r="UCC89" s="52"/>
      <c r="UCD89" s="52"/>
      <c r="UCE89" s="52"/>
      <c r="UCF89" s="52"/>
      <c r="UCG89" s="52"/>
      <c r="UCH89" s="52"/>
      <c r="UCI89" s="52"/>
      <c r="UCJ89" s="52"/>
      <c r="UCK89" s="52"/>
      <c r="UCL89" s="52"/>
      <c r="UCM89" s="52"/>
      <c r="UCN89" s="52"/>
      <c r="UCO89" s="52"/>
      <c r="UCP89" s="52"/>
      <c r="UCQ89" s="52"/>
      <c r="UCR89" s="52"/>
      <c r="UCS89" s="52"/>
      <c r="UCT89" s="52"/>
      <c r="UCU89" s="52"/>
      <c r="UCV89" s="52"/>
      <c r="UCW89" s="52"/>
      <c r="UCX89" s="52"/>
      <c r="UCY89" s="52"/>
      <c r="UCZ89" s="52"/>
      <c r="UDA89" s="52"/>
      <c r="UDB89" s="52"/>
      <c r="UDC89" s="52"/>
      <c r="UDD89" s="52"/>
      <c r="UDE89" s="52"/>
      <c r="UDF89" s="52"/>
      <c r="UDG89" s="52"/>
      <c r="UDH89" s="52"/>
      <c r="UDI89" s="52"/>
      <c r="UDJ89" s="52"/>
      <c r="UDK89" s="52"/>
      <c r="UDL89" s="52"/>
      <c r="UDM89" s="52"/>
      <c r="UDN89" s="52"/>
      <c r="UDO89" s="52"/>
      <c r="UDP89" s="52"/>
      <c r="UDQ89" s="52"/>
      <c r="UDR89" s="52"/>
      <c r="UDS89" s="52"/>
      <c r="UDT89" s="52"/>
      <c r="UDU89" s="52"/>
      <c r="UDV89" s="52"/>
      <c r="UDW89" s="52"/>
      <c r="UDX89" s="52"/>
      <c r="UDY89" s="52"/>
      <c r="UDZ89" s="52"/>
      <c r="UEA89" s="52"/>
      <c r="UEB89" s="52"/>
      <c r="UEC89" s="52"/>
      <c r="UED89" s="52"/>
      <c r="UEE89" s="52"/>
      <c r="UEF89" s="52"/>
      <c r="UEG89" s="52"/>
      <c r="UEH89" s="52"/>
      <c r="UEI89" s="52"/>
      <c r="UEJ89" s="52"/>
      <c r="UEK89" s="52"/>
      <c r="UEL89" s="52"/>
      <c r="UEM89" s="52"/>
      <c r="UEN89" s="52"/>
      <c r="UEO89" s="52"/>
      <c r="UEP89" s="52"/>
      <c r="UEQ89" s="52"/>
      <c r="UER89" s="52"/>
      <c r="UES89" s="52"/>
      <c r="UET89" s="52"/>
      <c r="UEU89" s="52"/>
      <c r="UEV89" s="52"/>
      <c r="UEW89" s="52"/>
      <c r="UEX89" s="52"/>
      <c r="UEY89" s="52"/>
      <c r="UEZ89" s="52"/>
      <c r="UFA89" s="52"/>
      <c r="UFB89" s="52"/>
      <c r="UFC89" s="52"/>
      <c r="UFD89" s="52"/>
      <c r="UFE89" s="52"/>
      <c r="UFF89" s="52"/>
      <c r="UFG89" s="52"/>
      <c r="UFH89" s="52"/>
      <c r="UFI89" s="52"/>
      <c r="UFJ89" s="52"/>
      <c r="UFK89" s="52"/>
      <c r="UFL89" s="52"/>
      <c r="UFM89" s="52"/>
      <c r="UFN89" s="52"/>
      <c r="UFO89" s="52"/>
      <c r="UFP89" s="52"/>
      <c r="UFQ89" s="52"/>
      <c r="UFR89" s="52"/>
      <c r="UFS89" s="52"/>
      <c r="UFT89" s="52"/>
      <c r="UFU89" s="52"/>
      <c r="UFV89" s="52"/>
      <c r="UFW89" s="52"/>
      <c r="UFX89" s="52"/>
      <c r="UFY89" s="52"/>
      <c r="UFZ89" s="52"/>
      <c r="UGA89" s="52"/>
      <c r="UGB89" s="52"/>
      <c r="UGC89" s="52"/>
      <c r="UGD89" s="52"/>
      <c r="UGE89" s="52"/>
      <c r="UGF89" s="52"/>
      <c r="UGG89" s="52"/>
      <c r="UGH89" s="52"/>
      <c r="UGI89" s="52"/>
      <c r="UGJ89" s="52"/>
      <c r="UGK89" s="52"/>
      <c r="UGL89" s="52"/>
      <c r="UGM89" s="52"/>
      <c r="UGN89" s="52"/>
      <c r="UGO89" s="52"/>
      <c r="UGP89" s="52"/>
      <c r="UGQ89" s="52"/>
      <c r="UGR89" s="52"/>
      <c r="UGS89" s="52"/>
      <c r="UGT89" s="52"/>
      <c r="UGU89" s="52"/>
      <c r="UGV89" s="52"/>
      <c r="UGW89" s="52"/>
      <c r="UGX89" s="52"/>
      <c r="UGY89" s="52"/>
      <c r="UGZ89" s="52"/>
      <c r="UHA89" s="52"/>
      <c r="UHB89" s="52"/>
      <c r="UHC89" s="52"/>
      <c r="UHD89" s="52"/>
      <c r="UHE89" s="52"/>
      <c r="UHF89" s="52"/>
      <c r="UHG89" s="52"/>
      <c r="UHH89" s="52"/>
      <c r="UHI89" s="52"/>
      <c r="UHJ89" s="52"/>
      <c r="UHK89" s="52"/>
      <c r="UHL89" s="52"/>
      <c r="UHM89" s="52"/>
      <c r="UHN89" s="52"/>
      <c r="UHO89" s="52"/>
      <c r="UHP89" s="52"/>
      <c r="UHQ89" s="52"/>
      <c r="UHR89" s="52"/>
      <c r="UHS89" s="52"/>
      <c r="UHT89" s="52"/>
      <c r="UHU89" s="52"/>
      <c r="UHV89" s="52"/>
      <c r="UHW89" s="52"/>
      <c r="UHX89" s="52"/>
      <c r="UHY89" s="52"/>
      <c r="UHZ89" s="52"/>
      <c r="UIA89" s="52"/>
      <c r="UIB89" s="52"/>
      <c r="UIC89" s="52"/>
      <c r="UID89" s="52"/>
      <c r="UIE89" s="52"/>
      <c r="UIF89" s="52"/>
      <c r="UIG89" s="52"/>
      <c r="UIH89" s="52"/>
      <c r="UII89" s="52"/>
      <c r="UIJ89" s="52"/>
      <c r="UIK89" s="52"/>
      <c r="UIL89" s="52"/>
      <c r="UIM89" s="52"/>
      <c r="UIN89" s="52"/>
      <c r="UIO89" s="52"/>
      <c r="UIP89" s="52"/>
      <c r="UIQ89" s="52"/>
      <c r="UIR89" s="52"/>
      <c r="UIS89" s="52"/>
      <c r="UIT89" s="52"/>
      <c r="UIU89" s="52"/>
      <c r="UIV89" s="52"/>
      <c r="UIW89" s="52"/>
      <c r="UIX89" s="52"/>
      <c r="UIY89" s="52"/>
      <c r="UIZ89" s="52"/>
      <c r="UJA89" s="52"/>
      <c r="UJB89" s="52"/>
      <c r="UJC89" s="52"/>
      <c r="UJD89" s="52"/>
      <c r="UJE89" s="52"/>
      <c r="UJF89" s="52"/>
      <c r="UJG89" s="52"/>
      <c r="UJH89" s="52"/>
      <c r="UJI89" s="52"/>
      <c r="UJJ89" s="52"/>
      <c r="UJK89" s="52"/>
      <c r="UJL89" s="52"/>
      <c r="UJM89" s="52"/>
      <c r="UJN89" s="52"/>
      <c r="UJO89" s="52"/>
      <c r="UJP89" s="52"/>
      <c r="UJQ89" s="52"/>
      <c r="UJR89" s="52"/>
      <c r="UJS89" s="52"/>
      <c r="UJT89" s="52"/>
      <c r="UJU89" s="52"/>
      <c r="UJV89" s="52"/>
      <c r="UJW89" s="52"/>
      <c r="UJX89" s="52"/>
      <c r="UJY89" s="52"/>
      <c r="UJZ89" s="52"/>
      <c r="UKA89" s="52"/>
      <c r="UKB89" s="52"/>
      <c r="UKC89" s="52"/>
      <c r="UKD89" s="52"/>
      <c r="UKE89" s="52"/>
      <c r="UKF89" s="52"/>
      <c r="UKG89" s="52"/>
      <c r="UKH89" s="52"/>
      <c r="UKI89" s="52"/>
      <c r="UKJ89" s="52"/>
      <c r="UKK89" s="52"/>
      <c r="UKL89" s="52"/>
      <c r="UKM89" s="52"/>
      <c r="UKN89" s="52"/>
      <c r="UKO89" s="52"/>
      <c r="UKP89" s="52"/>
      <c r="UKQ89" s="52"/>
      <c r="UKR89" s="52"/>
      <c r="UKS89" s="52"/>
      <c r="UKT89" s="52"/>
      <c r="UKU89" s="52"/>
      <c r="UKV89" s="52"/>
      <c r="UKW89" s="52"/>
      <c r="UKX89" s="52"/>
      <c r="UKY89" s="52"/>
      <c r="UKZ89" s="52"/>
      <c r="ULA89" s="52"/>
      <c r="ULB89" s="52"/>
      <c r="ULC89" s="52"/>
      <c r="ULD89" s="52"/>
      <c r="ULE89" s="52"/>
      <c r="ULF89" s="52"/>
      <c r="ULG89" s="52"/>
      <c r="ULH89" s="52"/>
      <c r="ULI89" s="52"/>
      <c r="ULJ89" s="52"/>
      <c r="ULK89" s="52"/>
      <c r="ULL89" s="52"/>
      <c r="ULM89" s="52"/>
      <c r="ULN89" s="52"/>
      <c r="ULO89" s="52"/>
      <c r="ULP89" s="52"/>
      <c r="ULQ89" s="52"/>
      <c r="ULR89" s="52"/>
      <c r="ULS89" s="52"/>
      <c r="ULT89" s="52"/>
      <c r="ULU89" s="52"/>
      <c r="ULV89" s="52"/>
      <c r="ULW89" s="52"/>
      <c r="ULX89" s="52"/>
      <c r="ULY89" s="52"/>
      <c r="ULZ89" s="52"/>
      <c r="UMA89" s="52"/>
      <c r="UMB89" s="52"/>
      <c r="UMC89" s="52"/>
      <c r="UMD89" s="52"/>
      <c r="UME89" s="52"/>
      <c r="UMF89" s="52"/>
      <c r="UMG89" s="52"/>
      <c r="UMH89" s="52"/>
      <c r="UMI89" s="52"/>
      <c r="UMJ89" s="52"/>
      <c r="UMK89" s="52"/>
      <c r="UML89" s="52"/>
      <c r="UMM89" s="52"/>
      <c r="UMN89" s="52"/>
      <c r="UMO89" s="52"/>
      <c r="UMP89" s="52"/>
      <c r="UMQ89" s="52"/>
      <c r="UMR89" s="52"/>
      <c r="UMS89" s="52"/>
      <c r="UMT89" s="52"/>
      <c r="UMU89" s="52"/>
      <c r="UMV89" s="52"/>
      <c r="UMW89" s="52"/>
      <c r="UMX89" s="52"/>
      <c r="UMY89" s="52"/>
      <c r="UMZ89" s="52"/>
      <c r="UNA89" s="52"/>
      <c r="UNB89" s="52"/>
      <c r="UNC89" s="52"/>
      <c r="UND89" s="52"/>
      <c r="UNE89" s="52"/>
      <c r="UNF89" s="52"/>
      <c r="UNG89" s="52"/>
      <c r="UNH89" s="52"/>
      <c r="UNI89" s="52"/>
      <c r="UNJ89" s="52"/>
      <c r="UNK89" s="52"/>
      <c r="UNL89" s="52"/>
      <c r="UNM89" s="52"/>
      <c r="UNN89" s="52"/>
      <c r="UNO89" s="52"/>
      <c r="UNP89" s="52"/>
      <c r="UNQ89" s="52"/>
      <c r="UNR89" s="52"/>
      <c r="UNS89" s="52"/>
      <c r="UNT89" s="52"/>
      <c r="UNU89" s="52"/>
      <c r="UNV89" s="52"/>
      <c r="UNW89" s="52"/>
      <c r="UNX89" s="52"/>
      <c r="UNY89" s="52"/>
      <c r="UNZ89" s="52"/>
      <c r="UOA89" s="52"/>
      <c r="UOB89" s="52"/>
      <c r="UOC89" s="52"/>
      <c r="UOD89" s="52"/>
      <c r="UOE89" s="52"/>
      <c r="UOF89" s="52"/>
      <c r="UOG89" s="52"/>
      <c r="UOH89" s="52"/>
      <c r="UOI89" s="52"/>
      <c r="UOJ89" s="52"/>
      <c r="UOK89" s="52"/>
      <c r="UOL89" s="52"/>
      <c r="UOM89" s="52"/>
      <c r="UON89" s="52"/>
      <c r="UOO89" s="52"/>
      <c r="UOP89" s="52"/>
      <c r="UOQ89" s="52"/>
      <c r="UOR89" s="52"/>
      <c r="UOS89" s="52"/>
      <c r="UOT89" s="52"/>
      <c r="UOU89" s="52"/>
      <c r="UOV89" s="52"/>
      <c r="UOW89" s="52"/>
      <c r="UOX89" s="52"/>
      <c r="UOY89" s="52"/>
      <c r="UOZ89" s="52"/>
      <c r="UPA89" s="52"/>
      <c r="UPB89" s="52"/>
      <c r="UPC89" s="52"/>
      <c r="UPD89" s="52"/>
      <c r="UPE89" s="52"/>
      <c r="UPF89" s="52"/>
      <c r="UPG89" s="52"/>
      <c r="UPH89" s="52"/>
      <c r="UPI89" s="52"/>
      <c r="UPJ89" s="52"/>
      <c r="UPK89" s="52"/>
      <c r="UPL89" s="52"/>
      <c r="UPM89" s="52"/>
      <c r="UPN89" s="52"/>
      <c r="UPO89" s="52"/>
      <c r="UPP89" s="52"/>
      <c r="UPQ89" s="52"/>
      <c r="UPR89" s="52"/>
      <c r="UPS89" s="52"/>
      <c r="UPT89" s="52"/>
      <c r="UPU89" s="52"/>
      <c r="UPV89" s="52"/>
      <c r="UPW89" s="52"/>
      <c r="UPX89" s="52"/>
      <c r="UPY89" s="52"/>
      <c r="UPZ89" s="52"/>
      <c r="UQA89" s="52"/>
      <c r="UQB89" s="52"/>
      <c r="UQC89" s="52"/>
      <c r="UQD89" s="52"/>
      <c r="UQE89" s="52"/>
      <c r="UQF89" s="52"/>
      <c r="UQG89" s="52"/>
      <c r="UQH89" s="52"/>
      <c r="UQI89" s="52"/>
      <c r="UQJ89" s="52"/>
      <c r="UQK89" s="52"/>
      <c r="UQL89" s="52"/>
      <c r="UQM89" s="52"/>
      <c r="UQN89" s="52"/>
      <c r="UQO89" s="52"/>
      <c r="UQP89" s="52"/>
      <c r="UQQ89" s="52"/>
      <c r="UQR89" s="52"/>
      <c r="UQS89" s="52"/>
      <c r="UQT89" s="52"/>
      <c r="UQU89" s="52"/>
      <c r="UQV89" s="52"/>
      <c r="UQW89" s="52"/>
      <c r="UQX89" s="52"/>
      <c r="UQY89" s="52"/>
      <c r="UQZ89" s="52"/>
      <c r="URA89" s="52"/>
      <c r="URB89" s="52"/>
      <c r="URC89" s="52"/>
      <c r="URD89" s="52"/>
      <c r="URE89" s="52"/>
      <c r="URF89" s="52"/>
      <c r="URG89" s="52"/>
      <c r="URH89" s="52"/>
      <c r="URI89" s="52"/>
      <c r="URJ89" s="52"/>
      <c r="URK89" s="52"/>
      <c r="URL89" s="52"/>
      <c r="URM89" s="52"/>
      <c r="URN89" s="52"/>
      <c r="URO89" s="52"/>
      <c r="URP89" s="52"/>
      <c r="URQ89" s="52"/>
      <c r="URR89" s="52"/>
      <c r="URS89" s="52"/>
      <c r="URT89" s="52"/>
      <c r="URU89" s="52"/>
      <c r="URV89" s="52"/>
      <c r="URW89" s="52"/>
      <c r="URX89" s="52"/>
      <c r="URY89" s="52"/>
      <c r="URZ89" s="52"/>
      <c r="USA89" s="52"/>
      <c r="USB89" s="52"/>
      <c r="USC89" s="52"/>
      <c r="USD89" s="52"/>
      <c r="USE89" s="52"/>
      <c r="USF89" s="52"/>
      <c r="USG89" s="52"/>
      <c r="USH89" s="52"/>
      <c r="USI89" s="52"/>
      <c r="USJ89" s="52"/>
      <c r="USK89" s="52"/>
      <c r="USL89" s="52"/>
      <c r="USM89" s="52"/>
      <c r="USN89" s="52"/>
      <c r="USO89" s="52"/>
      <c r="USP89" s="52"/>
      <c r="USQ89" s="52"/>
      <c r="USR89" s="52"/>
      <c r="USS89" s="52"/>
      <c r="UST89" s="52"/>
      <c r="USU89" s="52"/>
      <c r="USV89" s="52"/>
      <c r="USW89" s="52"/>
      <c r="USX89" s="52"/>
      <c r="USY89" s="52"/>
      <c r="USZ89" s="52"/>
      <c r="UTA89" s="52"/>
      <c r="UTB89" s="52"/>
      <c r="UTC89" s="52"/>
      <c r="UTD89" s="52"/>
      <c r="UTE89" s="52"/>
      <c r="UTF89" s="52"/>
      <c r="UTG89" s="52"/>
      <c r="UTH89" s="52"/>
      <c r="UTI89" s="52"/>
      <c r="UTJ89" s="52"/>
      <c r="UTK89" s="52"/>
      <c r="UTL89" s="52"/>
      <c r="UTM89" s="52"/>
      <c r="UTN89" s="52"/>
      <c r="UTO89" s="52"/>
      <c r="UTP89" s="52"/>
      <c r="UTQ89" s="52"/>
      <c r="UTR89" s="52"/>
      <c r="UTS89" s="52"/>
      <c r="UTT89" s="52"/>
      <c r="UTU89" s="52"/>
      <c r="UTV89" s="52"/>
      <c r="UTW89" s="52"/>
      <c r="UTX89" s="52"/>
      <c r="UTY89" s="52"/>
      <c r="UTZ89" s="52"/>
      <c r="UUA89" s="52"/>
      <c r="UUB89" s="52"/>
      <c r="UUC89" s="52"/>
      <c r="UUD89" s="52"/>
      <c r="UUE89" s="52"/>
      <c r="UUF89" s="52"/>
      <c r="UUG89" s="52"/>
      <c r="UUH89" s="52"/>
      <c r="UUI89" s="52"/>
      <c r="UUJ89" s="52"/>
      <c r="UUK89" s="52"/>
      <c r="UUL89" s="52"/>
      <c r="UUM89" s="52"/>
      <c r="UUN89" s="52"/>
      <c r="UUO89" s="52"/>
      <c r="UUP89" s="52"/>
      <c r="UUQ89" s="52"/>
      <c r="UUR89" s="52"/>
      <c r="UUS89" s="52"/>
      <c r="UUT89" s="52"/>
      <c r="UUU89" s="52"/>
      <c r="UUV89" s="52"/>
      <c r="UUW89" s="52"/>
      <c r="UUX89" s="52"/>
      <c r="UUY89" s="52"/>
      <c r="UUZ89" s="52"/>
      <c r="UVA89" s="52"/>
      <c r="UVB89" s="52"/>
      <c r="UVC89" s="52"/>
      <c r="UVD89" s="52"/>
      <c r="UVE89" s="52"/>
      <c r="UVF89" s="52"/>
      <c r="UVG89" s="52"/>
      <c r="UVH89" s="52"/>
      <c r="UVI89" s="52"/>
      <c r="UVJ89" s="52"/>
      <c r="UVK89" s="52"/>
      <c r="UVL89" s="52"/>
      <c r="UVM89" s="52"/>
      <c r="UVN89" s="52"/>
      <c r="UVO89" s="52"/>
      <c r="UVP89" s="52"/>
      <c r="UVQ89" s="52"/>
      <c r="UVR89" s="52"/>
      <c r="UVS89" s="52"/>
      <c r="UVT89" s="52"/>
      <c r="UVU89" s="52"/>
      <c r="UVV89" s="52"/>
      <c r="UVW89" s="52"/>
      <c r="UVX89" s="52"/>
      <c r="UVY89" s="52"/>
      <c r="UVZ89" s="52"/>
      <c r="UWA89" s="52"/>
      <c r="UWB89" s="52"/>
      <c r="UWC89" s="52"/>
      <c r="UWD89" s="52"/>
      <c r="UWE89" s="52"/>
      <c r="UWF89" s="52"/>
      <c r="UWG89" s="52"/>
      <c r="UWH89" s="52"/>
      <c r="UWI89" s="52"/>
      <c r="UWJ89" s="52"/>
      <c r="UWK89" s="52"/>
      <c r="UWL89" s="52"/>
      <c r="UWM89" s="52"/>
      <c r="UWN89" s="52"/>
      <c r="UWO89" s="52"/>
      <c r="UWP89" s="52"/>
      <c r="UWQ89" s="52"/>
      <c r="UWR89" s="52"/>
      <c r="UWS89" s="52"/>
      <c r="UWT89" s="52"/>
      <c r="UWU89" s="52"/>
      <c r="UWV89" s="52"/>
      <c r="UWW89" s="52"/>
      <c r="UWX89" s="52"/>
      <c r="UWY89" s="52"/>
      <c r="UWZ89" s="52"/>
      <c r="UXA89" s="52"/>
      <c r="UXB89" s="52"/>
      <c r="UXC89" s="52"/>
      <c r="UXD89" s="52"/>
      <c r="UXE89" s="52"/>
      <c r="UXF89" s="52"/>
      <c r="UXG89" s="52"/>
      <c r="UXH89" s="52"/>
      <c r="UXI89" s="52"/>
      <c r="UXJ89" s="52"/>
      <c r="UXK89" s="52"/>
      <c r="UXL89" s="52"/>
      <c r="UXM89" s="52"/>
      <c r="UXN89" s="52"/>
      <c r="UXO89" s="52"/>
      <c r="UXP89" s="52"/>
      <c r="UXQ89" s="52"/>
      <c r="UXR89" s="52"/>
      <c r="UXS89" s="52"/>
      <c r="UXT89" s="52"/>
      <c r="UXU89" s="52"/>
      <c r="UXV89" s="52"/>
      <c r="UXW89" s="52"/>
      <c r="UXX89" s="52"/>
      <c r="UXY89" s="52"/>
      <c r="UXZ89" s="52"/>
      <c r="UYA89" s="52"/>
      <c r="UYB89" s="52"/>
      <c r="UYC89" s="52"/>
      <c r="UYD89" s="52"/>
      <c r="UYE89" s="52"/>
      <c r="UYF89" s="52"/>
      <c r="UYG89" s="52"/>
      <c r="UYH89" s="52"/>
      <c r="UYI89" s="52"/>
      <c r="UYJ89" s="52"/>
      <c r="UYK89" s="52"/>
      <c r="UYL89" s="52"/>
      <c r="UYM89" s="52"/>
      <c r="UYN89" s="52"/>
      <c r="UYO89" s="52"/>
      <c r="UYP89" s="52"/>
      <c r="UYQ89" s="52"/>
      <c r="UYR89" s="52"/>
      <c r="UYS89" s="52"/>
      <c r="UYT89" s="52"/>
      <c r="UYU89" s="52"/>
      <c r="UYV89" s="52"/>
      <c r="UYW89" s="52"/>
      <c r="UYX89" s="52"/>
      <c r="UYY89" s="52"/>
      <c r="UYZ89" s="52"/>
      <c r="UZA89" s="52"/>
      <c r="UZB89" s="52"/>
      <c r="UZC89" s="52"/>
      <c r="UZD89" s="52"/>
      <c r="UZE89" s="52"/>
      <c r="UZF89" s="52"/>
      <c r="UZG89" s="52"/>
      <c r="UZH89" s="52"/>
      <c r="UZI89" s="52"/>
      <c r="UZJ89" s="52"/>
      <c r="UZK89" s="52"/>
      <c r="UZL89" s="52"/>
      <c r="UZM89" s="52"/>
      <c r="UZN89" s="52"/>
      <c r="UZO89" s="52"/>
      <c r="UZP89" s="52"/>
      <c r="UZQ89" s="52"/>
      <c r="UZR89" s="52"/>
      <c r="UZS89" s="52"/>
      <c r="UZT89" s="52"/>
      <c r="UZU89" s="52"/>
      <c r="UZV89" s="52"/>
      <c r="UZW89" s="52"/>
      <c r="UZX89" s="52"/>
      <c r="UZY89" s="52"/>
      <c r="UZZ89" s="52"/>
      <c r="VAA89" s="52"/>
      <c r="VAB89" s="52"/>
      <c r="VAC89" s="52"/>
      <c r="VAD89" s="52"/>
      <c r="VAE89" s="52"/>
      <c r="VAF89" s="52"/>
      <c r="VAG89" s="52"/>
      <c r="VAH89" s="52"/>
      <c r="VAI89" s="52"/>
      <c r="VAJ89" s="52"/>
      <c r="VAK89" s="52"/>
      <c r="VAL89" s="52"/>
      <c r="VAM89" s="52"/>
      <c r="VAN89" s="52"/>
      <c r="VAO89" s="52"/>
      <c r="VAP89" s="52"/>
      <c r="VAQ89" s="52"/>
      <c r="VAR89" s="52"/>
      <c r="VAS89" s="52"/>
      <c r="VAT89" s="52"/>
      <c r="VAU89" s="52"/>
      <c r="VAV89" s="52"/>
      <c r="VAW89" s="52"/>
      <c r="VAX89" s="52"/>
      <c r="VAY89" s="52"/>
      <c r="VAZ89" s="52"/>
      <c r="VBA89" s="52"/>
      <c r="VBB89" s="52"/>
      <c r="VBC89" s="52"/>
      <c r="VBD89" s="52"/>
      <c r="VBE89" s="52"/>
      <c r="VBF89" s="52"/>
      <c r="VBG89" s="52"/>
      <c r="VBH89" s="52"/>
      <c r="VBI89" s="52"/>
      <c r="VBJ89" s="52"/>
      <c r="VBK89" s="52"/>
      <c r="VBL89" s="52"/>
      <c r="VBM89" s="52"/>
      <c r="VBN89" s="52"/>
      <c r="VBO89" s="52"/>
      <c r="VBP89" s="52"/>
      <c r="VBQ89" s="52"/>
      <c r="VBR89" s="52"/>
      <c r="VBS89" s="52"/>
      <c r="VBT89" s="52"/>
      <c r="VBU89" s="52"/>
      <c r="VBV89" s="52"/>
      <c r="VBW89" s="52"/>
      <c r="VBX89" s="52"/>
      <c r="VBY89" s="52"/>
      <c r="VBZ89" s="52"/>
      <c r="VCA89" s="52"/>
      <c r="VCB89" s="52"/>
      <c r="VCC89" s="52"/>
      <c r="VCD89" s="52"/>
      <c r="VCE89" s="52"/>
      <c r="VCF89" s="52"/>
      <c r="VCG89" s="52"/>
      <c r="VCH89" s="52"/>
      <c r="VCI89" s="52"/>
      <c r="VCJ89" s="52"/>
      <c r="VCK89" s="52"/>
      <c r="VCL89" s="52"/>
      <c r="VCM89" s="52"/>
      <c r="VCN89" s="52"/>
      <c r="VCO89" s="52"/>
      <c r="VCP89" s="52"/>
      <c r="VCQ89" s="52"/>
      <c r="VCR89" s="52"/>
      <c r="VCS89" s="52"/>
      <c r="VCT89" s="52"/>
      <c r="VCU89" s="52"/>
      <c r="VCV89" s="52"/>
      <c r="VCW89" s="52"/>
      <c r="VCX89" s="52"/>
      <c r="VCY89" s="52"/>
      <c r="VCZ89" s="52"/>
      <c r="VDA89" s="52"/>
      <c r="VDB89" s="52"/>
      <c r="VDC89" s="52"/>
      <c r="VDD89" s="52"/>
      <c r="VDE89" s="52"/>
      <c r="VDF89" s="52"/>
      <c r="VDG89" s="52"/>
      <c r="VDH89" s="52"/>
      <c r="VDI89" s="52"/>
      <c r="VDJ89" s="52"/>
      <c r="VDK89" s="52"/>
      <c r="VDL89" s="52"/>
      <c r="VDM89" s="52"/>
      <c r="VDN89" s="52"/>
      <c r="VDO89" s="52"/>
      <c r="VDP89" s="52"/>
      <c r="VDQ89" s="52"/>
      <c r="VDR89" s="52"/>
      <c r="VDS89" s="52"/>
      <c r="VDT89" s="52"/>
      <c r="VDU89" s="52"/>
      <c r="VDV89" s="52"/>
      <c r="VDW89" s="52"/>
      <c r="VDX89" s="52"/>
      <c r="VDY89" s="52"/>
      <c r="VDZ89" s="52"/>
      <c r="VEA89" s="52"/>
      <c r="VEB89" s="52"/>
      <c r="VEC89" s="52"/>
      <c r="VED89" s="52"/>
      <c r="VEE89" s="52"/>
      <c r="VEF89" s="52"/>
      <c r="VEG89" s="52"/>
      <c r="VEH89" s="52"/>
      <c r="VEI89" s="52"/>
      <c r="VEJ89" s="52"/>
      <c r="VEK89" s="52"/>
      <c r="VEL89" s="52"/>
      <c r="VEM89" s="52"/>
      <c r="VEN89" s="52"/>
      <c r="VEO89" s="52"/>
      <c r="VEP89" s="52"/>
      <c r="VEQ89" s="52"/>
      <c r="VER89" s="52"/>
      <c r="VES89" s="52"/>
      <c r="VET89" s="52"/>
      <c r="VEU89" s="52"/>
      <c r="VEV89" s="52"/>
      <c r="VEW89" s="52"/>
      <c r="VEX89" s="52"/>
      <c r="VEY89" s="52"/>
      <c r="VEZ89" s="52"/>
      <c r="VFA89" s="52"/>
      <c r="VFB89" s="52"/>
      <c r="VFC89" s="52"/>
      <c r="VFD89" s="52"/>
      <c r="VFE89" s="52"/>
      <c r="VFF89" s="52"/>
      <c r="VFG89" s="52"/>
      <c r="VFH89" s="52"/>
      <c r="VFI89" s="52"/>
      <c r="VFJ89" s="52"/>
      <c r="VFK89" s="52"/>
      <c r="VFL89" s="52"/>
      <c r="VFM89" s="52"/>
      <c r="VFN89" s="52"/>
      <c r="VFO89" s="52"/>
      <c r="VFP89" s="52"/>
      <c r="VFQ89" s="52"/>
      <c r="VFR89" s="52"/>
      <c r="VFS89" s="52"/>
      <c r="VFT89" s="52"/>
      <c r="VFU89" s="52"/>
      <c r="VFV89" s="52"/>
      <c r="VFW89" s="52"/>
      <c r="VFX89" s="52"/>
      <c r="VFY89" s="52"/>
      <c r="VFZ89" s="52"/>
      <c r="VGA89" s="52"/>
      <c r="VGB89" s="52"/>
      <c r="VGC89" s="52"/>
      <c r="VGD89" s="52"/>
      <c r="VGE89" s="52"/>
      <c r="VGF89" s="52"/>
      <c r="VGG89" s="52"/>
      <c r="VGH89" s="52"/>
      <c r="VGI89" s="52"/>
      <c r="VGJ89" s="52"/>
      <c r="VGK89" s="52"/>
      <c r="VGL89" s="52"/>
      <c r="VGM89" s="52"/>
      <c r="VGN89" s="52"/>
      <c r="VGO89" s="52"/>
      <c r="VGP89" s="52"/>
      <c r="VGQ89" s="52"/>
      <c r="VGR89" s="52"/>
      <c r="VGS89" s="52"/>
      <c r="VGT89" s="52"/>
      <c r="VGU89" s="52"/>
      <c r="VGV89" s="52"/>
      <c r="VGW89" s="52"/>
      <c r="VGX89" s="52"/>
      <c r="VGY89" s="52"/>
      <c r="VGZ89" s="52"/>
      <c r="VHA89" s="52"/>
      <c r="VHB89" s="52"/>
      <c r="VHC89" s="52"/>
      <c r="VHD89" s="52"/>
      <c r="VHE89" s="52"/>
      <c r="VHF89" s="52"/>
      <c r="VHG89" s="52"/>
      <c r="VHH89" s="52"/>
      <c r="VHI89" s="52"/>
      <c r="VHJ89" s="52"/>
      <c r="VHK89" s="52"/>
      <c r="VHL89" s="52"/>
      <c r="VHM89" s="52"/>
      <c r="VHN89" s="52"/>
      <c r="VHO89" s="52"/>
      <c r="VHP89" s="52"/>
      <c r="VHQ89" s="52"/>
      <c r="VHR89" s="52"/>
      <c r="VHS89" s="52"/>
      <c r="VHT89" s="52"/>
      <c r="VHU89" s="52"/>
      <c r="VHV89" s="52"/>
      <c r="VHW89" s="52"/>
      <c r="VHX89" s="52"/>
      <c r="VHY89" s="52"/>
      <c r="VHZ89" s="52"/>
      <c r="VIA89" s="52"/>
      <c r="VIB89" s="52"/>
      <c r="VIC89" s="52"/>
      <c r="VID89" s="52"/>
      <c r="VIE89" s="52"/>
      <c r="VIF89" s="52"/>
      <c r="VIG89" s="52"/>
      <c r="VIH89" s="52"/>
      <c r="VII89" s="52"/>
      <c r="VIJ89" s="52"/>
      <c r="VIK89" s="52"/>
      <c r="VIL89" s="52"/>
      <c r="VIM89" s="52"/>
      <c r="VIN89" s="52"/>
      <c r="VIO89" s="52"/>
      <c r="VIP89" s="52"/>
      <c r="VIQ89" s="52"/>
      <c r="VIR89" s="52"/>
      <c r="VIS89" s="52"/>
      <c r="VIT89" s="52"/>
      <c r="VIU89" s="52"/>
      <c r="VIV89" s="52"/>
      <c r="VIW89" s="52"/>
      <c r="VIX89" s="52"/>
      <c r="VIY89" s="52"/>
      <c r="VIZ89" s="52"/>
      <c r="VJA89" s="52"/>
      <c r="VJB89" s="52"/>
      <c r="VJC89" s="52"/>
      <c r="VJD89" s="52"/>
      <c r="VJE89" s="52"/>
      <c r="VJF89" s="52"/>
      <c r="VJG89" s="52"/>
      <c r="VJH89" s="52"/>
      <c r="VJI89" s="52"/>
      <c r="VJJ89" s="52"/>
      <c r="VJK89" s="52"/>
      <c r="VJL89" s="52"/>
      <c r="VJM89" s="52"/>
      <c r="VJN89" s="52"/>
      <c r="VJO89" s="52"/>
      <c r="VJP89" s="52"/>
      <c r="VJQ89" s="52"/>
      <c r="VJR89" s="52"/>
      <c r="VJS89" s="52"/>
      <c r="VJT89" s="52"/>
      <c r="VJU89" s="52"/>
      <c r="VJV89" s="52"/>
      <c r="VJW89" s="52"/>
      <c r="VJX89" s="52"/>
      <c r="VJY89" s="52"/>
      <c r="VJZ89" s="52"/>
      <c r="VKA89" s="52"/>
      <c r="VKB89" s="52"/>
      <c r="VKC89" s="52"/>
      <c r="VKD89" s="52"/>
      <c r="VKE89" s="52"/>
      <c r="VKF89" s="52"/>
      <c r="VKG89" s="52"/>
      <c r="VKH89" s="52"/>
      <c r="VKI89" s="52"/>
      <c r="VKJ89" s="52"/>
      <c r="VKK89" s="52"/>
      <c r="VKL89" s="52"/>
      <c r="VKM89" s="52"/>
      <c r="VKN89" s="52"/>
      <c r="VKO89" s="52"/>
      <c r="VKP89" s="52"/>
      <c r="VKQ89" s="52"/>
      <c r="VKR89" s="52"/>
      <c r="VKS89" s="52"/>
      <c r="VKT89" s="52"/>
      <c r="VKU89" s="52"/>
      <c r="VKV89" s="52"/>
      <c r="VKW89" s="52"/>
      <c r="VKX89" s="52"/>
      <c r="VKY89" s="52"/>
      <c r="VKZ89" s="52"/>
      <c r="VLA89" s="52"/>
      <c r="VLB89" s="52"/>
      <c r="VLC89" s="52"/>
      <c r="VLD89" s="52"/>
      <c r="VLE89" s="52"/>
      <c r="VLF89" s="52"/>
      <c r="VLG89" s="52"/>
      <c r="VLH89" s="52"/>
      <c r="VLI89" s="52"/>
      <c r="VLJ89" s="52"/>
      <c r="VLK89" s="52"/>
      <c r="VLL89" s="52"/>
      <c r="VLM89" s="52"/>
      <c r="VLN89" s="52"/>
      <c r="VLO89" s="52"/>
      <c r="VLP89" s="52"/>
      <c r="VLQ89" s="52"/>
      <c r="VLR89" s="52"/>
      <c r="VLS89" s="52"/>
      <c r="VLT89" s="52"/>
      <c r="VLU89" s="52"/>
      <c r="VLV89" s="52"/>
      <c r="VLW89" s="52"/>
      <c r="VLX89" s="52"/>
      <c r="VLY89" s="52"/>
      <c r="VLZ89" s="52"/>
      <c r="VMA89" s="52"/>
      <c r="VMB89" s="52"/>
      <c r="VMC89" s="52"/>
      <c r="VMD89" s="52"/>
      <c r="VME89" s="52"/>
      <c r="VMF89" s="52"/>
      <c r="VMG89" s="52"/>
      <c r="VMH89" s="52"/>
      <c r="VMI89" s="52"/>
      <c r="VMJ89" s="52"/>
      <c r="VMK89" s="52"/>
      <c r="VML89" s="52"/>
      <c r="VMM89" s="52"/>
      <c r="VMN89" s="52"/>
      <c r="VMO89" s="52"/>
      <c r="VMP89" s="52"/>
      <c r="VMQ89" s="52"/>
      <c r="VMR89" s="52"/>
      <c r="VMS89" s="52"/>
      <c r="VMT89" s="52"/>
      <c r="VMU89" s="52"/>
      <c r="VMV89" s="52"/>
      <c r="VMW89" s="52"/>
      <c r="VMX89" s="52"/>
      <c r="VMY89" s="52"/>
      <c r="VMZ89" s="52"/>
      <c r="VNA89" s="52"/>
      <c r="VNB89" s="52"/>
      <c r="VNC89" s="52"/>
      <c r="VND89" s="52"/>
      <c r="VNE89" s="52"/>
      <c r="VNF89" s="52"/>
      <c r="VNG89" s="52"/>
      <c r="VNH89" s="52"/>
      <c r="VNI89" s="52"/>
      <c r="VNJ89" s="52"/>
      <c r="VNK89" s="52"/>
      <c r="VNL89" s="52"/>
      <c r="VNM89" s="52"/>
      <c r="VNN89" s="52"/>
      <c r="VNO89" s="52"/>
      <c r="VNP89" s="52"/>
      <c r="VNQ89" s="52"/>
      <c r="VNR89" s="52"/>
      <c r="VNS89" s="52"/>
      <c r="VNT89" s="52"/>
      <c r="VNU89" s="52"/>
      <c r="VNV89" s="52"/>
      <c r="VNW89" s="52"/>
      <c r="VNX89" s="52"/>
      <c r="VNY89" s="52"/>
      <c r="VNZ89" s="52"/>
      <c r="VOA89" s="52"/>
      <c r="VOB89" s="52"/>
      <c r="VOC89" s="52"/>
      <c r="VOD89" s="52"/>
      <c r="VOE89" s="52"/>
      <c r="VOF89" s="52"/>
      <c r="VOG89" s="52"/>
      <c r="VOH89" s="52"/>
      <c r="VOI89" s="52"/>
      <c r="VOJ89" s="52"/>
      <c r="VOK89" s="52"/>
      <c r="VOL89" s="52"/>
      <c r="VOM89" s="52"/>
      <c r="VON89" s="52"/>
      <c r="VOO89" s="52"/>
      <c r="VOP89" s="52"/>
      <c r="VOQ89" s="52"/>
      <c r="VOR89" s="52"/>
      <c r="VOS89" s="52"/>
      <c r="VOT89" s="52"/>
      <c r="VOU89" s="52"/>
      <c r="VOV89" s="52"/>
      <c r="VOW89" s="52"/>
      <c r="VOX89" s="52"/>
      <c r="VOY89" s="52"/>
      <c r="VOZ89" s="52"/>
      <c r="VPA89" s="52"/>
      <c r="VPB89" s="52"/>
      <c r="VPC89" s="52"/>
      <c r="VPD89" s="52"/>
      <c r="VPE89" s="52"/>
      <c r="VPF89" s="52"/>
      <c r="VPG89" s="52"/>
      <c r="VPH89" s="52"/>
      <c r="VPI89" s="52"/>
      <c r="VPJ89" s="52"/>
      <c r="VPK89" s="52"/>
      <c r="VPL89" s="52"/>
      <c r="VPM89" s="52"/>
      <c r="VPN89" s="52"/>
      <c r="VPO89" s="52"/>
      <c r="VPP89" s="52"/>
      <c r="VPQ89" s="52"/>
      <c r="VPR89" s="52"/>
      <c r="VPS89" s="52"/>
      <c r="VPT89" s="52"/>
      <c r="VPU89" s="52"/>
      <c r="VPV89" s="52"/>
      <c r="VPW89" s="52"/>
      <c r="VPX89" s="52"/>
      <c r="VPY89" s="52"/>
      <c r="VPZ89" s="52"/>
      <c r="VQA89" s="52"/>
      <c r="VQB89" s="52"/>
      <c r="VQC89" s="52"/>
      <c r="VQD89" s="52"/>
      <c r="VQE89" s="52"/>
      <c r="VQF89" s="52"/>
      <c r="VQG89" s="52"/>
      <c r="VQH89" s="52"/>
      <c r="VQI89" s="52"/>
      <c r="VQJ89" s="52"/>
      <c r="VQK89" s="52"/>
      <c r="VQL89" s="52"/>
      <c r="VQM89" s="52"/>
      <c r="VQN89" s="52"/>
      <c r="VQO89" s="52"/>
      <c r="VQP89" s="52"/>
      <c r="VQQ89" s="52"/>
      <c r="VQR89" s="52"/>
      <c r="VQS89" s="52"/>
      <c r="VQT89" s="52"/>
      <c r="VQU89" s="52"/>
      <c r="VQV89" s="52"/>
      <c r="VQW89" s="52"/>
      <c r="VQX89" s="52"/>
      <c r="VQY89" s="52"/>
      <c r="VQZ89" s="52"/>
      <c r="VRA89" s="52"/>
      <c r="VRB89" s="52"/>
      <c r="VRC89" s="52"/>
      <c r="VRD89" s="52"/>
      <c r="VRE89" s="52"/>
      <c r="VRF89" s="52"/>
      <c r="VRG89" s="52"/>
      <c r="VRH89" s="52"/>
      <c r="VRI89" s="52"/>
      <c r="VRJ89" s="52"/>
      <c r="VRK89" s="52"/>
      <c r="VRL89" s="52"/>
      <c r="VRM89" s="52"/>
      <c r="VRN89" s="52"/>
      <c r="VRO89" s="52"/>
      <c r="VRP89" s="52"/>
      <c r="VRQ89" s="52"/>
      <c r="VRR89" s="52"/>
      <c r="VRS89" s="52"/>
      <c r="VRT89" s="52"/>
      <c r="VRU89" s="52"/>
      <c r="VRV89" s="52"/>
      <c r="VRW89" s="52"/>
      <c r="VRX89" s="52"/>
      <c r="VRY89" s="52"/>
      <c r="VRZ89" s="52"/>
      <c r="VSA89" s="52"/>
      <c r="VSB89" s="52"/>
      <c r="VSC89" s="52"/>
      <c r="VSD89" s="52"/>
      <c r="VSE89" s="52"/>
      <c r="VSF89" s="52"/>
      <c r="VSG89" s="52"/>
      <c r="VSH89" s="52"/>
      <c r="VSI89" s="52"/>
      <c r="VSJ89" s="52"/>
      <c r="VSK89" s="52"/>
      <c r="VSL89" s="52"/>
      <c r="VSM89" s="52"/>
      <c r="VSN89" s="52"/>
      <c r="VSO89" s="52"/>
      <c r="VSP89" s="52"/>
      <c r="VSQ89" s="52"/>
      <c r="VSR89" s="52"/>
      <c r="VSS89" s="52"/>
      <c r="VST89" s="52"/>
      <c r="VSU89" s="52"/>
      <c r="VSV89" s="52"/>
      <c r="VSW89" s="52"/>
      <c r="VSX89" s="52"/>
      <c r="VSY89" s="52"/>
      <c r="VSZ89" s="52"/>
      <c r="VTA89" s="52"/>
      <c r="VTB89" s="52"/>
      <c r="VTC89" s="52"/>
      <c r="VTD89" s="52"/>
      <c r="VTE89" s="52"/>
      <c r="VTF89" s="52"/>
      <c r="VTG89" s="52"/>
      <c r="VTH89" s="52"/>
      <c r="VTI89" s="52"/>
      <c r="VTJ89" s="52"/>
      <c r="VTK89" s="52"/>
      <c r="VTL89" s="52"/>
      <c r="VTM89" s="52"/>
      <c r="VTN89" s="52"/>
      <c r="VTO89" s="52"/>
      <c r="VTP89" s="52"/>
      <c r="VTQ89" s="52"/>
      <c r="VTR89" s="52"/>
      <c r="VTS89" s="52"/>
      <c r="VTT89" s="52"/>
      <c r="VTU89" s="52"/>
      <c r="VTV89" s="52"/>
      <c r="VTW89" s="52"/>
      <c r="VTX89" s="52"/>
      <c r="VTY89" s="52"/>
      <c r="VTZ89" s="52"/>
      <c r="VUA89" s="52"/>
      <c r="VUB89" s="52"/>
      <c r="VUC89" s="52"/>
      <c r="VUD89" s="52"/>
      <c r="VUE89" s="52"/>
      <c r="VUF89" s="52"/>
      <c r="VUG89" s="52"/>
      <c r="VUH89" s="52"/>
      <c r="VUI89" s="52"/>
      <c r="VUJ89" s="52"/>
      <c r="VUK89" s="52"/>
      <c r="VUL89" s="52"/>
      <c r="VUM89" s="52"/>
      <c r="VUN89" s="52"/>
      <c r="VUO89" s="52"/>
      <c r="VUP89" s="52"/>
      <c r="VUQ89" s="52"/>
      <c r="VUR89" s="52"/>
      <c r="VUS89" s="52"/>
      <c r="VUT89" s="52"/>
      <c r="VUU89" s="52"/>
      <c r="VUV89" s="52"/>
      <c r="VUW89" s="52"/>
      <c r="VUX89" s="52"/>
      <c r="VUY89" s="52"/>
      <c r="VUZ89" s="52"/>
      <c r="VVA89" s="52"/>
      <c r="VVB89" s="52"/>
      <c r="VVC89" s="52"/>
      <c r="VVD89" s="52"/>
      <c r="VVE89" s="52"/>
      <c r="VVF89" s="52"/>
      <c r="VVG89" s="52"/>
      <c r="VVH89" s="52"/>
      <c r="VVI89" s="52"/>
      <c r="VVJ89" s="52"/>
      <c r="VVK89" s="52"/>
      <c r="VVL89" s="52"/>
      <c r="VVM89" s="52"/>
      <c r="VVN89" s="52"/>
      <c r="VVO89" s="52"/>
      <c r="VVP89" s="52"/>
      <c r="VVQ89" s="52"/>
      <c r="VVR89" s="52"/>
      <c r="VVS89" s="52"/>
      <c r="VVT89" s="52"/>
      <c r="VVU89" s="52"/>
      <c r="VVV89" s="52"/>
      <c r="VVW89" s="52"/>
      <c r="VVX89" s="52"/>
      <c r="VVY89" s="52"/>
      <c r="VVZ89" s="52"/>
      <c r="VWA89" s="52"/>
      <c r="VWB89" s="52"/>
      <c r="VWC89" s="52"/>
      <c r="VWD89" s="52"/>
      <c r="VWE89" s="52"/>
      <c r="VWF89" s="52"/>
      <c r="VWG89" s="52"/>
      <c r="VWH89" s="52"/>
      <c r="VWI89" s="52"/>
      <c r="VWJ89" s="52"/>
      <c r="VWK89" s="52"/>
      <c r="VWL89" s="52"/>
      <c r="VWM89" s="52"/>
      <c r="VWN89" s="52"/>
      <c r="VWO89" s="52"/>
      <c r="VWP89" s="52"/>
      <c r="VWQ89" s="52"/>
      <c r="VWR89" s="52"/>
      <c r="VWS89" s="52"/>
      <c r="VWT89" s="52"/>
      <c r="VWU89" s="52"/>
      <c r="VWV89" s="52"/>
      <c r="VWW89" s="52"/>
      <c r="VWX89" s="52"/>
      <c r="VWY89" s="52"/>
      <c r="VWZ89" s="52"/>
      <c r="VXA89" s="52"/>
      <c r="VXB89" s="52"/>
      <c r="VXC89" s="52"/>
      <c r="VXD89" s="52"/>
      <c r="VXE89" s="52"/>
      <c r="VXF89" s="52"/>
      <c r="VXG89" s="52"/>
      <c r="VXH89" s="52"/>
      <c r="VXI89" s="52"/>
      <c r="VXJ89" s="52"/>
      <c r="VXK89" s="52"/>
      <c r="VXL89" s="52"/>
      <c r="VXM89" s="52"/>
      <c r="VXN89" s="52"/>
      <c r="VXO89" s="52"/>
      <c r="VXP89" s="52"/>
      <c r="VXQ89" s="52"/>
      <c r="VXR89" s="52"/>
      <c r="VXS89" s="52"/>
      <c r="VXT89" s="52"/>
      <c r="VXU89" s="52"/>
      <c r="VXV89" s="52"/>
      <c r="VXW89" s="52"/>
      <c r="VXX89" s="52"/>
      <c r="VXY89" s="52"/>
      <c r="VXZ89" s="52"/>
      <c r="VYA89" s="52"/>
      <c r="VYB89" s="52"/>
      <c r="VYC89" s="52"/>
      <c r="VYD89" s="52"/>
      <c r="VYE89" s="52"/>
      <c r="VYF89" s="52"/>
      <c r="VYG89" s="52"/>
      <c r="VYH89" s="52"/>
      <c r="VYI89" s="52"/>
      <c r="VYJ89" s="52"/>
      <c r="VYK89" s="52"/>
      <c r="VYL89" s="52"/>
      <c r="VYM89" s="52"/>
      <c r="VYN89" s="52"/>
      <c r="VYO89" s="52"/>
      <c r="VYP89" s="52"/>
      <c r="VYQ89" s="52"/>
      <c r="VYR89" s="52"/>
      <c r="VYS89" s="52"/>
      <c r="VYT89" s="52"/>
      <c r="VYU89" s="52"/>
      <c r="VYV89" s="52"/>
      <c r="VYW89" s="52"/>
      <c r="VYX89" s="52"/>
      <c r="VYY89" s="52"/>
      <c r="VYZ89" s="52"/>
      <c r="VZA89" s="52"/>
      <c r="VZB89" s="52"/>
      <c r="VZC89" s="52"/>
      <c r="VZD89" s="52"/>
      <c r="VZE89" s="52"/>
      <c r="VZF89" s="52"/>
      <c r="VZG89" s="52"/>
      <c r="VZH89" s="52"/>
      <c r="VZI89" s="52"/>
      <c r="VZJ89" s="52"/>
      <c r="VZK89" s="52"/>
      <c r="VZL89" s="52"/>
      <c r="VZM89" s="52"/>
      <c r="VZN89" s="52"/>
      <c r="VZO89" s="52"/>
      <c r="VZP89" s="52"/>
      <c r="VZQ89" s="52"/>
      <c r="VZR89" s="52"/>
      <c r="VZS89" s="52"/>
      <c r="VZT89" s="52"/>
      <c r="VZU89" s="52"/>
      <c r="VZV89" s="52"/>
      <c r="VZW89" s="52"/>
      <c r="VZX89" s="52"/>
      <c r="VZY89" s="52"/>
      <c r="VZZ89" s="52"/>
      <c r="WAA89" s="52"/>
      <c r="WAB89" s="52"/>
      <c r="WAC89" s="52"/>
      <c r="WAD89" s="52"/>
      <c r="WAE89" s="52"/>
      <c r="WAF89" s="52"/>
      <c r="WAG89" s="52"/>
      <c r="WAH89" s="52"/>
      <c r="WAI89" s="52"/>
      <c r="WAJ89" s="52"/>
      <c r="WAK89" s="52"/>
      <c r="WAL89" s="52"/>
      <c r="WAM89" s="52"/>
      <c r="WAN89" s="52"/>
      <c r="WAO89" s="52"/>
      <c r="WAP89" s="52"/>
      <c r="WAQ89" s="52"/>
      <c r="WAR89" s="52"/>
      <c r="WAS89" s="52"/>
      <c r="WAT89" s="52"/>
      <c r="WAU89" s="52"/>
      <c r="WAV89" s="52"/>
      <c r="WAW89" s="52"/>
      <c r="WAX89" s="52"/>
      <c r="WAY89" s="52"/>
      <c r="WAZ89" s="52"/>
      <c r="WBA89" s="52"/>
      <c r="WBB89" s="52"/>
      <c r="WBC89" s="52"/>
      <c r="WBD89" s="52"/>
      <c r="WBE89" s="52"/>
      <c r="WBF89" s="52"/>
      <c r="WBG89" s="52"/>
      <c r="WBH89" s="52"/>
      <c r="WBI89" s="52"/>
      <c r="WBJ89" s="52"/>
      <c r="WBK89" s="52"/>
      <c r="WBL89" s="52"/>
      <c r="WBM89" s="52"/>
      <c r="WBN89" s="52"/>
      <c r="WBO89" s="52"/>
      <c r="WBP89" s="52"/>
      <c r="WBQ89" s="52"/>
      <c r="WBR89" s="52"/>
      <c r="WBS89" s="52"/>
      <c r="WBT89" s="52"/>
      <c r="WBU89" s="52"/>
      <c r="WBV89" s="52"/>
      <c r="WBW89" s="52"/>
      <c r="WBX89" s="52"/>
      <c r="WBY89" s="52"/>
      <c r="WBZ89" s="52"/>
      <c r="WCA89" s="52"/>
      <c r="WCB89" s="52"/>
      <c r="WCC89" s="52"/>
      <c r="WCD89" s="52"/>
      <c r="WCE89" s="52"/>
      <c r="WCF89" s="52"/>
      <c r="WCG89" s="52"/>
      <c r="WCH89" s="52"/>
      <c r="WCI89" s="52"/>
      <c r="WCJ89" s="52"/>
      <c r="WCK89" s="52"/>
      <c r="WCL89" s="52"/>
      <c r="WCM89" s="52"/>
      <c r="WCN89" s="52"/>
      <c r="WCO89" s="52"/>
      <c r="WCP89" s="52"/>
      <c r="WCQ89" s="52"/>
      <c r="WCR89" s="52"/>
      <c r="WCS89" s="52"/>
      <c r="WCT89" s="52"/>
      <c r="WCU89" s="52"/>
      <c r="WCV89" s="52"/>
      <c r="WCW89" s="52"/>
      <c r="WCX89" s="52"/>
      <c r="WCY89" s="52"/>
      <c r="WCZ89" s="52"/>
      <c r="WDA89" s="52"/>
      <c r="WDB89" s="52"/>
      <c r="WDC89" s="52"/>
      <c r="WDD89" s="52"/>
      <c r="WDE89" s="52"/>
      <c r="WDF89" s="52"/>
      <c r="WDG89" s="52"/>
      <c r="WDH89" s="52"/>
      <c r="WDI89" s="52"/>
      <c r="WDJ89" s="52"/>
      <c r="WDK89" s="52"/>
      <c r="WDL89" s="52"/>
      <c r="WDM89" s="52"/>
      <c r="WDN89" s="52"/>
      <c r="WDO89" s="52"/>
      <c r="WDP89" s="52"/>
      <c r="WDQ89" s="52"/>
      <c r="WDR89" s="52"/>
      <c r="WDS89" s="52"/>
      <c r="WDT89" s="52"/>
      <c r="WDU89" s="52"/>
      <c r="WDV89" s="52"/>
      <c r="WDW89" s="52"/>
      <c r="WDX89" s="52"/>
      <c r="WDY89" s="52"/>
      <c r="WDZ89" s="52"/>
      <c r="WEA89" s="52"/>
      <c r="WEB89" s="52"/>
      <c r="WEC89" s="52"/>
      <c r="WED89" s="52"/>
      <c r="WEE89" s="52"/>
      <c r="WEF89" s="52"/>
      <c r="WEG89" s="52"/>
      <c r="WEH89" s="52"/>
      <c r="WEI89" s="52"/>
      <c r="WEJ89" s="52"/>
      <c r="WEK89" s="52"/>
      <c r="WEL89" s="52"/>
      <c r="WEM89" s="52"/>
      <c r="WEN89" s="52"/>
      <c r="WEO89" s="52"/>
      <c r="WEP89" s="52"/>
      <c r="WEQ89" s="52"/>
      <c r="WER89" s="52"/>
      <c r="WES89" s="52"/>
      <c r="WET89" s="52"/>
      <c r="WEU89" s="52"/>
      <c r="WEV89" s="52"/>
      <c r="WEW89" s="52"/>
      <c r="WEX89" s="52"/>
      <c r="WEY89" s="52"/>
      <c r="WEZ89" s="52"/>
      <c r="WFA89" s="52"/>
      <c r="WFB89" s="52"/>
      <c r="WFC89" s="52"/>
      <c r="WFD89" s="52"/>
      <c r="WFE89" s="52"/>
      <c r="WFF89" s="52"/>
      <c r="WFG89" s="52"/>
      <c r="WFH89" s="52"/>
      <c r="WFI89" s="52"/>
      <c r="WFJ89" s="52"/>
      <c r="WFK89" s="52"/>
      <c r="WFL89" s="52"/>
      <c r="WFM89" s="52"/>
      <c r="WFN89" s="52"/>
      <c r="WFO89" s="52"/>
      <c r="WFP89" s="52"/>
      <c r="WFQ89" s="52"/>
      <c r="WFR89" s="52"/>
      <c r="WFS89" s="52"/>
      <c r="WFT89" s="52"/>
      <c r="WFU89" s="52"/>
      <c r="WFV89" s="52"/>
      <c r="WFW89" s="52"/>
      <c r="WFX89" s="52"/>
      <c r="WFY89" s="52"/>
      <c r="WFZ89" s="52"/>
      <c r="WGA89" s="52"/>
      <c r="WGB89" s="52"/>
      <c r="WGC89" s="52"/>
      <c r="WGD89" s="52"/>
      <c r="WGE89" s="52"/>
      <c r="WGF89" s="52"/>
      <c r="WGG89" s="52"/>
      <c r="WGH89" s="52"/>
      <c r="WGI89" s="52"/>
      <c r="WGJ89" s="52"/>
      <c r="WGK89" s="52"/>
      <c r="WGL89" s="52"/>
      <c r="WGM89" s="52"/>
      <c r="WGN89" s="52"/>
      <c r="WGO89" s="52"/>
      <c r="WGP89" s="52"/>
      <c r="WGQ89" s="52"/>
      <c r="WGR89" s="52"/>
      <c r="WGS89" s="52"/>
      <c r="WGT89" s="52"/>
      <c r="WGU89" s="52"/>
      <c r="WGV89" s="52"/>
      <c r="WGW89" s="52"/>
      <c r="WGX89" s="52"/>
      <c r="WGY89" s="52"/>
      <c r="WGZ89" s="52"/>
      <c r="WHA89" s="52"/>
      <c r="WHB89" s="52"/>
      <c r="WHC89" s="52"/>
      <c r="WHD89" s="52"/>
      <c r="WHE89" s="52"/>
      <c r="WHF89" s="52"/>
      <c r="WHG89" s="52"/>
      <c r="WHH89" s="52"/>
      <c r="WHI89" s="52"/>
      <c r="WHJ89" s="52"/>
      <c r="WHK89" s="52"/>
      <c r="WHL89" s="52"/>
      <c r="WHM89" s="52"/>
      <c r="WHN89" s="52"/>
      <c r="WHO89" s="52"/>
      <c r="WHP89" s="52"/>
      <c r="WHQ89" s="52"/>
      <c r="WHR89" s="52"/>
      <c r="WHS89" s="52"/>
      <c r="WHT89" s="52"/>
      <c r="WHU89" s="52"/>
      <c r="WHV89" s="52"/>
      <c r="WHW89" s="52"/>
      <c r="WHX89" s="52"/>
      <c r="WHY89" s="52"/>
      <c r="WHZ89" s="52"/>
      <c r="WIA89" s="52"/>
      <c r="WIB89" s="52"/>
      <c r="WIC89" s="52"/>
      <c r="WID89" s="52"/>
      <c r="WIE89" s="52"/>
      <c r="WIF89" s="52"/>
      <c r="WIG89" s="52"/>
      <c r="WIH89" s="52"/>
      <c r="WII89" s="52"/>
      <c r="WIJ89" s="52"/>
      <c r="WIK89" s="52"/>
      <c r="WIL89" s="52"/>
      <c r="WIM89" s="52"/>
      <c r="WIN89" s="52"/>
      <c r="WIO89" s="52"/>
      <c r="WIP89" s="52"/>
      <c r="WIQ89" s="52"/>
      <c r="WIR89" s="52"/>
      <c r="WIS89" s="52"/>
      <c r="WIT89" s="52"/>
      <c r="WIU89" s="52"/>
      <c r="WIV89" s="52"/>
      <c r="WIW89" s="52"/>
      <c r="WIX89" s="52"/>
      <c r="WIY89" s="52"/>
      <c r="WIZ89" s="52"/>
      <c r="WJA89" s="52"/>
      <c r="WJB89" s="52"/>
      <c r="WJC89" s="52"/>
      <c r="WJD89" s="52"/>
      <c r="WJE89" s="52"/>
      <c r="WJF89" s="52"/>
      <c r="WJG89" s="52"/>
      <c r="WJH89" s="52"/>
      <c r="WJI89" s="52"/>
      <c r="WJJ89" s="52"/>
      <c r="WJK89" s="52"/>
      <c r="WJL89" s="52"/>
      <c r="WJM89" s="52"/>
      <c r="WJN89" s="52"/>
      <c r="WJO89" s="52"/>
      <c r="WJP89" s="52"/>
      <c r="WJQ89" s="52"/>
      <c r="WJR89" s="52"/>
      <c r="WJS89" s="52"/>
      <c r="WJT89" s="52"/>
      <c r="WJU89" s="52"/>
      <c r="WJV89" s="52"/>
      <c r="WJW89" s="52"/>
      <c r="WJX89" s="52"/>
      <c r="WJY89" s="52"/>
      <c r="WJZ89" s="52"/>
      <c r="WKA89" s="52"/>
      <c r="WKB89" s="52"/>
      <c r="WKC89" s="52"/>
      <c r="WKD89" s="52"/>
      <c r="WKE89" s="52"/>
      <c r="WKF89" s="52"/>
      <c r="WKG89" s="52"/>
      <c r="WKH89" s="52"/>
      <c r="WKI89" s="52"/>
      <c r="WKJ89" s="52"/>
      <c r="WKK89" s="52"/>
      <c r="WKL89" s="52"/>
      <c r="WKM89" s="52"/>
      <c r="WKN89" s="52"/>
      <c r="WKO89" s="52"/>
      <c r="WKP89" s="52"/>
      <c r="WKQ89" s="52"/>
      <c r="WKR89" s="52"/>
      <c r="WKS89" s="52"/>
      <c r="WKT89" s="52"/>
      <c r="WKU89" s="52"/>
      <c r="WKV89" s="52"/>
      <c r="WKW89" s="52"/>
      <c r="WKX89" s="52"/>
      <c r="WKY89" s="52"/>
      <c r="WKZ89" s="52"/>
      <c r="WLA89" s="52"/>
      <c r="WLB89" s="52"/>
      <c r="WLC89" s="52"/>
      <c r="WLD89" s="52"/>
      <c r="WLE89" s="52"/>
      <c r="WLF89" s="52"/>
      <c r="WLG89" s="52"/>
      <c r="WLH89" s="52"/>
      <c r="WLI89" s="52"/>
      <c r="WLJ89" s="52"/>
      <c r="WLK89" s="52"/>
      <c r="WLL89" s="52"/>
      <c r="WLM89" s="52"/>
      <c r="WLN89" s="52"/>
      <c r="WLO89" s="52"/>
      <c r="WLP89" s="52"/>
      <c r="WLQ89" s="52"/>
      <c r="WLR89" s="52"/>
      <c r="WLS89" s="52"/>
      <c r="WLT89" s="52"/>
      <c r="WLU89" s="52"/>
      <c r="WLV89" s="52"/>
      <c r="WLW89" s="52"/>
      <c r="WLX89" s="52"/>
      <c r="WLY89" s="52"/>
      <c r="WLZ89" s="52"/>
      <c r="WMA89" s="52"/>
      <c r="WMB89" s="52"/>
      <c r="WMC89" s="52"/>
      <c r="WMD89" s="52"/>
      <c r="WME89" s="52"/>
      <c r="WMF89" s="52"/>
      <c r="WMG89" s="52"/>
      <c r="WMH89" s="52"/>
      <c r="WMI89" s="52"/>
      <c r="WMJ89" s="52"/>
      <c r="WMK89" s="52"/>
      <c r="WML89" s="52"/>
      <c r="WMM89" s="52"/>
      <c r="WMN89" s="52"/>
      <c r="WMO89" s="52"/>
      <c r="WMP89" s="52"/>
      <c r="WMQ89" s="52"/>
      <c r="WMR89" s="52"/>
      <c r="WMS89" s="52"/>
      <c r="WMT89" s="52"/>
      <c r="WMU89" s="52"/>
      <c r="WMV89" s="52"/>
      <c r="WMW89" s="52"/>
      <c r="WMX89" s="52"/>
      <c r="WMY89" s="52"/>
      <c r="WMZ89" s="52"/>
      <c r="WNA89" s="52"/>
      <c r="WNB89" s="52"/>
      <c r="WNC89" s="52"/>
      <c r="WND89" s="52"/>
      <c r="WNE89" s="52"/>
      <c r="WNF89" s="52"/>
      <c r="WNG89" s="52"/>
      <c r="WNH89" s="52"/>
      <c r="WNI89" s="52"/>
      <c r="WNJ89" s="52"/>
      <c r="WNK89" s="52"/>
      <c r="WNL89" s="52"/>
      <c r="WNM89" s="52"/>
      <c r="WNN89" s="52"/>
      <c r="WNO89" s="52"/>
      <c r="WNP89" s="52"/>
      <c r="WNQ89" s="52"/>
      <c r="WNR89" s="52"/>
      <c r="WNS89" s="52"/>
      <c r="WNT89" s="52"/>
      <c r="WNU89" s="52"/>
      <c r="WNV89" s="52"/>
      <c r="WNW89" s="52"/>
      <c r="WNX89" s="52"/>
      <c r="WNY89" s="52"/>
      <c r="WNZ89" s="52"/>
      <c r="WOA89" s="52"/>
      <c r="WOB89" s="52"/>
      <c r="WOC89" s="52"/>
      <c r="WOD89" s="52"/>
      <c r="WOE89" s="52"/>
      <c r="WOF89" s="52"/>
      <c r="WOG89" s="52"/>
      <c r="WOH89" s="52"/>
      <c r="WOI89" s="52"/>
      <c r="WOJ89" s="52"/>
      <c r="WOK89" s="52"/>
      <c r="WOL89" s="52"/>
      <c r="WOM89" s="52"/>
      <c r="WON89" s="52"/>
      <c r="WOO89" s="52"/>
      <c r="WOP89" s="52"/>
      <c r="WOQ89" s="52"/>
      <c r="WOR89" s="52"/>
      <c r="WOS89" s="52"/>
      <c r="WOT89" s="52"/>
      <c r="WOU89" s="52"/>
      <c r="WOV89" s="52"/>
      <c r="WOW89" s="52"/>
      <c r="WOX89" s="52"/>
      <c r="WOY89" s="52"/>
      <c r="WOZ89" s="52"/>
      <c r="WPA89" s="52"/>
      <c r="WPB89" s="52"/>
      <c r="WPC89" s="52"/>
      <c r="WPD89" s="52"/>
      <c r="WPE89" s="52"/>
      <c r="WPF89" s="52"/>
      <c r="WPG89" s="52"/>
      <c r="WPH89" s="52"/>
      <c r="WPI89" s="52"/>
      <c r="WPJ89" s="52"/>
      <c r="WPK89" s="52"/>
      <c r="WPL89" s="52"/>
      <c r="WPM89" s="52"/>
      <c r="WPN89" s="52"/>
      <c r="WPO89" s="52"/>
      <c r="WPP89" s="52"/>
      <c r="WPQ89" s="52"/>
      <c r="WPR89" s="52"/>
      <c r="WPS89" s="52"/>
      <c r="WPT89" s="52"/>
      <c r="WPU89" s="52"/>
      <c r="WPV89" s="52"/>
      <c r="WPW89" s="52"/>
      <c r="WPX89" s="52"/>
      <c r="WPY89" s="52"/>
      <c r="WPZ89" s="52"/>
      <c r="WQA89" s="52"/>
      <c r="WQB89" s="52"/>
      <c r="WQC89" s="52"/>
      <c r="WQD89" s="52"/>
      <c r="WQE89" s="52"/>
      <c r="WQF89" s="52"/>
      <c r="WQG89" s="52"/>
      <c r="WQH89" s="52"/>
      <c r="WQI89" s="52"/>
      <c r="WQJ89" s="52"/>
      <c r="WQK89" s="52"/>
      <c r="WQL89" s="52"/>
      <c r="WQM89" s="52"/>
      <c r="WQN89" s="52"/>
      <c r="WQO89" s="52"/>
      <c r="WQP89" s="52"/>
      <c r="WQQ89" s="52"/>
      <c r="WQR89" s="52"/>
      <c r="WQS89" s="52"/>
      <c r="WQT89" s="52"/>
      <c r="WQU89" s="52"/>
      <c r="WQV89" s="52"/>
      <c r="WQW89" s="52"/>
      <c r="WQX89" s="52"/>
      <c r="WQY89" s="52"/>
      <c r="WQZ89" s="52"/>
      <c r="WRA89" s="52"/>
      <c r="WRB89" s="52"/>
      <c r="WRC89" s="52"/>
      <c r="WRD89" s="52"/>
      <c r="WRE89" s="52"/>
      <c r="WRF89" s="52"/>
      <c r="WRG89" s="52"/>
      <c r="WRH89" s="52"/>
      <c r="WRI89" s="52"/>
      <c r="WRJ89" s="52"/>
      <c r="WRK89" s="52"/>
      <c r="WRL89" s="52"/>
      <c r="WRM89" s="52"/>
      <c r="WRN89" s="52"/>
      <c r="WRO89" s="52"/>
      <c r="WRP89" s="52"/>
      <c r="WRQ89" s="52"/>
      <c r="WRR89" s="52"/>
      <c r="WRS89" s="52"/>
      <c r="WRT89" s="52"/>
      <c r="WRU89" s="52"/>
      <c r="WRV89" s="52"/>
      <c r="WRW89" s="52"/>
      <c r="WRX89" s="52"/>
      <c r="WRY89" s="52"/>
      <c r="WRZ89" s="52"/>
      <c r="WSA89" s="52"/>
      <c r="WSB89" s="52"/>
      <c r="WSC89" s="52"/>
      <c r="WSD89" s="52"/>
      <c r="WSE89" s="52"/>
      <c r="WSF89" s="52"/>
      <c r="WSG89" s="52"/>
      <c r="WSH89" s="52"/>
      <c r="WSI89" s="52"/>
      <c r="WSJ89" s="52"/>
      <c r="WSK89" s="52"/>
      <c r="WSL89" s="52"/>
      <c r="WSM89" s="52"/>
      <c r="WSN89" s="52"/>
      <c r="WSO89" s="52"/>
      <c r="WSP89" s="52"/>
      <c r="WSQ89" s="52"/>
      <c r="WSR89" s="52"/>
      <c r="WSS89" s="52"/>
      <c r="WST89" s="52"/>
      <c r="WSU89" s="52"/>
      <c r="WSV89" s="52"/>
      <c r="WSW89" s="52"/>
      <c r="WSX89" s="52"/>
      <c r="WSY89" s="52"/>
      <c r="WSZ89" s="52"/>
      <c r="WTA89" s="52"/>
      <c r="WTB89" s="52"/>
      <c r="WTC89" s="52"/>
      <c r="WTD89" s="52"/>
      <c r="WTE89" s="52"/>
      <c r="WTF89" s="52"/>
      <c r="WTG89" s="52"/>
      <c r="WTH89" s="52"/>
      <c r="WTI89" s="52"/>
      <c r="WTJ89" s="52"/>
      <c r="WTK89" s="52"/>
      <c r="WTL89" s="52"/>
      <c r="WTM89" s="52"/>
      <c r="WTN89" s="52"/>
      <c r="WTO89" s="52"/>
      <c r="WTP89" s="52"/>
      <c r="WTQ89" s="52"/>
      <c r="WTR89" s="52"/>
      <c r="WTS89" s="52"/>
      <c r="WTT89" s="52"/>
      <c r="WTU89" s="52"/>
      <c r="WTV89" s="52"/>
      <c r="WTW89" s="52"/>
      <c r="WTX89" s="52"/>
      <c r="WTY89" s="52"/>
      <c r="WTZ89" s="52"/>
      <c r="WUA89" s="52"/>
      <c r="WUB89" s="52"/>
      <c r="WUC89" s="52"/>
      <c r="WUD89" s="52"/>
      <c r="WUE89" s="52"/>
      <c r="WUF89" s="52"/>
      <c r="WUG89" s="52"/>
      <c r="WUH89" s="52"/>
      <c r="WUI89" s="52"/>
      <c r="WUJ89" s="52"/>
      <c r="WUK89" s="52"/>
      <c r="WUL89" s="52"/>
      <c r="WUM89" s="52"/>
      <c r="WUN89" s="52"/>
      <c r="WUO89" s="52"/>
      <c r="WUP89" s="52"/>
      <c r="WUQ89" s="52"/>
      <c r="WUR89" s="52"/>
      <c r="WUS89" s="52"/>
      <c r="WUT89" s="52"/>
      <c r="WUU89" s="52"/>
      <c r="WUV89" s="52"/>
      <c r="WUW89" s="52"/>
      <c r="WUX89" s="52"/>
      <c r="WUY89" s="52"/>
      <c r="WUZ89" s="52"/>
      <c r="WVA89" s="52"/>
      <c r="WVB89" s="52"/>
      <c r="WVC89" s="52"/>
      <c r="WVD89" s="52"/>
      <c r="WVE89" s="52"/>
      <c r="WVF89" s="52"/>
      <c r="WVG89" s="52"/>
      <c r="WVH89" s="52"/>
      <c r="WVI89" s="52"/>
      <c r="WVJ89" s="52"/>
      <c r="WVK89" s="52"/>
      <c r="WVL89" s="52"/>
      <c r="WVM89" s="52"/>
      <c r="WVN89" s="52"/>
      <c r="WVO89" s="52"/>
      <c r="WVP89" s="52"/>
      <c r="WVQ89" s="52"/>
      <c r="WVR89" s="52"/>
      <c r="WVS89" s="52"/>
      <c r="WVT89" s="52"/>
      <c r="WVU89" s="52"/>
      <c r="WVV89" s="52"/>
      <c r="WVW89" s="52"/>
      <c r="WVX89" s="52"/>
      <c r="WVY89" s="52"/>
      <c r="WVZ89" s="52"/>
      <c r="WWA89" s="52"/>
      <c r="WWB89" s="52"/>
      <c r="WWC89" s="52"/>
      <c r="WWD89" s="52"/>
      <c r="WWE89" s="52"/>
      <c r="WWF89" s="52"/>
      <c r="WWG89" s="52"/>
      <c r="WWH89" s="52"/>
      <c r="WWI89" s="52"/>
      <c r="WWJ89" s="52"/>
      <c r="WWK89" s="52"/>
      <c r="WWL89" s="52"/>
      <c r="WWM89" s="52"/>
      <c r="WWN89" s="52"/>
      <c r="WWO89" s="52"/>
      <c r="WWP89" s="52"/>
      <c r="WWQ89" s="52"/>
      <c r="WWR89" s="52"/>
      <c r="WWS89" s="52"/>
      <c r="WWT89" s="52"/>
      <c r="WWU89" s="52"/>
      <c r="WWV89" s="52"/>
      <c r="WWW89" s="52"/>
      <c r="WWX89" s="52"/>
      <c r="WWY89" s="52"/>
      <c r="WWZ89" s="52"/>
      <c r="WXA89" s="52"/>
      <c r="WXB89" s="52"/>
      <c r="WXC89" s="52"/>
      <c r="WXD89" s="52"/>
      <c r="WXE89" s="52"/>
      <c r="WXF89" s="52"/>
      <c r="WXG89" s="52"/>
      <c r="WXH89" s="52"/>
      <c r="WXI89" s="52"/>
      <c r="WXJ89" s="52"/>
      <c r="WXK89" s="52"/>
      <c r="WXL89" s="52"/>
      <c r="WXM89" s="52"/>
      <c r="WXN89" s="52"/>
      <c r="WXO89" s="52"/>
      <c r="WXP89" s="52"/>
      <c r="WXQ89" s="52"/>
      <c r="WXR89" s="52"/>
      <c r="WXS89" s="52"/>
      <c r="WXT89" s="52"/>
      <c r="WXU89" s="52"/>
      <c r="WXV89" s="52"/>
      <c r="WXW89" s="52"/>
      <c r="WXX89" s="52"/>
      <c r="WXY89" s="52"/>
      <c r="WXZ89" s="52"/>
      <c r="WYA89" s="52"/>
      <c r="WYB89" s="52"/>
      <c r="WYC89" s="52"/>
      <c r="WYD89" s="52"/>
      <c r="WYE89" s="52"/>
      <c r="WYF89" s="52"/>
      <c r="WYG89" s="52"/>
      <c r="WYH89" s="52"/>
      <c r="WYI89" s="52"/>
      <c r="WYJ89" s="52"/>
      <c r="WYK89" s="52"/>
      <c r="WYL89" s="52"/>
      <c r="WYM89" s="52"/>
      <c r="WYN89" s="52"/>
      <c r="WYO89" s="52"/>
      <c r="WYP89" s="52"/>
      <c r="WYQ89" s="52"/>
      <c r="WYR89" s="52"/>
      <c r="WYS89" s="52"/>
      <c r="WYT89" s="52"/>
      <c r="WYU89" s="52"/>
      <c r="WYV89" s="52"/>
      <c r="WYW89" s="52"/>
      <c r="WYX89" s="52"/>
      <c r="WYY89" s="52"/>
      <c r="WYZ89" s="52"/>
      <c r="WZA89" s="52"/>
      <c r="WZB89" s="52"/>
      <c r="WZC89" s="52"/>
      <c r="WZD89" s="52"/>
      <c r="WZE89" s="52"/>
      <c r="WZF89" s="52"/>
      <c r="WZG89" s="52"/>
      <c r="WZH89" s="52"/>
      <c r="WZI89" s="52"/>
      <c r="WZJ89" s="52"/>
      <c r="WZK89" s="52"/>
      <c r="WZL89" s="52"/>
      <c r="WZM89" s="52"/>
      <c r="WZN89" s="52"/>
      <c r="WZO89" s="52"/>
      <c r="WZP89" s="52"/>
      <c r="WZQ89" s="52"/>
      <c r="WZR89" s="52"/>
      <c r="WZS89" s="52"/>
      <c r="WZT89" s="52"/>
      <c r="WZU89" s="52"/>
      <c r="WZV89" s="52"/>
      <c r="WZW89" s="52"/>
      <c r="WZX89" s="52"/>
      <c r="WZY89" s="52"/>
      <c r="WZZ89" s="52"/>
      <c r="XAA89" s="52"/>
      <c r="XAB89" s="52"/>
      <c r="XAC89" s="52"/>
      <c r="XAD89" s="52"/>
      <c r="XAE89" s="52"/>
      <c r="XAF89" s="52"/>
      <c r="XAG89" s="52"/>
      <c r="XAH89" s="52"/>
      <c r="XAI89" s="52"/>
      <c r="XAJ89" s="52"/>
      <c r="XAK89" s="52"/>
      <c r="XAL89" s="52"/>
      <c r="XAM89" s="52"/>
      <c r="XAN89" s="52"/>
      <c r="XAO89" s="52"/>
      <c r="XAP89" s="52"/>
      <c r="XAQ89" s="52"/>
      <c r="XAR89" s="52"/>
      <c r="XAS89" s="52"/>
      <c r="XAT89" s="52"/>
      <c r="XAU89" s="52"/>
      <c r="XAV89" s="52"/>
      <c r="XAW89" s="52"/>
      <c r="XAX89" s="52"/>
      <c r="XAY89" s="52"/>
      <c r="XAZ89" s="52"/>
      <c r="XBA89" s="52"/>
      <c r="XBB89" s="52"/>
      <c r="XBC89" s="52"/>
      <c r="XBD89" s="52"/>
      <c r="XBE89" s="52"/>
      <c r="XBF89" s="52"/>
      <c r="XBG89" s="52"/>
      <c r="XBH89" s="52"/>
      <c r="XBI89" s="52"/>
      <c r="XBJ89" s="52"/>
      <c r="XBK89" s="52"/>
      <c r="XBL89" s="52"/>
      <c r="XBM89" s="52"/>
      <c r="XBN89" s="52"/>
      <c r="XBO89" s="52"/>
      <c r="XBP89" s="52"/>
      <c r="XBQ89" s="52"/>
      <c r="XBR89" s="52"/>
      <c r="XBS89" s="52"/>
      <c r="XBT89" s="52"/>
      <c r="XBU89" s="52"/>
      <c r="XBV89" s="52"/>
      <c r="XBW89" s="52"/>
      <c r="XBX89" s="52"/>
      <c r="XBY89" s="52"/>
      <c r="XBZ89" s="52"/>
      <c r="XCA89" s="52"/>
      <c r="XCB89" s="52"/>
      <c r="XCC89" s="52"/>
      <c r="XCD89" s="52"/>
      <c r="XCE89" s="52"/>
      <c r="XCF89" s="52"/>
      <c r="XCG89" s="52"/>
      <c r="XCH89" s="52"/>
      <c r="XCI89" s="52"/>
      <c r="XCJ89" s="52"/>
      <c r="XCK89" s="52"/>
      <c r="XCL89" s="52"/>
      <c r="XCM89" s="52"/>
      <c r="XCN89" s="52"/>
      <c r="XCO89" s="52"/>
      <c r="XCP89" s="52"/>
      <c r="XCQ89" s="52"/>
      <c r="XCR89" s="52"/>
      <c r="XCS89" s="52"/>
      <c r="XCT89" s="52"/>
      <c r="XCU89" s="52"/>
      <c r="XCV89" s="52"/>
      <c r="XCW89" s="52"/>
      <c r="XCX89" s="52"/>
      <c r="XCY89" s="52"/>
      <c r="XCZ89" s="52"/>
      <c r="XDA89" s="52"/>
      <c r="XDB89" s="52"/>
      <c r="XDC89" s="52"/>
      <c r="XDD89" s="52"/>
      <c r="XDE89" s="52"/>
      <c r="XDF89" s="52"/>
      <c r="XDG89" s="52"/>
      <c r="XDH89" s="52"/>
      <c r="XDI89" s="52"/>
      <c r="XDJ89" s="52"/>
      <c r="XDK89" s="52"/>
      <c r="XDL89" s="52"/>
      <c r="XDM89" s="52"/>
      <c r="XDN89" s="52"/>
      <c r="XDO89" s="52"/>
      <c r="XDP89" s="52"/>
      <c r="XDQ89" s="52"/>
      <c r="XDR89" s="52"/>
      <c r="XDS89" s="52"/>
      <c r="XDT89" s="52"/>
      <c r="XDU89" s="52"/>
      <c r="XDV89" s="52"/>
      <c r="XDW89" s="52"/>
      <c r="XDX89" s="52"/>
      <c r="XDY89" s="52"/>
      <c r="XDZ89" s="52"/>
      <c r="XEA89" s="52"/>
      <c r="XEB89" s="52"/>
      <c r="XEC89" s="52"/>
      <c r="XED89" s="52"/>
      <c r="XEE89" s="52"/>
      <c r="XEF89" s="52"/>
      <c r="XEG89" s="52"/>
      <c r="XEH89" s="52"/>
      <c r="XEI89" s="52"/>
      <c r="XEJ89" s="52"/>
      <c r="XEK89" s="52"/>
      <c r="XEL89" s="52"/>
      <c r="XEM89" s="52"/>
      <c r="XEN89" s="52"/>
      <c r="XEO89" s="52"/>
      <c r="XEP89" s="52"/>
      <c r="XEQ89" s="52"/>
      <c r="XER89" s="52"/>
      <c r="XES89" s="52"/>
      <c r="XET89" s="52"/>
      <c r="XEU89" s="52"/>
      <c r="XEV89" s="52"/>
      <c r="XEW89" s="52"/>
      <c r="XEX89" s="52"/>
      <c r="XEY89" s="52"/>
      <c r="XEZ89" s="52"/>
      <c r="XFA89" s="52"/>
      <c r="XFB89" s="52"/>
      <c r="XFC89" s="52"/>
      <c r="XFD89" s="254"/>
    </row>
    <row r="90" spans="1:16384" s="269" customFormat="1" ht="16.5" hidden="1" customHeight="1" thickBot="1" x14ac:dyDescent="0.3">
      <c r="A90" s="42"/>
      <c r="B90" s="61"/>
      <c r="C90" s="342" t="s">
        <v>263</v>
      </c>
      <c r="D90" s="343"/>
      <c r="E90" s="343"/>
      <c r="F90" s="271">
        <v>1300000</v>
      </c>
      <c r="G90" s="30"/>
      <c r="H90" s="446" t="s">
        <v>259</v>
      </c>
      <c r="I90" s="447"/>
      <c r="J90" s="448"/>
      <c r="K90" s="268" t="e">
        <f>+IF(AND(OR(D8=4,D8=5,D8=6),(F29+#REF!)&gt;=10000000),IF(AND((F29+#REF!)&gt;=10000000,(F29+#REF!)&lt;12500000),((F29-#REF!)*15%),IF(AND((F29+#REF!)&gt;=12500000,(F29+#REF!)&lt;15000000),((F29-#REF!)*16%),IF(AND((F29+#REF!)&gt;=15000000,(F29+#REF!)&lt;20000000),((F29-#REF!)*17%),IF((F29+#REF!)&gt;=20000000,((F29-#REF!)*20%))))),0)</f>
        <v>#REF!</v>
      </c>
      <c r="L90" s="30"/>
      <c r="M90" s="31"/>
      <c r="N90" s="178"/>
      <c r="O90" s="179"/>
      <c r="P90" s="114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  <c r="GW90" s="52"/>
      <c r="GX90" s="52"/>
      <c r="GY90" s="52"/>
      <c r="GZ90" s="52"/>
      <c r="HA90" s="52"/>
      <c r="HB90" s="52"/>
      <c r="HC90" s="52"/>
      <c r="HD90" s="52"/>
      <c r="HE90" s="52"/>
      <c r="HF90" s="52"/>
      <c r="HG90" s="52"/>
      <c r="HH90" s="52"/>
      <c r="HI90" s="52"/>
      <c r="HJ90" s="52"/>
      <c r="HK90" s="52"/>
      <c r="HL90" s="52"/>
      <c r="HM90" s="52"/>
      <c r="HN90" s="52"/>
      <c r="HO90" s="52"/>
      <c r="HP90" s="52"/>
      <c r="HQ90" s="52"/>
      <c r="HR90" s="52"/>
      <c r="HS90" s="52"/>
      <c r="HT90" s="52"/>
      <c r="HU90" s="52"/>
      <c r="HV90" s="52"/>
      <c r="HW90" s="52"/>
      <c r="HX90" s="52"/>
      <c r="HY90" s="52"/>
      <c r="HZ90" s="52"/>
      <c r="IA90" s="52"/>
      <c r="IB90" s="52"/>
      <c r="IC90" s="52"/>
      <c r="ID90" s="52"/>
      <c r="IE90" s="52"/>
      <c r="IF90" s="52"/>
      <c r="IG90" s="52"/>
      <c r="IH90" s="52"/>
      <c r="II90" s="52"/>
      <c r="IJ90" s="52"/>
      <c r="IK90" s="52"/>
      <c r="IL90" s="52"/>
      <c r="IM90" s="52"/>
      <c r="IN90" s="52"/>
      <c r="IO90" s="52"/>
      <c r="IP90" s="52"/>
      <c r="IQ90" s="52"/>
      <c r="IR90" s="52"/>
      <c r="IS90" s="52"/>
      <c r="IT90" s="52"/>
      <c r="IU90" s="52"/>
      <c r="IV90" s="52"/>
      <c r="IW90" s="52"/>
      <c r="IX90" s="52"/>
      <c r="IY90" s="52"/>
      <c r="IZ90" s="52"/>
      <c r="JA90" s="52"/>
      <c r="JB90" s="52"/>
      <c r="JC90" s="52"/>
      <c r="JD90" s="52"/>
      <c r="JE90" s="52"/>
      <c r="JF90" s="52"/>
      <c r="JG90" s="52"/>
      <c r="JH90" s="52"/>
      <c r="JI90" s="52"/>
      <c r="JJ90" s="52"/>
      <c r="JK90" s="52"/>
      <c r="JL90" s="52"/>
      <c r="JM90" s="52"/>
      <c r="JN90" s="52"/>
      <c r="JO90" s="52"/>
      <c r="JP90" s="52"/>
      <c r="JQ90" s="52"/>
      <c r="JR90" s="52"/>
      <c r="JS90" s="52"/>
      <c r="JT90" s="52"/>
      <c r="JU90" s="52"/>
      <c r="JV90" s="52"/>
      <c r="JW90" s="52"/>
      <c r="JX90" s="52"/>
      <c r="JY90" s="52"/>
      <c r="JZ90" s="52"/>
      <c r="KA90" s="52"/>
      <c r="KB90" s="52"/>
      <c r="KC90" s="52"/>
      <c r="KD90" s="52"/>
      <c r="KE90" s="52"/>
      <c r="KF90" s="52"/>
      <c r="KG90" s="52"/>
      <c r="KH90" s="52"/>
      <c r="KI90" s="52"/>
      <c r="KJ90" s="52"/>
      <c r="KK90" s="52"/>
      <c r="KL90" s="52"/>
      <c r="KM90" s="52"/>
      <c r="KN90" s="52"/>
      <c r="KO90" s="52"/>
      <c r="KP90" s="52"/>
      <c r="KQ90" s="52"/>
      <c r="KR90" s="52"/>
      <c r="KS90" s="52"/>
      <c r="KT90" s="52"/>
      <c r="KU90" s="52"/>
      <c r="KV90" s="52"/>
      <c r="KW90" s="52"/>
      <c r="KX90" s="52"/>
      <c r="KY90" s="52"/>
      <c r="KZ90" s="52"/>
      <c r="LA90" s="52"/>
      <c r="LB90" s="52"/>
      <c r="LC90" s="52"/>
      <c r="LD90" s="52"/>
      <c r="LE90" s="52"/>
      <c r="LF90" s="52"/>
      <c r="LG90" s="52"/>
      <c r="LH90" s="52"/>
      <c r="LI90" s="52"/>
      <c r="LJ90" s="52"/>
      <c r="LK90" s="52"/>
      <c r="LL90" s="52"/>
      <c r="LM90" s="52"/>
      <c r="LN90" s="52"/>
      <c r="LO90" s="52"/>
      <c r="LP90" s="52"/>
      <c r="LQ90" s="52"/>
      <c r="LR90" s="52"/>
      <c r="LS90" s="52"/>
      <c r="LT90" s="52"/>
      <c r="LU90" s="52"/>
      <c r="LV90" s="52"/>
      <c r="LW90" s="52"/>
      <c r="LX90" s="52"/>
      <c r="LY90" s="52"/>
      <c r="LZ90" s="52"/>
      <c r="MA90" s="52"/>
      <c r="MB90" s="52"/>
      <c r="MC90" s="52"/>
      <c r="MD90" s="52"/>
      <c r="ME90" s="52"/>
      <c r="MF90" s="52"/>
      <c r="MG90" s="52"/>
      <c r="MH90" s="52"/>
      <c r="MI90" s="52"/>
      <c r="MJ90" s="52"/>
      <c r="MK90" s="52"/>
      <c r="ML90" s="52"/>
      <c r="MM90" s="52"/>
      <c r="MN90" s="52"/>
      <c r="MO90" s="52"/>
      <c r="MP90" s="52"/>
      <c r="MQ90" s="52"/>
      <c r="MR90" s="52"/>
      <c r="MS90" s="52"/>
      <c r="MT90" s="52"/>
      <c r="MU90" s="52"/>
      <c r="MV90" s="52"/>
      <c r="MW90" s="52"/>
      <c r="MX90" s="52"/>
      <c r="MY90" s="52"/>
      <c r="MZ90" s="52"/>
      <c r="NA90" s="52"/>
      <c r="NB90" s="52"/>
      <c r="NC90" s="52"/>
      <c r="ND90" s="52"/>
      <c r="NE90" s="52"/>
      <c r="NF90" s="52"/>
      <c r="NG90" s="52"/>
      <c r="NH90" s="52"/>
      <c r="NI90" s="52"/>
      <c r="NJ90" s="52"/>
      <c r="NK90" s="52"/>
      <c r="NL90" s="52"/>
      <c r="NM90" s="52"/>
      <c r="NN90" s="52"/>
      <c r="NO90" s="52"/>
      <c r="NP90" s="52"/>
      <c r="NQ90" s="52"/>
      <c r="NR90" s="52"/>
      <c r="NS90" s="52"/>
      <c r="NT90" s="52"/>
      <c r="NU90" s="52"/>
      <c r="NV90" s="52"/>
      <c r="NW90" s="52"/>
      <c r="NX90" s="52"/>
      <c r="NY90" s="52"/>
      <c r="NZ90" s="52"/>
      <c r="OA90" s="52"/>
      <c r="OB90" s="52"/>
      <c r="OC90" s="52"/>
      <c r="OD90" s="52"/>
      <c r="OE90" s="52"/>
      <c r="OF90" s="52"/>
      <c r="OG90" s="52"/>
      <c r="OH90" s="52"/>
      <c r="OI90" s="52"/>
      <c r="OJ90" s="52"/>
      <c r="OK90" s="52"/>
      <c r="OL90" s="52"/>
      <c r="OM90" s="52"/>
      <c r="ON90" s="52"/>
      <c r="OO90" s="52"/>
      <c r="OP90" s="52"/>
      <c r="OQ90" s="52"/>
      <c r="OR90" s="52"/>
      <c r="OS90" s="52"/>
      <c r="OT90" s="52"/>
      <c r="OU90" s="52"/>
      <c r="OV90" s="52"/>
      <c r="OW90" s="52"/>
      <c r="OX90" s="52"/>
      <c r="OY90" s="52"/>
      <c r="OZ90" s="52"/>
      <c r="PA90" s="52"/>
      <c r="PB90" s="52"/>
      <c r="PC90" s="52"/>
      <c r="PD90" s="52"/>
      <c r="PE90" s="52"/>
      <c r="PF90" s="52"/>
      <c r="PG90" s="52"/>
      <c r="PH90" s="52"/>
      <c r="PI90" s="52"/>
      <c r="PJ90" s="52"/>
      <c r="PK90" s="52"/>
      <c r="PL90" s="52"/>
      <c r="PM90" s="52"/>
      <c r="PN90" s="52"/>
      <c r="PO90" s="52"/>
      <c r="PP90" s="52"/>
      <c r="PQ90" s="52"/>
      <c r="PR90" s="52"/>
      <c r="PS90" s="52"/>
      <c r="PT90" s="52"/>
      <c r="PU90" s="52"/>
      <c r="PV90" s="52"/>
      <c r="PW90" s="52"/>
      <c r="PX90" s="52"/>
      <c r="PY90" s="52"/>
      <c r="PZ90" s="52"/>
      <c r="QA90" s="52"/>
      <c r="QB90" s="52"/>
      <c r="QC90" s="52"/>
      <c r="QD90" s="52"/>
      <c r="QE90" s="52"/>
      <c r="QF90" s="52"/>
      <c r="QG90" s="52"/>
      <c r="QH90" s="52"/>
      <c r="QI90" s="52"/>
      <c r="QJ90" s="52"/>
      <c r="QK90" s="52"/>
      <c r="QL90" s="52"/>
      <c r="QM90" s="52"/>
      <c r="QN90" s="52"/>
      <c r="QO90" s="52"/>
      <c r="QP90" s="52"/>
      <c r="QQ90" s="52"/>
      <c r="QR90" s="52"/>
      <c r="QS90" s="52"/>
      <c r="QT90" s="52"/>
      <c r="QU90" s="52"/>
      <c r="QV90" s="52"/>
      <c r="QW90" s="52"/>
      <c r="QX90" s="52"/>
      <c r="QY90" s="52"/>
      <c r="QZ90" s="52"/>
      <c r="RA90" s="52"/>
      <c r="RB90" s="52"/>
      <c r="RC90" s="52"/>
      <c r="RD90" s="52"/>
      <c r="RE90" s="52"/>
      <c r="RF90" s="52"/>
      <c r="RG90" s="52"/>
      <c r="RH90" s="52"/>
      <c r="RI90" s="52"/>
      <c r="RJ90" s="52"/>
      <c r="RK90" s="52"/>
      <c r="RL90" s="52"/>
      <c r="RM90" s="52"/>
      <c r="RN90" s="52"/>
      <c r="RO90" s="52"/>
      <c r="RP90" s="52"/>
      <c r="RQ90" s="52"/>
      <c r="RR90" s="52"/>
      <c r="RS90" s="52"/>
      <c r="RT90" s="52"/>
      <c r="RU90" s="52"/>
      <c r="RV90" s="52"/>
      <c r="RW90" s="52"/>
      <c r="RX90" s="52"/>
      <c r="RY90" s="52"/>
      <c r="RZ90" s="52"/>
      <c r="SA90" s="52"/>
      <c r="SB90" s="52"/>
      <c r="SC90" s="52"/>
      <c r="SD90" s="52"/>
      <c r="SE90" s="52"/>
      <c r="SF90" s="52"/>
      <c r="SG90" s="52"/>
      <c r="SH90" s="52"/>
      <c r="SI90" s="52"/>
      <c r="SJ90" s="52"/>
      <c r="SK90" s="52"/>
      <c r="SL90" s="52"/>
      <c r="SM90" s="52"/>
      <c r="SN90" s="52"/>
      <c r="SO90" s="52"/>
      <c r="SP90" s="52"/>
      <c r="SQ90" s="52"/>
      <c r="SR90" s="52"/>
      <c r="SS90" s="52"/>
      <c r="ST90" s="52"/>
      <c r="SU90" s="52"/>
      <c r="SV90" s="52"/>
      <c r="SW90" s="52"/>
      <c r="SX90" s="52"/>
      <c r="SY90" s="52"/>
      <c r="SZ90" s="52"/>
      <c r="TA90" s="52"/>
      <c r="TB90" s="52"/>
      <c r="TC90" s="52"/>
      <c r="TD90" s="52"/>
      <c r="TE90" s="52"/>
      <c r="TF90" s="52"/>
      <c r="TG90" s="52"/>
      <c r="TH90" s="52"/>
      <c r="TI90" s="52"/>
      <c r="TJ90" s="52"/>
      <c r="TK90" s="52"/>
      <c r="TL90" s="52"/>
      <c r="TM90" s="52"/>
      <c r="TN90" s="52"/>
      <c r="TO90" s="52"/>
      <c r="TP90" s="52"/>
      <c r="TQ90" s="52"/>
      <c r="TR90" s="52"/>
      <c r="TS90" s="52"/>
      <c r="TT90" s="52"/>
      <c r="TU90" s="52"/>
      <c r="TV90" s="52"/>
      <c r="TW90" s="52"/>
      <c r="TX90" s="52"/>
      <c r="TY90" s="52"/>
      <c r="TZ90" s="52"/>
      <c r="UA90" s="52"/>
      <c r="UB90" s="52"/>
      <c r="UC90" s="52"/>
      <c r="UD90" s="52"/>
      <c r="UE90" s="52"/>
      <c r="UF90" s="52"/>
      <c r="UG90" s="52"/>
      <c r="UH90" s="52"/>
      <c r="UI90" s="52"/>
      <c r="UJ90" s="52"/>
      <c r="UK90" s="52"/>
      <c r="UL90" s="52"/>
      <c r="UM90" s="52"/>
      <c r="UN90" s="52"/>
      <c r="UO90" s="52"/>
      <c r="UP90" s="52"/>
      <c r="UQ90" s="52"/>
      <c r="UR90" s="52"/>
      <c r="US90" s="52"/>
      <c r="UT90" s="52"/>
      <c r="UU90" s="52"/>
      <c r="UV90" s="52"/>
      <c r="UW90" s="52"/>
      <c r="UX90" s="52"/>
      <c r="UY90" s="52"/>
      <c r="UZ90" s="52"/>
      <c r="VA90" s="52"/>
      <c r="VB90" s="52"/>
      <c r="VC90" s="52"/>
      <c r="VD90" s="52"/>
      <c r="VE90" s="52"/>
      <c r="VF90" s="52"/>
      <c r="VG90" s="52"/>
      <c r="VH90" s="52"/>
      <c r="VI90" s="52"/>
      <c r="VJ90" s="52"/>
      <c r="VK90" s="52"/>
      <c r="VL90" s="52"/>
      <c r="VM90" s="52"/>
      <c r="VN90" s="52"/>
      <c r="VO90" s="52"/>
      <c r="VP90" s="52"/>
      <c r="VQ90" s="52"/>
      <c r="VR90" s="52"/>
      <c r="VS90" s="52"/>
      <c r="VT90" s="52"/>
      <c r="VU90" s="52"/>
      <c r="VV90" s="52"/>
      <c r="VW90" s="52"/>
      <c r="VX90" s="52"/>
      <c r="VY90" s="52"/>
      <c r="VZ90" s="52"/>
      <c r="WA90" s="52"/>
      <c r="WB90" s="52"/>
      <c r="WC90" s="52"/>
      <c r="WD90" s="52"/>
      <c r="WE90" s="52"/>
      <c r="WF90" s="52"/>
      <c r="WG90" s="52"/>
      <c r="WH90" s="52"/>
      <c r="WI90" s="52"/>
      <c r="WJ90" s="52"/>
      <c r="WK90" s="52"/>
      <c r="WL90" s="52"/>
      <c r="WM90" s="52"/>
      <c r="WN90" s="52"/>
      <c r="WO90" s="52"/>
      <c r="WP90" s="52"/>
      <c r="WQ90" s="52"/>
      <c r="WR90" s="52"/>
      <c r="WS90" s="52"/>
      <c r="WT90" s="52"/>
      <c r="WU90" s="52"/>
      <c r="WV90" s="52"/>
      <c r="WW90" s="52"/>
      <c r="WX90" s="52"/>
      <c r="WY90" s="52"/>
      <c r="WZ90" s="52"/>
      <c r="XA90" s="52"/>
      <c r="XB90" s="52"/>
      <c r="XC90" s="52"/>
      <c r="XD90" s="52"/>
      <c r="XE90" s="52"/>
      <c r="XF90" s="52"/>
      <c r="XG90" s="52"/>
      <c r="XH90" s="52"/>
      <c r="XI90" s="52"/>
      <c r="XJ90" s="52"/>
      <c r="XK90" s="52"/>
      <c r="XL90" s="52"/>
      <c r="XM90" s="52"/>
      <c r="XN90" s="52"/>
      <c r="XO90" s="52"/>
      <c r="XP90" s="52"/>
      <c r="XQ90" s="52"/>
      <c r="XR90" s="52"/>
      <c r="XS90" s="52"/>
      <c r="XT90" s="52"/>
      <c r="XU90" s="52"/>
      <c r="XV90" s="52"/>
      <c r="XW90" s="52"/>
      <c r="XX90" s="52"/>
      <c r="XY90" s="52"/>
      <c r="XZ90" s="52"/>
      <c r="YA90" s="52"/>
      <c r="YB90" s="52"/>
      <c r="YC90" s="52"/>
      <c r="YD90" s="52"/>
      <c r="YE90" s="52"/>
      <c r="YF90" s="52"/>
      <c r="YG90" s="52"/>
      <c r="YH90" s="52"/>
      <c r="YI90" s="52"/>
      <c r="YJ90" s="52"/>
      <c r="YK90" s="52"/>
      <c r="YL90" s="52"/>
      <c r="YM90" s="52"/>
      <c r="YN90" s="52"/>
      <c r="YO90" s="52"/>
      <c r="YP90" s="52"/>
      <c r="YQ90" s="52"/>
      <c r="YR90" s="52"/>
      <c r="YS90" s="52"/>
      <c r="YT90" s="52"/>
      <c r="YU90" s="52"/>
      <c r="YV90" s="52"/>
      <c r="YW90" s="52"/>
      <c r="YX90" s="52"/>
      <c r="YY90" s="52"/>
      <c r="YZ90" s="52"/>
      <c r="ZA90" s="52"/>
      <c r="ZB90" s="52"/>
      <c r="ZC90" s="52"/>
      <c r="ZD90" s="52"/>
      <c r="ZE90" s="52"/>
      <c r="ZF90" s="52"/>
      <c r="ZG90" s="52"/>
      <c r="ZH90" s="52"/>
      <c r="ZI90" s="52"/>
      <c r="ZJ90" s="52"/>
      <c r="ZK90" s="52"/>
      <c r="ZL90" s="52"/>
      <c r="ZM90" s="52"/>
      <c r="ZN90" s="52"/>
      <c r="ZO90" s="52"/>
      <c r="ZP90" s="52"/>
      <c r="ZQ90" s="52"/>
      <c r="ZR90" s="52"/>
      <c r="ZS90" s="52"/>
      <c r="ZT90" s="52"/>
      <c r="ZU90" s="52"/>
      <c r="ZV90" s="52"/>
      <c r="ZW90" s="52"/>
      <c r="ZX90" s="52"/>
      <c r="ZY90" s="52"/>
      <c r="ZZ90" s="52"/>
      <c r="AAA90" s="52"/>
      <c r="AAB90" s="52"/>
      <c r="AAC90" s="52"/>
      <c r="AAD90" s="52"/>
      <c r="AAE90" s="52"/>
      <c r="AAF90" s="52"/>
      <c r="AAG90" s="52"/>
      <c r="AAH90" s="52"/>
      <c r="AAI90" s="52"/>
      <c r="AAJ90" s="52"/>
      <c r="AAK90" s="52"/>
      <c r="AAL90" s="52"/>
      <c r="AAM90" s="52"/>
      <c r="AAN90" s="52"/>
      <c r="AAO90" s="52"/>
      <c r="AAP90" s="52"/>
      <c r="AAQ90" s="52"/>
      <c r="AAR90" s="52"/>
      <c r="AAS90" s="52"/>
      <c r="AAT90" s="52"/>
      <c r="AAU90" s="52"/>
      <c r="AAV90" s="52"/>
      <c r="AAW90" s="52"/>
      <c r="AAX90" s="52"/>
      <c r="AAY90" s="52"/>
      <c r="AAZ90" s="52"/>
      <c r="ABA90" s="52"/>
      <c r="ABB90" s="52"/>
      <c r="ABC90" s="52"/>
      <c r="ABD90" s="52"/>
      <c r="ABE90" s="52"/>
      <c r="ABF90" s="52"/>
      <c r="ABG90" s="52"/>
      <c r="ABH90" s="52"/>
      <c r="ABI90" s="52"/>
      <c r="ABJ90" s="52"/>
      <c r="ABK90" s="52"/>
      <c r="ABL90" s="52"/>
      <c r="ABM90" s="52"/>
      <c r="ABN90" s="52"/>
      <c r="ABO90" s="52"/>
      <c r="ABP90" s="52"/>
      <c r="ABQ90" s="52"/>
      <c r="ABR90" s="52"/>
      <c r="ABS90" s="52"/>
      <c r="ABT90" s="52"/>
      <c r="ABU90" s="52"/>
      <c r="ABV90" s="52"/>
      <c r="ABW90" s="52"/>
      <c r="ABX90" s="52"/>
      <c r="ABY90" s="52"/>
      <c r="ABZ90" s="52"/>
      <c r="ACA90" s="52"/>
      <c r="ACB90" s="52"/>
      <c r="ACC90" s="52"/>
      <c r="ACD90" s="52"/>
      <c r="ACE90" s="52"/>
      <c r="ACF90" s="52"/>
      <c r="ACG90" s="52"/>
      <c r="ACH90" s="52"/>
      <c r="ACI90" s="52"/>
      <c r="ACJ90" s="52"/>
      <c r="ACK90" s="52"/>
      <c r="ACL90" s="52"/>
      <c r="ACM90" s="52"/>
      <c r="ACN90" s="52"/>
      <c r="ACO90" s="52"/>
      <c r="ACP90" s="52"/>
      <c r="ACQ90" s="52"/>
      <c r="ACR90" s="52"/>
      <c r="ACS90" s="52"/>
      <c r="ACT90" s="52"/>
      <c r="ACU90" s="52"/>
      <c r="ACV90" s="52"/>
      <c r="ACW90" s="52"/>
      <c r="ACX90" s="52"/>
      <c r="ACY90" s="52"/>
      <c r="ACZ90" s="52"/>
      <c r="ADA90" s="52"/>
      <c r="ADB90" s="52"/>
      <c r="ADC90" s="52"/>
      <c r="ADD90" s="52"/>
      <c r="ADE90" s="52"/>
      <c r="ADF90" s="52"/>
      <c r="ADG90" s="52"/>
      <c r="ADH90" s="52"/>
      <c r="ADI90" s="52"/>
      <c r="ADJ90" s="52"/>
      <c r="ADK90" s="52"/>
      <c r="ADL90" s="52"/>
      <c r="ADM90" s="52"/>
      <c r="ADN90" s="52"/>
      <c r="ADO90" s="52"/>
      <c r="ADP90" s="52"/>
      <c r="ADQ90" s="52"/>
      <c r="ADR90" s="52"/>
      <c r="ADS90" s="52"/>
      <c r="ADT90" s="52"/>
      <c r="ADU90" s="52"/>
      <c r="ADV90" s="52"/>
      <c r="ADW90" s="52"/>
      <c r="ADX90" s="52"/>
      <c r="ADY90" s="52"/>
      <c r="ADZ90" s="52"/>
      <c r="AEA90" s="52"/>
      <c r="AEB90" s="52"/>
      <c r="AEC90" s="52"/>
      <c r="AED90" s="52"/>
      <c r="AEE90" s="52"/>
      <c r="AEF90" s="52"/>
      <c r="AEG90" s="52"/>
      <c r="AEH90" s="52"/>
      <c r="AEI90" s="52"/>
      <c r="AEJ90" s="52"/>
      <c r="AEK90" s="52"/>
      <c r="AEL90" s="52"/>
      <c r="AEM90" s="52"/>
      <c r="AEN90" s="52"/>
      <c r="AEO90" s="52"/>
      <c r="AEP90" s="52"/>
      <c r="AEQ90" s="52"/>
      <c r="AER90" s="52"/>
      <c r="AES90" s="52"/>
      <c r="AET90" s="52"/>
      <c r="AEU90" s="52"/>
      <c r="AEV90" s="52"/>
      <c r="AEW90" s="52"/>
      <c r="AEX90" s="52"/>
      <c r="AEY90" s="52"/>
      <c r="AEZ90" s="52"/>
      <c r="AFA90" s="52"/>
      <c r="AFB90" s="52"/>
      <c r="AFC90" s="52"/>
      <c r="AFD90" s="52"/>
      <c r="AFE90" s="52"/>
      <c r="AFF90" s="52"/>
      <c r="AFG90" s="52"/>
      <c r="AFH90" s="52"/>
      <c r="AFI90" s="52"/>
      <c r="AFJ90" s="52"/>
      <c r="AFK90" s="52"/>
      <c r="AFL90" s="52"/>
      <c r="AFM90" s="52"/>
      <c r="AFN90" s="52"/>
      <c r="AFO90" s="52"/>
      <c r="AFP90" s="52"/>
      <c r="AFQ90" s="52"/>
      <c r="AFR90" s="52"/>
      <c r="AFS90" s="52"/>
      <c r="AFT90" s="52"/>
      <c r="AFU90" s="52"/>
      <c r="AFV90" s="52"/>
      <c r="AFW90" s="52"/>
      <c r="AFX90" s="52"/>
      <c r="AFY90" s="52"/>
      <c r="AFZ90" s="52"/>
      <c r="AGA90" s="52"/>
      <c r="AGB90" s="52"/>
      <c r="AGC90" s="52"/>
      <c r="AGD90" s="52"/>
      <c r="AGE90" s="52"/>
      <c r="AGF90" s="52"/>
      <c r="AGG90" s="52"/>
      <c r="AGH90" s="52"/>
      <c r="AGI90" s="52"/>
      <c r="AGJ90" s="52"/>
      <c r="AGK90" s="52"/>
      <c r="AGL90" s="52"/>
      <c r="AGM90" s="52"/>
      <c r="AGN90" s="52"/>
      <c r="AGO90" s="52"/>
      <c r="AGP90" s="52"/>
      <c r="AGQ90" s="52"/>
      <c r="AGR90" s="52"/>
      <c r="AGS90" s="52"/>
      <c r="AGT90" s="52"/>
      <c r="AGU90" s="52"/>
      <c r="AGV90" s="52"/>
      <c r="AGW90" s="52"/>
      <c r="AGX90" s="52"/>
      <c r="AGY90" s="52"/>
      <c r="AGZ90" s="52"/>
      <c r="AHA90" s="52"/>
      <c r="AHB90" s="52"/>
      <c r="AHC90" s="52"/>
      <c r="AHD90" s="52"/>
      <c r="AHE90" s="52"/>
      <c r="AHF90" s="52"/>
      <c r="AHG90" s="52"/>
      <c r="AHH90" s="52"/>
      <c r="AHI90" s="52"/>
      <c r="AHJ90" s="52"/>
      <c r="AHK90" s="52"/>
      <c r="AHL90" s="52"/>
      <c r="AHM90" s="52"/>
      <c r="AHN90" s="52"/>
      <c r="AHO90" s="52"/>
      <c r="AHP90" s="52"/>
      <c r="AHQ90" s="52"/>
      <c r="AHR90" s="52"/>
      <c r="AHS90" s="52"/>
      <c r="AHT90" s="52"/>
      <c r="AHU90" s="52"/>
      <c r="AHV90" s="52"/>
      <c r="AHW90" s="52"/>
      <c r="AHX90" s="52"/>
      <c r="AHY90" s="52"/>
      <c r="AHZ90" s="52"/>
      <c r="AIA90" s="52"/>
      <c r="AIB90" s="52"/>
      <c r="AIC90" s="52"/>
      <c r="AID90" s="52"/>
      <c r="AIE90" s="52"/>
      <c r="AIF90" s="52"/>
      <c r="AIG90" s="52"/>
      <c r="AIH90" s="52"/>
      <c r="AII90" s="52"/>
      <c r="AIJ90" s="52"/>
      <c r="AIK90" s="52"/>
      <c r="AIL90" s="52"/>
      <c r="AIM90" s="52"/>
      <c r="AIN90" s="52"/>
      <c r="AIO90" s="52"/>
      <c r="AIP90" s="52"/>
      <c r="AIQ90" s="52"/>
      <c r="AIR90" s="52"/>
      <c r="AIS90" s="52"/>
      <c r="AIT90" s="52"/>
      <c r="AIU90" s="52"/>
      <c r="AIV90" s="52"/>
      <c r="AIW90" s="52"/>
      <c r="AIX90" s="52"/>
      <c r="AIY90" s="52"/>
      <c r="AIZ90" s="52"/>
      <c r="AJA90" s="52"/>
      <c r="AJB90" s="52"/>
      <c r="AJC90" s="52"/>
      <c r="AJD90" s="52"/>
      <c r="AJE90" s="52"/>
      <c r="AJF90" s="52"/>
      <c r="AJG90" s="52"/>
      <c r="AJH90" s="52"/>
      <c r="AJI90" s="52"/>
      <c r="AJJ90" s="52"/>
      <c r="AJK90" s="52"/>
      <c r="AJL90" s="52"/>
      <c r="AJM90" s="52"/>
      <c r="AJN90" s="52"/>
      <c r="AJO90" s="52"/>
      <c r="AJP90" s="52"/>
      <c r="AJQ90" s="52"/>
      <c r="AJR90" s="52"/>
      <c r="AJS90" s="52"/>
      <c r="AJT90" s="52"/>
      <c r="AJU90" s="52"/>
      <c r="AJV90" s="52"/>
      <c r="AJW90" s="52"/>
      <c r="AJX90" s="52"/>
      <c r="AJY90" s="52"/>
      <c r="AJZ90" s="52"/>
      <c r="AKA90" s="52"/>
      <c r="AKB90" s="52"/>
      <c r="AKC90" s="52"/>
      <c r="AKD90" s="52"/>
      <c r="AKE90" s="52"/>
      <c r="AKF90" s="52"/>
      <c r="AKG90" s="52"/>
      <c r="AKH90" s="52"/>
      <c r="AKI90" s="52"/>
      <c r="AKJ90" s="52"/>
      <c r="AKK90" s="52"/>
      <c r="AKL90" s="52"/>
      <c r="AKM90" s="52"/>
      <c r="AKN90" s="52"/>
      <c r="AKO90" s="52"/>
      <c r="AKP90" s="52"/>
      <c r="AKQ90" s="52"/>
      <c r="AKR90" s="52"/>
      <c r="AKS90" s="52"/>
      <c r="AKT90" s="52"/>
      <c r="AKU90" s="52"/>
      <c r="AKV90" s="52"/>
      <c r="AKW90" s="52"/>
      <c r="AKX90" s="52"/>
      <c r="AKY90" s="52"/>
      <c r="AKZ90" s="52"/>
      <c r="ALA90" s="52"/>
      <c r="ALB90" s="52"/>
      <c r="ALC90" s="52"/>
      <c r="ALD90" s="52"/>
      <c r="ALE90" s="52"/>
      <c r="ALF90" s="52"/>
      <c r="ALG90" s="52"/>
      <c r="ALH90" s="52"/>
      <c r="ALI90" s="52"/>
      <c r="ALJ90" s="52"/>
      <c r="ALK90" s="52"/>
      <c r="ALL90" s="52"/>
      <c r="ALM90" s="52"/>
      <c r="ALN90" s="52"/>
      <c r="ALO90" s="52"/>
      <c r="ALP90" s="52"/>
      <c r="ALQ90" s="52"/>
      <c r="ALR90" s="52"/>
      <c r="ALS90" s="52"/>
      <c r="ALT90" s="52"/>
      <c r="ALU90" s="52"/>
      <c r="ALV90" s="52"/>
      <c r="ALW90" s="52"/>
      <c r="ALX90" s="52"/>
      <c r="ALY90" s="52"/>
      <c r="ALZ90" s="52"/>
      <c r="AMA90" s="52"/>
      <c r="AMB90" s="52"/>
      <c r="AMC90" s="52"/>
      <c r="AMD90" s="52"/>
      <c r="AME90" s="52"/>
      <c r="AMF90" s="52"/>
      <c r="AMG90" s="52"/>
      <c r="AMH90" s="52"/>
      <c r="AMI90" s="52"/>
      <c r="AMJ90" s="52"/>
      <c r="AMK90" s="52"/>
      <c r="AML90" s="52"/>
      <c r="AMM90" s="52"/>
      <c r="AMN90" s="52"/>
      <c r="AMO90" s="52"/>
      <c r="AMP90" s="52"/>
      <c r="AMQ90" s="52"/>
      <c r="AMR90" s="52"/>
      <c r="AMS90" s="52"/>
      <c r="AMT90" s="52"/>
      <c r="AMU90" s="52"/>
      <c r="AMV90" s="52"/>
      <c r="AMW90" s="52"/>
      <c r="AMX90" s="52"/>
      <c r="AMY90" s="52"/>
      <c r="AMZ90" s="52"/>
      <c r="ANA90" s="52"/>
      <c r="ANB90" s="52"/>
      <c r="ANC90" s="52"/>
      <c r="AND90" s="52"/>
      <c r="ANE90" s="52"/>
      <c r="ANF90" s="52"/>
      <c r="ANG90" s="52"/>
      <c r="ANH90" s="52"/>
      <c r="ANI90" s="52"/>
      <c r="ANJ90" s="52"/>
      <c r="ANK90" s="52"/>
      <c r="ANL90" s="52"/>
      <c r="ANM90" s="52"/>
      <c r="ANN90" s="52"/>
      <c r="ANO90" s="52"/>
      <c r="ANP90" s="52"/>
      <c r="ANQ90" s="52"/>
      <c r="ANR90" s="52"/>
      <c r="ANS90" s="52"/>
      <c r="ANT90" s="52"/>
      <c r="ANU90" s="52"/>
      <c r="ANV90" s="52"/>
      <c r="ANW90" s="52"/>
      <c r="ANX90" s="52"/>
      <c r="ANY90" s="52"/>
      <c r="ANZ90" s="52"/>
      <c r="AOA90" s="52"/>
      <c r="AOB90" s="52"/>
      <c r="AOC90" s="52"/>
      <c r="AOD90" s="52"/>
      <c r="AOE90" s="52"/>
      <c r="AOF90" s="52"/>
      <c r="AOG90" s="52"/>
      <c r="AOH90" s="52"/>
      <c r="AOI90" s="52"/>
      <c r="AOJ90" s="52"/>
      <c r="AOK90" s="52"/>
      <c r="AOL90" s="52"/>
      <c r="AOM90" s="52"/>
      <c r="AON90" s="52"/>
      <c r="AOO90" s="52"/>
      <c r="AOP90" s="52"/>
      <c r="AOQ90" s="52"/>
      <c r="AOR90" s="52"/>
      <c r="AOS90" s="52"/>
      <c r="AOT90" s="52"/>
      <c r="AOU90" s="52"/>
      <c r="AOV90" s="52"/>
      <c r="AOW90" s="52"/>
      <c r="AOX90" s="52"/>
      <c r="AOY90" s="52"/>
      <c r="AOZ90" s="52"/>
      <c r="APA90" s="52"/>
      <c r="APB90" s="52"/>
      <c r="APC90" s="52"/>
      <c r="APD90" s="52"/>
      <c r="APE90" s="52"/>
      <c r="APF90" s="52"/>
      <c r="APG90" s="52"/>
      <c r="APH90" s="52"/>
      <c r="API90" s="52"/>
      <c r="APJ90" s="52"/>
      <c r="APK90" s="52"/>
      <c r="APL90" s="52"/>
      <c r="APM90" s="52"/>
      <c r="APN90" s="52"/>
      <c r="APO90" s="52"/>
      <c r="APP90" s="52"/>
      <c r="APQ90" s="52"/>
      <c r="APR90" s="52"/>
      <c r="APS90" s="52"/>
      <c r="APT90" s="52"/>
      <c r="APU90" s="52"/>
      <c r="APV90" s="52"/>
      <c r="APW90" s="52"/>
      <c r="APX90" s="52"/>
      <c r="APY90" s="52"/>
      <c r="APZ90" s="52"/>
      <c r="AQA90" s="52"/>
      <c r="AQB90" s="52"/>
      <c r="AQC90" s="52"/>
      <c r="AQD90" s="52"/>
      <c r="AQE90" s="52"/>
      <c r="AQF90" s="52"/>
      <c r="AQG90" s="52"/>
      <c r="AQH90" s="52"/>
      <c r="AQI90" s="52"/>
      <c r="AQJ90" s="52"/>
      <c r="AQK90" s="52"/>
      <c r="AQL90" s="52"/>
      <c r="AQM90" s="52"/>
      <c r="AQN90" s="52"/>
      <c r="AQO90" s="52"/>
      <c r="AQP90" s="52"/>
      <c r="AQQ90" s="52"/>
      <c r="AQR90" s="52"/>
      <c r="AQS90" s="52"/>
      <c r="AQT90" s="52"/>
      <c r="AQU90" s="52"/>
      <c r="AQV90" s="52"/>
      <c r="AQW90" s="52"/>
      <c r="AQX90" s="52"/>
      <c r="AQY90" s="52"/>
      <c r="AQZ90" s="52"/>
      <c r="ARA90" s="52"/>
      <c r="ARB90" s="52"/>
      <c r="ARC90" s="52"/>
      <c r="ARD90" s="52"/>
      <c r="ARE90" s="52"/>
      <c r="ARF90" s="52"/>
      <c r="ARG90" s="52"/>
      <c r="ARH90" s="52"/>
      <c r="ARI90" s="52"/>
      <c r="ARJ90" s="52"/>
      <c r="ARK90" s="52"/>
      <c r="ARL90" s="52"/>
      <c r="ARM90" s="52"/>
      <c r="ARN90" s="52"/>
      <c r="ARO90" s="52"/>
      <c r="ARP90" s="52"/>
      <c r="ARQ90" s="52"/>
      <c r="ARR90" s="52"/>
      <c r="ARS90" s="52"/>
      <c r="ART90" s="52"/>
      <c r="ARU90" s="52"/>
      <c r="ARV90" s="52"/>
      <c r="ARW90" s="52"/>
      <c r="ARX90" s="52"/>
      <c r="ARY90" s="52"/>
      <c r="ARZ90" s="52"/>
      <c r="ASA90" s="52"/>
      <c r="ASB90" s="52"/>
      <c r="ASC90" s="52"/>
      <c r="ASD90" s="52"/>
      <c r="ASE90" s="52"/>
      <c r="ASF90" s="52"/>
      <c r="ASG90" s="52"/>
      <c r="ASH90" s="52"/>
      <c r="ASI90" s="52"/>
      <c r="ASJ90" s="52"/>
      <c r="ASK90" s="52"/>
      <c r="ASL90" s="52"/>
      <c r="ASM90" s="52"/>
      <c r="ASN90" s="52"/>
      <c r="ASO90" s="52"/>
      <c r="ASP90" s="52"/>
      <c r="ASQ90" s="52"/>
      <c r="ASR90" s="52"/>
      <c r="ASS90" s="52"/>
      <c r="AST90" s="52"/>
      <c r="ASU90" s="52"/>
      <c r="ASV90" s="52"/>
      <c r="ASW90" s="52"/>
      <c r="ASX90" s="52"/>
      <c r="ASY90" s="52"/>
      <c r="ASZ90" s="52"/>
      <c r="ATA90" s="52"/>
      <c r="ATB90" s="52"/>
      <c r="ATC90" s="52"/>
      <c r="ATD90" s="52"/>
      <c r="ATE90" s="52"/>
      <c r="ATF90" s="52"/>
      <c r="ATG90" s="52"/>
      <c r="ATH90" s="52"/>
      <c r="ATI90" s="52"/>
      <c r="ATJ90" s="52"/>
      <c r="ATK90" s="52"/>
      <c r="ATL90" s="52"/>
      <c r="ATM90" s="52"/>
      <c r="ATN90" s="52"/>
      <c r="ATO90" s="52"/>
      <c r="ATP90" s="52"/>
      <c r="ATQ90" s="52"/>
      <c r="ATR90" s="52"/>
      <c r="ATS90" s="52"/>
      <c r="ATT90" s="52"/>
      <c r="ATU90" s="52"/>
      <c r="ATV90" s="52"/>
      <c r="ATW90" s="52"/>
      <c r="ATX90" s="52"/>
      <c r="ATY90" s="52"/>
      <c r="ATZ90" s="52"/>
      <c r="AUA90" s="52"/>
      <c r="AUB90" s="52"/>
      <c r="AUC90" s="52"/>
      <c r="AUD90" s="52"/>
      <c r="AUE90" s="52"/>
      <c r="AUF90" s="52"/>
      <c r="AUG90" s="52"/>
      <c r="AUH90" s="52"/>
      <c r="AUI90" s="52"/>
      <c r="AUJ90" s="52"/>
      <c r="AUK90" s="52"/>
      <c r="AUL90" s="52"/>
      <c r="AUM90" s="52"/>
      <c r="AUN90" s="52"/>
      <c r="AUO90" s="52"/>
      <c r="AUP90" s="52"/>
      <c r="AUQ90" s="52"/>
      <c r="AUR90" s="52"/>
      <c r="AUS90" s="52"/>
      <c r="AUT90" s="52"/>
      <c r="AUU90" s="52"/>
      <c r="AUV90" s="52"/>
      <c r="AUW90" s="52"/>
      <c r="AUX90" s="52"/>
      <c r="AUY90" s="52"/>
      <c r="AUZ90" s="52"/>
      <c r="AVA90" s="52"/>
      <c r="AVB90" s="52"/>
      <c r="AVC90" s="52"/>
      <c r="AVD90" s="52"/>
      <c r="AVE90" s="52"/>
      <c r="AVF90" s="52"/>
      <c r="AVG90" s="52"/>
      <c r="AVH90" s="52"/>
      <c r="AVI90" s="52"/>
      <c r="AVJ90" s="52"/>
      <c r="AVK90" s="52"/>
      <c r="AVL90" s="52"/>
      <c r="AVM90" s="52"/>
      <c r="AVN90" s="52"/>
      <c r="AVO90" s="52"/>
      <c r="AVP90" s="52"/>
      <c r="AVQ90" s="52"/>
      <c r="AVR90" s="52"/>
      <c r="AVS90" s="52"/>
      <c r="AVT90" s="52"/>
      <c r="AVU90" s="52"/>
      <c r="AVV90" s="52"/>
      <c r="AVW90" s="52"/>
      <c r="AVX90" s="52"/>
      <c r="AVY90" s="52"/>
      <c r="AVZ90" s="52"/>
      <c r="AWA90" s="52"/>
      <c r="AWB90" s="52"/>
      <c r="AWC90" s="52"/>
      <c r="AWD90" s="52"/>
      <c r="AWE90" s="52"/>
      <c r="AWF90" s="52"/>
      <c r="AWG90" s="52"/>
      <c r="AWH90" s="52"/>
      <c r="AWI90" s="52"/>
      <c r="AWJ90" s="52"/>
      <c r="AWK90" s="52"/>
      <c r="AWL90" s="52"/>
      <c r="AWM90" s="52"/>
      <c r="AWN90" s="52"/>
      <c r="AWO90" s="52"/>
      <c r="AWP90" s="52"/>
      <c r="AWQ90" s="52"/>
      <c r="AWR90" s="52"/>
      <c r="AWS90" s="52"/>
      <c r="AWT90" s="52"/>
      <c r="AWU90" s="52"/>
      <c r="AWV90" s="52"/>
      <c r="AWW90" s="52"/>
      <c r="AWX90" s="52"/>
      <c r="AWY90" s="52"/>
      <c r="AWZ90" s="52"/>
      <c r="AXA90" s="52"/>
      <c r="AXB90" s="52"/>
      <c r="AXC90" s="52"/>
      <c r="AXD90" s="52"/>
      <c r="AXE90" s="52"/>
      <c r="AXF90" s="52"/>
      <c r="AXG90" s="52"/>
      <c r="AXH90" s="52"/>
      <c r="AXI90" s="52"/>
      <c r="AXJ90" s="52"/>
      <c r="AXK90" s="52"/>
      <c r="AXL90" s="52"/>
      <c r="AXM90" s="52"/>
      <c r="AXN90" s="52"/>
      <c r="AXO90" s="52"/>
      <c r="AXP90" s="52"/>
      <c r="AXQ90" s="52"/>
      <c r="AXR90" s="52"/>
      <c r="AXS90" s="52"/>
      <c r="AXT90" s="52"/>
      <c r="AXU90" s="52"/>
      <c r="AXV90" s="52"/>
      <c r="AXW90" s="52"/>
      <c r="AXX90" s="52"/>
      <c r="AXY90" s="52"/>
      <c r="AXZ90" s="52"/>
      <c r="AYA90" s="52"/>
      <c r="AYB90" s="52"/>
      <c r="AYC90" s="52"/>
      <c r="AYD90" s="52"/>
      <c r="AYE90" s="52"/>
      <c r="AYF90" s="52"/>
      <c r="AYG90" s="52"/>
      <c r="AYH90" s="52"/>
      <c r="AYI90" s="52"/>
      <c r="AYJ90" s="52"/>
      <c r="AYK90" s="52"/>
      <c r="AYL90" s="52"/>
      <c r="AYM90" s="52"/>
      <c r="AYN90" s="52"/>
      <c r="AYO90" s="52"/>
      <c r="AYP90" s="52"/>
      <c r="AYQ90" s="52"/>
      <c r="AYR90" s="52"/>
      <c r="AYS90" s="52"/>
      <c r="AYT90" s="52"/>
      <c r="AYU90" s="52"/>
      <c r="AYV90" s="52"/>
      <c r="AYW90" s="52"/>
      <c r="AYX90" s="52"/>
      <c r="AYY90" s="52"/>
      <c r="AYZ90" s="52"/>
      <c r="AZA90" s="52"/>
      <c r="AZB90" s="52"/>
      <c r="AZC90" s="52"/>
      <c r="AZD90" s="52"/>
      <c r="AZE90" s="52"/>
      <c r="AZF90" s="52"/>
      <c r="AZG90" s="52"/>
      <c r="AZH90" s="52"/>
      <c r="AZI90" s="52"/>
      <c r="AZJ90" s="52"/>
      <c r="AZK90" s="52"/>
      <c r="AZL90" s="52"/>
      <c r="AZM90" s="52"/>
      <c r="AZN90" s="52"/>
      <c r="AZO90" s="52"/>
      <c r="AZP90" s="52"/>
      <c r="AZQ90" s="52"/>
      <c r="AZR90" s="52"/>
      <c r="AZS90" s="52"/>
      <c r="AZT90" s="52"/>
      <c r="AZU90" s="52"/>
      <c r="AZV90" s="52"/>
      <c r="AZW90" s="52"/>
      <c r="AZX90" s="52"/>
      <c r="AZY90" s="52"/>
      <c r="AZZ90" s="52"/>
      <c r="BAA90" s="52"/>
      <c r="BAB90" s="52"/>
      <c r="BAC90" s="52"/>
      <c r="BAD90" s="52"/>
      <c r="BAE90" s="52"/>
      <c r="BAF90" s="52"/>
      <c r="BAG90" s="52"/>
      <c r="BAH90" s="52"/>
      <c r="BAI90" s="52"/>
      <c r="BAJ90" s="52"/>
      <c r="BAK90" s="52"/>
      <c r="BAL90" s="52"/>
      <c r="BAM90" s="52"/>
      <c r="BAN90" s="52"/>
      <c r="BAO90" s="52"/>
      <c r="BAP90" s="52"/>
      <c r="BAQ90" s="52"/>
      <c r="BAR90" s="52"/>
      <c r="BAS90" s="52"/>
      <c r="BAT90" s="52"/>
      <c r="BAU90" s="52"/>
      <c r="BAV90" s="52"/>
      <c r="BAW90" s="52"/>
      <c r="BAX90" s="52"/>
      <c r="BAY90" s="52"/>
      <c r="BAZ90" s="52"/>
      <c r="BBA90" s="52"/>
      <c r="BBB90" s="52"/>
      <c r="BBC90" s="52"/>
      <c r="BBD90" s="52"/>
      <c r="BBE90" s="52"/>
      <c r="BBF90" s="52"/>
      <c r="BBG90" s="52"/>
      <c r="BBH90" s="52"/>
      <c r="BBI90" s="52"/>
      <c r="BBJ90" s="52"/>
      <c r="BBK90" s="52"/>
      <c r="BBL90" s="52"/>
      <c r="BBM90" s="52"/>
      <c r="BBN90" s="52"/>
      <c r="BBO90" s="52"/>
      <c r="BBP90" s="52"/>
      <c r="BBQ90" s="52"/>
      <c r="BBR90" s="52"/>
      <c r="BBS90" s="52"/>
      <c r="BBT90" s="52"/>
      <c r="BBU90" s="52"/>
      <c r="BBV90" s="52"/>
      <c r="BBW90" s="52"/>
      <c r="BBX90" s="52"/>
      <c r="BBY90" s="52"/>
      <c r="BBZ90" s="52"/>
      <c r="BCA90" s="52"/>
      <c r="BCB90" s="52"/>
      <c r="BCC90" s="52"/>
      <c r="BCD90" s="52"/>
      <c r="BCE90" s="52"/>
      <c r="BCF90" s="52"/>
      <c r="BCG90" s="52"/>
      <c r="BCH90" s="52"/>
      <c r="BCI90" s="52"/>
      <c r="BCJ90" s="52"/>
      <c r="BCK90" s="52"/>
      <c r="BCL90" s="52"/>
      <c r="BCM90" s="52"/>
      <c r="BCN90" s="52"/>
      <c r="BCO90" s="52"/>
      <c r="BCP90" s="52"/>
      <c r="BCQ90" s="52"/>
      <c r="BCR90" s="52"/>
      <c r="BCS90" s="52"/>
      <c r="BCT90" s="52"/>
      <c r="BCU90" s="52"/>
      <c r="BCV90" s="52"/>
      <c r="BCW90" s="52"/>
      <c r="BCX90" s="52"/>
      <c r="BCY90" s="52"/>
      <c r="BCZ90" s="52"/>
      <c r="BDA90" s="52"/>
      <c r="BDB90" s="52"/>
      <c r="BDC90" s="52"/>
      <c r="BDD90" s="52"/>
      <c r="BDE90" s="52"/>
      <c r="BDF90" s="52"/>
      <c r="BDG90" s="52"/>
      <c r="BDH90" s="52"/>
      <c r="BDI90" s="52"/>
      <c r="BDJ90" s="52"/>
      <c r="BDK90" s="52"/>
      <c r="BDL90" s="52"/>
      <c r="BDM90" s="52"/>
      <c r="BDN90" s="52"/>
      <c r="BDO90" s="52"/>
      <c r="BDP90" s="52"/>
      <c r="BDQ90" s="52"/>
      <c r="BDR90" s="52"/>
      <c r="BDS90" s="52"/>
      <c r="BDT90" s="52"/>
      <c r="BDU90" s="52"/>
      <c r="BDV90" s="52"/>
      <c r="BDW90" s="52"/>
      <c r="BDX90" s="52"/>
      <c r="BDY90" s="52"/>
      <c r="BDZ90" s="52"/>
      <c r="BEA90" s="52"/>
      <c r="BEB90" s="52"/>
      <c r="BEC90" s="52"/>
      <c r="BED90" s="52"/>
      <c r="BEE90" s="52"/>
      <c r="BEF90" s="52"/>
      <c r="BEG90" s="52"/>
      <c r="BEH90" s="52"/>
      <c r="BEI90" s="52"/>
      <c r="BEJ90" s="52"/>
      <c r="BEK90" s="52"/>
      <c r="BEL90" s="52"/>
      <c r="BEM90" s="52"/>
      <c r="BEN90" s="52"/>
      <c r="BEO90" s="52"/>
      <c r="BEP90" s="52"/>
      <c r="BEQ90" s="52"/>
      <c r="BER90" s="52"/>
      <c r="BES90" s="52"/>
      <c r="BET90" s="52"/>
      <c r="BEU90" s="52"/>
      <c r="BEV90" s="52"/>
      <c r="BEW90" s="52"/>
      <c r="BEX90" s="52"/>
      <c r="BEY90" s="52"/>
      <c r="BEZ90" s="52"/>
      <c r="BFA90" s="52"/>
      <c r="BFB90" s="52"/>
      <c r="BFC90" s="52"/>
      <c r="BFD90" s="52"/>
      <c r="BFE90" s="52"/>
      <c r="BFF90" s="52"/>
      <c r="BFG90" s="52"/>
      <c r="BFH90" s="52"/>
      <c r="BFI90" s="52"/>
      <c r="BFJ90" s="52"/>
      <c r="BFK90" s="52"/>
      <c r="BFL90" s="52"/>
      <c r="BFM90" s="52"/>
      <c r="BFN90" s="52"/>
      <c r="BFO90" s="52"/>
      <c r="BFP90" s="52"/>
      <c r="BFQ90" s="52"/>
      <c r="BFR90" s="52"/>
      <c r="BFS90" s="52"/>
      <c r="BFT90" s="52"/>
      <c r="BFU90" s="52"/>
      <c r="BFV90" s="52"/>
      <c r="BFW90" s="52"/>
      <c r="BFX90" s="52"/>
      <c r="BFY90" s="52"/>
      <c r="BFZ90" s="52"/>
      <c r="BGA90" s="52"/>
      <c r="BGB90" s="52"/>
      <c r="BGC90" s="52"/>
      <c r="BGD90" s="52"/>
      <c r="BGE90" s="52"/>
      <c r="BGF90" s="52"/>
      <c r="BGG90" s="52"/>
      <c r="BGH90" s="52"/>
      <c r="BGI90" s="52"/>
      <c r="BGJ90" s="52"/>
      <c r="BGK90" s="52"/>
      <c r="BGL90" s="52"/>
      <c r="BGM90" s="52"/>
      <c r="BGN90" s="52"/>
      <c r="BGO90" s="52"/>
      <c r="BGP90" s="52"/>
      <c r="BGQ90" s="52"/>
      <c r="BGR90" s="52"/>
      <c r="BGS90" s="52"/>
      <c r="BGT90" s="52"/>
      <c r="BGU90" s="52"/>
      <c r="BGV90" s="52"/>
      <c r="BGW90" s="52"/>
      <c r="BGX90" s="52"/>
      <c r="BGY90" s="52"/>
      <c r="BGZ90" s="52"/>
      <c r="BHA90" s="52"/>
      <c r="BHB90" s="52"/>
      <c r="BHC90" s="52"/>
      <c r="BHD90" s="52"/>
      <c r="BHE90" s="52"/>
      <c r="BHF90" s="52"/>
      <c r="BHG90" s="52"/>
      <c r="BHH90" s="52"/>
      <c r="BHI90" s="52"/>
      <c r="BHJ90" s="52"/>
      <c r="BHK90" s="52"/>
      <c r="BHL90" s="52"/>
      <c r="BHM90" s="52"/>
      <c r="BHN90" s="52"/>
      <c r="BHO90" s="52"/>
      <c r="BHP90" s="52"/>
      <c r="BHQ90" s="52"/>
      <c r="BHR90" s="52"/>
      <c r="BHS90" s="52"/>
      <c r="BHT90" s="52"/>
      <c r="BHU90" s="52"/>
      <c r="BHV90" s="52"/>
      <c r="BHW90" s="52"/>
      <c r="BHX90" s="52"/>
      <c r="BHY90" s="52"/>
      <c r="BHZ90" s="52"/>
      <c r="BIA90" s="52"/>
      <c r="BIB90" s="52"/>
      <c r="BIC90" s="52"/>
      <c r="BID90" s="52"/>
      <c r="BIE90" s="52"/>
      <c r="BIF90" s="52"/>
      <c r="BIG90" s="52"/>
      <c r="BIH90" s="52"/>
      <c r="BII90" s="52"/>
      <c r="BIJ90" s="52"/>
      <c r="BIK90" s="52"/>
      <c r="BIL90" s="52"/>
      <c r="BIM90" s="52"/>
      <c r="BIN90" s="52"/>
      <c r="BIO90" s="52"/>
      <c r="BIP90" s="52"/>
      <c r="BIQ90" s="52"/>
      <c r="BIR90" s="52"/>
      <c r="BIS90" s="52"/>
      <c r="BIT90" s="52"/>
      <c r="BIU90" s="52"/>
      <c r="BIV90" s="52"/>
      <c r="BIW90" s="52"/>
      <c r="BIX90" s="52"/>
      <c r="BIY90" s="52"/>
      <c r="BIZ90" s="52"/>
      <c r="BJA90" s="52"/>
      <c r="BJB90" s="52"/>
      <c r="BJC90" s="52"/>
      <c r="BJD90" s="52"/>
      <c r="BJE90" s="52"/>
      <c r="BJF90" s="52"/>
      <c r="BJG90" s="52"/>
      <c r="BJH90" s="52"/>
      <c r="BJI90" s="52"/>
      <c r="BJJ90" s="52"/>
      <c r="BJK90" s="52"/>
      <c r="BJL90" s="52"/>
      <c r="BJM90" s="52"/>
      <c r="BJN90" s="52"/>
      <c r="BJO90" s="52"/>
      <c r="BJP90" s="52"/>
      <c r="BJQ90" s="52"/>
      <c r="BJR90" s="52"/>
      <c r="BJS90" s="52"/>
      <c r="BJT90" s="52"/>
      <c r="BJU90" s="52"/>
      <c r="BJV90" s="52"/>
      <c r="BJW90" s="52"/>
      <c r="BJX90" s="52"/>
      <c r="BJY90" s="52"/>
      <c r="BJZ90" s="52"/>
      <c r="BKA90" s="52"/>
      <c r="BKB90" s="52"/>
      <c r="BKC90" s="52"/>
      <c r="BKD90" s="52"/>
      <c r="BKE90" s="52"/>
      <c r="BKF90" s="52"/>
      <c r="BKG90" s="52"/>
      <c r="BKH90" s="52"/>
      <c r="BKI90" s="52"/>
      <c r="BKJ90" s="52"/>
      <c r="BKK90" s="52"/>
      <c r="BKL90" s="52"/>
      <c r="BKM90" s="52"/>
      <c r="BKN90" s="52"/>
      <c r="BKO90" s="52"/>
      <c r="BKP90" s="52"/>
      <c r="BKQ90" s="52"/>
      <c r="BKR90" s="52"/>
      <c r="BKS90" s="52"/>
      <c r="BKT90" s="52"/>
      <c r="BKU90" s="52"/>
      <c r="BKV90" s="52"/>
      <c r="BKW90" s="52"/>
      <c r="BKX90" s="52"/>
      <c r="BKY90" s="52"/>
      <c r="BKZ90" s="52"/>
      <c r="BLA90" s="52"/>
      <c r="BLB90" s="52"/>
      <c r="BLC90" s="52"/>
      <c r="BLD90" s="52"/>
      <c r="BLE90" s="52"/>
      <c r="BLF90" s="52"/>
      <c r="BLG90" s="52"/>
      <c r="BLH90" s="52"/>
      <c r="BLI90" s="52"/>
      <c r="BLJ90" s="52"/>
      <c r="BLK90" s="52"/>
      <c r="BLL90" s="52"/>
      <c r="BLM90" s="52"/>
      <c r="BLN90" s="52"/>
      <c r="BLO90" s="52"/>
      <c r="BLP90" s="52"/>
      <c r="BLQ90" s="52"/>
      <c r="BLR90" s="52"/>
      <c r="BLS90" s="52"/>
      <c r="BLT90" s="52"/>
      <c r="BLU90" s="52"/>
      <c r="BLV90" s="52"/>
      <c r="BLW90" s="52"/>
      <c r="BLX90" s="52"/>
      <c r="BLY90" s="52"/>
      <c r="BLZ90" s="52"/>
      <c r="BMA90" s="52"/>
      <c r="BMB90" s="52"/>
      <c r="BMC90" s="52"/>
      <c r="BMD90" s="52"/>
      <c r="BME90" s="52"/>
      <c r="BMF90" s="52"/>
      <c r="BMG90" s="52"/>
      <c r="BMH90" s="52"/>
      <c r="BMI90" s="52"/>
      <c r="BMJ90" s="52"/>
      <c r="BMK90" s="52"/>
      <c r="BML90" s="52"/>
      <c r="BMM90" s="52"/>
      <c r="BMN90" s="52"/>
      <c r="BMO90" s="52"/>
      <c r="BMP90" s="52"/>
      <c r="BMQ90" s="52"/>
      <c r="BMR90" s="52"/>
      <c r="BMS90" s="52"/>
      <c r="BMT90" s="52"/>
      <c r="BMU90" s="52"/>
      <c r="BMV90" s="52"/>
      <c r="BMW90" s="52"/>
      <c r="BMX90" s="52"/>
      <c r="BMY90" s="52"/>
      <c r="BMZ90" s="52"/>
      <c r="BNA90" s="52"/>
      <c r="BNB90" s="52"/>
      <c r="BNC90" s="52"/>
      <c r="BND90" s="52"/>
      <c r="BNE90" s="52"/>
      <c r="BNF90" s="52"/>
      <c r="BNG90" s="52"/>
      <c r="BNH90" s="52"/>
      <c r="BNI90" s="52"/>
      <c r="BNJ90" s="52"/>
      <c r="BNK90" s="52"/>
      <c r="BNL90" s="52"/>
      <c r="BNM90" s="52"/>
      <c r="BNN90" s="52"/>
      <c r="BNO90" s="52"/>
      <c r="BNP90" s="52"/>
      <c r="BNQ90" s="52"/>
      <c r="BNR90" s="52"/>
      <c r="BNS90" s="52"/>
      <c r="BNT90" s="52"/>
      <c r="BNU90" s="52"/>
      <c r="BNV90" s="52"/>
      <c r="BNW90" s="52"/>
      <c r="BNX90" s="52"/>
      <c r="BNY90" s="52"/>
      <c r="BNZ90" s="52"/>
      <c r="BOA90" s="52"/>
      <c r="BOB90" s="52"/>
      <c r="BOC90" s="52"/>
      <c r="BOD90" s="52"/>
      <c r="BOE90" s="52"/>
      <c r="BOF90" s="52"/>
      <c r="BOG90" s="52"/>
      <c r="BOH90" s="52"/>
      <c r="BOI90" s="52"/>
      <c r="BOJ90" s="52"/>
      <c r="BOK90" s="52"/>
      <c r="BOL90" s="52"/>
      <c r="BOM90" s="52"/>
      <c r="BON90" s="52"/>
      <c r="BOO90" s="52"/>
      <c r="BOP90" s="52"/>
      <c r="BOQ90" s="52"/>
      <c r="BOR90" s="52"/>
      <c r="BOS90" s="52"/>
      <c r="BOT90" s="52"/>
      <c r="BOU90" s="52"/>
      <c r="BOV90" s="52"/>
      <c r="BOW90" s="52"/>
      <c r="BOX90" s="52"/>
      <c r="BOY90" s="52"/>
      <c r="BOZ90" s="52"/>
      <c r="BPA90" s="52"/>
      <c r="BPB90" s="52"/>
      <c r="BPC90" s="52"/>
      <c r="BPD90" s="52"/>
      <c r="BPE90" s="52"/>
      <c r="BPF90" s="52"/>
      <c r="BPG90" s="52"/>
      <c r="BPH90" s="52"/>
      <c r="BPI90" s="52"/>
      <c r="BPJ90" s="52"/>
      <c r="BPK90" s="52"/>
      <c r="BPL90" s="52"/>
      <c r="BPM90" s="52"/>
      <c r="BPN90" s="52"/>
      <c r="BPO90" s="52"/>
      <c r="BPP90" s="52"/>
      <c r="BPQ90" s="52"/>
      <c r="BPR90" s="52"/>
      <c r="BPS90" s="52"/>
      <c r="BPT90" s="52"/>
      <c r="BPU90" s="52"/>
      <c r="BPV90" s="52"/>
      <c r="BPW90" s="52"/>
      <c r="BPX90" s="52"/>
      <c r="BPY90" s="52"/>
      <c r="BPZ90" s="52"/>
      <c r="BQA90" s="52"/>
      <c r="BQB90" s="52"/>
      <c r="BQC90" s="52"/>
      <c r="BQD90" s="52"/>
      <c r="BQE90" s="52"/>
      <c r="BQF90" s="52"/>
      <c r="BQG90" s="52"/>
      <c r="BQH90" s="52"/>
      <c r="BQI90" s="52"/>
      <c r="BQJ90" s="52"/>
      <c r="BQK90" s="52"/>
      <c r="BQL90" s="52"/>
      <c r="BQM90" s="52"/>
      <c r="BQN90" s="52"/>
      <c r="BQO90" s="52"/>
      <c r="BQP90" s="52"/>
      <c r="BQQ90" s="52"/>
      <c r="BQR90" s="52"/>
      <c r="BQS90" s="52"/>
      <c r="BQT90" s="52"/>
      <c r="BQU90" s="52"/>
      <c r="BQV90" s="52"/>
      <c r="BQW90" s="52"/>
      <c r="BQX90" s="52"/>
      <c r="BQY90" s="52"/>
      <c r="BQZ90" s="52"/>
      <c r="BRA90" s="52"/>
      <c r="BRB90" s="52"/>
      <c r="BRC90" s="52"/>
      <c r="BRD90" s="52"/>
      <c r="BRE90" s="52"/>
      <c r="BRF90" s="52"/>
      <c r="BRG90" s="52"/>
      <c r="BRH90" s="52"/>
      <c r="BRI90" s="52"/>
      <c r="BRJ90" s="52"/>
      <c r="BRK90" s="52"/>
      <c r="BRL90" s="52"/>
      <c r="BRM90" s="52"/>
      <c r="BRN90" s="52"/>
      <c r="BRO90" s="52"/>
      <c r="BRP90" s="52"/>
      <c r="BRQ90" s="52"/>
      <c r="BRR90" s="52"/>
      <c r="BRS90" s="52"/>
      <c r="BRT90" s="52"/>
      <c r="BRU90" s="52"/>
      <c r="BRV90" s="52"/>
      <c r="BRW90" s="52"/>
      <c r="BRX90" s="52"/>
      <c r="BRY90" s="52"/>
      <c r="BRZ90" s="52"/>
      <c r="BSA90" s="52"/>
      <c r="BSB90" s="52"/>
      <c r="BSC90" s="52"/>
      <c r="BSD90" s="52"/>
      <c r="BSE90" s="52"/>
      <c r="BSF90" s="52"/>
      <c r="BSG90" s="52"/>
      <c r="BSH90" s="52"/>
      <c r="BSI90" s="52"/>
      <c r="BSJ90" s="52"/>
      <c r="BSK90" s="52"/>
      <c r="BSL90" s="52"/>
      <c r="BSM90" s="52"/>
      <c r="BSN90" s="52"/>
      <c r="BSO90" s="52"/>
      <c r="BSP90" s="52"/>
      <c r="BSQ90" s="52"/>
      <c r="BSR90" s="52"/>
      <c r="BSS90" s="52"/>
      <c r="BST90" s="52"/>
      <c r="BSU90" s="52"/>
      <c r="BSV90" s="52"/>
      <c r="BSW90" s="52"/>
      <c r="BSX90" s="52"/>
      <c r="BSY90" s="52"/>
      <c r="BSZ90" s="52"/>
      <c r="BTA90" s="52"/>
      <c r="BTB90" s="52"/>
      <c r="BTC90" s="52"/>
      <c r="BTD90" s="52"/>
      <c r="BTE90" s="52"/>
      <c r="BTF90" s="52"/>
      <c r="BTG90" s="52"/>
      <c r="BTH90" s="52"/>
      <c r="BTI90" s="52"/>
      <c r="BTJ90" s="52"/>
      <c r="BTK90" s="52"/>
      <c r="BTL90" s="52"/>
      <c r="BTM90" s="52"/>
      <c r="BTN90" s="52"/>
      <c r="BTO90" s="52"/>
      <c r="BTP90" s="52"/>
      <c r="BTQ90" s="52"/>
      <c r="BTR90" s="52"/>
      <c r="BTS90" s="52"/>
      <c r="BTT90" s="52"/>
      <c r="BTU90" s="52"/>
      <c r="BTV90" s="52"/>
      <c r="BTW90" s="52"/>
      <c r="BTX90" s="52"/>
      <c r="BTY90" s="52"/>
      <c r="BTZ90" s="52"/>
      <c r="BUA90" s="52"/>
      <c r="BUB90" s="52"/>
      <c r="BUC90" s="52"/>
      <c r="BUD90" s="52"/>
      <c r="BUE90" s="52"/>
      <c r="BUF90" s="52"/>
      <c r="BUG90" s="52"/>
      <c r="BUH90" s="52"/>
      <c r="BUI90" s="52"/>
      <c r="BUJ90" s="52"/>
      <c r="BUK90" s="52"/>
      <c r="BUL90" s="52"/>
      <c r="BUM90" s="52"/>
      <c r="BUN90" s="52"/>
      <c r="BUO90" s="52"/>
      <c r="BUP90" s="52"/>
      <c r="BUQ90" s="52"/>
      <c r="BUR90" s="52"/>
      <c r="BUS90" s="52"/>
      <c r="BUT90" s="52"/>
      <c r="BUU90" s="52"/>
      <c r="BUV90" s="52"/>
      <c r="BUW90" s="52"/>
      <c r="BUX90" s="52"/>
      <c r="BUY90" s="52"/>
      <c r="BUZ90" s="52"/>
      <c r="BVA90" s="52"/>
      <c r="BVB90" s="52"/>
      <c r="BVC90" s="52"/>
      <c r="BVD90" s="52"/>
      <c r="BVE90" s="52"/>
      <c r="BVF90" s="52"/>
      <c r="BVG90" s="52"/>
      <c r="BVH90" s="52"/>
      <c r="BVI90" s="52"/>
      <c r="BVJ90" s="52"/>
      <c r="BVK90" s="52"/>
      <c r="BVL90" s="52"/>
      <c r="BVM90" s="52"/>
      <c r="BVN90" s="52"/>
      <c r="BVO90" s="52"/>
      <c r="BVP90" s="52"/>
      <c r="BVQ90" s="52"/>
      <c r="BVR90" s="52"/>
      <c r="BVS90" s="52"/>
      <c r="BVT90" s="52"/>
      <c r="BVU90" s="52"/>
      <c r="BVV90" s="52"/>
      <c r="BVW90" s="52"/>
      <c r="BVX90" s="52"/>
      <c r="BVY90" s="52"/>
      <c r="BVZ90" s="52"/>
      <c r="BWA90" s="52"/>
      <c r="BWB90" s="52"/>
      <c r="BWC90" s="52"/>
      <c r="BWD90" s="52"/>
      <c r="BWE90" s="52"/>
      <c r="BWF90" s="52"/>
      <c r="BWG90" s="52"/>
      <c r="BWH90" s="52"/>
      <c r="BWI90" s="52"/>
      <c r="BWJ90" s="52"/>
      <c r="BWK90" s="52"/>
      <c r="BWL90" s="52"/>
      <c r="BWM90" s="52"/>
      <c r="BWN90" s="52"/>
      <c r="BWO90" s="52"/>
      <c r="BWP90" s="52"/>
      <c r="BWQ90" s="52"/>
      <c r="BWR90" s="52"/>
      <c r="BWS90" s="52"/>
      <c r="BWT90" s="52"/>
      <c r="BWU90" s="52"/>
      <c r="BWV90" s="52"/>
      <c r="BWW90" s="52"/>
      <c r="BWX90" s="52"/>
      <c r="BWY90" s="52"/>
      <c r="BWZ90" s="52"/>
      <c r="BXA90" s="52"/>
      <c r="BXB90" s="52"/>
      <c r="BXC90" s="52"/>
      <c r="BXD90" s="52"/>
      <c r="BXE90" s="52"/>
      <c r="BXF90" s="52"/>
      <c r="BXG90" s="52"/>
      <c r="BXH90" s="52"/>
      <c r="BXI90" s="52"/>
      <c r="BXJ90" s="52"/>
      <c r="BXK90" s="52"/>
      <c r="BXL90" s="52"/>
      <c r="BXM90" s="52"/>
      <c r="BXN90" s="52"/>
      <c r="BXO90" s="52"/>
      <c r="BXP90" s="52"/>
      <c r="BXQ90" s="52"/>
      <c r="BXR90" s="52"/>
      <c r="BXS90" s="52"/>
      <c r="BXT90" s="52"/>
      <c r="BXU90" s="52"/>
      <c r="BXV90" s="52"/>
      <c r="BXW90" s="52"/>
      <c r="BXX90" s="52"/>
      <c r="BXY90" s="52"/>
      <c r="BXZ90" s="52"/>
      <c r="BYA90" s="52"/>
      <c r="BYB90" s="52"/>
      <c r="BYC90" s="52"/>
      <c r="BYD90" s="52"/>
      <c r="BYE90" s="52"/>
      <c r="BYF90" s="52"/>
      <c r="BYG90" s="52"/>
      <c r="BYH90" s="52"/>
      <c r="BYI90" s="52"/>
      <c r="BYJ90" s="52"/>
      <c r="BYK90" s="52"/>
      <c r="BYL90" s="52"/>
      <c r="BYM90" s="52"/>
      <c r="BYN90" s="52"/>
      <c r="BYO90" s="52"/>
      <c r="BYP90" s="52"/>
      <c r="BYQ90" s="52"/>
      <c r="BYR90" s="52"/>
      <c r="BYS90" s="52"/>
      <c r="BYT90" s="52"/>
      <c r="BYU90" s="52"/>
      <c r="BYV90" s="52"/>
      <c r="BYW90" s="52"/>
      <c r="BYX90" s="52"/>
      <c r="BYY90" s="52"/>
      <c r="BYZ90" s="52"/>
      <c r="BZA90" s="52"/>
      <c r="BZB90" s="52"/>
      <c r="BZC90" s="52"/>
      <c r="BZD90" s="52"/>
      <c r="BZE90" s="52"/>
      <c r="BZF90" s="52"/>
      <c r="BZG90" s="52"/>
      <c r="BZH90" s="52"/>
      <c r="BZI90" s="52"/>
      <c r="BZJ90" s="52"/>
      <c r="BZK90" s="52"/>
      <c r="BZL90" s="52"/>
      <c r="BZM90" s="52"/>
      <c r="BZN90" s="52"/>
      <c r="BZO90" s="52"/>
      <c r="BZP90" s="52"/>
      <c r="BZQ90" s="52"/>
      <c r="BZR90" s="52"/>
      <c r="BZS90" s="52"/>
      <c r="BZT90" s="52"/>
      <c r="BZU90" s="52"/>
      <c r="BZV90" s="52"/>
      <c r="BZW90" s="52"/>
      <c r="BZX90" s="52"/>
      <c r="BZY90" s="52"/>
      <c r="BZZ90" s="52"/>
      <c r="CAA90" s="52"/>
      <c r="CAB90" s="52"/>
      <c r="CAC90" s="52"/>
      <c r="CAD90" s="52"/>
      <c r="CAE90" s="52"/>
      <c r="CAF90" s="52"/>
      <c r="CAG90" s="52"/>
      <c r="CAH90" s="52"/>
      <c r="CAI90" s="52"/>
      <c r="CAJ90" s="52"/>
      <c r="CAK90" s="52"/>
      <c r="CAL90" s="52"/>
      <c r="CAM90" s="52"/>
      <c r="CAN90" s="52"/>
      <c r="CAO90" s="52"/>
      <c r="CAP90" s="52"/>
      <c r="CAQ90" s="52"/>
      <c r="CAR90" s="52"/>
      <c r="CAS90" s="52"/>
      <c r="CAT90" s="52"/>
      <c r="CAU90" s="52"/>
      <c r="CAV90" s="52"/>
      <c r="CAW90" s="52"/>
      <c r="CAX90" s="52"/>
      <c r="CAY90" s="52"/>
      <c r="CAZ90" s="52"/>
      <c r="CBA90" s="52"/>
      <c r="CBB90" s="52"/>
      <c r="CBC90" s="52"/>
      <c r="CBD90" s="52"/>
      <c r="CBE90" s="52"/>
      <c r="CBF90" s="52"/>
      <c r="CBG90" s="52"/>
      <c r="CBH90" s="52"/>
      <c r="CBI90" s="52"/>
      <c r="CBJ90" s="52"/>
      <c r="CBK90" s="52"/>
      <c r="CBL90" s="52"/>
      <c r="CBM90" s="52"/>
      <c r="CBN90" s="52"/>
      <c r="CBO90" s="52"/>
      <c r="CBP90" s="52"/>
      <c r="CBQ90" s="52"/>
      <c r="CBR90" s="52"/>
      <c r="CBS90" s="52"/>
      <c r="CBT90" s="52"/>
      <c r="CBU90" s="52"/>
      <c r="CBV90" s="52"/>
      <c r="CBW90" s="52"/>
      <c r="CBX90" s="52"/>
      <c r="CBY90" s="52"/>
      <c r="CBZ90" s="52"/>
      <c r="CCA90" s="52"/>
      <c r="CCB90" s="52"/>
      <c r="CCC90" s="52"/>
      <c r="CCD90" s="52"/>
      <c r="CCE90" s="52"/>
      <c r="CCF90" s="52"/>
      <c r="CCG90" s="52"/>
      <c r="CCH90" s="52"/>
      <c r="CCI90" s="52"/>
      <c r="CCJ90" s="52"/>
      <c r="CCK90" s="52"/>
      <c r="CCL90" s="52"/>
      <c r="CCM90" s="52"/>
      <c r="CCN90" s="52"/>
      <c r="CCO90" s="52"/>
      <c r="CCP90" s="52"/>
      <c r="CCQ90" s="52"/>
      <c r="CCR90" s="52"/>
      <c r="CCS90" s="52"/>
      <c r="CCT90" s="52"/>
      <c r="CCU90" s="52"/>
      <c r="CCV90" s="52"/>
      <c r="CCW90" s="52"/>
      <c r="CCX90" s="52"/>
      <c r="CCY90" s="52"/>
      <c r="CCZ90" s="52"/>
      <c r="CDA90" s="52"/>
      <c r="CDB90" s="52"/>
      <c r="CDC90" s="52"/>
      <c r="CDD90" s="52"/>
      <c r="CDE90" s="52"/>
      <c r="CDF90" s="52"/>
      <c r="CDG90" s="52"/>
      <c r="CDH90" s="52"/>
      <c r="CDI90" s="52"/>
      <c r="CDJ90" s="52"/>
      <c r="CDK90" s="52"/>
      <c r="CDL90" s="52"/>
      <c r="CDM90" s="52"/>
      <c r="CDN90" s="52"/>
      <c r="CDO90" s="52"/>
      <c r="CDP90" s="52"/>
      <c r="CDQ90" s="52"/>
      <c r="CDR90" s="52"/>
      <c r="CDS90" s="52"/>
      <c r="CDT90" s="52"/>
      <c r="CDU90" s="52"/>
      <c r="CDV90" s="52"/>
      <c r="CDW90" s="52"/>
      <c r="CDX90" s="52"/>
      <c r="CDY90" s="52"/>
      <c r="CDZ90" s="52"/>
      <c r="CEA90" s="52"/>
      <c r="CEB90" s="52"/>
      <c r="CEC90" s="52"/>
      <c r="CED90" s="52"/>
      <c r="CEE90" s="52"/>
      <c r="CEF90" s="52"/>
      <c r="CEG90" s="52"/>
      <c r="CEH90" s="52"/>
      <c r="CEI90" s="52"/>
      <c r="CEJ90" s="52"/>
      <c r="CEK90" s="52"/>
      <c r="CEL90" s="52"/>
      <c r="CEM90" s="52"/>
      <c r="CEN90" s="52"/>
      <c r="CEO90" s="52"/>
      <c r="CEP90" s="52"/>
      <c r="CEQ90" s="52"/>
      <c r="CER90" s="52"/>
      <c r="CES90" s="52"/>
      <c r="CET90" s="52"/>
      <c r="CEU90" s="52"/>
      <c r="CEV90" s="52"/>
      <c r="CEW90" s="52"/>
      <c r="CEX90" s="52"/>
      <c r="CEY90" s="52"/>
      <c r="CEZ90" s="52"/>
      <c r="CFA90" s="52"/>
      <c r="CFB90" s="52"/>
      <c r="CFC90" s="52"/>
      <c r="CFD90" s="52"/>
      <c r="CFE90" s="52"/>
      <c r="CFF90" s="52"/>
      <c r="CFG90" s="52"/>
      <c r="CFH90" s="52"/>
      <c r="CFI90" s="52"/>
      <c r="CFJ90" s="52"/>
      <c r="CFK90" s="52"/>
      <c r="CFL90" s="52"/>
      <c r="CFM90" s="52"/>
      <c r="CFN90" s="52"/>
      <c r="CFO90" s="52"/>
      <c r="CFP90" s="52"/>
      <c r="CFQ90" s="52"/>
      <c r="CFR90" s="52"/>
      <c r="CFS90" s="52"/>
      <c r="CFT90" s="52"/>
      <c r="CFU90" s="52"/>
      <c r="CFV90" s="52"/>
      <c r="CFW90" s="52"/>
      <c r="CFX90" s="52"/>
      <c r="CFY90" s="52"/>
      <c r="CFZ90" s="52"/>
      <c r="CGA90" s="52"/>
      <c r="CGB90" s="52"/>
      <c r="CGC90" s="52"/>
      <c r="CGD90" s="52"/>
      <c r="CGE90" s="52"/>
      <c r="CGF90" s="52"/>
      <c r="CGG90" s="52"/>
      <c r="CGH90" s="52"/>
      <c r="CGI90" s="52"/>
      <c r="CGJ90" s="52"/>
      <c r="CGK90" s="52"/>
      <c r="CGL90" s="52"/>
      <c r="CGM90" s="52"/>
      <c r="CGN90" s="52"/>
      <c r="CGO90" s="52"/>
      <c r="CGP90" s="52"/>
      <c r="CGQ90" s="52"/>
      <c r="CGR90" s="52"/>
      <c r="CGS90" s="52"/>
      <c r="CGT90" s="52"/>
      <c r="CGU90" s="52"/>
      <c r="CGV90" s="52"/>
      <c r="CGW90" s="52"/>
      <c r="CGX90" s="52"/>
      <c r="CGY90" s="52"/>
      <c r="CGZ90" s="52"/>
      <c r="CHA90" s="52"/>
      <c r="CHB90" s="52"/>
      <c r="CHC90" s="52"/>
      <c r="CHD90" s="52"/>
      <c r="CHE90" s="52"/>
      <c r="CHF90" s="52"/>
      <c r="CHG90" s="52"/>
      <c r="CHH90" s="52"/>
      <c r="CHI90" s="52"/>
      <c r="CHJ90" s="52"/>
      <c r="CHK90" s="52"/>
      <c r="CHL90" s="52"/>
      <c r="CHM90" s="52"/>
      <c r="CHN90" s="52"/>
      <c r="CHO90" s="52"/>
      <c r="CHP90" s="52"/>
      <c r="CHQ90" s="52"/>
      <c r="CHR90" s="52"/>
      <c r="CHS90" s="52"/>
      <c r="CHT90" s="52"/>
      <c r="CHU90" s="52"/>
      <c r="CHV90" s="52"/>
      <c r="CHW90" s="52"/>
      <c r="CHX90" s="52"/>
      <c r="CHY90" s="52"/>
      <c r="CHZ90" s="52"/>
      <c r="CIA90" s="52"/>
      <c r="CIB90" s="52"/>
      <c r="CIC90" s="52"/>
      <c r="CID90" s="52"/>
      <c r="CIE90" s="52"/>
      <c r="CIF90" s="52"/>
      <c r="CIG90" s="52"/>
      <c r="CIH90" s="52"/>
      <c r="CII90" s="52"/>
      <c r="CIJ90" s="52"/>
      <c r="CIK90" s="52"/>
      <c r="CIL90" s="52"/>
      <c r="CIM90" s="52"/>
      <c r="CIN90" s="52"/>
      <c r="CIO90" s="52"/>
      <c r="CIP90" s="52"/>
      <c r="CIQ90" s="52"/>
      <c r="CIR90" s="52"/>
      <c r="CIS90" s="52"/>
      <c r="CIT90" s="52"/>
      <c r="CIU90" s="52"/>
      <c r="CIV90" s="52"/>
      <c r="CIW90" s="52"/>
      <c r="CIX90" s="52"/>
      <c r="CIY90" s="52"/>
      <c r="CIZ90" s="52"/>
      <c r="CJA90" s="52"/>
      <c r="CJB90" s="52"/>
      <c r="CJC90" s="52"/>
      <c r="CJD90" s="52"/>
      <c r="CJE90" s="52"/>
      <c r="CJF90" s="52"/>
      <c r="CJG90" s="52"/>
      <c r="CJH90" s="52"/>
      <c r="CJI90" s="52"/>
      <c r="CJJ90" s="52"/>
      <c r="CJK90" s="52"/>
      <c r="CJL90" s="52"/>
      <c r="CJM90" s="52"/>
      <c r="CJN90" s="52"/>
      <c r="CJO90" s="52"/>
      <c r="CJP90" s="52"/>
      <c r="CJQ90" s="52"/>
      <c r="CJR90" s="52"/>
      <c r="CJS90" s="52"/>
      <c r="CJT90" s="52"/>
      <c r="CJU90" s="52"/>
      <c r="CJV90" s="52"/>
      <c r="CJW90" s="52"/>
      <c r="CJX90" s="52"/>
      <c r="CJY90" s="52"/>
      <c r="CJZ90" s="52"/>
      <c r="CKA90" s="52"/>
      <c r="CKB90" s="52"/>
      <c r="CKC90" s="52"/>
      <c r="CKD90" s="52"/>
      <c r="CKE90" s="52"/>
      <c r="CKF90" s="52"/>
      <c r="CKG90" s="52"/>
      <c r="CKH90" s="52"/>
      <c r="CKI90" s="52"/>
      <c r="CKJ90" s="52"/>
      <c r="CKK90" s="52"/>
      <c r="CKL90" s="52"/>
      <c r="CKM90" s="52"/>
      <c r="CKN90" s="52"/>
      <c r="CKO90" s="52"/>
      <c r="CKP90" s="52"/>
      <c r="CKQ90" s="52"/>
      <c r="CKR90" s="52"/>
      <c r="CKS90" s="52"/>
      <c r="CKT90" s="52"/>
      <c r="CKU90" s="52"/>
      <c r="CKV90" s="52"/>
      <c r="CKW90" s="52"/>
      <c r="CKX90" s="52"/>
      <c r="CKY90" s="52"/>
      <c r="CKZ90" s="52"/>
      <c r="CLA90" s="52"/>
      <c r="CLB90" s="52"/>
      <c r="CLC90" s="52"/>
      <c r="CLD90" s="52"/>
      <c r="CLE90" s="52"/>
      <c r="CLF90" s="52"/>
      <c r="CLG90" s="52"/>
      <c r="CLH90" s="52"/>
      <c r="CLI90" s="52"/>
      <c r="CLJ90" s="52"/>
      <c r="CLK90" s="52"/>
      <c r="CLL90" s="52"/>
      <c r="CLM90" s="52"/>
      <c r="CLN90" s="52"/>
      <c r="CLO90" s="52"/>
      <c r="CLP90" s="52"/>
      <c r="CLQ90" s="52"/>
      <c r="CLR90" s="52"/>
      <c r="CLS90" s="52"/>
      <c r="CLT90" s="52"/>
      <c r="CLU90" s="52"/>
      <c r="CLV90" s="52"/>
      <c r="CLW90" s="52"/>
      <c r="CLX90" s="52"/>
      <c r="CLY90" s="52"/>
      <c r="CLZ90" s="52"/>
      <c r="CMA90" s="52"/>
      <c r="CMB90" s="52"/>
      <c r="CMC90" s="52"/>
      <c r="CMD90" s="52"/>
      <c r="CME90" s="52"/>
      <c r="CMF90" s="52"/>
      <c r="CMG90" s="52"/>
      <c r="CMH90" s="52"/>
      <c r="CMI90" s="52"/>
      <c r="CMJ90" s="52"/>
      <c r="CMK90" s="52"/>
      <c r="CML90" s="52"/>
      <c r="CMM90" s="52"/>
      <c r="CMN90" s="52"/>
      <c r="CMO90" s="52"/>
      <c r="CMP90" s="52"/>
      <c r="CMQ90" s="52"/>
      <c r="CMR90" s="52"/>
      <c r="CMS90" s="52"/>
      <c r="CMT90" s="52"/>
      <c r="CMU90" s="52"/>
      <c r="CMV90" s="52"/>
      <c r="CMW90" s="52"/>
      <c r="CMX90" s="52"/>
      <c r="CMY90" s="52"/>
      <c r="CMZ90" s="52"/>
      <c r="CNA90" s="52"/>
      <c r="CNB90" s="52"/>
      <c r="CNC90" s="52"/>
      <c r="CND90" s="52"/>
      <c r="CNE90" s="52"/>
      <c r="CNF90" s="52"/>
      <c r="CNG90" s="52"/>
      <c r="CNH90" s="52"/>
      <c r="CNI90" s="52"/>
      <c r="CNJ90" s="52"/>
      <c r="CNK90" s="52"/>
      <c r="CNL90" s="52"/>
      <c r="CNM90" s="52"/>
      <c r="CNN90" s="52"/>
      <c r="CNO90" s="52"/>
      <c r="CNP90" s="52"/>
      <c r="CNQ90" s="52"/>
      <c r="CNR90" s="52"/>
      <c r="CNS90" s="52"/>
      <c r="CNT90" s="52"/>
      <c r="CNU90" s="52"/>
      <c r="CNV90" s="52"/>
      <c r="CNW90" s="52"/>
      <c r="CNX90" s="52"/>
      <c r="CNY90" s="52"/>
      <c r="CNZ90" s="52"/>
      <c r="COA90" s="52"/>
      <c r="COB90" s="52"/>
      <c r="COC90" s="52"/>
      <c r="COD90" s="52"/>
      <c r="COE90" s="52"/>
      <c r="COF90" s="52"/>
      <c r="COG90" s="52"/>
      <c r="COH90" s="52"/>
      <c r="COI90" s="52"/>
      <c r="COJ90" s="52"/>
      <c r="COK90" s="52"/>
      <c r="COL90" s="52"/>
      <c r="COM90" s="52"/>
      <c r="CON90" s="52"/>
      <c r="COO90" s="52"/>
      <c r="COP90" s="52"/>
      <c r="COQ90" s="52"/>
      <c r="COR90" s="52"/>
      <c r="COS90" s="52"/>
      <c r="COT90" s="52"/>
      <c r="COU90" s="52"/>
      <c r="COV90" s="52"/>
      <c r="COW90" s="52"/>
      <c r="COX90" s="52"/>
      <c r="COY90" s="52"/>
      <c r="COZ90" s="52"/>
      <c r="CPA90" s="52"/>
      <c r="CPB90" s="52"/>
      <c r="CPC90" s="52"/>
      <c r="CPD90" s="52"/>
      <c r="CPE90" s="52"/>
      <c r="CPF90" s="52"/>
      <c r="CPG90" s="52"/>
      <c r="CPH90" s="52"/>
      <c r="CPI90" s="52"/>
      <c r="CPJ90" s="52"/>
      <c r="CPK90" s="52"/>
      <c r="CPL90" s="52"/>
      <c r="CPM90" s="52"/>
      <c r="CPN90" s="52"/>
      <c r="CPO90" s="52"/>
      <c r="CPP90" s="52"/>
      <c r="CPQ90" s="52"/>
      <c r="CPR90" s="52"/>
      <c r="CPS90" s="52"/>
      <c r="CPT90" s="52"/>
      <c r="CPU90" s="52"/>
      <c r="CPV90" s="52"/>
      <c r="CPW90" s="52"/>
      <c r="CPX90" s="52"/>
      <c r="CPY90" s="52"/>
      <c r="CPZ90" s="52"/>
      <c r="CQA90" s="52"/>
      <c r="CQB90" s="52"/>
      <c r="CQC90" s="52"/>
      <c r="CQD90" s="52"/>
      <c r="CQE90" s="52"/>
      <c r="CQF90" s="52"/>
      <c r="CQG90" s="52"/>
      <c r="CQH90" s="52"/>
      <c r="CQI90" s="52"/>
      <c r="CQJ90" s="52"/>
      <c r="CQK90" s="52"/>
      <c r="CQL90" s="52"/>
      <c r="CQM90" s="52"/>
      <c r="CQN90" s="52"/>
      <c r="CQO90" s="52"/>
      <c r="CQP90" s="52"/>
      <c r="CQQ90" s="52"/>
      <c r="CQR90" s="52"/>
      <c r="CQS90" s="52"/>
      <c r="CQT90" s="52"/>
      <c r="CQU90" s="52"/>
      <c r="CQV90" s="52"/>
      <c r="CQW90" s="52"/>
      <c r="CQX90" s="52"/>
      <c r="CQY90" s="52"/>
      <c r="CQZ90" s="52"/>
      <c r="CRA90" s="52"/>
      <c r="CRB90" s="52"/>
      <c r="CRC90" s="52"/>
      <c r="CRD90" s="52"/>
      <c r="CRE90" s="52"/>
      <c r="CRF90" s="52"/>
      <c r="CRG90" s="52"/>
      <c r="CRH90" s="52"/>
      <c r="CRI90" s="52"/>
      <c r="CRJ90" s="52"/>
      <c r="CRK90" s="52"/>
      <c r="CRL90" s="52"/>
      <c r="CRM90" s="52"/>
      <c r="CRN90" s="52"/>
      <c r="CRO90" s="52"/>
      <c r="CRP90" s="52"/>
      <c r="CRQ90" s="52"/>
      <c r="CRR90" s="52"/>
      <c r="CRS90" s="52"/>
      <c r="CRT90" s="52"/>
      <c r="CRU90" s="52"/>
      <c r="CRV90" s="52"/>
      <c r="CRW90" s="52"/>
      <c r="CRX90" s="52"/>
      <c r="CRY90" s="52"/>
      <c r="CRZ90" s="52"/>
      <c r="CSA90" s="52"/>
      <c r="CSB90" s="52"/>
      <c r="CSC90" s="52"/>
      <c r="CSD90" s="52"/>
      <c r="CSE90" s="52"/>
      <c r="CSF90" s="52"/>
      <c r="CSG90" s="52"/>
      <c r="CSH90" s="52"/>
      <c r="CSI90" s="52"/>
      <c r="CSJ90" s="52"/>
      <c r="CSK90" s="52"/>
      <c r="CSL90" s="52"/>
      <c r="CSM90" s="52"/>
      <c r="CSN90" s="52"/>
      <c r="CSO90" s="52"/>
      <c r="CSP90" s="52"/>
      <c r="CSQ90" s="52"/>
      <c r="CSR90" s="52"/>
      <c r="CSS90" s="52"/>
      <c r="CST90" s="52"/>
      <c r="CSU90" s="52"/>
      <c r="CSV90" s="52"/>
      <c r="CSW90" s="52"/>
      <c r="CSX90" s="52"/>
      <c r="CSY90" s="52"/>
      <c r="CSZ90" s="52"/>
      <c r="CTA90" s="52"/>
      <c r="CTB90" s="52"/>
      <c r="CTC90" s="52"/>
      <c r="CTD90" s="52"/>
      <c r="CTE90" s="52"/>
      <c r="CTF90" s="52"/>
      <c r="CTG90" s="52"/>
      <c r="CTH90" s="52"/>
      <c r="CTI90" s="52"/>
      <c r="CTJ90" s="52"/>
      <c r="CTK90" s="52"/>
      <c r="CTL90" s="52"/>
      <c r="CTM90" s="52"/>
      <c r="CTN90" s="52"/>
      <c r="CTO90" s="52"/>
      <c r="CTP90" s="52"/>
      <c r="CTQ90" s="52"/>
      <c r="CTR90" s="52"/>
      <c r="CTS90" s="52"/>
      <c r="CTT90" s="52"/>
      <c r="CTU90" s="52"/>
      <c r="CTV90" s="52"/>
      <c r="CTW90" s="52"/>
      <c r="CTX90" s="52"/>
      <c r="CTY90" s="52"/>
      <c r="CTZ90" s="52"/>
      <c r="CUA90" s="52"/>
      <c r="CUB90" s="52"/>
      <c r="CUC90" s="52"/>
      <c r="CUD90" s="52"/>
      <c r="CUE90" s="52"/>
      <c r="CUF90" s="52"/>
      <c r="CUG90" s="52"/>
      <c r="CUH90" s="52"/>
      <c r="CUI90" s="52"/>
      <c r="CUJ90" s="52"/>
      <c r="CUK90" s="52"/>
      <c r="CUL90" s="52"/>
      <c r="CUM90" s="52"/>
      <c r="CUN90" s="52"/>
      <c r="CUO90" s="52"/>
      <c r="CUP90" s="52"/>
      <c r="CUQ90" s="52"/>
      <c r="CUR90" s="52"/>
      <c r="CUS90" s="52"/>
      <c r="CUT90" s="52"/>
      <c r="CUU90" s="52"/>
      <c r="CUV90" s="52"/>
      <c r="CUW90" s="52"/>
      <c r="CUX90" s="52"/>
      <c r="CUY90" s="52"/>
      <c r="CUZ90" s="52"/>
      <c r="CVA90" s="52"/>
      <c r="CVB90" s="52"/>
      <c r="CVC90" s="52"/>
      <c r="CVD90" s="52"/>
      <c r="CVE90" s="52"/>
      <c r="CVF90" s="52"/>
      <c r="CVG90" s="52"/>
      <c r="CVH90" s="52"/>
      <c r="CVI90" s="52"/>
      <c r="CVJ90" s="52"/>
      <c r="CVK90" s="52"/>
      <c r="CVL90" s="52"/>
      <c r="CVM90" s="52"/>
      <c r="CVN90" s="52"/>
      <c r="CVO90" s="52"/>
      <c r="CVP90" s="52"/>
      <c r="CVQ90" s="52"/>
      <c r="CVR90" s="52"/>
      <c r="CVS90" s="52"/>
      <c r="CVT90" s="52"/>
      <c r="CVU90" s="52"/>
      <c r="CVV90" s="52"/>
      <c r="CVW90" s="52"/>
      <c r="CVX90" s="52"/>
      <c r="CVY90" s="52"/>
      <c r="CVZ90" s="52"/>
      <c r="CWA90" s="52"/>
      <c r="CWB90" s="52"/>
      <c r="CWC90" s="52"/>
      <c r="CWD90" s="52"/>
      <c r="CWE90" s="52"/>
      <c r="CWF90" s="52"/>
      <c r="CWG90" s="52"/>
      <c r="CWH90" s="52"/>
      <c r="CWI90" s="52"/>
      <c r="CWJ90" s="52"/>
      <c r="CWK90" s="52"/>
      <c r="CWL90" s="52"/>
      <c r="CWM90" s="52"/>
      <c r="CWN90" s="52"/>
      <c r="CWO90" s="52"/>
      <c r="CWP90" s="52"/>
      <c r="CWQ90" s="52"/>
      <c r="CWR90" s="52"/>
      <c r="CWS90" s="52"/>
      <c r="CWT90" s="52"/>
      <c r="CWU90" s="52"/>
      <c r="CWV90" s="52"/>
      <c r="CWW90" s="52"/>
      <c r="CWX90" s="52"/>
      <c r="CWY90" s="52"/>
      <c r="CWZ90" s="52"/>
      <c r="CXA90" s="52"/>
      <c r="CXB90" s="52"/>
      <c r="CXC90" s="52"/>
      <c r="CXD90" s="52"/>
      <c r="CXE90" s="52"/>
      <c r="CXF90" s="52"/>
      <c r="CXG90" s="52"/>
      <c r="CXH90" s="52"/>
      <c r="CXI90" s="52"/>
      <c r="CXJ90" s="52"/>
      <c r="CXK90" s="52"/>
      <c r="CXL90" s="52"/>
      <c r="CXM90" s="52"/>
      <c r="CXN90" s="52"/>
      <c r="CXO90" s="52"/>
      <c r="CXP90" s="52"/>
      <c r="CXQ90" s="52"/>
      <c r="CXR90" s="52"/>
      <c r="CXS90" s="52"/>
      <c r="CXT90" s="52"/>
      <c r="CXU90" s="52"/>
      <c r="CXV90" s="52"/>
      <c r="CXW90" s="52"/>
      <c r="CXX90" s="52"/>
      <c r="CXY90" s="52"/>
      <c r="CXZ90" s="52"/>
      <c r="CYA90" s="52"/>
      <c r="CYB90" s="52"/>
      <c r="CYC90" s="52"/>
      <c r="CYD90" s="52"/>
      <c r="CYE90" s="52"/>
      <c r="CYF90" s="52"/>
      <c r="CYG90" s="52"/>
      <c r="CYH90" s="52"/>
      <c r="CYI90" s="52"/>
      <c r="CYJ90" s="52"/>
      <c r="CYK90" s="52"/>
      <c r="CYL90" s="52"/>
      <c r="CYM90" s="52"/>
      <c r="CYN90" s="52"/>
      <c r="CYO90" s="52"/>
      <c r="CYP90" s="52"/>
      <c r="CYQ90" s="52"/>
      <c r="CYR90" s="52"/>
      <c r="CYS90" s="52"/>
      <c r="CYT90" s="52"/>
      <c r="CYU90" s="52"/>
      <c r="CYV90" s="52"/>
      <c r="CYW90" s="52"/>
      <c r="CYX90" s="52"/>
      <c r="CYY90" s="52"/>
      <c r="CYZ90" s="52"/>
      <c r="CZA90" s="52"/>
      <c r="CZB90" s="52"/>
      <c r="CZC90" s="52"/>
      <c r="CZD90" s="52"/>
      <c r="CZE90" s="52"/>
      <c r="CZF90" s="52"/>
      <c r="CZG90" s="52"/>
      <c r="CZH90" s="52"/>
      <c r="CZI90" s="52"/>
      <c r="CZJ90" s="52"/>
      <c r="CZK90" s="52"/>
      <c r="CZL90" s="52"/>
      <c r="CZM90" s="52"/>
      <c r="CZN90" s="52"/>
      <c r="CZO90" s="52"/>
      <c r="CZP90" s="52"/>
      <c r="CZQ90" s="52"/>
      <c r="CZR90" s="52"/>
      <c r="CZS90" s="52"/>
      <c r="CZT90" s="52"/>
      <c r="CZU90" s="52"/>
      <c r="CZV90" s="52"/>
      <c r="CZW90" s="52"/>
      <c r="CZX90" s="52"/>
      <c r="CZY90" s="52"/>
      <c r="CZZ90" s="52"/>
      <c r="DAA90" s="52"/>
      <c r="DAB90" s="52"/>
      <c r="DAC90" s="52"/>
      <c r="DAD90" s="52"/>
      <c r="DAE90" s="52"/>
      <c r="DAF90" s="52"/>
      <c r="DAG90" s="52"/>
      <c r="DAH90" s="52"/>
      <c r="DAI90" s="52"/>
      <c r="DAJ90" s="52"/>
      <c r="DAK90" s="52"/>
      <c r="DAL90" s="52"/>
      <c r="DAM90" s="52"/>
      <c r="DAN90" s="52"/>
      <c r="DAO90" s="52"/>
      <c r="DAP90" s="52"/>
      <c r="DAQ90" s="52"/>
      <c r="DAR90" s="52"/>
      <c r="DAS90" s="52"/>
      <c r="DAT90" s="52"/>
      <c r="DAU90" s="52"/>
      <c r="DAV90" s="52"/>
      <c r="DAW90" s="52"/>
      <c r="DAX90" s="52"/>
      <c r="DAY90" s="52"/>
      <c r="DAZ90" s="52"/>
      <c r="DBA90" s="52"/>
      <c r="DBB90" s="52"/>
      <c r="DBC90" s="52"/>
      <c r="DBD90" s="52"/>
      <c r="DBE90" s="52"/>
      <c r="DBF90" s="52"/>
      <c r="DBG90" s="52"/>
      <c r="DBH90" s="52"/>
      <c r="DBI90" s="52"/>
      <c r="DBJ90" s="52"/>
      <c r="DBK90" s="52"/>
      <c r="DBL90" s="52"/>
      <c r="DBM90" s="52"/>
      <c r="DBN90" s="52"/>
      <c r="DBO90" s="52"/>
      <c r="DBP90" s="52"/>
      <c r="DBQ90" s="52"/>
      <c r="DBR90" s="52"/>
      <c r="DBS90" s="52"/>
      <c r="DBT90" s="52"/>
      <c r="DBU90" s="52"/>
      <c r="DBV90" s="52"/>
      <c r="DBW90" s="52"/>
      <c r="DBX90" s="52"/>
      <c r="DBY90" s="52"/>
      <c r="DBZ90" s="52"/>
      <c r="DCA90" s="52"/>
      <c r="DCB90" s="52"/>
      <c r="DCC90" s="52"/>
      <c r="DCD90" s="52"/>
      <c r="DCE90" s="52"/>
      <c r="DCF90" s="52"/>
      <c r="DCG90" s="52"/>
      <c r="DCH90" s="52"/>
      <c r="DCI90" s="52"/>
      <c r="DCJ90" s="52"/>
      <c r="DCK90" s="52"/>
      <c r="DCL90" s="52"/>
      <c r="DCM90" s="52"/>
      <c r="DCN90" s="52"/>
      <c r="DCO90" s="52"/>
      <c r="DCP90" s="52"/>
      <c r="DCQ90" s="52"/>
      <c r="DCR90" s="52"/>
      <c r="DCS90" s="52"/>
      <c r="DCT90" s="52"/>
      <c r="DCU90" s="52"/>
      <c r="DCV90" s="52"/>
      <c r="DCW90" s="52"/>
      <c r="DCX90" s="52"/>
      <c r="DCY90" s="52"/>
      <c r="DCZ90" s="52"/>
      <c r="DDA90" s="52"/>
      <c r="DDB90" s="52"/>
      <c r="DDC90" s="52"/>
      <c r="DDD90" s="52"/>
      <c r="DDE90" s="52"/>
      <c r="DDF90" s="52"/>
      <c r="DDG90" s="52"/>
      <c r="DDH90" s="52"/>
      <c r="DDI90" s="52"/>
      <c r="DDJ90" s="52"/>
      <c r="DDK90" s="52"/>
      <c r="DDL90" s="52"/>
      <c r="DDM90" s="52"/>
      <c r="DDN90" s="52"/>
      <c r="DDO90" s="52"/>
      <c r="DDP90" s="52"/>
      <c r="DDQ90" s="52"/>
      <c r="DDR90" s="52"/>
      <c r="DDS90" s="52"/>
      <c r="DDT90" s="52"/>
      <c r="DDU90" s="52"/>
      <c r="DDV90" s="52"/>
      <c r="DDW90" s="52"/>
      <c r="DDX90" s="52"/>
      <c r="DDY90" s="52"/>
      <c r="DDZ90" s="52"/>
      <c r="DEA90" s="52"/>
      <c r="DEB90" s="52"/>
      <c r="DEC90" s="52"/>
      <c r="DED90" s="52"/>
      <c r="DEE90" s="52"/>
      <c r="DEF90" s="52"/>
      <c r="DEG90" s="52"/>
      <c r="DEH90" s="52"/>
      <c r="DEI90" s="52"/>
      <c r="DEJ90" s="52"/>
      <c r="DEK90" s="52"/>
      <c r="DEL90" s="52"/>
      <c r="DEM90" s="52"/>
      <c r="DEN90" s="52"/>
      <c r="DEO90" s="52"/>
      <c r="DEP90" s="52"/>
      <c r="DEQ90" s="52"/>
      <c r="DER90" s="52"/>
      <c r="DES90" s="52"/>
      <c r="DET90" s="52"/>
      <c r="DEU90" s="52"/>
      <c r="DEV90" s="52"/>
      <c r="DEW90" s="52"/>
      <c r="DEX90" s="52"/>
      <c r="DEY90" s="52"/>
      <c r="DEZ90" s="52"/>
      <c r="DFA90" s="52"/>
      <c r="DFB90" s="52"/>
      <c r="DFC90" s="52"/>
      <c r="DFD90" s="52"/>
      <c r="DFE90" s="52"/>
      <c r="DFF90" s="52"/>
      <c r="DFG90" s="52"/>
      <c r="DFH90" s="52"/>
      <c r="DFI90" s="52"/>
      <c r="DFJ90" s="52"/>
      <c r="DFK90" s="52"/>
      <c r="DFL90" s="52"/>
      <c r="DFM90" s="52"/>
      <c r="DFN90" s="52"/>
      <c r="DFO90" s="52"/>
      <c r="DFP90" s="52"/>
      <c r="DFQ90" s="52"/>
      <c r="DFR90" s="52"/>
      <c r="DFS90" s="52"/>
      <c r="DFT90" s="52"/>
      <c r="DFU90" s="52"/>
      <c r="DFV90" s="52"/>
      <c r="DFW90" s="52"/>
      <c r="DFX90" s="52"/>
      <c r="DFY90" s="52"/>
      <c r="DFZ90" s="52"/>
      <c r="DGA90" s="52"/>
      <c r="DGB90" s="52"/>
      <c r="DGC90" s="52"/>
      <c r="DGD90" s="52"/>
      <c r="DGE90" s="52"/>
      <c r="DGF90" s="52"/>
      <c r="DGG90" s="52"/>
      <c r="DGH90" s="52"/>
      <c r="DGI90" s="52"/>
      <c r="DGJ90" s="52"/>
      <c r="DGK90" s="52"/>
      <c r="DGL90" s="52"/>
      <c r="DGM90" s="52"/>
      <c r="DGN90" s="52"/>
      <c r="DGO90" s="52"/>
      <c r="DGP90" s="52"/>
      <c r="DGQ90" s="52"/>
      <c r="DGR90" s="52"/>
      <c r="DGS90" s="52"/>
      <c r="DGT90" s="52"/>
      <c r="DGU90" s="52"/>
      <c r="DGV90" s="52"/>
      <c r="DGW90" s="52"/>
      <c r="DGX90" s="52"/>
      <c r="DGY90" s="52"/>
      <c r="DGZ90" s="52"/>
      <c r="DHA90" s="52"/>
      <c r="DHB90" s="52"/>
      <c r="DHC90" s="52"/>
      <c r="DHD90" s="52"/>
      <c r="DHE90" s="52"/>
      <c r="DHF90" s="52"/>
      <c r="DHG90" s="52"/>
      <c r="DHH90" s="52"/>
      <c r="DHI90" s="52"/>
      <c r="DHJ90" s="52"/>
      <c r="DHK90" s="52"/>
      <c r="DHL90" s="52"/>
      <c r="DHM90" s="52"/>
      <c r="DHN90" s="52"/>
      <c r="DHO90" s="52"/>
      <c r="DHP90" s="52"/>
      <c r="DHQ90" s="52"/>
      <c r="DHR90" s="52"/>
      <c r="DHS90" s="52"/>
      <c r="DHT90" s="52"/>
      <c r="DHU90" s="52"/>
      <c r="DHV90" s="52"/>
      <c r="DHW90" s="52"/>
      <c r="DHX90" s="52"/>
      <c r="DHY90" s="52"/>
      <c r="DHZ90" s="52"/>
      <c r="DIA90" s="52"/>
      <c r="DIB90" s="52"/>
      <c r="DIC90" s="52"/>
      <c r="DID90" s="52"/>
      <c r="DIE90" s="52"/>
      <c r="DIF90" s="52"/>
      <c r="DIG90" s="52"/>
      <c r="DIH90" s="52"/>
      <c r="DII90" s="52"/>
      <c r="DIJ90" s="52"/>
      <c r="DIK90" s="52"/>
      <c r="DIL90" s="52"/>
      <c r="DIM90" s="52"/>
      <c r="DIN90" s="52"/>
      <c r="DIO90" s="52"/>
      <c r="DIP90" s="52"/>
      <c r="DIQ90" s="52"/>
      <c r="DIR90" s="52"/>
      <c r="DIS90" s="52"/>
      <c r="DIT90" s="52"/>
      <c r="DIU90" s="52"/>
      <c r="DIV90" s="52"/>
      <c r="DIW90" s="52"/>
      <c r="DIX90" s="52"/>
      <c r="DIY90" s="52"/>
      <c r="DIZ90" s="52"/>
      <c r="DJA90" s="52"/>
      <c r="DJB90" s="52"/>
      <c r="DJC90" s="52"/>
      <c r="DJD90" s="52"/>
      <c r="DJE90" s="52"/>
      <c r="DJF90" s="52"/>
      <c r="DJG90" s="52"/>
      <c r="DJH90" s="52"/>
      <c r="DJI90" s="52"/>
      <c r="DJJ90" s="52"/>
      <c r="DJK90" s="52"/>
      <c r="DJL90" s="52"/>
      <c r="DJM90" s="52"/>
      <c r="DJN90" s="52"/>
      <c r="DJO90" s="52"/>
      <c r="DJP90" s="52"/>
      <c r="DJQ90" s="52"/>
      <c r="DJR90" s="52"/>
      <c r="DJS90" s="52"/>
      <c r="DJT90" s="52"/>
      <c r="DJU90" s="52"/>
      <c r="DJV90" s="52"/>
      <c r="DJW90" s="52"/>
      <c r="DJX90" s="52"/>
      <c r="DJY90" s="52"/>
      <c r="DJZ90" s="52"/>
      <c r="DKA90" s="52"/>
      <c r="DKB90" s="52"/>
      <c r="DKC90" s="52"/>
      <c r="DKD90" s="52"/>
      <c r="DKE90" s="52"/>
      <c r="DKF90" s="52"/>
      <c r="DKG90" s="52"/>
      <c r="DKH90" s="52"/>
      <c r="DKI90" s="52"/>
      <c r="DKJ90" s="52"/>
      <c r="DKK90" s="52"/>
      <c r="DKL90" s="52"/>
      <c r="DKM90" s="52"/>
      <c r="DKN90" s="52"/>
      <c r="DKO90" s="52"/>
      <c r="DKP90" s="52"/>
      <c r="DKQ90" s="52"/>
      <c r="DKR90" s="52"/>
      <c r="DKS90" s="52"/>
      <c r="DKT90" s="52"/>
      <c r="DKU90" s="52"/>
      <c r="DKV90" s="52"/>
      <c r="DKW90" s="52"/>
      <c r="DKX90" s="52"/>
      <c r="DKY90" s="52"/>
      <c r="DKZ90" s="52"/>
      <c r="DLA90" s="52"/>
      <c r="DLB90" s="52"/>
      <c r="DLC90" s="52"/>
      <c r="DLD90" s="52"/>
      <c r="DLE90" s="52"/>
      <c r="DLF90" s="52"/>
      <c r="DLG90" s="52"/>
      <c r="DLH90" s="52"/>
      <c r="DLI90" s="52"/>
      <c r="DLJ90" s="52"/>
      <c r="DLK90" s="52"/>
      <c r="DLL90" s="52"/>
      <c r="DLM90" s="52"/>
      <c r="DLN90" s="52"/>
      <c r="DLO90" s="52"/>
      <c r="DLP90" s="52"/>
      <c r="DLQ90" s="52"/>
      <c r="DLR90" s="52"/>
      <c r="DLS90" s="52"/>
      <c r="DLT90" s="52"/>
      <c r="DLU90" s="52"/>
      <c r="DLV90" s="52"/>
      <c r="DLW90" s="52"/>
      <c r="DLX90" s="52"/>
      <c r="DLY90" s="52"/>
      <c r="DLZ90" s="52"/>
      <c r="DMA90" s="52"/>
      <c r="DMB90" s="52"/>
      <c r="DMC90" s="52"/>
      <c r="DMD90" s="52"/>
      <c r="DME90" s="52"/>
      <c r="DMF90" s="52"/>
      <c r="DMG90" s="52"/>
      <c r="DMH90" s="52"/>
      <c r="DMI90" s="52"/>
      <c r="DMJ90" s="52"/>
      <c r="DMK90" s="52"/>
      <c r="DML90" s="52"/>
      <c r="DMM90" s="52"/>
      <c r="DMN90" s="52"/>
      <c r="DMO90" s="52"/>
      <c r="DMP90" s="52"/>
      <c r="DMQ90" s="52"/>
      <c r="DMR90" s="52"/>
      <c r="DMS90" s="52"/>
      <c r="DMT90" s="52"/>
      <c r="DMU90" s="52"/>
      <c r="DMV90" s="52"/>
      <c r="DMW90" s="52"/>
      <c r="DMX90" s="52"/>
      <c r="DMY90" s="52"/>
      <c r="DMZ90" s="52"/>
      <c r="DNA90" s="52"/>
      <c r="DNB90" s="52"/>
      <c r="DNC90" s="52"/>
      <c r="DND90" s="52"/>
      <c r="DNE90" s="52"/>
      <c r="DNF90" s="52"/>
      <c r="DNG90" s="52"/>
      <c r="DNH90" s="52"/>
      <c r="DNI90" s="52"/>
      <c r="DNJ90" s="52"/>
      <c r="DNK90" s="52"/>
      <c r="DNL90" s="52"/>
      <c r="DNM90" s="52"/>
      <c r="DNN90" s="52"/>
      <c r="DNO90" s="52"/>
      <c r="DNP90" s="52"/>
      <c r="DNQ90" s="52"/>
      <c r="DNR90" s="52"/>
      <c r="DNS90" s="52"/>
      <c r="DNT90" s="52"/>
      <c r="DNU90" s="52"/>
      <c r="DNV90" s="52"/>
      <c r="DNW90" s="52"/>
      <c r="DNX90" s="52"/>
      <c r="DNY90" s="52"/>
      <c r="DNZ90" s="52"/>
      <c r="DOA90" s="52"/>
      <c r="DOB90" s="52"/>
      <c r="DOC90" s="52"/>
      <c r="DOD90" s="52"/>
      <c r="DOE90" s="52"/>
      <c r="DOF90" s="52"/>
      <c r="DOG90" s="52"/>
      <c r="DOH90" s="52"/>
      <c r="DOI90" s="52"/>
      <c r="DOJ90" s="52"/>
      <c r="DOK90" s="52"/>
      <c r="DOL90" s="52"/>
      <c r="DOM90" s="52"/>
      <c r="DON90" s="52"/>
      <c r="DOO90" s="52"/>
      <c r="DOP90" s="52"/>
      <c r="DOQ90" s="52"/>
      <c r="DOR90" s="52"/>
      <c r="DOS90" s="52"/>
      <c r="DOT90" s="52"/>
      <c r="DOU90" s="52"/>
      <c r="DOV90" s="52"/>
      <c r="DOW90" s="52"/>
      <c r="DOX90" s="52"/>
      <c r="DOY90" s="52"/>
      <c r="DOZ90" s="52"/>
      <c r="DPA90" s="52"/>
      <c r="DPB90" s="52"/>
      <c r="DPC90" s="52"/>
      <c r="DPD90" s="52"/>
      <c r="DPE90" s="52"/>
      <c r="DPF90" s="52"/>
      <c r="DPG90" s="52"/>
      <c r="DPH90" s="52"/>
      <c r="DPI90" s="52"/>
      <c r="DPJ90" s="52"/>
      <c r="DPK90" s="52"/>
      <c r="DPL90" s="52"/>
      <c r="DPM90" s="52"/>
      <c r="DPN90" s="52"/>
      <c r="DPO90" s="52"/>
      <c r="DPP90" s="52"/>
      <c r="DPQ90" s="52"/>
      <c r="DPR90" s="52"/>
      <c r="DPS90" s="52"/>
      <c r="DPT90" s="52"/>
      <c r="DPU90" s="52"/>
      <c r="DPV90" s="52"/>
      <c r="DPW90" s="52"/>
      <c r="DPX90" s="52"/>
      <c r="DPY90" s="52"/>
      <c r="DPZ90" s="52"/>
      <c r="DQA90" s="52"/>
      <c r="DQB90" s="52"/>
      <c r="DQC90" s="52"/>
      <c r="DQD90" s="52"/>
      <c r="DQE90" s="52"/>
      <c r="DQF90" s="52"/>
      <c r="DQG90" s="52"/>
      <c r="DQH90" s="52"/>
      <c r="DQI90" s="52"/>
      <c r="DQJ90" s="52"/>
      <c r="DQK90" s="52"/>
      <c r="DQL90" s="52"/>
      <c r="DQM90" s="52"/>
      <c r="DQN90" s="52"/>
      <c r="DQO90" s="52"/>
      <c r="DQP90" s="52"/>
      <c r="DQQ90" s="52"/>
      <c r="DQR90" s="52"/>
      <c r="DQS90" s="52"/>
      <c r="DQT90" s="52"/>
      <c r="DQU90" s="52"/>
      <c r="DQV90" s="52"/>
      <c r="DQW90" s="52"/>
      <c r="DQX90" s="52"/>
      <c r="DQY90" s="52"/>
      <c r="DQZ90" s="52"/>
      <c r="DRA90" s="52"/>
      <c r="DRB90" s="52"/>
      <c r="DRC90" s="52"/>
      <c r="DRD90" s="52"/>
      <c r="DRE90" s="52"/>
      <c r="DRF90" s="52"/>
      <c r="DRG90" s="52"/>
      <c r="DRH90" s="52"/>
      <c r="DRI90" s="52"/>
      <c r="DRJ90" s="52"/>
      <c r="DRK90" s="52"/>
      <c r="DRL90" s="52"/>
      <c r="DRM90" s="52"/>
      <c r="DRN90" s="52"/>
      <c r="DRO90" s="52"/>
      <c r="DRP90" s="52"/>
      <c r="DRQ90" s="52"/>
      <c r="DRR90" s="52"/>
      <c r="DRS90" s="52"/>
      <c r="DRT90" s="52"/>
      <c r="DRU90" s="52"/>
      <c r="DRV90" s="52"/>
      <c r="DRW90" s="52"/>
      <c r="DRX90" s="52"/>
      <c r="DRY90" s="52"/>
      <c r="DRZ90" s="52"/>
      <c r="DSA90" s="52"/>
      <c r="DSB90" s="52"/>
      <c r="DSC90" s="52"/>
      <c r="DSD90" s="52"/>
      <c r="DSE90" s="52"/>
      <c r="DSF90" s="52"/>
      <c r="DSG90" s="52"/>
      <c r="DSH90" s="52"/>
      <c r="DSI90" s="52"/>
      <c r="DSJ90" s="52"/>
      <c r="DSK90" s="52"/>
      <c r="DSL90" s="52"/>
      <c r="DSM90" s="52"/>
      <c r="DSN90" s="52"/>
      <c r="DSO90" s="52"/>
      <c r="DSP90" s="52"/>
      <c r="DSQ90" s="52"/>
      <c r="DSR90" s="52"/>
      <c r="DSS90" s="52"/>
      <c r="DST90" s="52"/>
      <c r="DSU90" s="52"/>
      <c r="DSV90" s="52"/>
      <c r="DSW90" s="52"/>
      <c r="DSX90" s="52"/>
      <c r="DSY90" s="52"/>
      <c r="DSZ90" s="52"/>
      <c r="DTA90" s="52"/>
      <c r="DTB90" s="52"/>
      <c r="DTC90" s="52"/>
      <c r="DTD90" s="52"/>
      <c r="DTE90" s="52"/>
      <c r="DTF90" s="52"/>
      <c r="DTG90" s="52"/>
      <c r="DTH90" s="52"/>
      <c r="DTI90" s="52"/>
      <c r="DTJ90" s="52"/>
      <c r="DTK90" s="52"/>
      <c r="DTL90" s="52"/>
      <c r="DTM90" s="52"/>
      <c r="DTN90" s="52"/>
      <c r="DTO90" s="52"/>
      <c r="DTP90" s="52"/>
      <c r="DTQ90" s="52"/>
      <c r="DTR90" s="52"/>
      <c r="DTS90" s="52"/>
      <c r="DTT90" s="52"/>
      <c r="DTU90" s="52"/>
      <c r="DTV90" s="52"/>
      <c r="DTW90" s="52"/>
      <c r="DTX90" s="52"/>
      <c r="DTY90" s="52"/>
      <c r="DTZ90" s="52"/>
      <c r="DUA90" s="52"/>
      <c r="DUB90" s="52"/>
      <c r="DUC90" s="52"/>
      <c r="DUD90" s="52"/>
      <c r="DUE90" s="52"/>
      <c r="DUF90" s="52"/>
      <c r="DUG90" s="52"/>
      <c r="DUH90" s="52"/>
      <c r="DUI90" s="52"/>
      <c r="DUJ90" s="52"/>
      <c r="DUK90" s="52"/>
      <c r="DUL90" s="52"/>
      <c r="DUM90" s="52"/>
      <c r="DUN90" s="52"/>
      <c r="DUO90" s="52"/>
      <c r="DUP90" s="52"/>
      <c r="DUQ90" s="52"/>
      <c r="DUR90" s="52"/>
      <c r="DUS90" s="52"/>
      <c r="DUT90" s="52"/>
      <c r="DUU90" s="52"/>
      <c r="DUV90" s="52"/>
      <c r="DUW90" s="52"/>
      <c r="DUX90" s="52"/>
      <c r="DUY90" s="52"/>
      <c r="DUZ90" s="52"/>
      <c r="DVA90" s="52"/>
      <c r="DVB90" s="52"/>
      <c r="DVC90" s="52"/>
      <c r="DVD90" s="52"/>
      <c r="DVE90" s="52"/>
      <c r="DVF90" s="52"/>
      <c r="DVG90" s="52"/>
      <c r="DVH90" s="52"/>
      <c r="DVI90" s="52"/>
      <c r="DVJ90" s="52"/>
      <c r="DVK90" s="52"/>
      <c r="DVL90" s="52"/>
      <c r="DVM90" s="52"/>
      <c r="DVN90" s="52"/>
      <c r="DVO90" s="52"/>
      <c r="DVP90" s="52"/>
      <c r="DVQ90" s="52"/>
      <c r="DVR90" s="52"/>
      <c r="DVS90" s="52"/>
      <c r="DVT90" s="52"/>
      <c r="DVU90" s="52"/>
      <c r="DVV90" s="52"/>
      <c r="DVW90" s="52"/>
      <c r="DVX90" s="52"/>
      <c r="DVY90" s="52"/>
      <c r="DVZ90" s="52"/>
      <c r="DWA90" s="52"/>
      <c r="DWB90" s="52"/>
      <c r="DWC90" s="52"/>
      <c r="DWD90" s="52"/>
      <c r="DWE90" s="52"/>
      <c r="DWF90" s="52"/>
      <c r="DWG90" s="52"/>
      <c r="DWH90" s="52"/>
      <c r="DWI90" s="52"/>
      <c r="DWJ90" s="52"/>
      <c r="DWK90" s="52"/>
      <c r="DWL90" s="52"/>
      <c r="DWM90" s="52"/>
      <c r="DWN90" s="52"/>
      <c r="DWO90" s="52"/>
      <c r="DWP90" s="52"/>
      <c r="DWQ90" s="52"/>
      <c r="DWR90" s="52"/>
      <c r="DWS90" s="52"/>
      <c r="DWT90" s="52"/>
      <c r="DWU90" s="52"/>
      <c r="DWV90" s="52"/>
      <c r="DWW90" s="52"/>
      <c r="DWX90" s="52"/>
      <c r="DWY90" s="52"/>
      <c r="DWZ90" s="52"/>
      <c r="DXA90" s="52"/>
      <c r="DXB90" s="52"/>
      <c r="DXC90" s="52"/>
      <c r="DXD90" s="52"/>
      <c r="DXE90" s="52"/>
      <c r="DXF90" s="52"/>
      <c r="DXG90" s="52"/>
      <c r="DXH90" s="52"/>
      <c r="DXI90" s="52"/>
      <c r="DXJ90" s="52"/>
      <c r="DXK90" s="52"/>
      <c r="DXL90" s="52"/>
      <c r="DXM90" s="52"/>
      <c r="DXN90" s="52"/>
      <c r="DXO90" s="52"/>
      <c r="DXP90" s="52"/>
      <c r="DXQ90" s="52"/>
      <c r="DXR90" s="52"/>
      <c r="DXS90" s="52"/>
      <c r="DXT90" s="52"/>
      <c r="DXU90" s="52"/>
      <c r="DXV90" s="52"/>
      <c r="DXW90" s="52"/>
      <c r="DXX90" s="52"/>
      <c r="DXY90" s="52"/>
      <c r="DXZ90" s="52"/>
      <c r="DYA90" s="52"/>
      <c r="DYB90" s="52"/>
      <c r="DYC90" s="52"/>
      <c r="DYD90" s="52"/>
      <c r="DYE90" s="52"/>
      <c r="DYF90" s="52"/>
      <c r="DYG90" s="52"/>
      <c r="DYH90" s="52"/>
      <c r="DYI90" s="52"/>
      <c r="DYJ90" s="52"/>
      <c r="DYK90" s="52"/>
      <c r="DYL90" s="52"/>
      <c r="DYM90" s="52"/>
      <c r="DYN90" s="52"/>
      <c r="DYO90" s="52"/>
      <c r="DYP90" s="52"/>
      <c r="DYQ90" s="52"/>
      <c r="DYR90" s="52"/>
      <c r="DYS90" s="52"/>
      <c r="DYT90" s="52"/>
      <c r="DYU90" s="52"/>
      <c r="DYV90" s="52"/>
      <c r="DYW90" s="52"/>
      <c r="DYX90" s="52"/>
      <c r="DYY90" s="52"/>
      <c r="DYZ90" s="52"/>
      <c r="DZA90" s="52"/>
      <c r="DZB90" s="52"/>
      <c r="DZC90" s="52"/>
      <c r="DZD90" s="52"/>
      <c r="DZE90" s="52"/>
      <c r="DZF90" s="52"/>
      <c r="DZG90" s="52"/>
      <c r="DZH90" s="52"/>
      <c r="DZI90" s="52"/>
      <c r="DZJ90" s="52"/>
      <c r="DZK90" s="52"/>
      <c r="DZL90" s="52"/>
      <c r="DZM90" s="52"/>
      <c r="DZN90" s="52"/>
      <c r="DZO90" s="52"/>
      <c r="DZP90" s="52"/>
      <c r="DZQ90" s="52"/>
      <c r="DZR90" s="52"/>
      <c r="DZS90" s="52"/>
      <c r="DZT90" s="52"/>
      <c r="DZU90" s="52"/>
      <c r="DZV90" s="52"/>
      <c r="DZW90" s="52"/>
      <c r="DZX90" s="52"/>
      <c r="DZY90" s="52"/>
      <c r="DZZ90" s="52"/>
      <c r="EAA90" s="52"/>
      <c r="EAB90" s="52"/>
      <c r="EAC90" s="52"/>
      <c r="EAD90" s="52"/>
      <c r="EAE90" s="52"/>
      <c r="EAF90" s="52"/>
      <c r="EAG90" s="52"/>
      <c r="EAH90" s="52"/>
      <c r="EAI90" s="52"/>
      <c r="EAJ90" s="52"/>
      <c r="EAK90" s="52"/>
      <c r="EAL90" s="52"/>
      <c r="EAM90" s="52"/>
      <c r="EAN90" s="52"/>
      <c r="EAO90" s="52"/>
      <c r="EAP90" s="52"/>
      <c r="EAQ90" s="52"/>
      <c r="EAR90" s="52"/>
      <c r="EAS90" s="52"/>
      <c r="EAT90" s="52"/>
      <c r="EAU90" s="52"/>
      <c r="EAV90" s="52"/>
      <c r="EAW90" s="52"/>
      <c r="EAX90" s="52"/>
      <c r="EAY90" s="52"/>
      <c r="EAZ90" s="52"/>
      <c r="EBA90" s="52"/>
      <c r="EBB90" s="52"/>
      <c r="EBC90" s="52"/>
      <c r="EBD90" s="52"/>
      <c r="EBE90" s="52"/>
      <c r="EBF90" s="52"/>
      <c r="EBG90" s="52"/>
      <c r="EBH90" s="52"/>
      <c r="EBI90" s="52"/>
      <c r="EBJ90" s="52"/>
      <c r="EBK90" s="52"/>
      <c r="EBL90" s="52"/>
      <c r="EBM90" s="52"/>
      <c r="EBN90" s="52"/>
      <c r="EBO90" s="52"/>
      <c r="EBP90" s="52"/>
      <c r="EBQ90" s="52"/>
      <c r="EBR90" s="52"/>
      <c r="EBS90" s="52"/>
      <c r="EBT90" s="52"/>
      <c r="EBU90" s="52"/>
      <c r="EBV90" s="52"/>
      <c r="EBW90" s="52"/>
      <c r="EBX90" s="52"/>
      <c r="EBY90" s="52"/>
      <c r="EBZ90" s="52"/>
      <c r="ECA90" s="52"/>
      <c r="ECB90" s="52"/>
      <c r="ECC90" s="52"/>
      <c r="ECD90" s="52"/>
      <c r="ECE90" s="52"/>
      <c r="ECF90" s="52"/>
      <c r="ECG90" s="52"/>
      <c r="ECH90" s="52"/>
      <c r="ECI90" s="52"/>
      <c r="ECJ90" s="52"/>
      <c r="ECK90" s="52"/>
      <c r="ECL90" s="52"/>
      <c r="ECM90" s="52"/>
      <c r="ECN90" s="52"/>
      <c r="ECO90" s="52"/>
      <c r="ECP90" s="52"/>
      <c r="ECQ90" s="52"/>
      <c r="ECR90" s="52"/>
      <c r="ECS90" s="52"/>
      <c r="ECT90" s="52"/>
      <c r="ECU90" s="52"/>
      <c r="ECV90" s="52"/>
      <c r="ECW90" s="52"/>
      <c r="ECX90" s="52"/>
      <c r="ECY90" s="52"/>
      <c r="ECZ90" s="52"/>
      <c r="EDA90" s="52"/>
      <c r="EDB90" s="52"/>
      <c r="EDC90" s="52"/>
      <c r="EDD90" s="52"/>
      <c r="EDE90" s="52"/>
      <c r="EDF90" s="52"/>
      <c r="EDG90" s="52"/>
      <c r="EDH90" s="52"/>
      <c r="EDI90" s="52"/>
      <c r="EDJ90" s="52"/>
      <c r="EDK90" s="52"/>
      <c r="EDL90" s="52"/>
      <c r="EDM90" s="52"/>
      <c r="EDN90" s="52"/>
      <c r="EDO90" s="52"/>
      <c r="EDP90" s="52"/>
      <c r="EDQ90" s="52"/>
      <c r="EDR90" s="52"/>
      <c r="EDS90" s="52"/>
      <c r="EDT90" s="52"/>
      <c r="EDU90" s="52"/>
      <c r="EDV90" s="52"/>
      <c r="EDW90" s="52"/>
      <c r="EDX90" s="52"/>
      <c r="EDY90" s="52"/>
      <c r="EDZ90" s="52"/>
      <c r="EEA90" s="52"/>
      <c r="EEB90" s="52"/>
      <c r="EEC90" s="52"/>
      <c r="EED90" s="52"/>
      <c r="EEE90" s="52"/>
      <c r="EEF90" s="52"/>
      <c r="EEG90" s="52"/>
      <c r="EEH90" s="52"/>
      <c r="EEI90" s="52"/>
      <c r="EEJ90" s="52"/>
      <c r="EEK90" s="52"/>
      <c r="EEL90" s="52"/>
      <c r="EEM90" s="52"/>
      <c r="EEN90" s="52"/>
      <c r="EEO90" s="52"/>
      <c r="EEP90" s="52"/>
      <c r="EEQ90" s="52"/>
      <c r="EER90" s="52"/>
      <c r="EES90" s="52"/>
      <c r="EET90" s="52"/>
      <c r="EEU90" s="52"/>
      <c r="EEV90" s="52"/>
      <c r="EEW90" s="52"/>
      <c r="EEX90" s="52"/>
      <c r="EEY90" s="52"/>
      <c r="EEZ90" s="52"/>
      <c r="EFA90" s="52"/>
      <c r="EFB90" s="52"/>
      <c r="EFC90" s="52"/>
      <c r="EFD90" s="52"/>
      <c r="EFE90" s="52"/>
      <c r="EFF90" s="52"/>
      <c r="EFG90" s="52"/>
      <c r="EFH90" s="52"/>
      <c r="EFI90" s="52"/>
      <c r="EFJ90" s="52"/>
      <c r="EFK90" s="52"/>
      <c r="EFL90" s="52"/>
      <c r="EFM90" s="52"/>
      <c r="EFN90" s="52"/>
      <c r="EFO90" s="52"/>
      <c r="EFP90" s="52"/>
      <c r="EFQ90" s="52"/>
      <c r="EFR90" s="52"/>
      <c r="EFS90" s="52"/>
      <c r="EFT90" s="52"/>
      <c r="EFU90" s="52"/>
      <c r="EFV90" s="52"/>
      <c r="EFW90" s="52"/>
      <c r="EFX90" s="52"/>
      <c r="EFY90" s="52"/>
      <c r="EFZ90" s="52"/>
      <c r="EGA90" s="52"/>
      <c r="EGB90" s="52"/>
      <c r="EGC90" s="52"/>
      <c r="EGD90" s="52"/>
      <c r="EGE90" s="52"/>
      <c r="EGF90" s="52"/>
      <c r="EGG90" s="52"/>
      <c r="EGH90" s="52"/>
      <c r="EGI90" s="52"/>
      <c r="EGJ90" s="52"/>
      <c r="EGK90" s="52"/>
      <c r="EGL90" s="52"/>
      <c r="EGM90" s="52"/>
      <c r="EGN90" s="52"/>
      <c r="EGO90" s="52"/>
      <c r="EGP90" s="52"/>
      <c r="EGQ90" s="52"/>
      <c r="EGR90" s="52"/>
      <c r="EGS90" s="52"/>
      <c r="EGT90" s="52"/>
      <c r="EGU90" s="52"/>
      <c r="EGV90" s="52"/>
      <c r="EGW90" s="52"/>
      <c r="EGX90" s="52"/>
      <c r="EGY90" s="52"/>
      <c r="EGZ90" s="52"/>
      <c r="EHA90" s="52"/>
      <c r="EHB90" s="52"/>
      <c r="EHC90" s="52"/>
      <c r="EHD90" s="52"/>
      <c r="EHE90" s="52"/>
      <c r="EHF90" s="52"/>
      <c r="EHG90" s="52"/>
      <c r="EHH90" s="52"/>
      <c r="EHI90" s="52"/>
      <c r="EHJ90" s="52"/>
      <c r="EHK90" s="52"/>
      <c r="EHL90" s="52"/>
      <c r="EHM90" s="52"/>
      <c r="EHN90" s="52"/>
      <c r="EHO90" s="52"/>
      <c r="EHP90" s="52"/>
      <c r="EHQ90" s="52"/>
      <c r="EHR90" s="52"/>
      <c r="EHS90" s="52"/>
      <c r="EHT90" s="52"/>
      <c r="EHU90" s="52"/>
      <c r="EHV90" s="52"/>
      <c r="EHW90" s="52"/>
      <c r="EHX90" s="52"/>
      <c r="EHY90" s="52"/>
      <c r="EHZ90" s="52"/>
      <c r="EIA90" s="52"/>
      <c r="EIB90" s="52"/>
      <c r="EIC90" s="52"/>
      <c r="EID90" s="52"/>
      <c r="EIE90" s="52"/>
      <c r="EIF90" s="52"/>
      <c r="EIG90" s="52"/>
      <c r="EIH90" s="52"/>
      <c r="EII90" s="52"/>
      <c r="EIJ90" s="52"/>
      <c r="EIK90" s="52"/>
      <c r="EIL90" s="52"/>
      <c r="EIM90" s="52"/>
      <c r="EIN90" s="52"/>
      <c r="EIO90" s="52"/>
      <c r="EIP90" s="52"/>
      <c r="EIQ90" s="52"/>
      <c r="EIR90" s="52"/>
      <c r="EIS90" s="52"/>
      <c r="EIT90" s="52"/>
      <c r="EIU90" s="52"/>
      <c r="EIV90" s="52"/>
      <c r="EIW90" s="52"/>
      <c r="EIX90" s="52"/>
      <c r="EIY90" s="52"/>
      <c r="EIZ90" s="52"/>
      <c r="EJA90" s="52"/>
      <c r="EJB90" s="52"/>
      <c r="EJC90" s="52"/>
      <c r="EJD90" s="52"/>
      <c r="EJE90" s="52"/>
      <c r="EJF90" s="52"/>
      <c r="EJG90" s="52"/>
      <c r="EJH90" s="52"/>
      <c r="EJI90" s="52"/>
      <c r="EJJ90" s="52"/>
      <c r="EJK90" s="52"/>
      <c r="EJL90" s="52"/>
      <c r="EJM90" s="52"/>
      <c r="EJN90" s="52"/>
      <c r="EJO90" s="52"/>
      <c r="EJP90" s="52"/>
      <c r="EJQ90" s="52"/>
      <c r="EJR90" s="52"/>
      <c r="EJS90" s="52"/>
      <c r="EJT90" s="52"/>
      <c r="EJU90" s="52"/>
      <c r="EJV90" s="52"/>
      <c r="EJW90" s="52"/>
      <c r="EJX90" s="52"/>
      <c r="EJY90" s="52"/>
      <c r="EJZ90" s="52"/>
      <c r="EKA90" s="52"/>
      <c r="EKB90" s="52"/>
      <c r="EKC90" s="52"/>
      <c r="EKD90" s="52"/>
      <c r="EKE90" s="52"/>
      <c r="EKF90" s="52"/>
      <c r="EKG90" s="52"/>
      <c r="EKH90" s="52"/>
      <c r="EKI90" s="52"/>
      <c r="EKJ90" s="52"/>
      <c r="EKK90" s="52"/>
      <c r="EKL90" s="52"/>
      <c r="EKM90" s="52"/>
      <c r="EKN90" s="52"/>
      <c r="EKO90" s="52"/>
      <c r="EKP90" s="52"/>
      <c r="EKQ90" s="52"/>
      <c r="EKR90" s="52"/>
      <c r="EKS90" s="52"/>
      <c r="EKT90" s="52"/>
      <c r="EKU90" s="52"/>
      <c r="EKV90" s="52"/>
      <c r="EKW90" s="52"/>
      <c r="EKX90" s="52"/>
      <c r="EKY90" s="52"/>
      <c r="EKZ90" s="52"/>
      <c r="ELA90" s="52"/>
      <c r="ELB90" s="52"/>
      <c r="ELC90" s="52"/>
      <c r="ELD90" s="52"/>
      <c r="ELE90" s="52"/>
      <c r="ELF90" s="52"/>
      <c r="ELG90" s="52"/>
      <c r="ELH90" s="52"/>
      <c r="ELI90" s="52"/>
      <c r="ELJ90" s="52"/>
      <c r="ELK90" s="52"/>
      <c r="ELL90" s="52"/>
      <c r="ELM90" s="52"/>
      <c r="ELN90" s="52"/>
      <c r="ELO90" s="52"/>
      <c r="ELP90" s="52"/>
      <c r="ELQ90" s="52"/>
      <c r="ELR90" s="52"/>
      <c r="ELS90" s="52"/>
      <c r="ELT90" s="52"/>
      <c r="ELU90" s="52"/>
      <c r="ELV90" s="52"/>
      <c r="ELW90" s="52"/>
      <c r="ELX90" s="52"/>
      <c r="ELY90" s="52"/>
      <c r="ELZ90" s="52"/>
      <c r="EMA90" s="52"/>
      <c r="EMB90" s="52"/>
      <c r="EMC90" s="52"/>
      <c r="EMD90" s="52"/>
      <c r="EME90" s="52"/>
      <c r="EMF90" s="52"/>
      <c r="EMG90" s="52"/>
      <c r="EMH90" s="52"/>
      <c r="EMI90" s="52"/>
      <c r="EMJ90" s="52"/>
      <c r="EMK90" s="52"/>
      <c r="EML90" s="52"/>
      <c r="EMM90" s="52"/>
      <c r="EMN90" s="52"/>
      <c r="EMO90" s="52"/>
      <c r="EMP90" s="52"/>
      <c r="EMQ90" s="52"/>
      <c r="EMR90" s="52"/>
      <c r="EMS90" s="52"/>
      <c r="EMT90" s="52"/>
      <c r="EMU90" s="52"/>
      <c r="EMV90" s="52"/>
      <c r="EMW90" s="52"/>
      <c r="EMX90" s="52"/>
      <c r="EMY90" s="52"/>
      <c r="EMZ90" s="52"/>
      <c r="ENA90" s="52"/>
      <c r="ENB90" s="52"/>
      <c r="ENC90" s="52"/>
      <c r="END90" s="52"/>
      <c r="ENE90" s="52"/>
      <c r="ENF90" s="52"/>
      <c r="ENG90" s="52"/>
      <c r="ENH90" s="52"/>
      <c r="ENI90" s="52"/>
      <c r="ENJ90" s="52"/>
      <c r="ENK90" s="52"/>
      <c r="ENL90" s="52"/>
      <c r="ENM90" s="52"/>
      <c r="ENN90" s="52"/>
      <c r="ENO90" s="52"/>
      <c r="ENP90" s="52"/>
      <c r="ENQ90" s="52"/>
      <c r="ENR90" s="52"/>
      <c r="ENS90" s="52"/>
      <c r="ENT90" s="52"/>
      <c r="ENU90" s="52"/>
      <c r="ENV90" s="52"/>
      <c r="ENW90" s="52"/>
      <c r="ENX90" s="52"/>
      <c r="ENY90" s="52"/>
      <c r="ENZ90" s="52"/>
      <c r="EOA90" s="52"/>
      <c r="EOB90" s="52"/>
      <c r="EOC90" s="52"/>
      <c r="EOD90" s="52"/>
      <c r="EOE90" s="52"/>
      <c r="EOF90" s="52"/>
      <c r="EOG90" s="52"/>
      <c r="EOH90" s="52"/>
      <c r="EOI90" s="52"/>
      <c r="EOJ90" s="52"/>
      <c r="EOK90" s="52"/>
      <c r="EOL90" s="52"/>
      <c r="EOM90" s="52"/>
      <c r="EON90" s="52"/>
      <c r="EOO90" s="52"/>
      <c r="EOP90" s="52"/>
      <c r="EOQ90" s="52"/>
      <c r="EOR90" s="52"/>
      <c r="EOS90" s="52"/>
      <c r="EOT90" s="52"/>
      <c r="EOU90" s="52"/>
      <c r="EOV90" s="52"/>
      <c r="EOW90" s="52"/>
      <c r="EOX90" s="52"/>
      <c r="EOY90" s="52"/>
      <c r="EOZ90" s="52"/>
      <c r="EPA90" s="52"/>
      <c r="EPB90" s="52"/>
      <c r="EPC90" s="52"/>
      <c r="EPD90" s="52"/>
      <c r="EPE90" s="52"/>
      <c r="EPF90" s="52"/>
      <c r="EPG90" s="52"/>
      <c r="EPH90" s="52"/>
      <c r="EPI90" s="52"/>
      <c r="EPJ90" s="52"/>
      <c r="EPK90" s="52"/>
      <c r="EPL90" s="52"/>
      <c r="EPM90" s="52"/>
      <c r="EPN90" s="52"/>
      <c r="EPO90" s="52"/>
      <c r="EPP90" s="52"/>
      <c r="EPQ90" s="52"/>
      <c r="EPR90" s="52"/>
      <c r="EPS90" s="52"/>
      <c r="EPT90" s="52"/>
      <c r="EPU90" s="52"/>
      <c r="EPV90" s="52"/>
      <c r="EPW90" s="52"/>
      <c r="EPX90" s="52"/>
      <c r="EPY90" s="52"/>
      <c r="EPZ90" s="52"/>
      <c r="EQA90" s="52"/>
      <c r="EQB90" s="52"/>
      <c r="EQC90" s="52"/>
      <c r="EQD90" s="52"/>
      <c r="EQE90" s="52"/>
      <c r="EQF90" s="52"/>
      <c r="EQG90" s="52"/>
      <c r="EQH90" s="52"/>
      <c r="EQI90" s="52"/>
      <c r="EQJ90" s="52"/>
      <c r="EQK90" s="52"/>
      <c r="EQL90" s="52"/>
      <c r="EQM90" s="52"/>
      <c r="EQN90" s="52"/>
      <c r="EQO90" s="52"/>
      <c r="EQP90" s="52"/>
      <c r="EQQ90" s="52"/>
      <c r="EQR90" s="52"/>
      <c r="EQS90" s="52"/>
      <c r="EQT90" s="52"/>
      <c r="EQU90" s="52"/>
      <c r="EQV90" s="52"/>
      <c r="EQW90" s="52"/>
      <c r="EQX90" s="52"/>
      <c r="EQY90" s="52"/>
      <c r="EQZ90" s="52"/>
      <c r="ERA90" s="52"/>
      <c r="ERB90" s="52"/>
      <c r="ERC90" s="52"/>
      <c r="ERD90" s="52"/>
      <c r="ERE90" s="52"/>
      <c r="ERF90" s="52"/>
      <c r="ERG90" s="52"/>
      <c r="ERH90" s="52"/>
      <c r="ERI90" s="52"/>
      <c r="ERJ90" s="52"/>
      <c r="ERK90" s="52"/>
      <c r="ERL90" s="52"/>
      <c r="ERM90" s="52"/>
      <c r="ERN90" s="52"/>
      <c r="ERO90" s="52"/>
      <c r="ERP90" s="52"/>
      <c r="ERQ90" s="52"/>
      <c r="ERR90" s="52"/>
      <c r="ERS90" s="52"/>
      <c r="ERT90" s="52"/>
      <c r="ERU90" s="52"/>
      <c r="ERV90" s="52"/>
      <c r="ERW90" s="52"/>
      <c r="ERX90" s="52"/>
      <c r="ERY90" s="52"/>
      <c r="ERZ90" s="52"/>
      <c r="ESA90" s="52"/>
      <c r="ESB90" s="52"/>
      <c r="ESC90" s="52"/>
      <c r="ESD90" s="52"/>
      <c r="ESE90" s="52"/>
      <c r="ESF90" s="52"/>
      <c r="ESG90" s="52"/>
      <c r="ESH90" s="52"/>
      <c r="ESI90" s="52"/>
      <c r="ESJ90" s="52"/>
      <c r="ESK90" s="52"/>
      <c r="ESL90" s="52"/>
      <c r="ESM90" s="52"/>
      <c r="ESN90" s="52"/>
      <c r="ESO90" s="52"/>
      <c r="ESP90" s="52"/>
      <c r="ESQ90" s="52"/>
      <c r="ESR90" s="52"/>
      <c r="ESS90" s="52"/>
      <c r="EST90" s="52"/>
      <c r="ESU90" s="52"/>
      <c r="ESV90" s="52"/>
      <c r="ESW90" s="52"/>
      <c r="ESX90" s="52"/>
      <c r="ESY90" s="52"/>
      <c r="ESZ90" s="52"/>
      <c r="ETA90" s="52"/>
      <c r="ETB90" s="52"/>
      <c r="ETC90" s="52"/>
      <c r="ETD90" s="52"/>
      <c r="ETE90" s="52"/>
      <c r="ETF90" s="52"/>
      <c r="ETG90" s="52"/>
      <c r="ETH90" s="52"/>
      <c r="ETI90" s="52"/>
      <c r="ETJ90" s="52"/>
      <c r="ETK90" s="52"/>
      <c r="ETL90" s="52"/>
      <c r="ETM90" s="52"/>
      <c r="ETN90" s="52"/>
      <c r="ETO90" s="52"/>
      <c r="ETP90" s="52"/>
      <c r="ETQ90" s="52"/>
      <c r="ETR90" s="52"/>
      <c r="ETS90" s="52"/>
      <c r="ETT90" s="52"/>
      <c r="ETU90" s="52"/>
      <c r="ETV90" s="52"/>
      <c r="ETW90" s="52"/>
      <c r="ETX90" s="52"/>
      <c r="ETY90" s="52"/>
      <c r="ETZ90" s="52"/>
      <c r="EUA90" s="52"/>
      <c r="EUB90" s="52"/>
      <c r="EUC90" s="52"/>
      <c r="EUD90" s="52"/>
      <c r="EUE90" s="52"/>
      <c r="EUF90" s="52"/>
      <c r="EUG90" s="52"/>
      <c r="EUH90" s="52"/>
      <c r="EUI90" s="52"/>
      <c r="EUJ90" s="52"/>
      <c r="EUK90" s="52"/>
      <c r="EUL90" s="52"/>
      <c r="EUM90" s="52"/>
      <c r="EUN90" s="52"/>
      <c r="EUO90" s="52"/>
      <c r="EUP90" s="52"/>
      <c r="EUQ90" s="52"/>
      <c r="EUR90" s="52"/>
      <c r="EUS90" s="52"/>
      <c r="EUT90" s="52"/>
      <c r="EUU90" s="52"/>
      <c r="EUV90" s="52"/>
      <c r="EUW90" s="52"/>
      <c r="EUX90" s="52"/>
      <c r="EUY90" s="52"/>
      <c r="EUZ90" s="52"/>
      <c r="EVA90" s="52"/>
      <c r="EVB90" s="52"/>
      <c r="EVC90" s="52"/>
      <c r="EVD90" s="52"/>
      <c r="EVE90" s="52"/>
      <c r="EVF90" s="52"/>
      <c r="EVG90" s="52"/>
      <c r="EVH90" s="52"/>
      <c r="EVI90" s="52"/>
      <c r="EVJ90" s="52"/>
      <c r="EVK90" s="52"/>
      <c r="EVL90" s="52"/>
      <c r="EVM90" s="52"/>
      <c r="EVN90" s="52"/>
      <c r="EVO90" s="52"/>
      <c r="EVP90" s="52"/>
      <c r="EVQ90" s="52"/>
      <c r="EVR90" s="52"/>
      <c r="EVS90" s="52"/>
      <c r="EVT90" s="52"/>
      <c r="EVU90" s="52"/>
      <c r="EVV90" s="52"/>
      <c r="EVW90" s="52"/>
      <c r="EVX90" s="52"/>
      <c r="EVY90" s="52"/>
      <c r="EVZ90" s="52"/>
      <c r="EWA90" s="52"/>
      <c r="EWB90" s="52"/>
      <c r="EWC90" s="52"/>
      <c r="EWD90" s="52"/>
      <c r="EWE90" s="52"/>
      <c r="EWF90" s="52"/>
      <c r="EWG90" s="52"/>
      <c r="EWH90" s="52"/>
      <c r="EWI90" s="52"/>
      <c r="EWJ90" s="52"/>
      <c r="EWK90" s="52"/>
      <c r="EWL90" s="52"/>
      <c r="EWM90" s="52"/>
      <c r="EWN90" s="52"/>
      <c r="EWO90" s="52"/>
      <c r="EWP90" s="52"/>
      <c r="EWQ90" s="52"/>
      <c r="EWR90" s="52"/>
      <c r="EWS90" s="52"/>
      <c r="EWT90" s="52"/>
      <c r="EWU90" s="52"/>
      <c r="EWV90" s="52"/>
      <c r="EWW90" s="52"/>
      <c r="EWX90" s="52"/>
      <c r="EWY90" s="52"/>
      <c r="EWZ90" s="52"/>
      <c r="EXA90" s="52"/>
      <c r="EXB90" s="52"/>
      <c r="EXC90" s="52"/>
      <c r="EXD90" s="52"/>
      <c r="EXE90" s="52"/>
      <c r="EXF90" s="52"/>
      <c r="EXG90" s="52"/>
      <c r="EXH90" s="52"/>
      <c r="EXI90" s="52"/>
      <c r="EXJ90" s="52"/>
      <c r="EXK90" s="52"/>
      <c r="EXL90" s="52"/>
      <c r="EXM90" s="52"/>
      <c r="EXN90" s="52"/>
      <c r="EXO90" s="52"/>
      <c r="EXP90" s="52"/>
      <c r="EXQ90" s="52"/>
      <c r="EXR90" s="52"/>
      <c r="EXS90" s="52"/>
      <c r="EXT90" s="52"/>
      <c r="EXU90" s="52"/>
      <c r="EXV90" s="52"/>
      <c r="EXW90" s="52"/>
      <c r="EXX90" s="52"/>
      <c r="EXY90" s="52"/>
      <c r="EXZ90" s="52"/>
      <c r="EYA90" s="52"/>
      <c r="EYB90" s="52"/>
      <c r="EYC90" s="52"/>
      <c r="EYD90" s="52"/>
      <c r="EYE90" s="52"/>
      <c r="EYF90" s="52"/>
      <c r="EYG90" s="52"/>
      <c r="EYH90" s="52"/>
      <c r="EYI90" s="52"/>
      <c r="EYJ90" s="52"/>
      <c r="EYK90" s="52"/>
      <c r="EYL90" s="52"/>
      <c r="EYM90" s="52"/>
      <c r="EYN90" s="52"/>
      <c r="EYO90" s="52"/>
      <c r="EYP90" s="52"/>
      <c r="EYQ90" s="52"/>
      <c r="EYR90" s="52"/>
      <c r="EYS90" s="52"/>
      <c r="EYT90" s="52"/>
      <c r="EYU90" s="52"/>
      <c r="EYV90" s="52"/>
      <c r="EYW90" s="52"/>
      <c r="EYX90" s="52"/>
      <c r="EYY90" s="52"/>
      <c r="EYZ90" s="52"/>
      <c r="EZA90" s="52"/>
      <c r="EZB90" s="52"/>
      <c r="EZC90" s="52"/>
      <c r="EZD90" s="52"/>
      <c r="EZE90" s="52"/>
      <c r="EZF90" s="52"/>
      <c r="EZG90" s="52"/>
      <c r="EZH90" s="52"/>
      <c r="EZI90" s="52"/>
      <c r="EZJ90" s="52"/>
      <c r="EZK90" s="52"/>
      <c r="EZL90" s="52"/>
      <c r="EZM90" s="52"/>
      <c r="EZN90" s="52"/>
      <c r="EZO90" s="52"/>
      <c r="EZP90" s="52"/>
      <c r="EZQ90" s="52"/>
      <c r="EZR90" s="52"/>
      <c r="EZS90" s="52"/>
      <c r="EZT90" s="52"/>
      <c r="EZU90" s="52"/>
      <c r="EZV90" s="52"/>
      <c r="EZW90" s="52"/>
      <c r="EZX90" s="52"/>
      <c r="EZY90" s="52"/>
      <c r="EZZ90" s="52"/>
      <c r="FAA90" s="52"/>
      <c r="FAB90" s="52"/>
      <c r="FAC90" s="52"/>
      <c r="FAD90" s="52"/>
      <c r="FAE90" s="52"/>
      <c r="FAF90" s="52"/>
      <c r="FAG90" s="52"/>
      <c r="FAH90" s="52"/>
      <c r="FAI90" s="52"/>
      <c r="FAJ90" s="52"/>
      <c r="FAK90" s="52"/>
      <c r="FAL90" s="52"/>
      <c r="FAM90" s="52"/>
      <c r="FAN90" s="52"/>
      <c r="FAO90" s="52"/>
      <c r="FAP90" s="52"/>
      <c r="FAQ90" s="52"/>
      <c r="FAR90" s="52"/>
      <c r="FAS90" s="52"/>
      <c r="FAT90" s="52"/>
      <c r="FAU90" s="52"/>
      <c r="FAV90" s="52"/>
      <c r="FAW90" s="52"/>
      <c r="FAX90" s="52"/>
      <c r="FAY90" s="52"/>
      <c r="FAZ90" s="52"/>
      <c r="FBA90" s="52"/>
      <c r="FBB90" s="52"/>
      <c r="FBC90" s="52"/>
      <c r="FBD90" s="52"/>
      <c r="FBE90" s="52"/>
      <c r="FBF90" s="52"/>
      <c r="FBG90" s="52"/>
      <c r="FBH90" s="52"/>
      <c r="FBI90" s="52"/>
      <c r="FBJ90" s="52"/>
      <c r="FBK90" s="52"/>
      <c r="FBL90" s="52"/>
      <c r="FBM90" s="52"/>
      <c r="FBN90" s="52"/>
      <c r="FBO90" s="52"/>
      <c r="FBP90" s="52"/>
      <c r="FBQ90" s="52"/>
      <c r="FBR90" s="52"/>
      <c r="FBS90" s="52"/>
      <c r="FBT90" s="52"/>
      <c r="FBU90" s="52"/>
      <c r="FBV90" s="52"/>
      <c r="FBW90" s="52"/>
      <c r="FBX90" s="52"/>
      <c r="FBY90" s="52"/>
      <c r="FBZ90" s="52"/>
      <c r="FCA90" s="52"/>
      <c r="FCB90" s="52"/>
      <c r="FCC90" s="52"/>
      <c r="FCD90" s="52"/>
      <c r="FCE90" s="52"/>
      <c r="FCF90" s="52"/>
      <c r="FCG90" s="52"/>
      <c r="FCH90" s="52"/>
      <c r="FCI90" s="52"/>
      <c r="FCJ90" s="52"/>
      <c r="FCK90" s="52"/>
      <c r="FCL90" s="52"/>
      <c r="FCM90" s="52"/>
      <c r="FCN90" s="52"/>
      <c r="FCO90" s="52"/>
      <c r="FCP90" s="52"/>
      <c r="FCQ90" s="52"/>
      <c r="FCR90" s="52"/>
      <c r="FCS90" s="52"/>
      <c r="FCT90" s="52"/>
      <c r="FCU90" s="52"/>
      <c r="FCV90" s="52"/>
      <c r="FCW90" s="52"/>
      <c r="FCX90" s="52"/>
      <c r="FCY90" s="52"/>
      <c r="FCZ90" s="52"/>
      <c r="FDA90" s="52"/>
      <c r="FDB90" s="52"/>
      <c r="FDC90" s="52"/>
      <c r="FDD90" s="52"/>
      <c r="FDE90" s="52"/>
      <c r="FDF90" s="52"/>
      <c r="FDG90" s="52"/>
      <c r="FDH90" s="52"/>
      <c r="FDI90" s="52"/>
      <c r="FDJ90" s="52"/>
      <c r="FDK90" s="52"/>
      <c r="FDL90" s="52"/>
      <c r="FDM90" s="52"/>
      <c r="FDN90" s="52"/>
      <c r="FDO90" s="52"/>
      <c r="FDP90" s="52"/>
      <c r="FDQ90" s="52"/>
      <c r="FDR90" s="52"/>
      <c r="FDS90" s="52"/>
      <c r="FDT90" s="52"/>
      <c r="FDU90" s="52"/>
      <c r="FDV90" s="52"/>
      <c r="FDW90" s="52"/>
      <c r="FDX90" s="52"/>
      <c r="FDY90" s="52"/>
      <c r="FDZ90" s="52"/>
      <c r="FEA90" s="52"/>
      <c r="FEB90" s="52"/>
      <c r="FEC90" s="52"/>
      <c r="FED90" s="52"/>
      <c r="FEE90" s="52"/>
      <c r="FEF90" s="52"/>
      <c r="FEG90" s="52"/>
      <c r="FEH90" s="52"/>
      <c r="FEI90" s="52"/>
      <c r="FEJ90" s="52"/>
      <c r="FEK90" s="52"/>
      <c r="FEL90" s="52"/>
      <c r="FEM90" s="52"/>
      <c r="FEN90" s="52"/>
      <c r="FEO90" s="52"/>
      <c r="FEP90" s="52"/>
      <c r="FEQ90" s="52"/>
      <c r="FER90" s="52"/>
      <c r="FES90" s="52"/>
      <c r="FET90" s="52"/>
      <c r="FEU90" s="52"/>
      <c r="FEV90" s="52"/>
      <c r="FEW90" s="52"/>
      <c r="FEX90" s="52"/>
      <c r="FEY90" s="52"/>
      <c r="FEZ90" s="52"/>
      <c r="FFA90" s="52"/>
      <c r="FFB90" s="52"/>
      <c r="FFC90" s="52"/>
      <c r="FFD90" s="52"/>
      <c r="FFE90" s="52"/>
      <c r="FFF90" s="52"/>
      <c r="FFG90" s="52"/>
      <c r="FFH90" s="52"/>
      <c r="FFI90" s="52"/>
      <c r="FFJ90" s="52"/>
      <c r="FFK90" s="52"/>
      <c r="FFL90" s="52"/>
      <c r="FFM90" s="52"/>
      <c r="FFN90" s="52"/>
      <c r="FFO90" s="52"/>
      <c r="FFP90" s="52"/>
      <c r="FFQ90" s="52"/>
      <c r="FFR90" s="52"/>
      <c r="FFS90" s="52"/>
      <c r="FFT90" s="52"/>
      <c r="FFU90" s="52"/>
      <c r="FFV90" s="52"/>
      <c r="FFW90" s="52"/>
      <c r="FFX90" s="52"/>
      <c r="FFY90" s="52"/>
      <c r="FFZ90" s="52"/>
      <c r="FGA90" s="52"/>
      <c r="FGB90" s="52"/>
      <c r="FGC90" s="52"/>
      <c r="FGD90" s="52"/>
      <c r="FGE90" s="52"/>
      <c r="FGF90" s="52"/>
      <c r="FGG90" s="52"/>
      <c r="FGH90" s="52"/>
      <c r="FGI90" s="52"/>
      <c r="FGJ90" s="52"/>
      <c r="FGK90" s="52"/>
      <c r="FGL90" s="52"/>
      <c r="FGM90" s="52"/>
      <c r="FGN90" s="52"/>
      <c r="FGO90" s="52"/>
      <c r="FGP90" s="52"/>
      <c r="FGQ90" s="52"/>
      <c r="FGR90" s="52"/>
      <c r="FGS90" s="52"/>
      <c r="FGT90" s="52"/>
      <c r="FGU90" s="52"/>
      <c r="FGV90" s="52"/>
      <c r="FGW90" s="52"/>
      <c r="FGX90" s="52"/>
      <c r="FGY90" s="52"/>
      <c r="FGZ90" s="52"/>
      <c r="FHA90" s="52"/>
      <c r="FHB90" s="52"/>
      <c r="FHC90" s="52"/>
      <c r="FHD90" s="52"/>
      <c r="FHE90" s="52"/>
      <c r="FHF90" s="52"/>
      <c r="FHG90" s="52"/>
      <c r="FHH90" s="52"/>
      <c r="FHI90" s="52"/>
      <c r="FHJ90" s="52"/>
      <c r="FHK90" s="52"/>
      <c r="FHL90" s="52"/>
      <c r="FHM90" s="52"/>
      <c r="FHN90" s="52"/>
      <c r="FHO90" s="52"/>
      <c r="FHP90" s="52"/>
      <c r="FHQ90" s="52"/>
      <c r="FHR90" s="52"/>
      <c r="FHS90" s="52"/>
      <c r="FHT90" s="52"/>
      <c r="FHU90" s="52"/>
      <c r="FHV90" s="52"/>
      <c r="FHW90" s="52"/>
      <c r="FHX90" s="52"/>
      <c r="FHY90" s="52"/>
      <c r="FHZ90" s="52"/>
      <c r="FIA90" s="52"/>
      <c r="FIB90" s="52"/>
      <c r="FIC90" s="52"/>
      <c r="FID90" s="52"/>
      <c r="FIE90" s="52"/>
      <c r="FIF90" s="52"/>
      <c r="FIG90" s="52"/>
      <c r="FIH90" s="52"/>
      <c r="FII90" s="52"/>
      <c r="FIJ90" s="52"/>
      <c r="FIK90" s="52"/>
      <c r="FIL90" s="52"/>
      <c r="FIM90" s="52"/>
      <c r="FIN90" s="52"/>
      <c r="FIO90" s="52"/>
      <c r="FIP90" s="52"/>
      <c r="FIQ90" s="52"/>
      <c r="FIR90" s="52"/>
      <c r="FIS90" s="52"/>
      <c r="FIT90" s="52"/>
      <c r="FIU90" s="52"/>
      <c r="FIV90" s="52"/>
      <c r="FIW90" s="52"/>
      <c r="FIX90" s="52"/>
      <c r="FIY90" s="52"/>
      <c r="FIZ90" s="52"/>
      <c r="FJA90" s="52"/>
      <c r="FJB90" s="52"/>
      <c r="FJC90" s="52"/>
      <c r="FJD90" s="52"/>
      <c r="FJE90" s="52"/>
      <c r="FJF90" s="52"/>
      <c r="FJG90" s="52"/>
      <c r="FJH90" s="52"/>
      <c r="FJI90" s="52"/>
      <c r="FJJ90" s="52"/>
      <c r="FJK90" s="52"/>
      <c r="FJL90" s="52"/>
      <c r="FJM90" s="52"/>
      <c r="FJN90" s="52"/>
      <c r="FJO90" s="52"/>
      <c r="FJP90" s="52"/>
      <c r="FJQ90" s="52"/>
      <c r="FJR90" s="52"/>
      <c r="FJS90" s="52"/>
      <c r="FJT90" s="52"/>
      <c r="FJU90" s="52"/>
      <c r="FJV90" s="52"/>
      <c r="FJW90" s="52"/>
      <c r="FJX90" s="52"/>
      <c r="FJY90" s="52"/>
      <c r="FJZ90" s="52"/>
      <c r="FKA90" s="52"/>
      <c r="FKB90" s="52"/>
      <c r="FKC90" s="52"/>
      <c r="FKD90" s="52"/>
      <c r="FKE90" s="52"/>
      <c r="FKF90" s="52"/>
      <c r="FKG90" s="52"/>
      <c r="FKH90" s="52"/>
      <c r="FKI90" s="52"/>
      <c r="FKJ90" s="52"/>
      <c r="FKK90" s="52"/>
      <c r="FKL90" s="52"/>
      <c r="FKM90" s="52"/>
      <c r="FKN90" s="52"/>
      <c r="FKO90" s="52"/>
      <c r="FKP90" s="52"/>
      <c r="FKQ90" s="52"/>
      <c r="FKR90" s="52"/>
      <c r="FKS90" s="52"/>
      <c r="FKT90" s="52"/>
      <c r="FKU90" s="52"/>
      <c r="FKV90" s="52"/>
      <c r="FKW90" s="52"/>
      <c r="FKX90" s="52"/>
      <c r="FKY90" s="52"/>
      <c r="FKZ90" s="52"/>
      <c r="FLA90" s="52"/>
      <c r="FLB90" s="52"/>
      <c r="FLC90" s="52"/>
      <c r="FLD90" s="52"/>
      <c r="FLE90" s="52"/>
      <c r="FLF90" s="52"/>
      <c r="FLG90" s="52"/>
      <c r="FLH90" s="52"/>
      <c r="FLI90" s="52"/>
      <c r="FLJ90" s="52"/>
      <c r="FLK90" s="52"/>
      <c r="FLL90" s="52"/>
      <c r="FLM90" s="52"/>
      <c r="FLN90" s="52"/>
      <c r="FLO90" s="52"/>
      <c r="FLP90" s="52"/>
      <c r="FLQ90" s="52"/>
      <c r="FLR90" s="52"/>
      <c r="FLS90" s="52"/>
      <c r="FLT90" s="52"/>
      <c r="FLU90" s="52"/>
      <c r="FLV90" s="52"/>
      <c r="FLW90" s="52"/>
      <c r="FLX90" s="52"/>
      <c r="FLY90" s="52"/>
      <c r="FLZ90" s="52"/>
      <c r="FMA90" s="52"/>
      <c r="FMB90" s="52"/>
      <c r="FMC90" s="52"/>
      <c r="FMD90" s="52"/>
      <c r="FME90" s="52"/>
      <c r="FMF90" s="52"/>
      <c r="FMG90" s="52"/>
      <c r="FMH90" s="52"/>
      <c r="FMI90" s="52"/>
      <c r="FMJ90" s="52"/>
      <c r="FMK90" s="52"/>
      <c r="FML90" s="52"/>
      <c r="FMM90" s="52"/>
      <c r="FMN90" s="52"/>
      <c r="FMO90" s="52"/>
      <c r="FMP90" s="52"/>
      <c r="FMQ90" s="52"/>
      <c r="FMR90" s="52"/>
      <c r="FMS90" s="52"/>
      <c r="FMT90" s="52"/>
      <c r="FMU90" s="52"/>
      <c r="FMV90" s="52"/>
      <c r="FMW90" s="52"/>
      <c r="FMX90" s="52"/>
      <c r="FMY90" s="52"/>
      <c r="FMZ90" s="52"/>
      <c r="FNA90" s="52"/>
      <c r="FNB90" s="52"/>
      <c r="FNC90" s="52"/>
      <c r="FND90" s="52"/>
      <c r="FNE90" s="52"/>
      <c r="FNF90" s="52"/>
      <c r="FNG90" s="52"/>
      <c r="FNH90" s="52"/>
      <c r="FNI90" s="52"/>
      <c r="FNJ90" s="52"/>
      <c r="FNK90" s="52"/>
      <c r="FNL90" s="52"/>
      <c r="FNM90" s="52"/>
      <c r="FNN90" s="52"/>
      <c r="FNO90" s="52"/>
      <c r="FNP90" s="52"/>
      <c r="FNQ90" s="52"/>
      <c r="FNR90" s="52"/>
      <c r="FNS90" s="52"/>
      <c r="FNT90" s="52"/>
      <c r="FNU90" s="52"/>
      <c r="FNV90" s="52"/>
      <c r="FNW90" s="52"/>
      <c r="FNX90" s="52"/>
      <c r="FNY90" s="52"/>
      <c r="FNZ90" s="52"/>
      <c r="FOA90" s="52"/>
      <c r="FOB90" s="52"/>
      <c r="FOC90" s="52"/>
      <c r="FOD90" s="52"/>
      <c r="FOE90" s="52"/>
      <c r="FOF90" s="52"/>
      <c r="FOG90" s="52"/>
      <c r="FOH90" s="52"/>
      <c r="FOI90" s="52"/>
      <c r="FOJ90" s="52"/>
      <c r="FOK90" s="52"/>
      <c r="FOL90" s="52"/>
      <c r="FOM90" s="52"/>
      <c r="FON90" s="52"/>
      <c r="FOO90" s="52"/>
      <c r="FOP90" s="52"/>
      <c r="FOQ90" s="52"/>
      <c r="FOR90" s="52"/>
      <c r="FOS90" s="52"/>
      <c r="FOT90" s="52"/>
      <c r="FOU90" s="52"/>
      <c r="FOV90" s="52"/>
      <c r="FOW90" s="52"/>
      <c r="FOX90" s="52"/>
      <c r="FOY90" s="52"/>
      <c r="FOZ90" s="52"/>
      <c r="FPA90" s="52"/>
      <c r="FPB90" s="52"/>
      <c r="FPC90" s="52"/>
      <c r="FPD90" s="52"/>
      <c r="FPE90" s="52"/>
      <c r="FPF90" s="52"/>
      <c r="FPG90" s="52"/>
      <c r="FPH90" s="52"/>
      <c r="FPI90" s="52"/>
      <c r="FPJ90" s="52"/>
      <c r="FPK90" s="52"/>
      <c r="FPL90" s="52"/>
      <c r="FPM90" s="52"/>
      <c r="FPN90" s="52"/>
      <c r="FPO90" s="52"/>
      <c r="FPP90" s="52"/>
      <c r="FPQ90" s="52"/>
      <c r="FPR90" s="52"/>
      <c r="FPS90" s="52"/>
      <c r="FPT90" s="52"/>
      <c r="FPU90" s="52"/>
      <c r="FPV90" s="52"/>
      <c r="FPW90" s="52"/>
      <c r="FPX90" s="52"/>
      <c r="FPY90" s="52"/>
      <c r="FPZ90" s="52"/>
      <c r="FQA90" s="52"/>
      <c r="FQB90" s="52"/>
      <c r="FQC90" s="52"/>
      <c r="FQD90" s="52"/>
      <c r="FQE90" s="52"/>
      <c r="FQF90" s="52"/>
      <c r="FQG90" s="52"/>
      <c r="FQH90" s="52"/>
      <c r="FQI90" s="52"/>
      <c r="FQJ90" s="52"/>
      <c r="FQK90" s="52"/>
      <c r="FQL90" s="52"/>
      <c r="FQM90" s="52"/>
      <c r="FQN90" s="52"/>
      <c r="FQO90" s="52"/>
      <c r="FQP90" s="52"/>
      <c r="FQQ90" s="52"/>
      <c r="FQR90" s="52"/>
      <c r="FQS90" s="52"/>
      <c r="FQT90" s="52"/>
      <c r="FQU90" s="52"/>
      <c r="FQV90" s="52"/>
      <c r="FQW90" s="52"/>
      <c r="FQX90" s="52"/>
      <c r="FQY90" s="52"/>
      <c r="FQZ90" s="52"/>
      <c r="FRA90" s="52"/>
      <c r="FRB90" s="52"/>
      <c r="FRC90" s="52"/>
      <c r="FRD90" s="52"/>
      <c r="FRE90" s="52"/>
      <c r="FRF90" s="52"/>
      <c r="FRG90" s="52"/>
      <c r="FRH90" s="52"/>
      <c r="FRI90" s="52"/>
      <c r="FRJ90" s="52"/>
      <c r="FRK90" s="52"/>
      <c r="FRL90" s="52"/>
      <c r="FRM90" s="52"/>
      <c r="FRN90" s="52"/>
      <c r="FRO90" s="52"/>
      <c r="FRP90" s="52"/>
      <c r="FRQ90" s="52"/>
      <c r="FRR90" s="52"/>
      <c r="FRS90" s="52"/>
      <c r="FRT90" s="52"/>
      <c r="FRU90" s="52"/>
      <c r="FRV90" s="52"/>
      <c r="FRW90" s="52"/>
      <c r="FRX90" s="52"/>
      <c r="FRY90" s="52"/>
      <c r="FRZ90" s="52"/>
      <c r="FSA90" s="52"/>
      <c r="FSB90" s="52"/>
      <c r="FSC90" s="52"/>
      <c r="FSD90" s="52"/>
      <c r="FSE90" s="52"/>
      <c r="FSF90" s="52"/>
      <c r="FSG90" s="52"/>
      <c r="FSH90" s="52"/>
      <c r="FSI90" s="52"/>
      <c r="FSJ90" s="52"/>
      <c r="FSK90" s="52"/>
      <c r="FSL90" s="52"/>
      <c r="FSM90" s="52"/>
      <c r="FSN90" s="52"/>
      <c r="FSO90" s="52"/>
      <c r="FSP90" s="52"/>
      <c r="FSQ90" s="52"/>
      <c r="FSR90" s="52"/>
      <c r="FSS90" s="52"/>
      <c r="FST90" s="52"/>
      <c r="FSU90" s="52"/>
      <c r="FSV90" s="52"/>
      <c r="FSW90" s="52"/>
      <c r="FSX90" s="52"/>
      <c r="FSY90" s="52"/>
      <c r="FSZ90" s="52"/>
      <c r="FTA90" s="52"/>
      <c r="FTB90" s="52"/>
      <c r="FTC90" s="52"/>
      <c r="FTD90" s="52"/>
      <c r="FTE90" s="52"/>
      <c r="FTF90" s="52"/>
      <c r="FTG90" s="52"/>
      <c r="FTH90" s="52"/>
      <c r="FTI90" s="52"/>
      <c r="FTJ90" s="52"/>
      <c r="FTK90" s="52"/>
      <c r="FTL90" s="52"/>
      <c r="FTM90" s="52"/>
      <c r="FTN90" s="52"/>
      <c r="FTO90" s="52"/>
      <c r="FTP90" s="52"/>
      <c r="FTQ90" s="52"/>
      <c r="FTR90" s="52"/>
      <c r="FTS90" s="52"/>
      <c r="FTT90" s="52"/>
      <c r="FTU90" s="52"/>
      <c r="FTV90" s="52"/>
      <c r="FTW90" s="52"/>
      <c r="FTX90" s="52"/>
      <c r="FTY90" s="52"/>
      <c r="FTZ90" s="52"/>
      <c r="FUA90" s="52"/>
      <c r="FUB90" s="52"/>
      <c r="FUC90" s="52"/>
      <c r="FUD90" s="52"/>
      <c r="FUE90" s="52"/>
      <c r="FUF90" s="52"/>
      <c r="FUG90" s="52"/>
      <c r="FUH90" s="52"/>
      <c r="FUI90" s="52"/>
      <c r="FUJ90" s="52"/>
      <c r="FUK90" s="52"/>
      <c r="FUL90" s="52"/>
      <c r="FUM90" s="52"/>
      <c r="FUN90" s="52"/>
      <c r="FUO90" s="52"/>
      <c r="FUP90" s="52"/>
      <c r="FUQ90" s="52"/>
      <c r="FUR90" s="52"/>
      <c r="FUS90" s="52"/>
      <c r="FUT90" s="52"/>
      <c r="FUU90" s="52"/>
      <c r="FUV90" s="52"/>
      <c r="FUW90" s="52"/>
      <c r="FUX90" s="52"/>
      <c r="FUY90" s="52"/>
      <c r="FUZ90" s="52"/>
      <c r="FVA90" s="52"/>
      <c r="FVB90" s="52"/>
      <c r="FVC90" s="52"/>
      <c r="FVD90" s="52"/>
      <c r="FVE90" s="52"/>
      <c r="FVF90" s="52"/>
      <c r="FVG90" s="52"/>
      <c r="FVH90" s="52"/>
      <c r="FVI90" s="52"/>
      <c r="FVJ90" s="52"/>
      <c r="FVK90" s="52"/>
      <c r="FVL90" s="52"/>
      <c r="FVM90" s="52"/>
      <c r="FVN90" s="52"/>
      <c r="FVO90" s="52"/>
      <c r="FVP90" s="52"/>
      <c r="FVQ90" s="52"/>
      <c r="FVR90" s="52"/>
      <c r="FVS90" s="52"/>
      <c r="FVT90" s="52"/>
      <c r="FVU90" s="52"/>
      <c r="FVV90" s="52"/>
      <c r="FVW90" s="52"/>
      <c r="FVX90" s="52"/>
      <c r="FVY90" s="52"/>
      <c r="FVZ90" s="52"/>
      <c r="FWA90" s="52"/>
      <c r="FWB90" s="52"/>
      <c r="FWC90" s="52"/>
      <c r="FWD90" s="52"/>
      <c r="FWE90" s="52"/>
      <c r="FWF90" s="52"/>
      <c r="FWG90" s="52"/>
      <c r="FWH90" s="52"/>
      <c r="FWI90" s="52"/>
      <c r="FWJ90" s="52"/>
      <c r="FWK90" s="52"/>
      <c r="FWL90" s="52"/>
      <c r="FWM90" s="52"/>
      <c r="FWN90" s="52"/>
      <c r="FWO90" s="52"/>
      <c r="FWP90" s="52"/>
      <c r="FWQ90" s="52"/>
      <c r="FWR90" s="52"/>
      <c r="FWS90" s="52"/>
      <c r="FWT90" s="52"/>
      <c r="FWU90" s="52"/>
      <c r="FWV90" s="52"/>
      <c r="FWW90" s="52"/>
      <c r="FWX90" s="52"/>
      <c r="FWY90" s="52"/>
      <c r="FWZ90" s="52"/>
      <c r="FXA90" s="52"/>
      <c r="FXB90" s="52"/>
      <c r="FXC90" s="52"/>
      <c r="FXD90" s="52"/>
      <c r="FXE90" s="52"/>
      <c r="FXF90" s="52"/>
      <c r="FXG90" s="52"/>
      <c r="FXH90" s="52"/>
      <c r="FXI90" s="52"/>
      <c r="FXJ90" s="52"/>
      <c r="FXK90" s="52"/>
      <c r="FXL90" s="52"/>
      <c r="FXM90" s="52"/>
      <c r="FXN90" s="52"/>
      <c r="FXO90" s="52"/>
      <c r="FXP90" s="52"/>
      <c r="FXQ90" s="52"/>
      <c r="FXR90" s="52"/>
      <c r="FXS90" s="52"/>
      <c r="FXT90" s="52"/>
      <c r="FXU90" s="52"/>
      <c r="FXV90" s="52"/>
      <c r="FXW90" s="52"/>
      <c r="FXX90" s="52"/>
      <c r="FXY90" s="52"/>
      <c r="FXZ90" s="52"/>
      <c r="FYA90" s="52"/>
      <c r="FYB90" s="52"/>
      <c r="FYC90" s="52"/>
      <c r="FYD90" s="52"/>
      <c r="FYE90" s="52"/>
      <c r="FYF90" s="52"/>
      <c r="FYG90" s="52"/>
      <c r="FYH90" s="52"/>
      <c r="FYI90" s="52"/>
      <c r="FYJ90" s="52"/>
      <c r="FYK90" s="52"/>
      <c r="FYL90" s="52"/>
      <c r="FYM90" s="52"/>
      <c r="FYN90" s="52"/>
      <c r="FYO90" s="52"/>
      <c r="FYP90" s="52"/>
      <c r="FYQ90" s="52"/>
      <c r="FYR90" s="52"/>
      <c r="FYS90" s="52"/>
      <c r="FYT90" s="52"/>
      <c r="FYU90" s="52"/>
      <c r="FYV90" s="52"/>
      <c r="FYW90" s="52"/>
      <c r="FYX90" s="52"/>
      <c r="FYY90" s="52"/>
      <c r="FYZ90" s="52"/>
      <c r="FZA90" s="52"/>
      <c r="FZB90" s="52"/>
      <c r="FZC90" s="52"/>
      <c r="FZD90" s="52"/>
      <c r="FZE90" s="52"/>
      <c r="FZF90" s="52"/>
      <c r="FZG90" s="52"/>
      <c r="FZH90" s="52"/>
      <c r="FZI90" s="52"/>
      <c r="FZJ90" s="52"/>
      <c r="FZK90" s="52"/>
      <c r="FZL90" s="52"/>
      <c r="FZM90" s="52"/>
      <c r="FZN90" s="52"/>
      <c r="FZO90" s="52"/>
      <c r="FZP90" s="52"/>
      <c r="FZQ90" s="52"/>
      <c r="FZR90" s="52"/>
      <c r="FZS90" s="52"/>
      <c r="FZT90" s="52"/>
      <c r="FZU90" s="52"/>
      <c r="FZV90" s="52"/>
      <c r="FZW90" s="52"/>
      <c r="FZX90" s="52"/>
      <c r="FZY90" s="52"/>
      <c r="FZZ90" s="52"/>
      <c r="GAA90" s="52"/>
      <c r="GAB90" s="52"/>
      <c r="GAC90" s="52"/>
      <c r="GAD90" s="52"/>
      <c r="GAE90" s="52"/>
      <c r="GAF90" s="52"/>
      <c r="GAG90" s="52"/>
      <c r="GAH90" s="52"/>
      <c r="GAI90" s="52"/>
      <c r="GAJ90" s="52"/>
      <c r="GAK90" s="52"/>
      <c r="GAL90" s="52"/>
      <c r="GAM90" s="52"/>
      <c r="GAN90" s="52"/>
      <c r="GAO90" s="52"/>
      <c r="GAP90" s="52"/>
      <c r="GAQ90" s="52"/>
      <c r="GAR90" s="52"/>
      <c r="GAS90" s="52"/>
      <c r="GAT90" s="52"/>
      <c r="GAU90" s="52"/>
      <c r="GAV90" s="52"/>
      <c r="GAW90" s="52"/>
      <c r="GAX90" s="52"/>
      <c r="GAY90" s="52"/>
      <c r="GAZ90" s="52"/>
      <c r="GBA90" s="52"/>
      <c r="GBB90" s="52"/>
      <c r="GBC90" s="52"/>
      <c r="GBD90" s="52"/>
      <c r="GBE90" s="52"/>
      <c r="GBF90" s="52"/>
      <c r="GBG90" s="52"/>
      <c r="GBH90" s="52"/>
      <c r="GBI90" s="52"/>
      <c r="GBJ90" s="52"/>
      <c r="GBK90" s="52"/>
      <c r="GBL90" s="52"/>
      <c r="GBM90" s="52"/>
      <c r="GBN90" s="52"/>
      <c r="GBO90" s="52"/>
      <c r="GBP90" s="52"/>
      <c r="GBQ90" s="52"/>
      <c r="GBR90" s="52"/>
      <c r="GBS90" s="52"/>
      <c r="GBT90" s="52"/>
      <c r="GBU90" s="52"/>
      <c r="GBV90" s="52"/>
      <c r="GBW90" s="52"/>
      <c r="GBX90" s="52"/>
      <c r="GBY90" s="52"/>
      <c r="GBZ90" s="52"/>
      <c r="GCA90" s="52"/>
      <c r="GCB90" s="52"/>
      <c r="GCC90" s="52"/>
      <c r="GCD90" s="52"/>
      <c r="GCE90" s="52"/>
      <c r="GCF90" s="52"/>
      <c r="GCG90" s="52"/>
      <c r="GCH90" s="52"/>
      <c r="GCI90" s="52"/>
      <c r="GCJ90" s="52"/>
      <c r="GCK90" s="52"/>
      <c r="GCL90" s="52"/>
      <c r="GCM90" s="52"/>
      <c r="GCN90" s="52"/>
      <c r="GCO90" s="52"/>
      <c r="GCP90" s="52"/>
      <c r="GCQ90" s="52"/>
      <c r="GCR90" s="52"/>
      <c r="GCS90" s="52"/>
      <c r="GCT90" s="52"/>
      <c r="GCU90" s="52"/>
      <c r="GCV90" s="52"/>
      <c r="GCW90" s="52"/>
      <c r="GCX90" s="52"/>
      <c r="GCY90" s="52"/>
      <c r="GCZ90" s="52"/>
      <c r="GDA90" s="52"/>
      <c r="GDB90" s="52"/>
      <c r="GDC90" s="52"/>
      <c r="GDD90" s="52"/>
      <c r="GDE90" s="52"/>
      <c r="GDF90" s="52"/>
      <c r="GDG90" s="52"/>
      <c r="GDH90" s="52"/>
      <c r="GDI90" s="52"/>
      <c r="GDJ90" s="52"/>
      <c r="GDK90" s="52"/>
      <c r="GDL90" s="52"/>
      <c r="GDM90" s="52"/>
      <c r="GDN90" s="52"/>
      <c r="GDO90" s="52"/>
      <c r="GDP90" s="52"/>
      <c r="GDQ90" s="52"/>
      <c r="GDR90" s="52"/>
      <c r="GDS90" s="52"/>
      <c r="GDT90" s="52"/>
      <c r="GDU90" s="52"/>
      <c r="GDV90" s="52"/>
      <c r="GDW90" s="52"/>
      <c r="GDX90" s="52"/>
      <c r="GDY90" s="52"/>
      <c r="GDZ90" s="52"/>
      <c r="GEA90" s="52"/>
      <c r="GEB90" s="52"/>
      <c r="GEC90" s="52"/>
      <c r="GED90" s="52"/>
      <c r="GEE90" s="52"/>
      <c r="GEF90" s="52"/>
      <c r="GEG90" s="52"/>
      <c r="GEH90" s="52"/>
      <c r="GEI90" s="52"/>
      <c r="GEJ90" s="52"/>
      <c r="GEK90" s="52"/>
      <c r="GEL90" s="52"/>
      <c r="GEM90" s="52"/>
      <c r="GEN90" s="52"/>
      <c r="GEO90" s="52"/>
      <c r="GEP90" s="52"/>
      <c r="GEQ90" s="52"/>
      <c r="GER90" s="52"/>
      <c r="GES90" s="52"/>
      <c r="GET90" s="52"/>
      <c r="GEU90" s="52"/>
      <c r="GEV90" s="52"/>
      <c r="GEW90" s="52"/>
      <c r="GEX90" s="52"/>
      <c r="GEY90" s="52"/>
      <c r="GEZ90" s="52"/>
      <c r="GFA90" s="52"/>
      <c r="GFB90" s="52"/>
      <c r="GFC90" s="52"/>
      <c r="GFD90" s="52"/>
      <c r="GFE90" s="52"/>
      <c r="GFF90" s="52"/>
      <c r="GFG90" s="52"/>
      <c r="GFH90" s="52"/>
      <c r="GFI90" s="52"/>
      <c r="GFJ90" s="52"/>
      <c r="GFK90" s="52"/>
      <c r="GFL90" s="52"/>
      <c r="GFM90" s="52"/>
      <c r="GFN90" s="52"/>
      <c r="GFO90" s="52"/>
      <c r="GFP90" s="52"/>
      <c r="GFQ90" s="52"/>
      <c r="GFR90" s="52"/>
      <c r="GFS90" s="52"/>
      <c r="GFT90" s="52"/>
      <c r="GFU90" s="52"/>
      <c r="GFV90" s="52"/>
      <c r="GFW90" s="52"/>
      <c r="GFX90" s="52"/>
      <c r="GFY90" s="52"/>
      <c r="GFZ90" s="52"/>
      <c r="GGA90" s="52"/>
      <c r="GGB90" s="52"/>
      <c r="GGC90" s="52"/>
      <c r="GGD90" s="52"/>
      <c r="GGE90" s="52"/>
      <c r="GGF90" s="52"/>
      <c r="GGG90" s="52"/>
      <c r="GGH90" s="52"/>
      <c r="GGI90" s="52"/>
      <c r="GGJ90" s="52"/>
      <c r="GGK90" s="52"/>
      <c r="GGL90" s="52"/>
      <c r="GGM90" s="52"/>
      <c r="GGN90" s="52"/>
      <c r="GGO90" s="52"/>
      <c r="GGP90" s="52"/>
      <c r="GGQ90" s="52"/>
      <c r="GGR90" s="52"/>
      <c r="GGS90" s="52"/>
      <c r="GGT90" s="52"/>
      <c r="GGU90" s="52"/>
      <c r="GGV90" s="52"/>
      <c r="GGW90" s="52"/>
      <c r="GGX90" s="52"/>
      <c r="GGY90" s="52"/>
      <c r="GGZ90" s="52"/>
      <c r="GHA90" s="52"/>
      <c r="GHB90" s="52"/>
      <c r="GHC90" s="52"/>
      <c r="GHD90" s="52"/>
      <c r="GHE90" s="52"/>
      <c r="GHF90" s="52"/>
      <c r="GHG90" s="52"/>
      <c r="GHH90" s="52"/>
      <c r="GHI90" s="52"/>
      <c r="GHJ90" s="52"/>
      <c r="GHK90" s="52"/>
      <c r="GHL90" s="52"/>
      <c r="GHM90" s="52"/>
      <c r="GHN90" s="52"/>
      <c r="GHO90" s="52"/>
      <c r="GHP90" s="52"/>
      <c r="GHQ90" s="52"/>
      <c r="GHR90" s="52"/>
      <c r="GHS90" s="52"/>
      <c r="GHT90" s="52"/>
      <c r="GHU90" s="52"/>
      <c r="GHV90" s="52"/>
      <c r="GHW90" s="52"/>
      <c r="GHX90" s="52"/>
      <c r="GHY90" s="52"/>
      <c r="GHZ90" s="52"/>
      <c r="GIA90" s="52"/>
      <c r="GIB90" s="52"/>
      <c r="GIC90" s="52"/>
      <c r="GID90" s="52"/>
      <c r="GIE90" s="52"/>
      <c r="GIF90" s="52"/>
      <c r="GIG90" s="52"/>
      <c r="GIH90" s="52"/>
      <c r="GII90" s="52"/>
      <c r="GIJ90" s="52"/>
      <c r="GIK90" s="52"/>
      <c r="GIL90" s="52"/>
      <c r="GIM90" s="52"/>
      <c r="GIN90" s="52"/>
      <c r="GIO90" s="52"/>
      <c r="GIP90" s="52"/>
      <c r="GIQ90" s="52"/>
      <c r="GIR90" s="52"/>
      <c r="GIS90" s="52"/>
      <c r="GIT90" s="52"/>
      <c r="GIU90" s="52"/>
      <c r="GIV90" s="52"/>
      <c r="GIW90" s="52"/>
      <c r="GIX90" s="52"/>
      <c r="GIY90" s="52"/>
      <c r="GIZ90" s="52"/>
      <c r="GJA90" s="52"/>
      <c r="GJB90" s="52"/>
      <c r="GJC90" s="52"/>
      <c r="GJD90" s="52"/>
      <c r="GJE90" s="52"/>
      <c r="GJF90" s="52"/>
      <c r="GJG90" s="52"/>
      <c r="GJH90" s="52"/>
      <c r="GJI90" s="52"/>
      <c r="GJJ90" s="52"/>
      <c r="GJK90" s="52"/>
      <c r="GJL90" s="52"/>
      <c r="GJM90" s="52"/>
      <c r="GJN90" s="52"/>
      <c r="GJO90" s="52"/>
      <c r="GJP90" s="52"/>
      <c r="GJQ90" s="52"/>
      <c r="GJR90" s="52"/>
      <c r="GJS90" s="52"/>
      <c r="GJT90" s="52"/>
      <c r="GJU90" s="52"/>
      <c r="GJV90" s="52"/>
      <c r="GJW90" s="52"/>
      <c r="GJX90" s="52"/>
      <c r="GJY90" s="52"/>
      <c r="GJZ90" s="52"/>
      <c r="GKA90" s="52"/>
      <c r="GKB90" s="52"/>
      <c r="GKC90" s="52"/>
      <c r="GKD90" s="52"/>
      <c r="GKE90" s="52"/>
      <c r="GKF90" s="52"/>
      <c r="GKG90" s="52"/>
      <c r="GKH90" s="52"/>
      <c r="GKI90" s="52"/>
      <c r="GKJ90" s="52"/>
      <c r="GKK90" s="52"/>
      <c r="GKL90" s="52"/>
      <c r="GKM90" s="52"/>
      <c r="GKN90" s="52"/>
      <c r="GKO90" s="52"/>
      <c r="GKP90" s="52"/>
      <c r="GKQ90" s="52"/>
      <c r="GKR90" s="52"/>
      <c r="GKS90" s="52"/>
      <c r="GKT90" s="52"/>
      <c r="GKU90" s="52"/>
      <c r="GKV90" s="52"/>
      <c r="GKW90" s="52"/>
      <c r="GKX90" s="52"/>
      <c r="GKY90" s="52"/>
      <c r="GKZ90" s="52"/>
      <c r="GLA90" s="52"/>
      <c r="GLB90" s="52"/>
      <c r="GLC90" s="52"/>
      <c r="GLD90" s="52"/>
      <c r="GLE90" s="52"/>
      <c r="GLF90" s="52"/>
      <c r="GLG90" s="52"/>
      <c r="GLH90" s="52"/>
      <c r="GLI90" s="52"/>
      <c r="GLJ90" s="52"/>
      <c r="GLK90" s="52"/>
      <c r="GLL90" s="52"/>
      <c r="GLM90" s="52"/>
      <c r="GLN90" s="52"/>
      <c r="GLO90" s="52"/>
      <c r="GLP90" s="52"/>
      <c r="GLQ90" s="52"/>
      <c r="GLR90" s="52"/>
      <c r="GLS90" s="52"/>
      <c r="GLT90" s="52"/>
      <c r="GLU90" s="52"/>
      <c r="GLV90" s="52"/>
      <c r="GLW90" s="52"/>
      <c r="GLX90" s="52"/>
      <c r="GLY90" s="52"/>
      <c r="GLZ90" s="52"/>
      <c r="GMA90" s="52"/>
      <c r="GMB90" s="52"/>
      <c r="GMC90" s="52"/>
      <c r="GMD90" s="52"/>
      <c r="GME90" s="52"/>
      <c r="GMF90" s="52"/>
      <c r="GMG90" s="52"/>
      <c r="GMH90" s="52"/>
      <c r="GMI90" s="52"/>
      <c r="GMJ90" s="52"/>
      <c r="GMK90" s="52"/>
      <c r="GML90" s="52"/>
      <c r="GMM90" s="52"/>
      <c r="GMN90" s="52"/>
      <c r="GMO90" s="52"/>
      <c r="GMP90" s="52"/>
      <c r="GMQ90" s="52"/>
      <c r="GMR90" s="52"/>
      <c r="GMS90" s="52"/>
      <c r="GMT90" s="52"/>
      <c r="GMU90" s="52"/>
      <c r="GMV90" s="52"/>
      <c r="GMW90" s="52"/>
      <c r="GMX90" s="52"/>
      <c r="GMY90" s="52"/>
      <c r="GMZ90" s="52"/>
      <c r="GNA90" s="52"/>
      <c r="GNB90" s="52"/>
      <c r="GNC90" s="52"/>
      <c r="GND90" s="52"/>
      <c r="GNE90" s="52"/>
      <c r="GNF90" s="52"/>
      <c r="GNG90" s="52"/>
      <c r="GNH90" s="52"/>
      <c r="GNI90" s="52"/>
      <c r="GNJ90" s="52"/>
      <c r="GNK90" s="52"/>
      <c r="GNL90" s="52"/>
      <c r="GNM90" s="52"/>
      <c r="GNN90" s="52"/>
      <c r="GNO90" s="52"/>
      <c r="GNP90" s="52"/>
      <c r="GNQ90" s="52"/>
      <c r="GNR90" s="52"/>
      <c r="GNS90" s="52"/>
      <c r="GNT90" s="52"/>
      <c r="GNU90" s="52"/>
      <c r="GNV90" s="52"/>
      <c r="GNW90" s="52"/>
      <c r="GNX90" s="52"/>
      <c r="GNY90" s="52"/>
      <c r="GNZ90" s="52"/>
      <c r="GOA90" s="52"/>
      <c r="GOB90" s="52"/>
      <c r="GOC90" s="52"/>
      <c r="GOD90" s="52"/>
      <c r="GOE90" s="52"/>
      <c r="GOF90" s="52"/>
      <c r="GOG90" s="52"/>
      <c r="GOH90" s="52"/>
      <c r="GOI90" s="52"/>
      <c r="GOJ90" s="52"/>
      <c r="GOK90" s="52"/>
      <c r="GOL90" s="52"/>
      <c r="GOM90" s="52"/>
      <c r="GON90" s="52"/>
      <c r="GOO90" s="52"/>
      <c r="GOP90" s="52"/>
      <c r="GOQ90" s="52"/>
      <c r="GOR90" s="52"/>
      <c r="GOS90" s="52"/>
      <c r="GOT90" s="52"/>
      <c r="GOU90" s="52"/>
      <c r="GOV90" s="52"/>
      <c r="GOW90" s="52"/>
      <c r="GOX90" s="52"/>
      <c r="GOY90" s="52"/>
      <c r="GOZ90" s="52"/>
      <c r="GPA90" s="52"/>
      <c r="GPB90" s="52"/>
      <c r="GPC90" s="52"/>
      <c r="GPD90" s="52"/>
      <c r="GPE90" s="52"/>
      <c r="GPF90" s="52"/>
      <c r="GPG90" s="52"/>
      <c r="GPH90" s="52"/>
      <c r="GPI90" s="52"/>
      <c r="GPJ90" s="52"/>
      <c r="GPK90" s="52"/>
      <c r="GPL90" s="52"/>
      <c r="GPM90" s="52"/>
      <c r="GPN90" s="52"/>
      <c r="GPO90" s="52"/>
      <c r="GPP90" s="52"/>
      <c r="GPQ90" s="52"/>
      <c r="GPR90" s="52"/>
      <c r="GPS90" s="52"/>
      <c r="GPT90" s="52"/>
      <c r="GPU90" s="52"/>
      <c r="GPV90" s="52"/>
      <c r="GPW90" s="52"/>
      <c r="GPX90" s="52"/>
      <c r="GPY90" s="52"/>
      <c r="GPZ90" s="52"/>
      <c r="GQA90" s="52"/>
      <c r="GQB90" s="52"/>
      <c r="GQC90" s="52"/>
      <c r="GQD90" s="52"/>
      <c r="GQE90" s="52"/>
      <c r="GQF90" s="52"/>
      <c r="GQG90" s="52"/>
      <c r="GQH90" s="52"/>
      <c r="GQI90" s="52"/>
      <c r="GQJ90" s="52"/>
      <c r="GQK90" s="52"/>
      <c r="GQL90" s="52"/>
      <c r="GQM90" s="52"/>
      <c r="GQN90" s="52"/>
      <c r="GQO90" s="52"/>
      <c r="GQP90" s="52"/>
      <c r="GQQ90" s="52"/>
      <c r="GQR90" s="52"/>
      <c r="GQS90" s="52"/>
      <c r="GQT90" s="52"/>
      <c r="GQU90" s="52"/>
      <c r="GQV90" s="52"/>
      <c r="GQW90" s="52"/>
      <c r="GQX90" s="52"/>
      <c r="GQY90" s="52"/>
      <c r="GQZ90" s="52"/>
      <c r="GRA90" s="52"/>
      <c r="GRB90" s="52"/>
      <c r="GRC90" s="52"/>
      <c r="GRD90" s="52"/>
      <c r="GRE90" s="52"/>
      <c r="GRF90" s="52"/>
      <c r="GRG90" s="52"/>
      <c r="GRH90" s="52"/>
      <c r="GRI90" s="52"/>
      <c r="GRJ90" s="52"/>
      <c r="GRK90" s="52"/>
      <c r="GRL90" s="52"/>
      <c r="GRM90" s="52"/>
      <c r="GRN90" s="52"/>
      <c r="GRO90" s="52"/>
      <c r="GRP90" s="52"/>
      <c r="GRQ90" s="52"/>
      <c r="GRR90" s="52"/>
      <c r="GRS90" s="52"/>
      <c r="GRT90" s="52"/>
      <c r="GRU90" s="52"/>
      <c r="GRV90" s="52"/>
      <c r="GRW90" s="52"/>
      <c r="GRX90" s="52"/>
      <c r="GRY90" s="52"/>
      <c r="GRZ90" s="52"/>
      <c r="GSA90" s="52"/>
      <c r="GSB90" s="52"/>
      <c r="GSC90" s="52"/>
      <c r="GSD90" s="52"/>
      <c r="GSE90" s="52"/>
      <c r="GSF90" s="52"/>
      <c r="GSG90" s="52"/>
      <c r="GSH90" s="52"/>
      <c r="GSI90" s="52"/>
      <c r="GSJ90" s="52"/>
      <c r="GSK90" s="52"/>
      <c r="GSL90" s="52"/>
      <c r="GSM90" s="52"/>
      <c r="GSN90" s="52"/>
      <c r="GSO90" s="52"/>
      <c r="GSP90" s="52"/>
      <c r="GSQ90" s="52"/>
      <c r="GSR90" s="52"/>
      <c r="GSS90" s="52"/>
      <c r="GST90" s="52"/>
      <c r="GSU90" s="52"/>
      <c r="GSV90" s="52"/>
      <c r="GSW90" s="52"/>
      <c r="GSX90" s="52"/>
      <c r="GSY90" s="52"/>
      <c r="GSZ90" s="52"/>
      <c r="GTA90" s="52"/>
      <c r="GTB90" s="52"/>
      <c r="GTC90" s="52"/>
      <c r="GTD90" s="52"/>
      <c r="GTE90" s="52"/>
      <c r="GTF90" s="52"/>
      <c r="GTG90" s="52"/>
      <c r="GTH90" s="52"/>
      <c r="GTI90" s="52"/>
      <c r="GTJ90" s="52"/>
      <c r="GTK90" s="52"/>
      <c r="GTL90" s="52"/>
      <c r="GTM90" s="52"/>
      <c r="GTN90" s="52"/>
      <c r="GTO90" s="52"/>
      <c r="GTP90" s="52"/>
      <c r="GTQ90" s="52"/>
      <c r="GTR90" s="52"/>
      <c r="GTS90" s="52"/>
      <c r="GTT90" s="52"/>
      <c r="GTU90" s="52"/>
      <c r="GTV90" s="52"/>
      <c r="GTW90" s="52"/>
      <c r="GTX90" s="52"/>
      <c r="GTY90" s="52"/>
      <c r="GTZ90" s="52"/>
      <c r="GUA90" s="52"/>
      <c r="GUB90" s="52"/>
      <c r="GUC90" s="52"/>
      <c r="GUD90" s="52"/>
      <c r="GUE90" s="52"/>
      <c r="GUF90" s="52"/>
      <c r="GUG90" s="52"/>
      <c r="GUH90" s="52"/>
      <c r="GUI90" s="52"/>
      <c r="GUJ90" s="52"/>
      <c r="GUK90" s="52"/>
      <c r="GUL90" s="52"/>
      <c r="GUM90" s="52"/>
      <c r="GUN90" s="52"/>
      <c r="GUO90" s="52"/>
      <c r="GUP90" s="52"/>
      <c r="GUQ90" s="52"/>
      <c r="GUR90" s="52"/>
      <c r="GUS90" s="52"/>
      <c r="GUT90" s="52"/>
      <c r="GUU90" s="52"/>
      <c r="GUV90" s="52"/>
      <c r="GUW90" s="52"/>
      <c r="GUX90" s="52"/>
      <c r="GUY90" s="52"/>
      <c r="GUZ90" s="52"/>
      <c r="GVA90" s="52"/>
      <c r="GVB90" s="52"/>
      <c r="GVC90" s="52"/>
      <c r="GVD90" s="52"/>
      <c r="GVE90" s="52"/>
      <c r="GVF90" s="52"/>
      <c r="GVG90" s="52"/>
      <c r="GVH90" s="52"/>
      <c r="GVI90" s="52"/>
      <c r="GVJ90" s="52"/>
      <c r="GVK90" s="52"/>
      <c r="GVL90" s="52"/>
      <c r="GVM90" s="52"/>
      <c r="GVN90" s="52"/>
      <c r="GVO90" s="52"/>
      <c r="GVP90" s="52"/>
      <c r="GVQ90" s="52"/>
      <c r="GVR90" s="52"/>
      <c r="GVS90" s="52"/>
      <c r="GVT90" s="52"/>
      <c r="GVU90" s="52"/>
      <c r="GVV90" s="52"/>
      <c r="GVW90" s="52"/>
      <c r="GVX90" s="52"/>
      <c r="GVY90" s="52"/>
      <c r="GVZ90" s="52"/>
      <c r="GWA90" s="52"/>
      <c r="GWB90" s="52"/>
      <c r="GWC90" s="52"/>
      <c r="GWD90" s="52"/>
      <c r="GWE90" s="52"/>
      <c r="GWF90" s="52"/>
      <c r="GWG90" s="52"/>
      <c r="GWH90" s="52"/>
      <c r="GWI90" s="52"/>
      <c r="GWJ90" s="52"/>
      <c r="GWK90" s="52"/>
      <c r="GWL90" s="52"/>
      <c r="GWM90" s="52"/>
      <c r="GWN90" s="52"/>
      <c r="GWO90" s="52"/>
      <c r="GWP90" s="52"/>
      <c r="GWQ90" s="52"/>
      <c r="GWR90" s="52"/>
      <c r="GWS90" s="52"/>
      <c r="GWT90" s="52"/>
      <c r="GWU90" s="52"/>
      <c r="GWV90" s="52"/>
      <c r="GWW90" s="52"/>
      <c r="GWX90" s="52"/>
      <c r="GWY90" s="52"/>
      <c r="GWZ90" s="52"/>
      <c r="GXA90" s="52"/>
      <c r="GXB90" s="52"/>
      <c r="GXC90" s="52"/>
      <c r="GXD90" s="52"/>
      <c r="GXE90" s="52"/>
      <c r="GXF90" s="52"/>
      <c r="GXG90" s="52"/>
      <c r="GXH90" s="52"/>
      <c r="GXI90" s="52"/>
      <c r="GXJ90" s="52"/>
      <c r="GXK90" s="52"/>
      <c r="GXL90" s="52"/>
      <c r="GXM90" s="52"/>
      <c r="GXN90" s="52"/>
      <c r="GXO90" s="52"/>
      <c r="GXP90" s="52"/>
      <c r="GXQ90" s="52"/>
      <c r="GXR90" s="52"/>
      <c r="GXS90" s="52"/>
      <c r="GXT90" s="52"/>
      <c r="GXU90" s="52"/>
      <c r="GXV90" s="52"/>
      <c r="GXW90" s="52"/>
      <c r="GXX90" s="52"/>
      <c r="GXY90" s="52"/>
      <c r="GXZ90" s="52"/>
      <c r="GYA90" s="52"/>
      <c r="GYB90" s="52"/>
      <c r="GYC90" s="52"/>
      <c r="GYD90" s="52"/>
      <c r="GYE90" s="52"/>
      <c r="GYF90" s="52"/>
      <c r="GYG90" s="52"/>
      <c r="GYH90" s="52"/>
      <c r="GYI90" s="52"/>
      <c r="GYJ90" s="52"/>
      <c r="GYK90" s="52"/>
      <c r="GYL90" s="52"/>
      <c r="GYM90" s="52"/>
      <c r="GYN90" s="52"/>
      <c r="GYO90" s="52"/>
      <c r="GYP90" s="52"/>
      <c r="GYQ90" s="52"/>
      <c r="GYR90" s="52"/>
      <c r="GYS90" s="52"/>
      <c r="GYT90" s="52"/>
      <c r="GYU90" s="52"/>
      <c r="GYV90" s="52"/>
      <c r="GYW90" s="52"/>
      <c r="GYX90" s="52"/>
      <c r="GYY90" s="52"/>
      <c r="GYZ90" s="52"/>
      <c r="GZA90" s="52"/>
      <c r="GZB90" s="52"/>
      <c r="GZC90" s="52"/>
      <c r="GZD90" s="52"/>
      <c r="GZE90" s="52"/>
      <c r="GZF90" s="52"/>
      <c r="GZG90" s="52"/>
      <c r="GZH90" s="52"/>
      <c r="GZI90" s="52"/>
      <c r="GZJ90" s="52"/>
      <c r="GZK90" s="52"/>
      <c r="GZL90" s="52"/>
      <c r="GZM90" s="52"/>
      <c r="GZN90" s="52"/>
      <c r="GZO90" s="52"/>
      <c r="GZP90" s="52"/>
      <c r="GZQ90" s="52"/>
      <c r="GZR90" s="52"/>
      <c r="GZS90" s="52"/>
      <c r="GZT90" s="52"/>
      <c r="GZU90" s="52"/>
      <c r="GZV90" s="52"/>
      <c r="GZW90" s="52"/>
      <c r="GZX90" s="52"/>
      <c r="GZY90" s="52"/>
      <c r="GZZ90" s="52"/>
      <c r="HAA90" s="52"/>
      <c r="HAB90" s="52"/>
      <c r="HAC90" s="52"/>
      <c r="HAD90" s="52"/>
      <c r="HAE90" s="52"/>
      <c r="HAF90" s="52"/>
      <c r="HAG90" s="52"/>
      <c r="HAH90" s="52"/>
      <c r="HAI90" s="52"/>
      <c r="HAJ90" s="52"/>
      <c r="HAK90" s="52"/>
      <c r="HAL90" s="52"/>
      <c r="HAM90" s="52"/>
      <c r="HAN90" s="52"/>
      <c r="HAO90" s="52"/>
      <c r="HAP90" s="52"/>
      <c r="HAQ90" s="52"/>
      <c r="HAR90" s="52"/>
      <c r="HAS90" s="52"/>
      <c r="HAT90" s="52"/>
      <c r="HAU90" s="52"/>
      <c r="HAV90" s="52"/>
      <c r="HAW90" s="52"/>
      <c r="HAX90" s="52"/>
      <c r="HAY90" s="52"/>
      <c r="HAZ90" s="52"/>
      <c r="HBA90" s="52"/>
      <c r="HBB90" s="52"/>
      <c r="HBC90" s="52"/>
      <c r="HBD90" s="52"/>
      <c r="HBE90" s="52"/>
      <c r="HBF90" s="52"/>
      <c r="HBG90" s="52"/>
      <c r="HBH90" s="52"/>
      <c r="HBI90" s="52"/>
      <c r="HBJ90" s="52"/>
      <c r="HBK90" s="52"/>
      <c r="HBL90" s="52"/>
      <c r="HBM90" s="52"/>
      <c r="HBN90" s="52"/>
      <c r="HBO90" s="52"/>
      <c r="HBP90" s="52"/>
      <c r="HBQ90" s="52"/>
      <c r="HBR90" s="52"/>
      <c r="HBS90" s="52"/>
      <c r="HBT90" s="52"/>
      <c r="HBU90" s="52"/>
      <c r="HBV90" s="52"/>
      <c r="HBW90" s="52"/>
      <c r="HBX90" s="52"/>
      <c r="HBY90" s="52"/>
      <c r="HBZ90" s="52"/>
      <c r="HCA90" s="52"/>
      <c r="HCB90" s="52"/>
      <c r="HCC90" s="52"/>
      <c r="HCD90" s="52"/>
      <c r="HCE90" s="52"/>
      <c r="HCF90" s="52"/>
      <c r="HCG90" s="52"/>
      <c r="HCH90" s="52"/>
      <c r="HCI90" s="52"/>
      <c r="HCJ90" s="52"/>
      <c r="HCK90" s="52"/>
      <c r="HCL90" s="52"/>
      <c r="HCM90" s="52"/>
      <c r="HCN90" s="52"/>
      <c r="HCO90" s="52"/>
      <c r="HCP90" s="52"/>
      <c r="HCQ90" s="52"/>
      <c r="HCR90" s="52"/>
      <c r="HCS90" s="52"/>
      <c r="HCT90" s="52"/>
      <c r="HCU90" s="52"/>
      <c r="HCV90" s="52"/>
      <c r="HCW90" s="52"/>
      <c r="HCX90" s="52"/>
      <c r="HCY90" s="52"/>
      <c r="HCZ90" s="52"/>
      <c r="HDA90" s="52"/>
      <c r="HDB90" s="52"/>
      <c r="HDC90" s="52"/>
      <c r="HDD90" s="52"/>
      <c r="HDE90" s="52"/>
      <c r="HDF90" s="52"/>
      <c r="HDG90" s="52"/>
      <c r="HDH90" s="52"/>
      <c r="HDI90" s="52"/>
      <c r="HDJ90" s="52"/>
      <c r="HDK90" s="52"/>
      <c r="HDL90" s="52"/>
      <c r="HDM90" s="52"/>
      <c r="HDN90" s="52"/>
      <c r="HDO90" s="52"/>
      <c r="HDP90" s="52"/>
      <c r="HDQ90" s="52"/>
      <c r="HDR90" s="52"/>
      <c r="HDS90" s="52"/>
      <c r="HDT90" s="52"/>
      <c r="HDU90" s="52"/>
      <c r="HDV90" s="52"/>
      <c r="HDW90" s="52"/>
      <c r="HDX90" s="52"/>
      <c r="HDY90" s="52"/>
      <c r="HDZ90" s="52"/>
      <c r="HEA90" s="52"/>
      <c r="HEB90" s="52"/>
      <c r="HEC90" s="52"/>
      <c r="HED90" s="52"/>
      <c r="HEE90" s="52"/>
      <c r="HEF90" s="52"/>
      <c r="HEG90" s="52"/>
      <c r="HEH90" s="52"/>
      <c r="HEI90" s="52"/>
      <c r="HEJ90" s="52"/>
      <c r="HEK90" s="52"/>
      <c r="HEL90" s="52"/>
      <c r="HEM90" s="52"/>
      <c r="HEN90" s="52"/>
      <c r="HEO90" s="52"/>
      <c r="HEP90" s="52"/>
      <c r="HEQ90" s="52"/>
      <c r="HER90" s="52"/>
      <c r="HES90" s="52"/>
      <c r="HET90" s="52"/>
      <c r="HEU90" s="52"/>
      <c r="HEV90" s="52"/>
      <c r="HEW90" s="52"/>
      <c r="HEX90" s="52"/>
      <c r="HEY90" s="52"/>
      <c r="HEZ90" s="52"/>
      <c r="HFA90" s="52"/>
      <c r="HFB90" s="52"/>
      <c r="HFC90" s="52"/>
      <c r="HFD90" s="52"/>
      <c r="HFE90" s="52"/>
      <c r="HFF90" s="52"/>
      <c r="HFG90" s="52"/>
      <c r="HFH90" s="52"/>
      <c r="HFI90" s="52"/>
      <c r="HFJ90" s="52"/>
      <c r="HFK90" s="52"/>
      <c r="HFL90" s="52"/>
      <c r="HFM90" s="52"/>
      <c r="HFN90" s="52"/>
      <c r="HFO90" s="52"/>
      <c r="HFP90" s="52"/>
      <c r="HFQ90" s="52"/>
      <c r="HFR90" s="52"/>
      <c r="HFS90" s="52"/>
      <c r="HFT90" s="52"/>
      <c r="HFU90" s="52"/>
      <c r="HFV90" s="52"/>
      <c r="HFW90" s="52"/>
      <c r="HFX90" s="52"/>
      <c r="HFY90" s="52"/>
      <c r="HFZ90" s="52"/>
      <c r="HGA90" s="52"/>
      <c r="HGB90" s="52"/>
      <c r="HGC90" s="52"/>
      <c r="HGD90" s="52"/>
      <c r="HGE90" s="52"/>
      <c r="HGF90" s="52"/>
      <c r="HGG90" s="52"/>
      <c r="HGH90" s="52"/>
      <c r="HGI90" s="52"/>
      <c r="HGJ90" s="52"/>
      <c r="HGK90" s="52"/>
      <c r="HGL90" s="52"/>
      <c r="HGM90" s="52"/>
      <c r="HGN90" s="52"/>
      <c r="HGO90" s="52"/>
      <c r="HGP90" s="52"/>
      <c r="HGQ90" s="52"/>
      <c r="HGR90" s="52"/>
      <c r="HGS90" s="52"/>
      <c r="HGT90" s="52"/>
      <c r="HGU90" s="52"/>
      <c r="HGV90" s="52"/>
      <c r="HGW90" s="52"/>
      <c r="HGX90" s="52"/>
      <c r="HGY90" s="52"/>
      <c r="HGZ90" s="52"/>
      <c r="HHA90" s="52"/>
      <c r="HHB90" s="52"/>
      <c r="HHC90" s="52"/>
      <c r="HHD90" s="52"/>
      <c r="HHE90" s="52"/>
      <c r="HHF90" s="52"/>
      <c r="HHG90" s="52"/>
      <c r="HHH90" s="52"/>
      <c r="HHI90" s="52"/>
      <c r="HHJ90" s="52"/>
      <c r="HHK90" s="52"/>
      <c r="HHL90" s="52"/>
      <c r="HHM90" s="52"/>
      <c r="HHN90" s="52"/>
      <c r="HHO90" s="52"/>
      <c r="HHP90" s="52"/>
      <c r="HHQ90" s="52"/>
      <c r="HHR90" s="52"/>
      <c r="HHS90" s="52"/>
      <c r="HHT90" s="52"/>
      <c r="HHU90" s="52"/>
      <c r="HHV90" s="52"/>
      <c r="HHW90" s="52"/>
      <c r="HHX90" s="52"/>
      <c r="HHY90" s="52"/>
      <c r="HHZ90" s="52"/>
      <c r="HIA90" s="52"/>
      <c r="HIB90" s="52"/>
      <c r="HIC90" s="52"/>
      <c r="HID90" s="52"/>
      <c r="HIE90" s="52"/>
      <c r="HIF90" s="52"/>
      <c r="HIG90" s="52"/>
      <c r="HIH90" s="52"/>
      <c r="HII90" s="52"/>
      <c r="HIJ90" s="52"/>
      <c r="HIK90" s="52"/>
      <c r="HIL90" s="52"/>
      <c r="HIM90" s="52"/>
      <c r="HIN90" s="52"/>
      <c r="HIO90" s="52"/>
      <c r="HIP90" s="52"/>
      <c r="HIQ90" s="52"/>
      <c r="HIR90" s="52"/>
      <c r="HIS90" s="52"/>
      <c r="HIT90" s="52"/>
      <c r="HIU90" s="52"/>
      <c r="HIV90" s="52"/>
      <c r="HIW90" s="52"/>
      <c r="HIX90" s="52"/>
      <c r="HIY90" s="52"/>
      <c r="HIZ90" s="52"/>
      <c r="HJA90" s="52"/>
      <c r="HJB90" s="52"/>
      <c r="HJC90" s="52"/>
      <c r="HJD90" s="52"/>
      <c r="HJE90" s="52"/>
      <c r="HJF90" s="52"/>
      <c r="HJG90" s="52"/>
      <c r="HJH90" s="52"/>
      <c r="HJI90" s="52"/>
      <c r="HJJ90" s="52"/>
      <c r="HJK90" s="52"/>
      <c r="HJL90" s="52"/>
      <c r="HJM90" s="52"/>
      <c r="HJN90" s="52"/>
      <c r="HJO90" s="52"/>
      <c r="HJP90" s="52"/>
      <c r="HJQ90" s="52"/>
      <c r="HJR90" s="52"/>
      <c r="HJS90" s="52"/>
      <c r="HJT90" s="52"/>
      <c r="HJU90" s="52"/>
      <c r="HJV90" s="52"/>
      <c r="HJW90" s="52"/>
      <c r="HJX90" s="52"/>
      <c r="HJY90" s="52"/>
      <c r="HJZ90" s="52"/>
      <c r="HKA90" s="52"/>
      <c r="HKB90" s="52"/>
      <c r="HKC90" s="52"/>
      <c r="HKD90" s="52"/>
      <c r="HKE90" s="52"/>
      <c r="HKF90" s="52"/>
      <c r="HKG90" s="52"/>
      <c r="HKH90" s="52"/>
      <c r="HKI90" s="52"/>
      <c r="HKJ90" s="52"/>
      <c r="HKK90" s="52"/>
      <c r="HKL90" s="52"/>
      <c r="HKM90" s="52"/>
      <c r="HKN90" s="52"/>
      <c r="HKO90" s="52"/>
      <c r="HKP90" s="52"/>
      <c r="HKQ90" s="52"/>
      <c r="HKR90" s="52"/>
      <c r="HKS90" s="52"/>
      <c r="HKT90" s="52"/>
      <c r="HKU90" s="52"/>
      <c r="HKV90" s="52"/>
      <c r="HKW90" s="52"/>
      <c r="HKX90" s="52"/>
      <c r="HKY90" s="52"/>
      <c r="HKZ90" s="52"/>
      <c r="HLA90" s="52"/>
      <c r="HLB90" s="52"/>
      <c r="HLC90" s="52"/>
      <c r="HLD90" s="52"/>
      <c r="HLE90" s="52"/>
      <c r="HLF90" s="52"/>
      <c r="HLG90" s="52"/>
      <c r="HLH90" s="52"/>
      <c r="HLI90" s="52"/>
      <c r="HLJ90" s="52"/>
      <c r="HLK90" s="52"/>
      <c r="HLL90" s="52"/>
      <c r="HLM90" s="52"/>
      <c r="HLN90" s="52"/>
      <c r="HLO90" s="52"/>
      <c r="HLP90" s="52"/>
      <c r="HLQ90" s="52"/>
      <c r="HLR90" s="52"/>
      <c r="HLS90" s="52"/>
      <c r="HLT90" s="52"/>
      <c r="HLU90" s="52"/>
      <c r="HLV90" s="52"/>
      <c r="HLW90" s="52"/>
      <c r="HLX90" s="52"/>
      <c r="HLY90" s="52"/>
      <c r="HLZ90" s="52"/>
      <c r="HMA90" s="52"/>
      <c r="HMB90" s="52"/>
      <c r="HMC90" s="52"/>
      <c r="HMD90" s="52"/>
      <c r="HME90" s="52"/>
      <c r="HMF90" s="52"/>
      <c r="HMG90" s="52"/>
      <c r="HMH90" s="52"/>
      <c r="HMI90" s="52"/>
      <c r="HMJ90" s="52"/>
      <c r="HMK90" s="52"/>
      <c r="HML90" s="52"/>
      <c r="HMM90" s="52"/>
      <c r="HMN90" s="52"/>
      <c r="HMO90" s="52"/>
      <c r="HMP90" s="52"/>
      <c r="HMQ90" s="52"/>
      <c r="HMR90" s="52"/>
      <c r="HMS90" s="52"/>
      <c r="HMT90" s="52"/>
      <c r="HMU90" s="52"/>
      <c r="HMV90" s="52"/>
      <c r="HMW90" s="52"/>
      <c r="HMX90" s="52"/>
      <c r="HMY90" s="52"/>
      <c r="HMZ90" s="52"/>
      <c r="HNA90" s="52"/>
      <c r="HNB90" s="52"/>
      <c r="HNC90" s="52"/>
      <c r="HND90" s="52"/>
      <c r="HNE90" s="52"/>
      <c r="HNF90" s="52"/>
      <c r="HNG90" s="52"/>
      <c r="HNH90" s="52"/>
      <c r="HNI90" s="52"/>
      <c r="HNJ90" s="52"/>
      <c r="HNK90" s="52"/>
      <c r="HNL90" s="52"/>
      <c r="HNM90" s="52"/>
      <c r="HNN90" s="52"/>
      <c r="HNO90" s="52"/>
      <c r="HNP90" s="52"/>
      <c r="HNQ90" s="52"/>
      <c r="HNR90" s="52"/>
      <c r="HNS90" s="52"/>
      <c r="HNT90" s="52"/>
      <c r="HNU90" s="52"/>
      <c r="HNV90" s="52"/>
      <c r="HNW90" s="52"/>
      <c r="HNX90" s="52"/>
      <c r="HNY90" s="52"/>
      <c r="HNZ90" s="52"/>
      <c r="HOA90" s="52"/>
      <c r="HOB90" s="52"/>
      <c r="HOC90" s="52"/>
      <c r="HOD90" s="52"/>
      <c r="HOE90" s="52"/>
      <c r="HOF90" s="52"/>
      <c r="HOG90" s="52"/>
      <c r="HOH90" s="52"/>
      <c r="HOI90" s="52"/>
      <c r="HOJ90" s="52"/>
      <c r="HOK90" s="52"/>
      <c r="HOL90" s="52"/>
      <c r="HOM90" s="52"/>
      <c r="HON90" s="52"/>
      <c r="HOO90" s="52"/>
      <c r="HOP90" s="52"/>
      <c r="HOQ90" s="52"/>
      <c r="HOR90" s="52"/>
      <c r="HOS90" s="52"/>
      <c r="HOT90" s="52"/>
      <c r="HOU90" s="52"/>
      <c r="HOV90" s="52"/>
      <c r="HOW90" s="52"/>
      <c r="HOX90" s="52"/>
      <c r="HOY90" s="52"/>
      <c r="HOZ90" s="52"/>
      <c r="HPA90" s="52"/>
      <c r="HPB90" s="52"/>
      <c r="HPC90" s="52"/>
      <c r="HPD90" s="52"/>
      <c r="HPE90" s="52"/>
      <c r="HPF90" s="52"/>
      <c r="HPG90" s="52"/>
      <c r="HPH90" s="52"/>
      <c r="HPI90" s="52"/>
      <c r="HPJ90" s="52"/>
      <c r="HPK90" s="52"/>
      <c r="HPL90" s="52"/>
      <c r="HPM90" s="52"/>
      <c r="HPN90" s="52"/>
      <c r="HPO90" s="52"/>
      <c r="HPP90" s="52"/>
      <c r="HPQ90" s="52"/>
      <c r="HPR90" s="52"/>
      <c r="HPS90" s="52"/>
      <c r="HPT90" s="52"/>
      <c r="HPU90" s="52"/>
      <c r="HPV90" s="52"/>
      <c r="HPW90" s="52"/>
      <c r="HPX90" s="52"/>
      <c r="HPY90" s="52"/>
      <c r="HPZ90" s="52"/>
      <c r="HQA90" s="52"/>
      <c r="HQB90" s="52"/>
      <c r="HQC90" s="52"/>
      <c r="HQD90" s="52"/>
      <c r="HQE90" s="52"/>
      <c r="HQF90" s="52"/>
      <c r="HQG90" s="52"/>
      <c r="HQH90" s="52"/>
      <c r="HQI90" s="52"/>
      <c r="HQJ90" s="52"/>
      <c r="HQK90" s="52"/>
      <c r="HQL90" s="52"/>
      <c r="HQM90" s="52"/>
      <c r="HQN90" s="52"/>
      <c r="HQO90" s="52"/>
      <c r="HQP90" s="52"/>
      <c r="HQQ90" s="52"/>
      <c r="HQR90" s="52"/>
      <c r="HQS90" s="52"/>
      <c r="HQT90" s="52"/>
      <c r="HQU90" s="52"/>
      <c r="HQV90" s="52"/>
      <c r="HQW90" s="52"/>
      <c r="HQX90" s="52"/>
      <c r="HQY90" s="52"/>
      <c r="HQZ90" s="52"/>
      <c r="HRA90" s="52"/>
      <c r="HRB90" s="52"/>
      <c r="HRC90" s="52"/>
      <c r="HRD90" s="52"/>
      <c r="HRE90" s="52"/>
      <c r="HRF90" s="52"/>
      <c r="HRG90" s="52"/>
      <c r="HRH90" s="52"/>
      <c r="HRI90" s="52"/>
      <c r="HRJ90" s="52"/>
      <c r="HRK90" s="52"/>
      <c r="HRL90" s="52"/>
      <c r="HRM90" s="52"/>
      <c r="HRN90" s="52"/>
      <c r="HRO90" s="52"/>
      <c r="HRP90" s="52"/>
      <c r="HRQ90" s="52"/>
      <c r="HRR90" s="52"/>
      <c r="HRS90" s="52"/>
      <c r="HRT90" s="52"/>
      <c r="HRU90" s="52"/>
      <c r="HRV90" s="52"/>
      <c r="HRW90" s="52"/>
      <c r="HRX90" s="52"/>
      <c r="HRY90" s="52"/>
      <c r="HRZ90" s="52"/>
      <c r="HSA90" s="52"/>
      <c r="HSB90" s="52"/>
      <c r="HSC90" s="52"/>
      <c r="HSD90" s="52"/>
      <c r="HSE90" s="52"/>
      <c r="HSF90" s="52"/>
      <c r="HSG90" s="52"/>
      <c r="HSH90" s="52"/>
      <c r="HSI90" s="52"/>
      <c r="HSJ90" s="52"/>
      <c r="HSK90" s="52"/>
      <c r="HSL90" s="52"/>
      <c r="HSM90" s="52"/>
      <c r="HSN90" s="52"/>
      <c r="HSO90" s="52"/>
      <c r="HSP90" s="52"/>
      <c r="HSQ90" s="52"/>
      <c r="HSR90" s="52"/>
      <c r="HSS90" s="52"/>
      <c r="HST90" s="52"/>
      <c r="HSU90" s="52"/>
      <c r="HSV90" s="52"/>
      <c r="HSW90" s="52"/>
      <c r="HSX90" s="52"/>
      <c r="HSY90" s="52"/>
      <c r="HSZ90" s="52"/>
      <c r="HTA90" s="52"/>
      <c r="HTB90" s="52"/>
      <c r="HTC90" s="52"/>
      <c r="HTD90" s="52"/>
      <c r="HTE90" s="52"/>
      <c r="HTF90" s="52"/>
      <c r="HTG90" s="52"/>
      <c r="HTH90" s="52"/>
      <c r="HTI90" s="52"/>
      <c r="HTJ90" s="52"/>
      <c r="HTK90" s="52"/>
      <c r="HTL90" s="52"/>
      <c r="HTM90" s="52"/>
      <c r="HTN90" s="52"/>
      <c r="HTO90" s="52"/>
      <c r="HTP90" s="52"/>
      <c r="HTQ90" s="52"/>
      <c r="HTR90" s="52"/>
      <c r="HTS90" s="52"/>
      <c r="HTT90" s="52"/>
      <c r="HTU90" s="52"/>
      <c r="HTV90" s="52"/>
      <c r="HTW90" s="52"/>
      <c r="HTX90" s="52"/>
      <c r="HTY90" s="52"/>
      <c r="HTZ90" s="52"/>
      <c r="HUA90" s="52"/>
      <c r="HUB90" s="52"/>
      <c r="HUC90" s="52"/>
      <c r="HUD90" s="52"/>
      <c r="HUE90" s="52"/>
      <c r="HUF90" s="52"/>
      <c r="HUG90" s="52"/>
      <c r="HUH90" s="52"/>
      <c r="HUI90" s="52"/>
      <c r="HUJ90" s="52"/>
      <c r="HUK90" s="52"/>
      <c r="HUL90" s="52"/>
      <c r="HUM90" s="52"/>
      <c r="HUN90" s="52"/>
      <c r="HUO90" s="52"/>
      <c r="HUP90" s="52"/>
      <c r="HUQ90" s="52"/>
      <c r="HUR90" s="52"/>
      <c r="HUS90" s="52"/>
      <c r="HUT90" s="52"/>
      <c r="HUU90" s="52"/>
      <c r="HUV90" s="52"/>
      <c r="HUW90" s="52"/>
      <c r="HUX90" s="52"/>
      <c r="HUY90" s="52"/>
      <c r="HUZ90" s="52"/>
      <c r="HVA90" s="52"/>
      <c r="HVB90" s="52"/>
      <c r="HVC90" s="52"/>
      <c r="HVD90" s="52"/>
      <c r="HVE90" s="52"/>
      <c r="HVF90" s="52"/>
      <c r="HVG90" s="52"/>
      <c r="HVH90" s="52"/>
      <c r="HVI90" s="52"/>
      <c r="HVJ90" s="52"/>
      <c r="HVK90" s="52"/>
      <c r="HVL90" s="52"/>
      <c r="HVM90" s="52"/>
      <c r="HVN90" s="52"/>
      <c r="HVO90" s="52"/>
      <c r="HVP90" s="52"/>
      <c r="HVQ90" s="52"/>
      <c r="HVR90" s="52"/>
      <c r="HVS90" s="52"/>
      <c r="HVT90" s="52"/>
      <c r="HVU90" s="52"/>
      <c r="HVV90" s="52"/>
      <c r="HVW90" s="52"/>
      <c r="HVX90" s="52"/>
      <c r="HVY90" s="52"/>
      <c r="HVZ90" s="52"/>
      <c r="HWA90" s="52"/>
      <c r="HWB90" s="52"/>
      <c r="HWC90" s="52"/>
      <c r="HWD90" s="52"/>
      <c r="HWE90" s="52"/>
      <c r="HWF90" s="52"/>
      <c r="HWG90" s="52"/>
      <c r="HWH90" s="52"/>
      <c r="HWI90" s="52"/>
      <c r="HWJ90" s="52"/>
      <c r="HWK90" s="52"/>
      <c r="HWL90" s="52"/>
      <c r="HWM90" s="52"/>
      <c r="HWN90" s="52"/>
      <c r="HWO90" s="52"/>
      <c r="HWP90" s="52"/>
      <c r="HWQ90" s="52"/>
      <c r="HWR90" s="52"/>
      <c r="HWS90" s="52"/>
      <c r="HWT90" s="52"/>
      <c r="HWU90" s="52"/>
      <c r="HWV90" s="52"/>
      <c r="HWW90" s="52"/>
      <c r="HWX90" s="52"/>
      <c r="HWY90" s="52"/>
      <c r="HWZ90" s="52"/>
      <c r="HXA90" s="52"/>
      <c r="HXB90" s="52"/>
      <c r="HXC90" s="52"/>
      <c r="HXD90" s="52"/>
      <c r="HXE90" s="52"/>
      <c r="HXF90" s="52"/>
      <c r="HXG90" s="52"/>
      <c r="HXH90" s="52"/>
      <c r="HXI90" s="52"/>
      <c r="HXJ90" s="52"/>
      <c r="HXK90" s="52"/>
      <c r="HXL90" s="52"/>
      <c r="HXM90" s="52"/>
      <c r="HXN90" s="52"/>
      <c r="HXO90" s="52"/>
      <c r="HXP90" s="52"/>
      <c r="HXQ90" s="52"/>
      <c r="HXR90" s="52"/>
      <c r="HXS90" s="52"/>
      <c r="HXT90" s="52"/>
      <c r="HXU90" s="52"/>
      <c r="HXV90" s="52"/>
      <c r="HXW90" s="52"/>
      <c r="HXX90" s="52"/>
      <c r="HXY90" s="52"/>
      <c r="HXZ90" s="52"/>
      <c r="HYA90" s="52"/>
      <c r="HYB90" s="52"/>
      <c r="HYC90" s="52"/>
      <c r="HYD90" s="52"/>
      <c r="HYE90" s="52"/>
      <c r="HYF90" s="52"/>
      <c r="HYG90" s="52"/>
      <c r="HYH90" s="52"/>
      <c r="HYI90" s="52"/>
      <c r="HYJ90" s="52"/>
      <c r="HYK90" s="52"/>
      <c r="HYL90" s="52"/>
      <c r="HYM90" s="52"/>
      <c r="HYN90" s="52"/>
      <c r="HYO90" s="52"/>
      <c r="HYP90" s="52"/>
      <c r="HYQ90" s="52"/>
      <c r="HYR90" s="52"/>
      <c r="HYS90" s="52"/>
      <c r="HYT90" s="52"/>
      <c r="HYU90" s="52"/>
      <c r="HYV90" s="52"/>
      <c r="HYW90" s="52"/>
      <c r="HYX90" s="52"/>
      <c r="HYY90" s="52"/>
      <c r="HYZ90" s="52"/>
      <c r="HZA90" s="52"/>
      <c r="HZB90" s="52"/>
      <c r="HZC90" s="52"/>
      <c r="HZD90" s="52"/>
      <c r="HZE90" s="52"/>
      <c r="HZF90" s="52"/>
      <c r="HZG90" s="52"/>
      <c r="HZH90" s="52"/>
      <c r="HZI90" s="52"/>
      <c r="HZJ90" s="52"/>
      <c r="HZK90" s="52"/>
      <c r="HZL90" s="52"/>
      <c r="HZM90" s="52"/>
      <c r="HZN90" s="52"/>
      <c r="HZO90" s="52"/>
      <c r="HZP90" s="52"/>
      <c r="HZQ90" s="52"/>
      <c r="HZR90" s="52"/>
      <c r="HZS90" s="52"/>
      <c r="HZT90" s="52"/>
      <c r="HZU90" s="52"/>
      <c r="HZV90" s="52"/>
      <c r="HZW90" s="52"/>
      <c r="HZX90" s="52"/>
      <c r="HZY90" s="52"/>
      <c r="HZZ90" s="52"/>
      <c r="IAA90" s="52"/>
      <c r="IAB90" s="52"/>
      <c r="IAC90" s="52"/>
      <c r="IAD90" s="52"/>
      <c r="IAE90" s="52"/>
      <c r="IAF90" s="52"/>
      <c r="IAG90" s="52"/>
      <c r="IAH90" s="52"/>
      <c r="IAI90" s="52"/>
      <c r="IAJ90" s="52"/>
      <c r="IAK90" s="52"/>
      <c r="IAL90" s="52"/>
      <c r="IAM90" s="52"/>
      <c r="IAN90" s="52"/>
      <c r="IAO90" s="52"/>
      <c r="IAP90" s="52"/>
      <c r="IAQ90" s="52"/>
      <c r="IAR90" s="52"/>
      <c r="IAS90" s="52"/>
      <c r="IAT90" s="52"/>
      <c r="IAU90" s="52"/>
      <c r="IAV90" s="52"/>
      <c r="IAW90" s="52"/>
      <c r="IAX90" s="52"/>
      <c r="IAY90" s="52"/>
      <c r="IAZ90" s="52"/>
      <c r="IBA90" s="52"/>
      <c r="IBB90" s="52"/>
      <c r="IBC90" s="52"/>
      <c r="IBD90" s="52"/>
      <c r="IBE90" s="52"/>
      <c r="IBF90" s="52"/>
      <c r="IBG90" s="52"/>
      <c r="IBH90" s="52"/>
      <c r="IBI90" s="52"/>
      <c r="IBJ90" s="52"/>
      <c r="IBK90" s="52"/>
      <c r="IBL90" s="52"/>
      <c r="IBM90" s="52"/>
      <c r="IBN90" s="52"/>
      <c r="IBO90" s="52"/>
      <c r="IBP90" s="52"/>
      <c r="IBQ90" s="52"/>
      <c r="IBR90" s="52"/>
      <c r="IBS90" s="52"/>
      <c r="IBT90" s="52"/>
      <c r="IBU90" s="52"/>
      <c r="IBV90" s="52"/>
      <c r="IBW90" s="52"/>
      <c r="IBX90" s="52"/>
      <c r="IBY90" s="52"/>
      <c r="IBZ90" s="52"/>
      <c r="ICA90" s="52"/>
      <c r="ICB90" s="52"/>
      <c r="ICC90" s="52"/>
      <c r="ICD90" s="52"/>
      <c r="ICE90" s="52"/>
      <c r="ICF90" s="52"/>
      <c r="ICG90" s="52"/>
      <c r="ICH90" s="52"/>
      <c r="ICI90" s="52"/>
      <c r="ICJ90" s="52"/>
      <c r="ICK90" s="52"/>
      <c r="ICL90" s="52"/>
      <c r="ICM90" s="52"/>
      <c r="ICN90" s="52"/>
      <c r="ICO90" s="52"/>
      <c r="ICP90" s="52"/>
      <c r="ICQ90" s="52"/>
      <c r="ICR90" s="52"/>
      <c r="ICS90" s="52"/>
      <c r="ICT90" s="52"/>
      <c r="ICU90" s="52"/>
      <c r="ICV90" s="52"/>
      <c r="ICW90" s="52"/>
      <c r="ICX90" s="52"/>
      <c r="ICY90" s="52"/>
      <c r="ICZ90" s="52"/>
      <c r="IDA90" s="52"/>
      <c r="IDB90" s="52"/>
      <c r="IDC90" s="52"/>
      <c r="IDD90" s="52"/>
      <c r="IDE90" s="52"/>
      <c r="IDF90" s="52"/>
      <c r="IDG90" s="52"/>
      <c r="IDH90" s="52"/>
      <c r="IDI90" s="52"/>
      <c r="IDJ90" s="52"/>
      <c r="IDK90" s="52"/>
      <c r="IDL90" s="52"/>
      <c r="IDM90" s="52"/>
      <c r="IDN90" s="52"/>
      <c r="IDO90" s="52"/>
      <c r="IDP90" s="52"/>
      <c r="IDQ90" s="52"/>
      <c r="IDR90" s="52"/>
      <c r="IDS90" s="52"/>
      <c r="IDT90" s="52"/>
      <c r="IDU90" s="52"/>
      <c r="IDV90" s="52"/>
      <c r="IDW90" s="52"/>
      <c r="IDX90" s="52"/>
      <c r="IDY90" s="52"/>
      <c r="IDZ90" s="52"/>
      <c r="IEA90" s="52"/>
      <c r="IEB90" s="52"/>
      <c r="IEC90" s="52"/>
      <c r="IED90" s="52"/>
      <c r="IEE90" s="52"/>
      <c r="IEF90" s="52"/>
      <c r="IEG90" s="52"/>
      <c r="IEH90" s="52"/>
      <c r="IEI90" s="52"/>
      <c r="IEJ90" s="52"/>
      <c r="IEK90" s="52"/>
      <c r="IEL90" s="52"/>
      <c r="IEM90" s="52"/>
      <c r="IEN90" s="52"/>
      <c r="IEO90" s="52"/>
      <c r="IEP90" s="52"/>
      <c r="IEQ90" s="52"/>
      <c r="IER90" s="52"/>
      <c r="IES90" s="52"/>
      <c r="IET90" s="52"/>
      <c r="IEU90" s="52"/>
      <c r="IEV90" s="52"/>
      <c r="IEW90" s="52"/>
      <c r="IEX90" s="52"/>
      <c r="IEY90" s="52"/>
      <c r="IEZ90" s="52"/>
      <c r="IFA90" s="52"/>
      <c r="IFB90" s="52"/>
      <c r="IFC90" s="52"/>
      <c r="IFD90" s="52"/>
      <c r="IFE90" s="52"/>
      <c r="IFF90" s="52"/>
      <c r="IFG90" s="52"/>
      <c r="IFH90" s="52"/>
      <c r="IFI90" s="52"/>
      <c r="IFJ90" s="52"/>
      <c r="IFK90" s="52"/>
      <c r="IFL90" s="52"/>
      <c r="IFM90" s="52"/>
      <c r="IFN90" s="52"/>
      <c r="IFO90" s="52"/>
      <c r="IFP90" s="52"/>
      <c r="IFQ90" s="52"/>
      <c r="IFR90" s="52"/>
      <c r="IFS90" s="52"/>
      <c r="IFT90" s="52"/>
      <c r="IFU90" s="52"/>
      <c r="IFV90" s="52"/>
      <c r="IFW90" s="52"/>
      <c r="IFX90" s="52"/>
      <c r="IFY90" s="52"/>
      <c r="IFZ90" s="52"/>
      <c r="IGA90" s="52"/>
      <c r="IGB90" s="52"/>
      <c r="IGC90" s="52"/>
      <c r="IGD90" s="52"/>
      <c r="IGE90" s="52"/>
      <c r="IGF90" s="52"/>
      <c r="IGG90" s="52"/>
      <c r="IGH90" s="52"/>
      <c r="IGI90" s="52"/>
      <c r="IGJ90" s="52"/>
      <c r="IGK90" s="52"/>
      <c r="IGL90" s="52"/>
      <c r="IGM90" s="52"/>
      <c r="IGN90" s="52"/>
      <c r="IGO90" s="52"/>
      <c r="IGP90" s="52"/>
      <c r="IGQ90" s="52"/>
      <c r="IGR90" s="52"/>
      <c r="IGS90" s="52"/>
      <c r="IGT90" s="52"/>
      <c r="IGU90" s="52"/>
      <c r="IGV90" s="52"/>
      <c r="IGW90" s="52"/>
      <c r="IGX90" s="52"/>
      <c r="IGY90" s="52"/>
      <c r="IGZ90" s="52"/>
      <c r="IHA90" s="52"/>
      <c r="IHB90" s="52"/>
      <c r="IHC90" s="52"/>
      <c r="IHD90" s="52"/>
      <c r="IHE90" s="52"/>
      <c r="IHF90" s="52"/>
      <c r="IHG90" s="52"/>
      <c r="IHH90" s="52"/>
      <c r="IHI90" s="52"/>
      <c r="IHJ90" s="52"/>
      <c r="IHK90" s="52"/>
      <c r="IHL90" s="52"/>
      <c r="IHM90" s="52"/>
      <c r="IHN90" s="52"/>
      <c r="IHO90" s="52"/>
      <c r="IHP90" s="52"/>
      <c r="IHQ90" s="52"/>
      <c r="IHR90" s="52"/>
      <c r="IHS90" s="52"/>
      <c r="IHT90" s="52"/>
      <c r="IHU90" s="52"/>
      <c r="IHV90" s="52"/>
      <c r="IHW90" s="52"/>
      <c r="IHX90" s="52"/>
      <c r="IHY90" s="52"/>
      <c r="IHZ90" s="52"/>
      <c r="IIA90" s="52"/>
      <c r="IIB90" s="52"/>
      <c r="IIC90" s="52"/>
      <c r="IID90" s="52"/>
      <c r="IIE90" s="52"/>
      <c r="IIF90" s="52"/>
      <c r="IIG90" s="52"/>
      <c r="IIH90" s="52"/>
      <c r="III90" s="52"/>
      <c r="IIJ90" s="52"/>
      <c r="IIK90" s="52"/>
      <c r="IIL90" s="52"/>
      <c r="IIM90" s="52"/>
      <c r="IIN90" s="52"/>
      <c r="IIO90" s="52"/>
      <c r="IIP90" s="52"/>
      <c r="IIQ90" s="52"/>
      <c r="IIR90" s="52"/>
      <c r="IIS90" s="52"/>
      <c r="IIT90" s="52"/>
      <c r="IIU90" s="52"/>
      <c r="IIV90" s="52"/>
      <c r="IIW90" s="52"/>
      <c r="IIX90" s="52"/>
      <c r="IIY90" s="52"/>
      <c r="IIZ90" s="52"/>
      <c r="IJA90" s="52"/>
      <c r="IJB90" s="52"/>
      <c r="IJC90" s="52"/>
      <c r="IJD90" s="52"/>
      <c r="IJE90" s="52"/>
      <c r="IJF90" s="52"/>
      <c r="IJG90" s="52"/>
      <c r="IJH90" s="52"/>
      <c r="IJI90" s="52"/>
      <c r="IJJ90" s="52"/>
      <c r="IJK90" s="52"/>
      <c r="IJL90" s="52"/>
      <c r="IJM90" s="52"/>
      <c r="IJN90" s="52"/>
      <c r="IJO90" s="52"/>
      <c r="IJP90" s="52"/>
      <c r="IJQ90" s="52"/>
      <c r="IJR90" s="52"/>
      <c r="IJS90" s="52"/>
      <c r="IJT90" s="52"/>
      <c r="IJU90" s="52"/>
      <c r="IJV90" s="52"/>
      <c r="IJW90" s="52"/>
      <c r="IJX90" s="52"/>
      <c r="IJY90" s="52"/>
      <c r="IJZ90" s="52"/>
      <c r="IKA90" s="52"/>
      <c r="IKB90" s="52"/>
      <c r="IKC90" s="52"/>
      <c r="IKD90" s="52"/>
      <c r="IKE90" s="52"/>
      <c r="IKF90" s="52"/>
      <c r="IKG90" s="52"/>
      <c r="IKH90" s="52"/>
      <c r="IKI90" s="52"/>
      <c r="IKJ90" s="52"/>
      <c r="IKK90" s="52"/>
      <c r="IKL90" s="52"/>
      <c r="IKM90" s="52"/>
      <c r="IKN90" s="52"/>
      <c r="IKO90" s="52"/>
      <c r="IKP90" s="52"/>
      <c r="IKQ90" s="52"/>
      <c r="IKR90" s="52"/>
      <c r="IKS90" s="52"/>
      <c r="IKT90" s="52"/>
      <c r="IKU90" s="52"/>
      <c r="IKV90" s="52"/>
      <c r="IKW90" s="52"/>
      <c r="IKX90" s="52"/>
      <c r="IKY90" s="52"/>
      <c r="IKZ90" s="52"/>
      <c r="ILA90" s="52"/>
      <c r="ILB90" s="52"/>
      <c r="ILC90" s="52"/>
      <c r="ILD90" s="52"/>
      <c r="ILE90" s="52"/>
      <c r="ILF90" s="52"/>
      <c r="ILG90" s="52"/>
      <c r="ILH90" s="52"/>
      <c r="ILI90" s="52"/>
      <c r="ILJ90" s="52"/>
      <c r="ILK90" s="52"/>
      <c r="ILL90" s="52"/>
      <c r="ILM90" s="52"/>
      <c r="ILN90" s="52"/>
      <c r="ILO90" s="52"/>
      <c r="ILP90" s="52"/>
      <c r="ILQ90" s="52"/>
      <c r="ILR90" s="52"/>
      <c r="ILS90" s="52"/>
      <c r="ILT90" s="52"/>
      <c r="ILU90" s="52"/>
      <c r="ILV90" s="52"/>
      <c r="ILW90" s="52"/>
      <c r="ILX90" s="52"/>
      <c r="ILY90" s="52"/>
      <c r="ILZ90" s="52"/>
      <c r="IMA90" s="52"/>
      <c r="IMB90" s="52"/>
      <c r="IMC90" s="52"/>
      <c r="IMD90" s="52"/>
      <c r="IME90" s="52"/>
      <c r="IMF90" s="52"/>
      <c r="IMG90" s="52"/>
      <c r="IMH90" s="52"/>
      <c r="IMI90" s="52"/>
      <c r="IMJ90" s="52"/>
      <c r="IMK90" s="52"/>
      <c r="IML90" s="52"/>
      <c r="IMM90" s="52"/>
      <c r="IMN90" s="52"/>
      <c r="IMO90" s="52"/>
      <c r="IMP90" s="52"/>
      <c r="IMQ90" s="52"/>
      <c r="IMR90" s="52"/>
      <c r="IMS90" s="52"/>
      <c r="IMT90" s="52"/>
      <c r="IMU90" s="52"/>
      <c r="IMV90" s="52"/>
      <c r="IMW90" s="52"/>
      <c r="IMX90" s="52"/>
      <c r="IMY90" s="52"/>
      <c r="IMZ90" s="52"/>
      <c r="INA90" s="52"/>
      <c r="INB90" s="52"/>
      <c r="INC90" s="52"/>
      <c r="IND90" s="52"/>
      <c r="INE90" s="52"/>
      <c r="INF90" s="52"/>
      <c r="ING90" s="52"/>
      <c r="INH90" s="52"/>
      <c r="INI90" s="52"/>
      <c r="INJ90" s="52"/>
      <c r="INK90" s="52"/>
      <c r="INL90" s="52"/>
      <c r="INM90" s="52"/>
      <c r="INN90" s="52"/>
      <c r="INO90" s="52"/>
      <c r="INP90" s="52"/>
      <c r="INQ90" s="52"/>
      <c r="INR90" s="52"/>
      <c r="INS90" s="52"/>
      <c r="INT90" s="52"/>
      <c r="INU90" s="52"/>
      <c r="INV90" s="52"/>
      <c r="INW90" s="52"/>
      <c r="INX90" s="52"/>
      <c r="INY90" s="52"/>
      <c r="INZ90" s="52"/>
      <c r="IOA90" s="52"/>
      <c r="IOB90" s="52"/>
      <c r="IOC90" s="52"/>
      <c r="IOD90" s="52"/>
      <c r="IOE90" s="52"/>
      <c r="IOF90" s="52"/>
      <c r="IOG90" s="52"/>
      <c r="IOH90" s="52"/>
      <c r="IOI90" s="52"/>
      <c r="IOJ90" s="52"/>
      <c r="IOK90" s="52"/>
      <c r="IOL90" s="52"/>
      <c r="IOM90" s="52"/>
      <c r="ION90" s="52"/>
      <c r="IOO90" s="52"/>
      <c r="IOP90" s="52"/>
      <c r="IOQ90" s="52"/>
      <c r="IOR90" s="52"/>
      <c r="IOS90" s="52"/>
      <c r="IOT90" s="52"/>
      <c r="IOU90" s="52"/>
      <c r="IOV90" s="52"/>
      <c r="IOW90" s="52"/>
      <c r="IOX90" s="52"/>
      <c r="IOY90" s="52"/>
      <c r="IOZ90" s="52"/>
      <c r="IPA90" s="52"/>
      <c r="IPB90" s="52"/>
      <c r="IPC90" s="52"/>
      <c r="IPD90" s="52"/>
      <c r="IPE90" s="52"/>
      <c r="IPF90" s="52"/>
      <c r="IPG90" s="52"/>
      <c r="IPH90" s="52"/>
      <c r="IPI90" s="52"/>
      <c r="IPJ90" s="52"/>
      <c r="IPK90" s="52"/>
      <c r="IPL90" s="52"/>
      <c r="IPM90" s="52"/>
      <c r="IPN90" s="52"/>
      <c r="IPO90" s="52"/>
      <c r="IPP90" s="52"/>
      <c r="IPQ90" s="52"/>
      <c r="IPR90" s="52"/>
      <c r="IPS90" s="52"/>
      <c r="IPT90" s="52"/>
      <c r="IPU90" s="52"/>
      <c r="IPV90" s="52"/>
      <c r="IPW90" s="52"/>
      <c r="IPX90" s="52"/>
      <c r="IPY90" s="52"/>
      <c r="IPZ90" s="52"/>
      <c r="IQA90" s="52"/>
      <c r="IQB90" s="52"/>
      <c r="IQC90" s="52"/>
      <c r="IQD90" s="52"/>
      <c r="IQE90" s="52"/>
      <c r="IQF90" s="52"/>
      <c r="IQG90" s="52"/>
      <c r="IQH90" s="52"/>
      <c r="IQI90" s="52"/>
      <c r="IQJ90" s="52"/>
      <c r="IQK90" s="52"/>
      <c r="IQL90" s="52"/>
      <c r="IQM90" s="52"/>
      <c r="IQN90" s="52"/>
      <c r="IQO90" s="52"/>
      <c r="IQP90" s="52"/>
      <c r="IQQ90" s="52"/>
      <c r="IQR90" s="52"/>
      <c r="IQS90" s="52"/>
      <c r="IQT90" s="52"/>
      <c r="IQU90" s="52"/>
      <c r="IQV90" s="52"/>
      <c r="IQW90" s="52"/>
      <c r="IQX90" s="52"/>
      <c r="IQY90" s="52"/>
      <c r="IQZ90" s="52"/>
      <c r="IRA90" s="52"/>
      <c r="IRB90" s="52"/>
      <c r="IRC90" s="52"/>
      <c r="IRD90" s="52"/>
      <c r="IRE90" s="52"/>
      <c r="IRF90" s="52"/>
      <c r="IRG90" s="52"/>
      <c r="IRH90" s="52"/>
      <c r="IRI90" s="52"/>
      <c r="IRJ90" s="52"/>
      <c r="IRK90" s="52"/>
      <c r="IRL90" s="52"/>
      <c r="IRM90" s="52"/>
      <c r="IRN90" s="52"/>
      <c r="IRO90" s="52"/>
      <c r="IRP90" s="52"/>
      <c r="IRQ90" s="52"/>
      <c r="IRR90" s="52"/>
      <c r="IRS90" s="52"/>
      <c r="IRT90" s="52"/>
      <c r="IRU90" s="52"/>
      <c r="IRV90" s="52"/>
      <c r="IRW90" s="52"/>
      <c r="IRX90" s="52"/>
      <c r="IRY90" s="52"/>
      <c r="IRZ90" s="52"/>
      <c r="ISA90" s="52"/>
      <c r="ISB90" s="52"/>
      <c r="ISC90" s="52"/>
      <c r="ISD90" s="52"/>
      <c r="ISE90" s="52"/>
      <c r="ISF90" s="52"/>
      <c r="ISG90" s="52"/>
      <c r="ISH90" s="52"/>
      <c r="ISI90" s="52"/>
      <c r="ISJ90" s="52"/>
      <c r="ISK90" s="52"/>
      <c r="ISL90" s="52"/>
      <c r="ISM90" s="52"/>
      <c r="ISN90" s="52"/>
      <c r="ISO90" s="52"/>
      <c r="ISP90" s="52"/>
      <c r="ISQ90" s="52"/>
      <c r="ISR90" s="52"/>
      <c r="ISS90" s="52"/>
      <c r="IST90" s="52"/>
      <c r="ISU90" s="52"/>
      <c r="ISV90" s="52"/>
      <c r="ISW90" s="52"/>
      <c r="ISX90" s="52"/>
      <c r="ISY90" s="52"/>
      <c r="ISZ90" s="52"/>
      <c r="ITA90" s="52"/>
      <c r="ITB90" s="52"/>
      <c r="ITC90" s="52"/>
      <c r="ITD90" s="52"/>
      <c r="ITE90" s="52"/>
      <c r="ITF90" s="52"/>
      <c r="ITG90" s="52"/>
      <c r="ITH90" s="52"/>
      <c r="ITI90" s="52"/>
      <c r="ITJ90" s="52"/>
      <c r="ITK90" s="52"/>
      <c r="ITL90" s="52"/>
      <c r="ITM90" s="52"/>
      <c r="ITN90" s="52"/>
      <c r="ITO90" s="52"/>
      <c r="ITP90" s="52"/>
      <c r="ITQ90" s="52"/>
      <c r="ITR90" s="52"/>
      <c r="ITS90" s="52"/>
      <c r="ITT90" s="52"/>
      <c r="ITU90" s="52"/>
      <c r="ITV90" s="52"/>
      <c r="ITW90" s="52"/>
      <c r="ITX90" s="52"/>
      <c r="ITY90" s="52"/>
      <c r="ITZ90" s="52"/>
      <c r="IUA90" s="52"/>
      <c r="IUB90" s="52"/>
      <c r="IUC90" s="52"/>
      <c r="IUD90" s="52"/>
      <c r="IUE90" s="52"/>
      <c r="IUF90" s="52"/>
      <c r="IUG90" s="52"/>
      <c r="IUH90" s="52"/>
      <c r="IUI90" s="52"/>
      <c r="IUJ90" s="52"/>
      <c r="IUK90" s="52"/>
      <c r="IUL90" s="52"/>
      <c r="IUM90" s="52"/>
      <c r="IUN90" s="52"/>
      <c r="IUO90" s="52"/>
      <c r="IUP90" s="52"/>
      <c r="IUQ90" s="52"/>
      <c r="IUR90" s="52"/>
      <c r="IUS90" s="52"/>
      <c r="IUT90" s="52"/>
      <c r="IUU90" s="52"/>
      <c r="IUV90" s="52"/>
      <c r="IUW90" s="52"/>
      <c r="IUX90" s="52"/>
      <c r="IUY90" s="52"/>
      <c r="IUZ90" s="52"/>
      <c r="IVA90" s="52"/>
      <c r="IVB90" s="52"/>
      <c r="IVC90" s="52"/>
      <c r="IVD90" s="52"/>
      <c r="IVE90" s="52"/>
      <c r="IVF90" s="52"/>
      <c r="IVG90" s="52"/>
      <c r="IVH90" s="52"/>
      <c r="IVI90" s="52"/>
      <c r="IVJ90" s="52"/>
      <c r="IVK90" s="52"/>
      <c r="IVL90" s="52"/>
      <c r="IVM90" s="52"/>
      <c r="IVN90" s="52"/>
      <c r="IVO90" s="52"/>
      <c r="IVP90" s="52"/>
      <c r="IVQ90" s="52"/>
      <c r="IVR90" s="52"/>
      <c r="IVS90" s="52"/>
      <c r="IVT90" s="52"/>
      <c r="IVU90" s="52"/>
      <c r="IVV90" s="52"/>
      <c r="IVW90" s="52"/>
      <c r="IVX90" s="52"/>
      <c r="IVY90" s="52"/>
      <c r="IVZ90" s="52"/>
      <c r="IWA90" s="52"/>
      <c r="IWB90" s="52"/>
      <c r="IWC90" s="52"/>
      <c r="IWD90" s="52"/>
      <c r="IWE90" s="52"/>
      <c r="IWF90" s="52"/>
      <c r="IWG90" s="52"/>
      <c r="IWH90" s="52"/>
      <c r="IWI90" s="52"/>
      <c r="IWJ90" s="52"/>
      <c r="IWK90" s="52"/>
      <c r="IWL90" s="52"/>
      <c r="IWM90" s="52"/>
      <c r="IWN90" s="52"/>
      <c r="IWO90" s="52"/>
      <c r="IWP90" s="52"/>
      <c r="IWQ90" s="52"/>
      <c r="IWR90" s="52"/>
      <c r="IWS90" s="52"/>
      <c r="IWT90" s="52"/>
      <c r="IWU90" s="52"/>
      <c r="IWV90" s="52"/>
      <c r="IWW90" s="52"/>
      <c r="IWX90" s="52"/>
      <c r="IWY90" s="52"/>
      <c r="IWZ90" s="52"/>
      <c r="IXA90" s="52"/>
      <c r="IXB90" s="52"/>
      <c r="IXC90" s="52"/>
      <c r="IXD90" s="52"/>
      <c r="IXE90" s="52"/>
      <c r="IXF90" s="52"/>
      <c r="IXG90" s="52"/>
      <c r="IXH90" s="52"/>
      <c r="IXI90" s="52"/>
      <c r="IXJ90" s="52"/>
      <c r="IXK90" s="52"/>
      <c r="IXL90" s="52"/>
      <c r="IXM90" s="52"/>
      <c r="IXN90" s="52"/>
      <c r="IXO90" s="52"/>
      <c r="IXP90" s="52"/>
      <c r="IXQ90" s="52"/>
      <c r="IXR90" s="52"/>
      <c r="IXS90" s="52"/>
      <c r="IXT90" s="52"/>
      <c r="IXU90" s="52"/>
      <c r="IXV90" s="52"/>
      <c r="IXW90" s="52"/>
      <c r="IXX90" s="52"/>
      <c r="IXY90" s="52"/>
      <c r="IXZ90" s="52"/>
      <c r="IYA90" s="52"/>
      <c r="IYB90" s="52"/>
      <c r="IYC90" s="52"/>
      <c r="IYD90" s="52"/>
      <c r="IYE90" s="52"/>
      <c r="IYF90" s="52"/>
      <c r="IYG90" s="52"/>
      <c r="IYH90" s="52"/>
      <c r="IYI90" s="52"/>
      <c r="IYJ90" s="52"/>
      <c r="IYK90" s="52"/>
      <c r="IYL90" s="52"/>
      <c r="IYM90" s="52"/>
      <c r="IYN90" s="52"/>
      <c r="IYO90" s="52"/>
      <c r="IYP90" s="52"/>
      <c r="IYQ90" s="52"/>
      <c r="IYR90" s="52"/>
      <c r="IYS90" s="52"/>
      <c r="IYT90" s="52"/>
      <c r="IYU90" s="52"/>
      <c r="IYV90" s="52"/>
      <c r="IYW90" s="52"/>
      <c r="IYX90" s="52"/>
      <c r="IYY90" s="52"/>
      <c r="IYZ90" s="52"/>
      <c r="IZA90" s="52"/>
      <c r="IZB90" s="52"/>
      <c r="IZC90" s="52"/>
      <c r="IZD90" s="52"/>
      <c r="IZE90" s="52"/>
      <c r="IZF90" s="52"/>
      <c r="IZG90" s="52"/>
      <c r="IZH90" s="52"/>
      <c r="IZI90" s="52"/>
      <c r="IZJ90" s="52"/>
      <c r="IZK90" s="52"/>
      <c r="IZL90" s="52"/>
      <c r="IZM90" s="52"/>
      <c r="IZN90" s="52"/>
      <c r="IZO90" s="52"/>
      <c r="IZP90" s="52"/>
      <c r="IZQ90" s="52"/>
      <c r="IZR90" s="52"/>
      <c r="IZS90" s="52"/>
      <c r="IZT90" s="52"/>
      <c r="IZU90" s="52"/>
      <c r="IZV90" s="52"/>
      <c r="IZW90" s="52"/>
      <c r="IZX90" s="52"/>
      <c r="IZY90" s="52"/>
      <c r="IZZ90" s="52"/>
      <c r="JAA90" s="52"/>
      <c r="JAB90" s="52"/>
      <c r="JAC90" s="52"/>
      <c r="JAD90" s="52"/>
      <c r="JAE90" s="52"/>
      <c r="JAF90" s="52"/>
      <c r="JAG90" s="52"/>
      <c r="JAH90" s="52"/>
      <c r="JAI90" s="52"/>
      <c r="JAJ90" s="52"/>
      <c r="JAK90" s="52"/>
      <c r="JAL90" s="52"/>
      <c r="JAM90" s="52"/>
      <c r="JAN90" s="52"/>
      <c r="JAO90" s="52"/>
      <c r="JAP90" s="52"/>
      <c r="JAQ90" s="52"/>
      <c r="JAR90" s="52"/>
      <c r="JAS90" s="52"/>
      <c r="JAT90" s="52"/>
      <c r="JAU90" s="52"/>
      <c r="JAV90" s="52"/>
      <c r="JAW90" s="52"/>
      <c r="JAX90" s="52"/>
      <c r="JAY90" s="52"/>
      <c r="JAZ90" s="52"/>
      <c r="JBA90" s="52"/>
      <c r="JBB90" s="52"/>
      <c r="JBC90" s="52"/>
      <c r="JBD90" s="52"/>
      <c r="JBE90" s="52"/>
      <c r="JBF90" s="52"/>
      <c r="JBG90" s="52"/>
      <c r="JBH90" s="52"/>
      <c r="JBI90" s="52"/>
      <c r="JBJ90" s="52"/>
      <c r="JBK90" s="52"/>
      <c r="JBL90" s="52"/>
      <c r="JBM90" s="52"/>
      <c r="JBN90" s="52"/>
      <c r="JBO90" s="52"/>
      <c r="JBP90" s="52"/>
      <c r="JBQ90" s="52"/>
      <c r="JBR90" s="52"/>
      <c r="JBS90" s="52"/>
      <c r="JBT90" s="52"/>
      <c r="JBU90" s="52"/>
      <c r="JBV90" s="52"/>
      <c r="JBW90" s="52"/>
      <c r="JBX90" s="52"/>
      <c r="JBY90" s="52"/>
      <c r="JBZ90" s="52"/>
      <c r="JCA90" s="52"/>
      <c r="JCB90" s="52"/>
      <c r="JCC90" s="52"/>
      <c r="JCD90" s="52"/>
      <c r="JCE90" s="52"/>
      <c r="JCF90" s="52"/>
      <c r="JCG90" s="52"/>
      <c r="JCH90" s="52"/>
      <c r="JCI90" s="52"/>
      <c r="JCJ90" s="52"/>
      <c r="JCK90" s="52"/>
      <c r="JCL90" s="52"/>
      <c r="JCM90" s="52"/>
      <c r="JCN90" s="52"/>
      <c r="JCO90" s="52"/>
      <c r="JCP90" s="52"/>
      <c r="JCQ90" s="52"/>
      <c r="JCR90" s="52"/>
      <c r="JCS90" s="52"/>
      <c r="JCT90" s="52"/>
      <c r="JCU90" s="52"/>
      <c r="JCV90" s="52"/>
      <c r="JCW90" s="52"/>
      <c r="JCX90" s="52"/>
      <c r="JCY90" s="52"/>
      <c r="JCZ90" s="52"/>
      <c r="JDA90" s="52"/>
      <c r="JDB90" s="52"/>
      <c r="JDC90" s="52"/>
      <c r="JDD90" s="52"/>
      <c r="JDE90" s="52"/>
      <c r="JDF90" s="52"/>
      <c r="JDG90" s="52"/>
      <c r="JDH90" s="52"/>
      <c r="JDI90" s="52"/>
      <c r="JDJ90" s="52"/>
      <c r="JDK90" s="52"/>
      <c r="JDL90" s="52"/>
      <c r="JDM90" s="52"/>
      <c r="JDN90" s="52"/>
      <c r="JDO90" s="52"/>
      <c r="JDP90" s="52"/>
      <c r="JDQ90" s="52"/>
      <c r="JDR90" s="52"/>
      <c r="JDS90" s="52"/>
      <c r="JDT90" s="52"/>
      <c r="JDU90" s="52"/>
      <c r="JDV90" s="52"/>
      <c r="JDW90" s="52"/>
      <c r="JDX90" s="52"/>
      <c r="JDY90" s="52"/>
      <c r="JDZ90" s="52"/>
      <c r="JEA90" s="52"/>
      <c r="JEB90" s="52"/>
      <c r="JEC90" s="52"/>
      <c r="JED90" s="52"/>
      <c r="JEE90" s="52"/>
      <c r="JEF90" s="52"/>
      <c r="JEG90" s="52"/>
      <c r="JEH90" s="52"/>
      <c r="JEI90" s="52"/>
      <c r="JEJ90" s="52"/>
      <c r="JEK90" s="52"/>
      <c r="JEL90" s="52"/>
      <c r="JEM90" s="52"/>
      <c r="JEN90" s="52"/>
      <c r="JEO90" s="52"/>
      <c r="JEP90" s="52"/>
      <c r="JEQ90" s="52"/>
      <c r="JER90" s="52"/>
      <c r="JES90" s="52"/>
      <c r="JET90" s="52"/>
      <c r="JEU90" s="52"/>
      <c r="JEV90" s="52"/>
      <c r="JEW90" s="52"/>
      <c r="JEX90" s="52"/>
      <c r="JEY90" s="52"/>
      <c r="JEZ90" s="52"/>
      <c r="JFA90" s="52"/>
      <c r="JFB90" s="52"/>
      <c r="JFC90" s="52"/>
      <c r="JFD90" s="52"/>
      <c r="JFE90" s="52"/>
      <c r="JFF90" s="52"/>
      <c r="JFG90" s="52"/>
      <c r="JFH90" s="52"/>
      <c r="JFI90" s="52"/>
      <c r="JFJ90" s="52"/>
      <c r="JFK90" s="52"/>
      <c r="JFL90" s="52"/>
      <c r="JFM90" s="52"/>
      <c r="JFN90" s="52"/>
      <c r="JFO90" s="52"/>
      <c r="JFP90" s="52"/>
      <c r="JFQ90" s="52"/>
      <c r="JFR90" s="52"/>
      <c r="JFS90" s="52"/>
      <c r="JFT90" s="52"/>
      <c r="JFU90" s="52"/>
      <c r="JFV90" s="52"/>
      <c r="JFW90" s="52"/>
      <c r="JFX90" s="52"/>
      <c r="JFY90" s="52"/>
      <c r="JFZ90" s="52"/>
      <c r="JGA90" s="52"/>
      <c r="JGB90" s="52"/>
      <c r="JGC90" s="52"/>
      <c r="JGD90" s="52"/>
      <c r="JGE90" s="52"/>
      <c r="JGF90" s="52"/>
      <c r="JGG90" s="52"/>
      <c r="JGH90" s="52"/>
      <c r="JGI90" s="52"/>
      <c r="JGJ90" s="52"/>
      <c r="JGK90" s="52"/>
      <c r="JGL90" s="52"/>
      <c r="JGM90" s="52"/>
      <c r="JGN90" s="52"/>
      <c r="JGO90" s="52"/>
      <c r="JGP90" s="52"/>
      <c r="JGQ90" s="52"/>
      <c r="JGR90" s="52"/>
      <c r="JGS90" s="52"/>
      <c r="JGT90" s="52"/>
      <c r="JGU90" s="52"/>
      <c r="JGV90" s="52"/>
      <c r="JGW90" s="52"/>
      <c r="JGX90" s="52"/>
      <c r="JGY90" s="52"/>
      <c r="JGZ90" s="52"/>
      <c r="JHA90" s="52"/>
      <c r="JHB90" s="52"/>
      <c r="JHC90" s="52"/>
      <c r="JHD90" s="52"/>
      <c r="JHE90" s="52"/>
      <c r="JHF90" s="52"/>
      <c r="JHG90" s="52"/>
      <c r="JHH90" s="52"/>
      <c r="JHI90" s="52"/>
      <c r="JHJ90" s="52"/>
      <c r="JHK90" s="52"/>
      <c r="JHL90" s="52"/>
      <c r="JHM90" s="52"/>
      <c r="JHN90" s="52"/>
      <c r="JHO90" s="52"/>
      <c r="JHP90" s="52"/>
      <c r="JHQ90" s="52"/>
      <c r="JHR90" s="52"/>
      <c r="JHS90" s="52"/>
      <c r="JHT90" s="52"/>
      <c r="JHU90" s="52"/>
      <c r="JHV90" s="52"/>
      <c r="JHW90" s="52"/>
      <c r="JHX90" s="52"/>
      <c r="JHY90" s="52"/>
      <c r="JHZ90" s="52"/>
      <c r="JIA90" s="52"/>
      <c r="JIB90" s="52"/>
      <c r="JIC90" s="52"/>
      <c r="JID90" s="52"/>
      <c r="JIE90" s="52"/>
      <c r="JIF90" s="52"/>
      <c r="JIG90" s="52"/>
      <c r="JIH90" s="52"/>
      <c r="JII90" s="52"/>
      <c r="JIJ90" s="52"/>
      <c r="JIK90" s="52"/>
      <c r="JIL90" s="52"/>
      <c r="JIM90" s="52"/>
      <c r="JIN90" s="52"/>
      <c r="JIO90" s="52"/>
      <c r="JIP90" s="52"/>
      <c r="JIQ90" s="52"/>
      <c r="JIR90" s="52"/>
      <c r="JIS90" s="52"/>
      <c r="JIT90" s="52"/>
      <c r="JIU90" s="52"/>
      <c r="JIV90" s="52"/>
      <c r="JIW90" s="52"/>
      <c r="JIX90" s="52"/>
      <c r="JIY90" s="52"/>
      <c r="JIZ90" s="52"/>
      <c r="JJA90" s="52"/>
      <c r="JJB90" s="52"/>
      <c r="JJC90" s="52"/>
      <c r="JJD90" s="52"/>
      <c r="JJE90" s="52"/>
      <c r="JJF90" s="52"/>
      <c r="JJG90" s="52"/>
      <c r="JJH90" s="52"/>
      <c r="JJI90" s="52"/>
      <c r="JJJ90" s="52"/>
      <c r="JJK90" s="52"/>
      <c r="JJL90" s="52"/>
      <c r="JJM90" s="52"/>
      <c r="JJN90" s="52"/>
      <c r="JJO90" s="52"/>
      <c r="JJP90" s="52"/>
      <c r="JJQ90" s="52"/>
      <c r="JJR90" s="52"/>
      <c r="JJS90" s="52"/>
      <c r="JJT90" s="52"/>
      <c r="JJU90" s="52"/>
      <c r="JJV90" s="52"/>
      <c r="JJW90" s="52"/>
      <c r="JJX90" s="52"/>
      <c r="JJY90" s="52"/>
      <c r="JJZ90" s="52"/>
      <c r="JKA90" s="52"/>
      <c r="JKB90" s="52"/>
      <c r="JKC90" s="52"/>
      <c r="JKD90" s="52"/>
      <c r="JKE90" s="52"/>
      <c r="JKF90" s="52"/>
      <c r="JKG90" s="52"/>
      <c r="JKH90" s="52"/>
      <c r="JKI90" s="52"/>
      <c r="JKJ90" s="52"/>
      <c r="JKK90" s="52"/>
      <c r="JKL90" s="52"/>
      <c r="JKM90" s="52"/>
      <c r="JKN90" s="52"/>
      <c r="JKO90" s="52"/>
      <c r="JKP90" s="52"/>
      <c r="JKQ90" s="52"/>
      <c r="JKR90" s="52"/>
      <c r="JKS90" s="52"/>
      <c r="JKT90" s="52"/>
      <c r="JKU90" s="52"/>
      <c r="JKV90" s="52"/>
      <c r="JKW90" s="52"/>
      <c r="JKX90" s="52"/>
      <c r="JKY90" s="52"/>
      <c r="JKZ90" s="52"/>
      <c r="JLA90" s="52"/>
      <c r="JLB90" s="52"/>
      <c r="JLC90" s="52"/>
      <c r="JLD90" s="52"/>
      <c r="JLE90" s="52"/>
      <c r="JLF90" s="52"/>
      <c r="JLG90" s="52"/>
      <c r="JLH90" s="52"/>
      <c r="JLI90" s="52"/>
      <c r="JLJ90" s="52"/>
      <c r="JLK90" s="52"/>
      <c r="JLL90" s="52"/>
      <c r="JLM90" s="52"/>
      <c r="JLN90" s="52"/>
      <c r="JLO90" s="52"/>
      <c r="JLP90" s="52"/>
      <c r="JLQ90" s="52"/>
      <c r="JLR90" s="52"/>
      <c r="JLS90" s="52"/>
      <c r="JLT90" s="52"/>
      <c r="JLU90" s="52"/>
      <c r="JLV90" s="52"/>
      <c r="JLW90" s="52"/>
      <c r="JLX90" s="52"/>
      <c r="JLY90" s="52"/>
      <c r="JLZ90" s="52"/>
      <c r="JMA90" s="52"/>
      <c r="JMB90" s="52"/>
      <c r="JMC90" s="52"/>
      <c r="JMD90" s="52"/>
      <c r="JME90" s="52"/>
      <c r="JMF90" s="52"/>
      <c r="JMG90" s="52"/>
      <c r="JMH90" s="52"/>
      <c r="JMI90" s="52"/>
      <c r="JMJ90" s="52"/>
      <c r="JMK90" s="52"/>
      <c r="JML90" s="52"/>
      <c r="JMM90" s="52"/>
      <c r="JMN90" s="52"/>
      <c r="JMO90" s="52"/>
      <c r="JMP90" s="52"/>
      <c r="JMQ90" s="52"/>
      <c r="JMR90" s="52"/>
      <c r="JMS90" s="52"/>
      <c r="JMT90" s="52"/>
      <c r="JMU90" s="52"/>
      <c r="JMV90" s="52"/>
      <c r="JMW90" s="52"/>
      <c r="JMX90" s="52"/>
      <c r="JMY90" s="52"/>
      <c r="JMZ90" s="52"/>
      <c r="JNA90" s="52"/>
      <c r="JNB90" s="52"/>
      <c r="JNC90" s="52"/>
      <c r="JND90" s="52"/>
      <c r="JNE90" s="52"/>
      <c r="JNF90" s="52"/>
      <c r="JNG90" s="52"/>
      <c r="JNH90" s="52"/>
      <c r="JNI90" s="52"/>
      <c r="JNJ90" s="52"/>
      <c r="JNK90" s="52"/>
      <c r="JNL90" s="52"/>
      <c r="JNM90" s="52"/>
      <c r="JNN90" s="52"/>
      <c r="JNO90" s="52"/>
      <c r="JNP90" s="52"/>
      <c r="JNQ90" s="52"/>
      <c r="JNR90" s="52"/>
      <c r="JNS90" s="52"/>
      <c r="JNT90" s="52"/>
      <c r="JNU90" s="52"/>
      <c r="JNV90" s="52"/>
      <c r="JNW90" s="52"/>
      <c r="JNX90" s="52"/>
      <c r="JNY90" s="52"/>
      <c r="JNZ90" s="52"/>
      <c r="JOA90" s="52"/>
      <c r="JOB90" s="52"/>
      <c r="JOC90" s="52"/>
      <c r="JOD90" s="52"/>
      <c r="JOE90" s="52"/>
      <c r="JOF90" s="52"/>
      <c r="JOG90" s="52"/>
      <c r="JOH90" s="52"/>
      <c r="JOI90" s="52"/>
      <c r="JOJ90" s="52"/>
      <c r="JOK90" s="52"/>
      <c r="JOL90" s="52"/>
      <c r="JOM90" s="52"/>
      <c r="JON90" s="52"/>
      <c r="JOO90" s="52"/>
      <c r="JOP90" s="52"/>
      <c r="JOQ90" s="52"/>
      <c r="JOR90" s="52"/>
      <c r="JOS90" s="52"/>
      <c r="JOT90" s="52"/>
      <c r="JOU90" s="52"/>
      <c r="JOV90" s="52"/>
      <c r="JOW90" s="52"/>
      <c r="JOX90" s="52"/>
      <c r="JOY90" s="52"/>
      <c r="JOZ90" s="52"/>
      <c r="JPA90" s="52"/>
      <c r="JPB90" s="52"/>
      <c r="JPC90" s="52"/>
      <c r="JPD90" s="52"/>
      <c r="JPE90" s="52"/>
      <c r="JPF90" s="52"/>
      <c r="JPG90" s="52"/>
      <c r="JPH90" s="52"/>
      <c r="JPI90" s="52"/>
      <c r="JPJ90" s="52"/>
      <c r="JPK90" s="52"/>
      <c r="JPL90" s="52"/>
      <c r="JPM90" s="52"/>
      <c r="JPN90" s="52"/>
      <c r="JPO90" s="52"/>
      <c r="JPP90" s="52"/>
      <c r="JPQ90" s="52"/>
      <c r="JPR90" s="52"/>
      <c r="JPS90" s="52"/>
      <c r="JPT90" s="52"/>
      <c r="JPU90" s="52"/>
      <c r="JPV90" s="52"/>
      <c r="JPW90" s="52"/>
      <c r="JPX90" s="52"/>
      <c r="JPY90" s="52"/>
      <c r="JPZ90" s="52"/>
      <c r="JQA90" s="52"/>
      <c r="JQB90" s="52"/>
      <c r="JQC90" s="52"/>
      <c r="JQD90" s="52"/>
      <c r="JQE90" s="52"/>
      <c r="JQF90" s="52"/>
      <c r="JQG90" s="52"/>
      <c r="JQH90" s="52"/>
      <c r="JQI90" s="52"/>
      <c r="JQJ90" s="52"/>
      <c r="JQK90" s="52"/>
      <c r="JQL90" s="52"/>
      <c r="JQM90" s="52"/>
      <c r="JQN90" s="52"/>
      <c r="JQO90" s="52"/>
      <c r="JQP90" s="52"/>
      <c r="JQQ90" s="52"/>
      <c r="JQR90" s="52"/>
      <c r="JQS90" s="52"/>
      <c r="JQT90" s="52"/>
      <c r="JQU90" s="52"/>
      <c r="JQV90" s="52"/>
      <c r="JQW90" s="52"/>
      <c r="JQX90" s="52"/>
      <c r="JQY90" s="52"/>
      <c r="JQZ90" s="52"/>
      <c r="JRA90" s="52"/>
      <c r="JRB90" s="52"/>
      <c r="JRC90" s="52"/>
      <c r="JRD90" s="52"/>
      <c r="JRE90" s="52"/>
      <c r="JRF90" s="52"/>
      <c r="JRG90" s="52"/>
      <c r="JRH90" s="52"/>
      <c r="JRI90" s="52"/>
      <c r="JRJ90" s="52"/>
      <c r="JRK90" s="52"/>
      <c r="JRL90" s="52"/>
      <c r="JRM90" s="52"/>
      <c r="JRN90" s="52"/>
      <c r="JRO90" s="52"/>
      <c r="JRP90" s="52"/>
      <c r="JRQ90" s="52"/>
      <c r="JRR90" s="52"/>
      <c r="JRS90" s="52"/>
      <c r="JRT90" s="52"/>
      <c r="JRU90" s="52"/>
      <c r="JRV90" s="52"/>
      <c r="JRW90" s="52"/>
      <c r="JRX90" s="52"/>
      <c r="JRY90" s="52"/>
      <c r="JRZ90" s="52"/>
      <c r="JSA90" s="52"/>
      <c r="JSB90" s="52"/>
      <c r="JSC90" s="52"/>
      <c r="JSD90" s="52"/>
      <c r="JSE90" s="52"/>
      <c r="JSF90" s="52"/>
      <c r="JSG90" s="52"/>
      <c r="JSH90" s="52"/>
      <c r="JSI90" s="52"/>
      <c r="JSJ90" s="52"/>
      <c r="JSK90" s="52"/>
      <c r="JSL90" s="52"/>
      <c r="JSM90" s="52"/>
      <c r="JSN90" s="52"/>
      <c r="JSO90" s="52"/>
      <c r="JSP90" s="52"/>
      <c r="JSQ90" s="52"/>
      <c r="JSR90" s="52"/>
      <c r="JSS90" s="52"/>
      <c r="JST90" s="52"/>
      <c r="JSU90" s="52"/>
      <c r="JSV90" s="52"/>
      <c r="JSW90" s="52"/>
      <c r="JSX90" s="52"/>
      <c r="JSY90" s="52"/>
      <c r="JSZ90" s="52"/>
      <c r="JTA90" s="52"/>
      <c r="JTB90" s="52"/>
      <c r="JTC90" s="52"/>
      <c r="JTD90" s="52"/>
      <c r="JTE90" s="52"/>
      <c r="JTF90" s="52"/>
      <c r="JTG90" s="52"/>
      <c r="JTH90" s="52"/>
      <c r="JTI90" s="52"/>
      <c r="JTJ90" s="52"/>
      <c r="JTK90" s="52"/>
      <c r="JTL90" s="52"/>
      <c r="JTM90" s="52"/>
      <c r="JTN90" s="52"/>
      <c r="JTO90" s="52"/>
      <c r="JTP90" s="52"/>
      <c r="JTQ90" s="52"/>
      <c r="JTR90" s="52"/>
      <c r="JTS90" s="52"/>
      <c r="JTT90" s="52"/>
      <c r="JTU90" s="52"/>
      <c r="JTV90" s="52"/>
      <c r="JTW90" s="52"/>
      <c r="JTX90" s="52"/>
      <c r="JTY90" s="52"/>
      <c r="JTZ90" s="52"/>
      <c r="JUA90" s="52"/>
      <c r="JUB90" s="52"/>
      <c r="JUC90" s="52"/>
      <c r="JUD90" s="52"/>
      <c r="JUE90" s="52"/>
      <c r="JUF90" s="52"/>
      <c r="JUG90" s="52"/>
      <c r="JUH90" s="52"/>
      <c r="JUI90" s="52"/>
      <c r="JUJ90" s="52"/>
      <c r="JUK90" s="52"/>
      <c r="JUL90" s="52"/>
      <c r="JUM90" s="52"/>
      <c r="JUN90" s="52"/>
      <c r="JUO90" s="52"/>
      <c r="JUP90" s="52"/>
      <c r="JUQ90" s="52"/>
      <c r="JUR90" s="52"/>
      <c r="JUS90" s="52"/>
      <c r="JUT90" s="52"/>
      <c r="JUU90" s="52"/>
      <c r="JUV90" s="52"/>
      <c r="JUW90" s="52"/>
      <c r="JUX90" s="52"/>
      <c r="JUY90" s="52"/>
      <c r="JUZ90" s="52"/>
      <c r="JVA90" s="52"/>
      <c r="JVB90" s="52"/>
      <c r="JVC90" s="52"/>
      <c r="JVD90" s="52"/>
      <c r="JVE90" s="52"/>
      <c r="JVF90" s="52"/>
      <c r="JVG90" s="52"/>
      <c r="JVH90" s="52"/>
      <c r="JVI90" s="52"/>
      <c r="JVJ90" s="52"/>
      <c r="JVK90" s="52"/>
      <c r="JVL90" s="52"/>
      <c r="JVM90" s="52"/>
      <c r="JVN90" s="52"/>
      <c r="JVO90" s="52"/>
      <c r="JVP90" s="52"/>
      <c r="JVQ90" s="52"/>
      <c r="JVR90" s="52"/>
      <c r="JVS90" s="52"/>
      <c r="JVT90" s="52"/>
      <c r="JVU90" s="52"/>
      <c r="JVV90" s="52"/>
      <c r="JVW90" s="52"/>
      <c r="JVX90" s="52"/>
      <c r="JVY90" s="52"/>
      <c r="JVZ90" s="52"/>
      <c r="JWA90" s="52"/>
      <c r="JWB90" s="52"/>
      <c r="JWC90" s="52"/>
      <c r="JWD90" s="52"/>
      <c r="JWE90" s="52"/>
      <c r="JWF90" s="52"/>
      <c r="JWG90" s="52"/>
      <c r="JWH90" s="52"/>
      <c r="JWI90" s="52"/>
      <c r="JWJ90" s="52"/>
      <c r="JWK90" s="52"/>
      <c r="JWL90" s="52"/>
      <c r="JWM90" s="52"/>
      <c r="JWN90" s="52"/>
      <c r="JWO90" s="52"/>
      <c r="JWP90" s="52"/>
      <c r="JWQ90" s="52"/>
      <c r="JWR90" s="52"/>
      <c r="JWS90" s="52"/>
      <c r="JWT90" s="52"/>
      <c r="JWU90" s="52"/>
      <c r="JWV90" s="52"/>
      <c r="JWW90" s="52"/>
      <c r="JWX90" s="52"/>
      <c r="JWY90" s="52"/>
      <c r="JWZ90" s="52"/>
      <c r="JXA90" s="52"/>
      <c r="JXB90" s="52"/>
      <c r="JXC90" s="52"/>
      <c r="JXD90" s="52"/>
      <c r="JXE90" s="52"/>
      <c r="JXF90" s="52"/>
      <c r="JXG90" s="52"/>
      <c r="JXH90" s="52"/>
      <c r="JXI90" s="52"/>
      <c r="JXJ90" s="52"/>
      <c r="JXK90" s="52"/>
      <c r="JXL90" s="52"/>
      <c r="JXM90" s="52"/>
      <c r="JXN90" s="52"/>
      <c r="JXO90" s="52"/>
      <c r="JXP90" s="52"/>
      <c r="JXQ90" s="52"/>
      <c r="JXR90" s="52"/>
      <c r="JXS90" s="52"/>
      <c r="JXT90" s="52"/>
      <c r="JXU90" s="52"/>
      <c r="JXV90" s="52"/>
      <c r="JXW90" s="52"/>
      <c r="JXX90" s="52"/>
      <c r="JXY90" s="52"/>
      <c r="JXZ90" s="52"/>
      <c r="JYA90" s="52"/>
      <c r="JYB90" s="52"/>
      <c r="JYC90" s="52"/>
      <c r="JYD90" s="52"/>
      <c r="JYE90" s="52"/>
      <c r="JYF90" s="52"/>
      <c r="JYG90" s="52"/>
      <c r="JYH90" s="52"/>
      <c r="JYI90" s="52"/>
      <c r="JYJ90" s="52"/>
      <c r="JYK90" s="52"/>
      <c r="JYL90" s="52"/>
      <c r="JYM90" s="52"/>
      <c r="JYN90" s="52"/>
      <c r="JYO90" s="52"/>
      <c r="JYP90" s="52"/>
      <c r="JYQ90" s="52"/>
      <c r="JYR90" s="52"/>
      <c r="JYS90" s="52"/>
      <c r="JYT90" s="52"/>
      <c r="JYU90" s="52"/>
      <c r="JYV90" s="52"/>
      <c r="JYW90" s="52"/>
      <c r="JYX90" s="52"/>
      <c r="JYY90" s="52"/>
      <c r="JYZ90" s="52"/>
      <c r="JZA90" s="52"/>
      <c r="JZB90" s="52"/>
      <c r="JZC90" s="52"/>
      <c r="JZD90" s="52"/>
      <c r="JZE90" s="52"/>
      <c r="JZF90" s="52"/>
      <c r="JZG90" s="52"/>
      <c r="JZH90" s="52"/>
      <c r="JZI90" s="52"/>
      <c r="JZJ90" s="52"/>
      <c r="JZK90" s="52"/>
      <c r="JZL90" s="52"/>
      <c r="JZM90" s="52"/>
      <c r="JZN90" s="52"/>
      <c r="JZO90" s="52"/>
      <c r="JZP90" s="52"/>
      <c r="JZQ90" s="52"/>
      <c r="JZR90" s="52"/>
      <c r="JZS90" s="52"/>
      <c r="JZT90" s="52"/>
      <c r="JZU90" s="52"/>
      <c r="JZV90" s="52"/>
      <c r="JZW90" s="52"/>
      <c r="JZX90" s="52"/>
      <c r="JZY90" s="52"/>
      <c r="JZZ90" s="52"/>
      <c r="KAA90" s="52"/>
      <c r="KAB90" s="52"/>
      <c r="KAC90" s="52"/>
      <c r="KAD90" s="52"/>
      <c r="KAE90" s="52"/>
      <c r="KAF90" s="52"/>
      <c r="KAG90" s="52"/>
      <c r="KAH90" s="52"/>
      <c r="KAI90" s="52"/>
      <c r="KAJ90" s="52"/>
      <c r="KAK90" s="52"/>
      <c r="KAL90" s="52"/>
      <c r="KAM90" s="52"/>
      <c r="KAN90" s="52"/>
      <c r="KAO90" s="52"/>
      <c r="KAP90" s="52"/>
      <c r="KAQ90" s="52"/>
      <c r="KAR90" s="52"/>
      <c r="KAS90" s="52"/>
      <c r="KAT90" s="52"/>
      <c r="KAU90" s="52"/>
      <c r="KAV90" s="52"/>
      <c r="KAW90" s="52"/>
      <c r="KAX90" s="52"/>
      <c r="KAY90" s="52"/>
      <c r="KAZ90" s="52"/>
      <c r="KBA90" s="52"/>
      <c r="KBB90" s="52"/>
      <c r="KBC90" s="52"/>
      <c r="KBD90" s="52"/>
      <c r="KBE90" s="52"/>
      <c r="KBF90" s="52"/>
      <c r="KBG90" s="52"/>
      <c r="KBH90" s="52"/>
      <c r="KBI90" s="52"/>
      <c r="KBJ90" s="52"/>
      <c r="KBK90" s="52"/>
      <c r="KBL90" s="52"/>
      <c r="KBM90" s="52"/>
      <c r="KBN90" s="52"/>
      <c r="KBO90" s="52"/>
      <c r="KBP90" s="52"/>
      <c r="KBQ90" s="52"/>
      <c r="KBR90" s="52"/>
      <c r="KBS90" s="52"/>
      <c r="KBT90" s="52"/>
      <c r="KBU90" s="52"/>
      <c r="KBV90" s="52"/>
      <c r="KBW90" s="52"/>
      <c r="KBX90" s="52"/>
      <c r="KBY90" s="52"/>
      <c r="KBZ90" s="52"/>
      <c r="KCA90" s="52"/>
      <c r="KCB90" s="52"/>
      <c r="KCC90" s="52"/>
      <c r="KCD90" s="52"/>
      <c r="KCE90" s="52"/>
      <c r="KCF90" s="52"/>
      <c r="KCG90" s="52"/>
      <c r="KCH90" s="52"/>
      <c r="KCI90" s="52"/>
      <c r="KCJ90" s="52"/>
      <c r="KCK90" s="52"/>
      <c r="KCL90" s="52"/>
      <c r="KCM90" s="52"/>
      <c r="KCN90" s="52"/>
      <c r="KCO90" s="52"/>
      <c r="KCP90" s="52"/>
      <c r="KCQ90" s="52"/>
      <c r="KCR90" s="52"/>
      <c r="KCS90" s="52"/>
      <c r="KCT90" s="52"/>
      <c r="KCU90" s="52"/>
      <c r="KCV90" s="52"/>
      <c r="KCW90" s="52"/>
      <c r="KCX90" s="52"/>
      <c r="KCY90" s="52"/>
      <c r="KCZ90" s="52"/>
      <c r="KDA90" s="52"/>
      <c r="KDB90" s="52"/>
      <c r="KDC90" s="52"/>
      <c r="KDD90" s="52"/>
      <c r="KDE90" s="52"/>
      <c r="KDF90" s="52"/>
      <c r="KDG90" s="52"/>
      <c r="KDH90" s="52"/>
      <c r="KDI90" s="52"/>
      <c r="KDJ90" s="52"/>
      <c r="KDK90" s="52"/>
      <c r="KDL90" s="52"/>
      <c r="KDM90" s="52"/>
      <c r="KDN90" s="52"/>
      <c r="KDO90" s="52"/>
      <c r="KDP90" s="52"/>
      <c r="KDQ90" s="52"/>
      <c r="KDR90" s="52"/>
      <c r="KDS90" s="52"/>
      <c r="KDT90" s="52"/>
      <c r="KDU90" s="52"/>
      <c r="KDV90" s="52"/>
      <c r="KDW90" s="52"/>
      <c r="KDX90" s="52"/>
      <c r="KDY90" s="52"/>
      <c r="KDZ90" s="52"/>
      <c r="KEA90" s="52"/>
      <c r="KEB90" s="52"/>
      <c r="KEC90" s="52"/>
      <c r="KED90" s="52"/>
      <c r="KEE90" s="52"/>
      <c r="KEF90" s="52"/>
      <c r="KEG90" s="52"/>
      <c r="KEH90" s="52"/>
      <c r="KEI90" s="52"/>
      <c r="KEJ90" s="52"/>
      <c r="KEK90" s="52"/>
      <c r="KEL90" s="52"/>
      <c r="KEM90" s="52"/>
      <c r="KEN90" s="52"/>
      <c r="KEO90" s="52"/>
      <c r="KEP90" s="52"/>
      <c r="KEQ90" s="52"/>
      <c r="KER90" s="52"/>
      <c r="KES90" s="52"/>
      <c r="KET90" s="52"/>
      <c r="KEU90" s="52"/>
      <c r="KEV90" s="52"/>
      <c r="KEW90" s="52"/>
      <c r="KEX90" s="52"/>
      <c r="KEY90" s="52"/>
      <c r="KEZ90" s="52"/>
      <c r="KFA90" s="52"/>
      <c r="KFB90" s="52"/>
      <c r="KFC90" s="52"/>
      <c r="KFD90" s="52"/>
      <c r="KFE90" s="52"/>
      <c r="KFF90" s="52"/>
      <c r="KFG90" s="52"/>
      <c r="KFH90" s="52"/>
      <c r="KFI90" s="52"/>
      <c r="KFJ90" s="52"/>
      <c r="KFK90" s="52"/>
      <c r="KFL90" s="52"/>
      <c r="KFM90" s="52"/>
      <c r="KFN90" s="52"/>
      <c r="KFO90" s="52"/>
      <c r="KFP90" s="52"/>
      <c r="KFQ90" s="52"/>
      <c r="KFR90" s="52"/>
      <c r="KFS90" s="52"/>
      <c r="KFT90" s="52"/>
      <c r="KFU90" s="52"/>
      <c r="KFV90" s="52"/>
      <c r="KFW90" s="52"/>
      <c r="KFX90" s="52"/>
      <c r="KFY90" s="52"/>
      <c r="KFZ90" s="52"/>
      <c r="KGA90" s="52"/>
      <c r="KGB90" s="52"/>
      <c r="KGC90" s="52"/>
      <c r="KGD90" s="52"/>
      <c r="KGE90" s="52"/>
      <c r="KGF90" s="52"/>
      <c r="KGG90" s="52"/>
      <c r="KGH90" s="52"/>
      <c r="KGI90" s="52"/>
      <c r="KGJ90" s="52"/>
      <c r="KGK90" s="52"/>
      <c r="KGL90" s="52"/>
      <c r="KGM90" s="52"/>
      <c r="KGN90" s="52"/>
      <c r="KGO90" s="52"/>
      <c r="KGP90" s="52"/>
      <c r="KGQ90" s="52"/>
      <c r="KGR90" s="52"/>
      <c r="KGS90" s="52"/>
      <c r="KGT90" s="52"/>
      <c r="KGU90" s="52"/>
      <c r="KGV90" s="52"/>
      <c r="KGW90" s="52"/>
      <c r="KGX90" s="52"/>
      <c r="KGY90" s="52"/>
      <c r="KGZ90" s="52"/>
      <c r="KHA90" s="52"/>
      <c r="KHB90" s="52"/>
      <c r="KHC90" s="52"/>
      <c r="KHD90" s="52"/>
      <c r="KHE90" s="52"/>
      <c r="KHF90" s="52"/>
      <c r="KHG90" s="52"/>
      <c r="KHH90" s="52"/>
      <c r="KHI90" s="52"/>
      <c r="KHJ90" s="52"/>
      <c r="KHK90" s="52"/>
      <c r="KHL90" s="52"/>
      <c r="KHM90" s="52"/>
      <c r="KHN90" s="52"/>
      <c r="KHO90" s="52"/>
      <c r="KHP90" s="52"/>
      <c r="KHQ90" s="52"/>
      <c r="KHR90" s="52"/>
      <c r="KHS90" s="52"/>
      <c r="KHT90" s="52"/>
      <c r="KHU90" s="52"/>
      <c r="KHV90" s="52"/>
      <c r="KHW90" s="52"/>
      <c r="KHX90" s="52"/>
      <c r="KHY90" s="52"/>
      <c r="KHZ90" s="52"/>
      <c r="KIA90" s="52"/>
      <c r="KIB90" s="52"/>
      <c r="KIC90" s="52"/>
      <c r="KID90" s="52"/>
      <c r="KIE90" s="52"/>
      <c r="KIF90" s="52"/>
      <c r="KIG90" s="52"/>
      <c r="KIH90" s="52"/>
      <c r="KII90" s="52"/>
      <c r="KIJ90" s="52"/>
      <c r="KIK90" s="52"/>
      <c r="KIL90" s="52"/>
      <c r="KIM90" s="52"/>
      <c r="KIN90" s="52"/>
      <c r="KIO90" s="52"/>
      <c r="KIP90" s="52"/>
      <c r="KIQ90" s="52"/>
      <c r="KIR90" s="52"/>
      <c r="KIS90" s="52"/>
      <c r="KIT90" s="52"/>
      <c r="KIU90" s="52"/>
      <c r="KIV90" s="52"/>
      <c r="KIW90" s="52"/>
      <c r="KIX90" s="52"/>
      <c r="KIY90" s="52"/>
      <c r="KIZ90" s="52"/>
      <c r="KJA90" s="52"/>
      <c r="KJB90" s="52"/>
      <c r="KJC90" s="52"/>
      <c r="KJD90" s="52"/>
      <c r="KJE90" s="52"/>
      <c r="KJF90" s="52"/>
      <c r="KJG90" s="52"/>
      <c r="KJH90" s="52"/>
      <c r="KJI90" s="52"/>
      <c r="KJJ90" s="52"/>
      <c r="KJK90" s="52"/>
      <c r="KJL90" s="52"/>
      <c r="KJM90" s="52"/>
      <c r="KJN90" s="52"/>
      <c r="KJO90" s="52"/>
      <c r="KJP90" s="52"/>
      <c r="KJQ90" s="52"/>
      <c r="KJR90" s="52"/>
      <c r="KJS90" s="52"/>
      <c r="KJT90" s="52"/>
      <c r="KJU90" s="52"/>
      <c r="KJV90" s="52"/>
      <c r="KJW90" s="52"/>
      <c r="KJX90" s="52"/>
      <c r="KJY90" s="52"/>
      <c r="KJZ90" s="52"/>
      <c r="KKA90" s="52"/>
      <c r="KKB90" s="52"/>
      <c r="KKC90" s="52"/>
      <c r="KKD90" s="52"/>
      <c r="KKE90" s="52"/>
      <c r="KKF90" s="52"/>
      <c r="KKG90" s="52"/>
      <c r="KKH90" s="52"/>
      <c r="KKI90" s="52"/>
      <c r="KKJ90" s="52"/>
      <c r="KKK90" s="52"/>
      <c r="KKL90" s="52"/>
      <c r="KKM90" s="52"/>
      <c r="KKN90" s="52"/>
      <c r="KKO90" s="52"/>
      <c r="KKP90" s="52"/>
      <c r="KKQ90" s="52"/>
      <c r="KKR90" s="52"/>
      <c r="KKS90" s="52"/>
      <c r="KKT90" s="52"/>
      <c r="KKU90" s="52"/>
      <c r="KKV90" s="52"/>
      <c r="KKW90" s="52"/>
      <c r="KKX90" s="52"/>
      <c r="KKY90" s="52"/>
      <c r="KKZ90" s="52"/>
      <c r="KLA90" s="52"/>
      <c r="KLB90" s="52"/>
      <c r="KLC90" s="52"/>
      <c r="KLD90" s="52"/>
      <c r="KLE90" s="52"/>
      <c r="KLF90" s="52"/>
      <c r="KLG90" s="52"/>
      <c r="KLH90" s="52"/>
      <c r="KLI90" s="52"/>
      <c r="KLJ90" s="52"/>
      <c r="KLK90" s="52"/>
      <c r="KLL90" s="52"/>
      <c r="KLM90" s="52"/>
      <c r="KLN90" s="52"/>
      <c r="KLO90" s="52"/>
      <c r="KLP90" s="52"/>
      <c r="KLQ90" s="52"/>
      <c r="KLR90" s="52"/>
      <c r="KLS90" s="52"/>
      <c r="KLT90" s="52"/>
      <c r="KLU90" s="52"/>
      <c r="KLV90" s="52"/>
      <c r="KLW90" s="52"/>
      <c r="KLX90" s="52"/>
      <c r="KLY90" s="52"/>
      <c r="KLZ90" s="52"/>
      <c r="KMA90" s="52"/>
      <c r="KMB90" s="52"/>
      <c r="KMC90" s="52"/>
      <c r="KMD90" s="52"/>
      <c r="KME90" s="52"/>
      <c r="KMF90" s="52"/>
      <c r="KMG90" s="52"/>
      <c r="KMH90" s="52"/>
      <c r="KMI90" s="52"/>
      <c r="KMJ90" s="52"/>
      <c r="KMK90" s="52"/>
      <c r="KML90" s="52"/>
      <c r="KMM90" s="52"/>
      <c r="KMN90" s="52"/>
      <c r="KMO90" s="52"/>
      <c r="KMP90" s="52"/>
      <c r="KMQ90" s="52"/>
      <c r="KMR90" s="52"/>
      <c r="KMS90" s="52"/>
      <c r="KMT90" s="52"/>
      <c r="KMU90" s="52"/>
      <c r="KMV90" s="52"/>
      <c r="KMW90" s="52"/>
      <c r="KMX90" s="52"/>
      <c r="KMY90" s="52"/>
      <c r="KMZ90" s="52"/>
      <c r="KNA90" s="52"/>
      <c r="KNB90" s="52"/>
      <c r="KNC90" s="52"/>
      <c r="KND90" s="52"/>
      <c r="KNE90" s="52"/>
      <c r="KNF90" s="52"/>
      <c r="KNG90" s="52"/>
      <c r="KNH90" s="52"/>
      <c r="KNI90" s="52"/>
      <c r="KNJ90" s="52"/>
      <c r="KNK90" s="52"/>
      <c r="KNL90" s="52"/>
      <c r="KNM90" s="52"/>
      <c r="KNN90" s="52"/>
      <c r="KNO90" s="52"/>
      <c r="KNP90" s="52"/>
      <c r="KNQ90" s="52"/>
      <c r="KNR90" s="52"/>
      <c r="KNS90" s="52"/>
      <c r="KNT90" s="52"/>
      <c r="KNU90" s="52"/>
      <c r="KNV90" s="52"/>
      <c r="KNW90" s="52"/>
      <c r="KNX90" s="52"/>
      <c r="KNY90" s="52"/>
      <c r="KNZ90" s="52"/>
      <c r="KOA90" s="52"/>
      <c r="KOB90" s="52"/>
      <c r="KOC90" s="52"/>
      <c r="KOD90" s="52"/>
      <c r="KOE90" s="52"/>
      <c r="KOF90" s="52"/>
      <c r="KOG90" s="52"/>
      <c r="KOH90" s="52"/>
      <c r="KOI90" s="52"/>
      <c r="KOJ90" s="52"/>
      <c r="KOK90" s="52"/>
      <c r="KOL90" s="52"/>
      <c r="KOM90" s="52"/>
      <c r="KON90" s="52"/>
      <c r="KOO90" s="52"/>
      <c r="KOP90" s="52"/>
      <c r="KOQ90" s="52"/>
      <c r="KOR90" s="52"/>
      <c r="KOS90" s="52"/>
      <c r="KOT90" s="52"/>
      <c r="KOU90" s="52"/>
      <c r="KOV90" s="52"/>
      <c r="KOW90" s="52"/>
      <c r="KOX90" s="52"/>
      <c r="KOY90" s="52"/>
      <c r="KOZ90" s="52"/>
      <c r="KPA90" s="52"/>
      <c r="KPB90" s="52"/>
      <c r="KPC90" s="52"/>
      <c r="KPD90" s="52"/>
      <c r="KPE90" s="52"/>
      <c r="KPF90" s="52"/>
      <c r="KPG90" s="52"/>
      <c r="KPH90" s="52"/>
      <c r="KPI90" s="52"/>
      <c r="KPJ90" s="52"/>
      <c r="KPK90" s="52"/>
      <c r="KPL90" s="52"/>
      <c r="KPM90" s="52"/>
      <c r="KPN90" s="52"/>
      <c r="KPO90" s="52"/>
      <c r="KPP90" s="52"/>
      <c r="KPQ90" s="52"/>
      <c r="KPR90" s="52"/>
      <c r="KPS90" s="52"/>
      <c r="KPT90" s="52"/>
      <c r="KPU90" s="52"/>
      <c r="KPV90" s="52"/>
      <c r="KPW90" s="52"/>
      <c r="KPX90" s="52"/>
      <c r="KPY90" s="52"/>
      <c r="KPZ90" s="52"/>
      <c r="KQA90" s="52"/>
      <c r="KQB90" s="52"/>
      <c r="KQC90" s="52"/>
      <c r="KQD90" s="52"/>
      <c r="KQE90" s="52"/>
      <c r="KQF90" s="52"/>
      <c r="KQG90" s="52"/>
      <c r="KQH90" s="52"/>
      <c r="KQI90" s="52"/>
      <c r="KQJ90" s="52"/>
      <c r="KQK90" s="52"/>
      <c r="KQL90" s="52"/>
      <c r="KQM90" s="52"/>
      <c r="KQN90" s="52"/>
      <c r="KQO90" s="52"/>
      <c r="KQP90" s="52"/>
      <c r="KQQ90" s="52"/>
      <c r="KQR90" s="52"/>
      <c r="KQS90" s="52"/>
      <c r="KQT90" s="52"/>
      <c r="KQU90" s="52"/>
      <c r="KQV90" s="52"/>
      <c r="KQW90" s="52"/>
      <c r="KQX90" s="52"/>
      <c r="KQY90" s="52"/>
      <c r="KQZ90" s="52"/>
      <c r="KRA90" s="52"/>
      <c r="KRB90" s="52"/>
      <c r="KRC90" s="52"/>
      <c r="KRD90" s="52"/>
      <c r="KRE90" s="52"/>
      <c r="KRF90" s="52"/>
      <c r="KRG90" s="52"/>
      <c r="KRH90" s="52"/>
      <c r="KRI90" s="52"/>
      <c r="KRJ90" s="52"/>
      <c r="KRK90" s="52"/>
      <c r="KRL90" s="52"/>
      <c r="KRM90" s="52"/>
      <c r="KRN90" s="52"/>
      <c r="KRO90" s="52"/>
      <c r="KRP90" s="52"/>
      <c r="KRQ90" s="52"/>
      <c r="KRR90" s="52"/>
      <c r="KRS90" s="52"/>
      <c r="KRT90" s="52"/>
      <c r="KRU90" s="52"/>
      <c r="KRV90" s="52"/>
      <c r="KRW90" s="52"/>
      <c r="KRX90" s="52"/>
      <c r="KRY90" s="52"/>
      <c r="KRZ90" s="52"/>
      <c r="KSA90" s="52"/>
      <c r="KSB90" s="52"/>
      <c r="KSC90" s="52"/>
      <c r="KSD90" s="52"/>
      <c r="KSE90" s="52"/>
      <c r="KSF90" s="52"/>
      <c r="KSG90" s="52"/>
      <c r="KSH90" s="52"/>
      <c r="KSI90" s="52"/>
      <c r="KSJ90" s="52"/>
      <c r="KSK90" s="52"/>
      <c r="KSL90" s="52"/>
      <c r="KSM90" s="52"/>
      <c r="KSN90" s="52"/>
      <c r="KSO90" s="52"/>
      <c r="KSP90" s="52"/>
      <c r="KSQ90" s="52"/>
      <c r="KSR90" s="52"/>
      <c r="KSS90" s="52"/>
      <c r="KST90" s="52"/>
      <c r="KSU90" s="52"/>
      <c r="KSV90" s="52"/>
      <c r="KSW90" s="52"/>
      <c r="KSX90" s="52"/>
      <c r="KSY90" s="52"/>
      <c r="KSZ90" s="52"/>
      <c r="KTA90" s="52"/>
      <c r="KTB90" s="52"/>
      <c r="KTC90" s="52"/>
      <c r="KTD90" s="52"/>
      <c r="KTE90" s="52"/>
      <c r="KTF90" s="52"/>
      <c r="KTG90" s="52"/>
      <c r="KTH90" s="52"/>
      <c r="KTI90" s="52"/>
      <c r="KTJ90" s="52"/>
      <c r="KTK90" s="52"/>
      <c r="KTL90" s="52"/>
      <c r="KTM90" s="52"/>
      <c r="KTN90" s="52"/>
      <c r="KTO90" s="52"/>
      <c r="KTP90" s="52"/>
      <c r="KTQ90" s="52"/>
      <c r="KTR90" s="52"/>
      <c r="KTS90" s="52"/>
      <c r="KTT90" s="52"/>
      <c r="KTU90" s="52"/>
      <c r="KTV90" s="52"/>
      <c r="KTW90" s="52"/>
      <c r="KTX90" s="52"/>
      <c r="KTY90" s="52"/>
      <c r="KTZ90" s="52"/>
      <c r="KUA90" s="52"/>
      <c r="KUB90" s="52"/>
      <c r="KUC90" s="52"/>
      <c r="KUD90" s="52"/>
      <c r="KUE90" s="52"/>
      <c r="KUF90" s="52"/>
      <c r="KUG90" s="52"/>
      <c r="KUH90" s="52"/>
      <c r="KUI90" s="52"/>
      <c r="KUJ90" s="52"/>
      <c r="KUK90" s="52"/>
      <c r="KUL90" s="52"/>
      <c r="KUM90" s="52"/>
      <c r="KUN90" s="52"/>
      <c r="KUO90" s="52"/>
      <c r="KUP90" s="52"/>
      <c r="KUQ90" s="52"/>
      <c r="KUR90" s="52"/>
      <c r="KUS90" s="52"/>
      <c r="KUT90" s="52"/>
      <c r="KUU90" s="52"/>
      <c r="KUV90" s="52"/>
      <c r="KUW90" s="52"/>
      <c r="KUX90" s="52"/>
      <c r="KUY90" s="52"/>
      <c r="KUZ90" s="52"/>
      <c r="KVA90" s="52"/>
      <c r="KVB90" s="52"/>
      <c r="KVC90" s="52"/>
      <c r="KVD90" s="52"/>
      <c r="KVE90" s="52"/>
      <c r="KVF90" s="52"/>
      <c r="KVG90" s="52"/>
      <c r="KVH90" s="52"/>
      <c r="KVI90" s="52"/>
      <c r="KVJ90" s="52"/>
      <c r="KVK90" s="52"/>
      <c r="KVL90" s="52"/>
      <c r="KVM90" s="52"/>
      <c r="KVN90" s="52"/>
      <c r="KVO90" s="52"/>
      <c r="KVP90" s="52"/>
      <c r="KVQ90" s="52"/>
      <c r="KVR90" s="52"/>
      <c r="KVS90" s="52"/>
      <c r="KVT90" s="52"/>
      <c r="KVU90" s="52"/>
      <c r="KVV90" s="52"/>
      <c r="KVW90" s="52"/>
      <c r="KVX90" s="52"/>
      <c r="KVY90" s="52"/>
      <c r="KVZ90" s="52"/>
      <c r="KWA90" s="52"/>
      <c r="KWB90" s="52"/>
      <c r="KWC90" s="52"/>
      <c r="KWD90" s="52"/>
      <c r="KWE90" s="52"/>
      <c r="KWF90" s="52"/>
      <c r="KWG90" s="52"/>
      <c r="KWH90" s="52"/>
      <c r="KWI90" s="52"/>
      <c r="KWJ90" s="52"/>
      <c r="KWK90" s="52"/>
      <c r="KWL90" s="52"/>
      <c r="KWM90" s="52"/>
      <c r="KWN90" s="52"/>
      <c r="KWO90" s="52"/>
      <c r="KWP90" s="52"/>
      <c r="KWQ90" s="52"/>
      <c r="KWR90" s="52"/>
      <c r="KWS90" s="52"/>
      <c r="KWT90" s="52"/>
      <c r="KWU90" s="52"/>
      <c r="KWV90" s="52"/>
      <c r="KWW90" s="52"/>
      <c r="KWX90" s="52"/>
      <c r="KWY90" s="52"/>
      <c r="KWZ90" s="52"/>
      <c r="KXA90" s="52"/>
      <c r="KXB90" s="52"/>
      <c r="KXC90" s="52"/>
      <c r="KXD90" s="52"/>
      <c r="KXE90" s="52"/>
      <c r="KXF90" s="52"/>
      <c r="KXG90" s="52"/>
      <c r="KXH90" s="52"/>
      <c r="KXI90" s="52"/>
      <c r="KXJ90" s="52"/>
      <c r="KXK90" s="52"/>
      <c r="KXL90" s="52"/>
      <c r="KXM90" s="52"/>
      <c r="KXN90" s="52"/>
      <c r="KXO90" s="52"/>
      <c r="KXP90" s="52"/>
      <c r="KXQ90" s="52"/>
      <c r="KXR90" s="52"/>
      <c r="KXS90" s="52"/>
      <c r="KXT90" s="52"/>
      <c r="KXU90" s="52"/>
      <c r="KXV90" s="52"/>
      <c r="KXW90" s="52"/>
      <c r="KXX90" s="52"/>
      <c r="KXY90" s="52"/>
      <c r="KXZ90" s="52"/>
      <c r="KYA90" s="52"/>
      <c r="KYB90" s="52"/>
      <c r="KYC90" s="52"/>
      <c r="KYD90" s="52"/>
      <c r="KYE90" s="52"/>
      <c r="KYF90" s="52"/>
      <c r="KYG90" s="52"/>
      <c r="KYH90" s="52"/>
      <c r="KYI90" s="52"/>
      <c r="KYJ90" s="52"/>
      <c r="KYK90" s="52"/>
      <c r="KYL90" s="52"/>
      <c r="KYM90" s="52"/>
      <c r="KYN90" s="52"/>
      <c r="KYO90" s="52"/>
      <c r="KYP90" s="52"/>
      <c r="KYQ90" s="52"/>
      <c r="KYR90" s="52"/>
      <c r="KYS90" s="52"/>
      <c r="KYT90" s="52"/>
      <c r="KYU90" s="52"/>
      <c r="KYV90" s="52"/>
      <c r="KYW90" s="52"/>
      <c r="KYX90" s="52"/>
      <c r="KYY90" s="52"/>
      <c r="KYZ90" s="52"/>
      <c r="KZA90" s="52"/>
      <c r="KZB90" s="52"/>
      <c r="KZC90" s="52"/>
      <c r="KZD90" s="52"/>
      <c r="KZE90" s="52"/>
      <c r="KZF90" s="52"/>
      <c r="KZG90" s="52"/>
      <c r="KZH90" s="52"/>
      <c r="KZI90" s="52"/>
      <c r="KZJ90" s="52"/>
      <c r="KZK90" s="52"/>
      <c r="KZL90" s="52"/>
      <c r="KZM90" s="52"/>
      <c r="KZN90" s="52"/>
      <c r="KZO90" s="52"/>
      <c r="KZP90" s="52"/>
      <c r="KZQ90" s="52"/>
      <c r="KZR90" s="52"/>
      <c r="KZS90" s="52"/>
      <c r="KZT90" s="52"/>
      <c r="KZU90" s="52"/>
      <c r="KZV90" s="52"/>
      <c r="KZW90" s="52"/>
      <c r="KZX90" s="52"/>
      <c r="KZY90" s="52"/>
      <c r="KZZ90" s="52"/>
      <c r="LAA90" s="52"/>
      <c r="LAB90" s="52"/>
      <c r="LAC90" s="52"/>
      <c r="LAD90" s="52"/>
      <c r="LAE90" s="52"/>
      <c r="LAF90" s="52"/>
      <c r="LAG90" s="52"/>
      <c r="LAH90" s="52"/>
      <c r="LAI90" s="52"/>
      <c r="LAJ90" s="52"/>
      <c r="LAK90" s="52"/>
      <c r="LAL90" s="52"/>
      <c r="LAM90" s="52"/>
      <c r="LAN90" s="52"/>
      <c r="LAO90" s="52"/>
      <c r="LAP90" s="52"/>
      <c r="LAQ90" s="52"/>
      <c r="LAR90" s="52"/>
      <c r="LAS90" s="52"/>
      <c r="LAT90" s="52"/>
      <c r="LAU90" s="52"/>
      <c r="LAV90" s="52"/>
      <c r="LAW90" s="52"/>
      <c r="LAX90" s="52"/>
      <c r="LAY90" s="52"/>
      <c r="LAZ90" s="52"/>
      <c r="LBA90" s="52"/>
      <c r="LBB90" s="52"/>
      <c r="LBC90" s="52"/>
      <c r="LBD90" s="52"/>
      <c r="LBE90" s="52"/>
      <c r="LBF90" s="52"/>
      <c r="LBG90" s="52"/>
      <c r="LBH90" s="52"/>
      <c r="LBI90" s="52"/>
      <c r="LBJ90" s="52"/>
      <c r="LBK90" s="52"/>
      <c r="LBL90" s="52"/>
      <c r="LBM90" s="52"/>
      <c r="LBN90" s="52"/>
      <c r="LBO90" s="52"/>
      <c r="LBP90" s="52"/>
      <c r="LBQ90" s="52"/>
      <c r="LBR90" s="52"/>
      <c r="LBS90" s="52"/>
      <c r="LBT90" s="52"/>
      <c r="LBU90" s="52"/>
      <c r="LBV90" s="52"/>
      <c r="LBW90" s="52"/>
      <c r="LBX90" s="52"/>
      <c r="LBY90" s="52"/>
      <c r="LBZ90" s="52"/>
      <c r="LCA90" s="52"/>
      <c r="LCB90" s="52"/>
      <c r="LCC90" s="52"/>
      <c r="LCD90" s="52"/>
      <c r="LCE90" s="52"/>
      <c r="LCF90" s="52"/>
      <c r="LCG90" s="52"/>
      <c r="LCH90" s="52"/>
      <c r="LCI90" s="52"/>
      <c r="LCJ90" s="52"/>
      <c r="LCK90" s="52"/>
      <c r="LCL90" s="52"/>
      <c r="LCM90" s="52"/>
      <c r="LCN90" s="52"/>
      <c r="LCO90" s="52"/>
      <c r="LCP90" s="52"/>
      <c r="LCQ90" s="52"/>
      <c r="LCR90" s="52"/>
      <c r="LCS90" s="52"/>
      <c r="LCT90" s="52"/>
      <c r="LCU90" s="52"/>
      <c r="LCV90" s="52"/>
      <c r="LCW90" s="52"/>
      <c r="LCX90" s="52"/>
      <c r="LCY90" s="52"/>
      <c r="LCZ90" s="52"/>
      <c r="LDA90" s="52"/>
      <c r="LDB90" s="52"/>
      <c r="LDC90" s="52"/>
      <c r="LDD90" s="52"/>
      <c r="LDE90" s="52"/>
      <c r="LDF90" s="52"/>
      <c r="LDG90" s="52"/>
      <c r="LDH90" s="52"/>
      <c r="LDI90" s="52"/>
      <c r="LDJ90" s="52"/>
      <c r="LDK90" s="52"/>
      <c r="LDL90" s="52"/>
      <c r="LDM90" s="52"/>
      <c r="LDN90" s="52"/>
      <c r="LDO90" s="52"/>
      <c r="LDP90" s="52"/>
      <c r="LDQ90" s="52"/>
      <c r="LDR90" s="52"/>
      <c r="LDS90" s="52"/>
      <c r="LDT90" s="52"/>
      <c r="LDU90" s="52"/>
      <c r="LDV90" s="52"/>
      <c r="LDW90" s="52"/>
      <c r="LDX90" s="52"/>
      <c r="LDY90" s="52"/>
      <c r="LDZ90" s="52"/>
      <c r="LEA90" s="52"/>
      <c r="LEB90" s="52"/>
      <c r="LEC90" s="52"/>
      <c r="LED90" s="52"/>
      <c r="LEE90" s="52"/>
      <c r="LEF90" s="52"/>
      <c r="LEG90" s="52"/>
      <c r="LEH90" s="52"/>
      <c r="LEI90" s="52"/>
      <c r="LEJ90" s="52"/>
      <c r="LEK90" s="52"/>
      <c r="LEL90" s="52"/>
      <c r="LEM90" s="52"/>
      <c r="LEN90" s="52"/>
      <c r="LEO90" s="52"/>
      <c r="LEP90" s="52"/>
      <c r="LEQ90" s="52"/>
      <c r="LER90" s="52"/>
      <c r="LES90" s="52"/>
      <c r="LET90" s="52"/>
      <c r="LEU90" s="52"/>
      <c r="LEV90" s="52"/>
      <c r="LEW90" s="52"/>
      <c r="LEX90" s="52"/>
      <c r="LEY90" s="52"/>
      <c r="LEZ90" s="52"/>
      <c r="LFA90" s="52"/>
      <c r="LFB90" s="52"/>
      <c r="LFC90" s="52"/>
      <c r="LFD90" s="52"/>
      <c r="LFE90" s="52"/>
      <c r="LFF90" s="52"/>
      <c r="LFG90" s="52"/>
      <c r="LFH90" s="52"/>
      <c r="LFI90" s="52"/>
      <c r="LFJ90" s="52"/>
      <c r="LFK90" s="52"/>
      <c r="LFL90" s="52"/>
      <c r="LFM90" s="52"/>
      <c r="LFN90" s="52"/>
      <c r="LFO90" s="52"/>
      <c r="LFP90" s="52"/>
      <c r="LFQ90" s="52"/>
      <c r="LFR90" s="52"/>
      <c r="LFS90" s="52"/>
      <c r="LFT90" s="52"/>
      <c r="LFU90" s="52"/>
      <c r="LFV90" s="52"/>
      <c r="LFW90" s="52"/>
      <c r="LFX90" s="52"/>
      <c r="LFY90" s="52"/>
      <c r="LFZ90" s="52"/>
      <c r="LGA90" s="52"/>
      <c r="LGB90" s="52"/>
      <c r="LGC90" s="52"/>
      <c r="LGD90" s="52"/>
      <c r="LGE90" s="52"/>
      <c r="LGF90" s="52"/>
      <c r="LGG90" s="52"/>
      <c r="LGH90" s="52"/>
      <c r="LGI90" s="52"/>
      <c r="LGJ90" s="52"/>
      <c r="LGK90" s="52"/>
      <c r="LGL90" s="52"/>
      <c r="LGM90" s="52"/>
      <c r="LGN90" s="52"/>
      <c r="LGO90" s="52"/>
      <c r="LGP90" s="52"/>
      <c r="LGQ90" s="52"/>
      <c r="LGR90" s="52"/>
      <c r="LGS90" s="52"/>
      <c r="LGT90" s="52"/>
      <c r="LGU90" s="52"/>
      <c r="LGV90" s="52"/>
      <c r="LGW90" s="52"/>
      <c r="LGX90" s="52"/>
      <c r="LGY90" s="52"/>
      <c r="LGZ90" s="52"/>
      <c r="LHA90" s="52"/>
      <c r="LHB90" s="52"/>
      <c r="LHC90" s="52"/>
      <c r="LHD90" s="52"/>
      <c r="LHE90" s="52"/>
      <c r="LHF90" s="52"/>
      <c r="LHG90" s="52"/>
      <c r="LHH90" s="52"/>
      <c r="LHI90" s="52"/>
      <c r="LHJ90" s="52"/>
      <c r="LHK90" s="52"/>
      <c r="LHL90" s="52"/>
      <c r="LHM90" s="52"/>
      <c r="LHN90" s="52"/>
      <c r="LHO90" s="52"/>
      <c r="LHP90" s="52"/>
      <c r="LHQ90" s="52"/>
      <c r="LHR90" s="52"/>
      <c r="LHS90" s="52"/>
      <c r="LHT90" s="52"/>
      <c r="LHU90" s="52"/>
      <c r="LHV90" s="52"/>
      <c r="LHW90" s="52"/>
      <c r="LHX90" s="52"/>
      <c r="LHY90" s="52"/>
      <c r="LHZ90" s="52"/>
      <c r="LIA90" s="52"/>
      <c r="LIB90" s="52"/>
      <c r="LIC90" s="52"/>
      <c r="LID90" s="52"/>
      <c r="LIE90" s="52"/>
      <c r="LIF90" s="52"/>
      <c r="LIG90" s="52"/>
      <c r="LIH90" s="52"/>
      <c r="LII90" s="52"/>
      <c r="LIJ90" s="52"/>
      <c r="LIK90" s="52"/>
      <c r="LIL90" s="52"/>
      <c r="LIM90" s="52"/>
      <c r="LIN90" s="52"/>
      <c r="LIO90" s="52"/>
      <c r="LIP90" s="52"/>
      <c r="LIQ90" s="52"/>
      <c r="LIR90" s="52"/>
      <c r="LIS90" s="52"/>
      <c r="LIT90" s="52"/>
      <c r="LIU90" s="52"/>
      <c r="LIV90" s="52"/>
      <c r="LIW90" s="52"/>
      <c r="LIX90" s="52"/>
      <c r="LIY90" s="52"/>
      <c r="LIZ90" s="52"/>
      <c r="LJA90" s="52"/>
      <c r="LJB90" s="52"/>
      <c r="LJC90" s="52"/>
      <c r="LJD90" s="52"/>
      <c r="LJE90" s="52"/>
      <c r="LJF90" s="52"/>
      <c r="LJG90" s="52"/>
      <c r="LJH90" s="52"/>
      <c r="LJI90" s="52"/>
      <c r="LJJ90" s="52"/>
      <c r="LJK90" s="52"/>
      <c r="LJL90" s="52"/>
      <c r="LJM90" s="52"/>
      <c r="LJN90" s="52"/>
      <c r="LJO90" s="52"/>
      <c r="LJP90" s="52"/>
      <c r="LJQ90" s="52"/>
      <c r="LJR90" s="52"/>
      <c r="LJS90" s="52"/>
      <c r="LJT90" s="52"/>
      <c r="LJU90" s="52"/>
      <c r="LJV90" s="52"/>
      <c r="LJW90" s="52"/>
      <c r="LJX90" s="52"/>
      <c r="LJY90" s="52"/>
      <c r="LJZ90" s="52"/>
      <c r="LKA90" s="52"/>
      <c r="LKB90" s="52"/>
      <c r="LKC90" s="52"/>
      <c r="LKD90" s="52"/>
      <c r="LKE90" s="52"/>
      <c r="LKF90" s="52"/>
      <c r="LKG90" s="52"/>
      <c r="LKH90" s="52"/>
      <c r="LKI90" s="52"/>
      <c r="LKJ90" s="52"/>
      <c r="LKK90" s="52"/>
      <c r="LKL90" s="52"/>
      <c r="LKM90" s="52"/>
      <c r="LKN90" s="52"/>
      <c r="LKO90" s="52"/>
      <c r="LKP90" s="52"/>
      <c r="LKQ90" s="52"/>
      <c r="LKR90" s="52"/>
      <c r="LKS90" s="52"/>
      <c r="LKT90" s="52"/>
      <c r="LKU90" s="52"/>
      <c r="LKV90" s="52"/>
      <c r="LKW90" s="52"/>
      <c r="LKX90" s="52"/>
      <c r="LKY90" s="52"/>
      <c r="LKZ90" s="52"/>
      <c r="LLA90" s="52"/>
      <c r="LLB90" s="52"/>
      <c r="LLC90" s="52"/>
      <c r="LLD90" s="52"/>
      <c r="LLE90" s="52"/>
      <c r="LLF90" s="52"/>
      <c r="LLG90" s="52"/>
      <c r="LLH90" s="52"/>
      <c r="LLI90" s="52"/>
      <c r="LLJ90" s="52"/>
      <c r="LLK90" s="52"/>
      <c r="LLL90" s="52"/>
      <c r="LLM90" s="52"/>
      <c r="LLN90" s="52"/>
      <c r="LLO90" s="52"/>
      <c r="LLP90" s="52"/>
      <c r="LLQ90" s="52"/>
      <c r="LLR90" s="52"/>
      <c r="LLS90" s="52"/>
      <c r="LLT90" s="52"/>
      <c r="LLU90" s="52"/>
      <c r="LLV90" s="52"/>
      <c r="LLW90" s="52"/>
      <c r="LLX90" s="52"/>
      <c r="LLY90" s="52"/>
      <c r="LLZ90" s="52"/>
      <c r="LMA90" s="52"/>
      <c r="LMB90" s="52"/>
      <c r="LMC90" s="52"/>
      <c r="LMD90" s="52"/>
      <c r="LME90" s="52"/>
      <c r="LMF90" s="52"/>
      <c r="LMG90" s="52"/>
      <c r="LMH90" s="52"/>
      <c r="LMI90" s="52"/>
      <c r="LMJ90" s="52"/>
      <c r="LMK90" s="52"/>
      <c r="LML90" s="52"/>
      <c r="LMM90" s="52"/>
      <c r="LMN90" s="52"/>
      <c r="LMO90" s="52"/>
      <c r="LMP90" s="52"/>
      <c r="LMQ90" s="52"/>
      <c r="LMR90" s="52"/>
      <c r="LMS90" s="52"/>
      <c r="LMT90" s="52"/>
      <c r="LMU90" s="52"/>
      <c r="LMV90" s="52"/>
      <c r="LMW90" s="52"/>
      <c r="LMX90" s="52"/>
      <c r="LMY90" s="52"/>
      <c r="LMZ90" s="52"/>
      <c r="LNA90" s="52"/>
      <c r="LNB90" s="52"/>
      <c r="LNC90" s="52"/>
      <c r="LND90" s="52"/>
      <c r="LNE90" s="52"/>
      <c r="LNF90" s="52"/>
      <c r="LNG90" s="52"/>
      <c r="LNH90" s="52"/>
      <c r="LNI90" s="52"/>
      <c r="LNJ90" s="52"/>
      <c r="LNK90" s="52"/>
      <c r="LNL90" s="52"/>
      <c r="LNM90" s="52"/>
      <c r="LNN90" s="52"/>
      <c r="LNO90" s="52"/>
      <c r="LNP90" s="52"/>
      <c r="LNQ90" s="52"/>
      <c r="LNR90" s="52"/>
      <c r="LNS90" s="52"/>
      <c r="LNT90" s="52"/>
      <c r="LNU90" s="52"/>
      <c r="LNV90" s="52"/>
      <c r="LNW90" s="52"/>
      <c r="LNX90" s="52"/>
      <c r="LNY90" s="52"/>
      <c r="LNZ90" s="52"/>
      <c r="LOA90" s="52"/>
      <c r="LOB90" s="52"/>
      <c r="LOC90" s="52"/>
      <c r="LOD90" s="52"/>
      <c r="LOE90" s="52"/>
      <c r="LOF90" s="52"/>
      <c r="LOG90" s="52"/>
      <c r="LOH90" s="52"/>
      <c r="LOI90" s="52"/>
      <c r="LOJ90" s="52"/>
      <c r="LOK90" s="52"/>
      <c r="LOL90" s="52"/>
      <c r="LOM90" s="52"/>
      <c r="LON90" s="52"/>
      <c r="LOO90" s="52"/>
      <c r="LOP90" s="52"/>
      <c r="LOQ90" s="52"/>
      <c r="LOR90" s="52"/>
      <c r="LOS90" s="52"/>
      <c r="LOT90" s="52"/>
      <c r="LOU90" s="52"/>
      <c r="LOV90" s="52"/>
      <c r="LOW90" s="52"/>
      <c r="LOX90" s="52"/>
      <c r="LOY90" s="52"/>
      <c r="LOZ90" s="52"/>
      <c r="LPA90" s="52"/>
      <c r="LPB90" s="52"/>
      <c r="LPC90" s="52"/>
      <c r="LPD90" s="52"/>
      <c r="LPE90" s="52"/>
      <c r="LPF90" s="52"/>
      <c r="LPG90" s="52"/>
      <c r="LPH90" s="52"/>
      <c r="LPI90" s="52"/>
      <c r="LPJ90" s="52"/>
      <c r="LPK90" s="52"/>
      <c r="LPL90" s="52"/>
      <c r="LPM90" s="52"/>
      <c r="LPN90" s="52"/>
      <c r="LPO90" s="52"/>
      <c r="LPP90" s="52"/>
      <c r="LPQ90" s="52"/>
      <c r="LPR90" s="52"/>
      <c r="LPS90" s="52"/>
      <c r="LPT90" s="52"/>
      <c r="LPU90" s="52"/>
      <c r="LPV90" s="52"/>
      <c r="LPW90" s="52"/>
      <c r="LPX90" s="52"/>
      <c r="LPY90" s="52"/>
      <c r="LPZ90" s="52"/>
      <c r="LQA90" s="52"/>
      <c r="LQB90" s="52"/>
      <c r="LQC90" s="52"/>
      <c r="LQD90" s="52"/>
      <c r="LQE90" s="52"/>
      <c r="LQF90" s="52"/>
      <c r="LQG90" s="52"/>
      <c r="LQH90" s="52"/>
      <c r="LQI90" s="52"/>
      <c r="LQJ90" s="52"/>
      <c r="LQK90" s="52"/>
      <c r="LQL90" s="52"/>
      <c r="LQM90" s="52"/>
      <c r="LQN90" s="52"/>
      <c r="LQO90" s="52"/>
      <c r="LQP90" s="52"/>
      <c r="LQQ90" s="52"/>
      <c r="LQR90" s="52"/>
      <c r="LQS90" s="52"/>
      <c r="LQT90" s="52"/>
      <c r="LQU90" s="52"/>
      <c r="LQV90" s="52"/>
      <c r="LQW90" s="52"/>
      <c r="LQX90" s="52"/>
      <c r="LQY90" s="52"/>
      <c r="LQZ90" s="52"/>
      <c r="LRA90" s="52"/>
      <c r="LRB90" s="52"/>
      <c r="LRC90" s="52"/>
      <c r="LRD90" s="52"/>
      <c r="LRE90" s="52"/>
      <c r="LRF90" s="52"/>
      <c r="LRG90" s="52"/>
      <c r="LRH90" s="52"/>
      <c r="LRI90" s="52"/>
      <c r="LRJ90" s="52"/>
      <c r="LRK90" s="52"/>
      <c r="LRL90" s="52"/>
      <c r="LRM90" s="52"/>
      <c r="LRN90" s="52"/>
      <c r="LRO90" s="52"/>
      <c r="LRP90" s="52"/>
      <c r="LRQ90" s="52"/>
      <c r="LRR90" s="52"/>
      <c r="LRS90" s="52"/>
      <c r="LRT90" s="52"/>
      <c r="LRU90" s="52"/>
      <c r="LRV90" s="52"/>
      <c r="LRW90" s="52"/>
      <c r="LRX90" s="52"/>
      <c r="LRY90" s="52"/>
      <c r="LRZ90" s="52"/>
      <c r="LSA90" s="52"/>
      <c r="LSB90" s="52"/>
      <c r="LSC90" s="52"/>
      <c r="LSD90" s="52"/>
      <c r="LSE90" s="52"/>
      <c r="LSF90" s="52"/>
      <c r="LSG90" s="52"/>
      <c r="LSH90" s="52"/>
      <c r="LSI90" s="52"/>
      <c r="LSJ90" s="52"/>
      <c r="LSK90" s="52"/>
      <c r="LSL90" s="52"/>
      <c r="LSM90" s="52"/>
      <c r="LSN90" s="52"/>
      <c r="LSO90" s="52"/>
      <c r="LSP90" s="52"/>
      <c r="LSQ90" s="52"/>
      <c r="LSR90" s="52"/>
      <c r="LSS90" s="52"/>
      <c r="LST90" s="52"/>
      <c r="LSU90" s="52"/>
      <c r="LSV90" s="52"/>
      <c r="LSW90" s="52"/>
      <c r="LSX90" s="52"/>
      <c r="LSY90" s="52"/>
      <c r="LSZ90" s="52"/>
      <c r="LTA90" s="52"/>
      <c r="LTB90" s="52"/>
      <c r="LTC90" s="52"/>
      <c r="LTD90" s="52"/>
      <c r="LTE90" s="52"/>
      <c r="LTF90" s="52"/>
      <c r="LTG90" s="52"/>
      <c r="LTH90" s="52"/>
      <c r="LTI90" s="52"/>
      <c r="LTJ90" s="52"/>
      <c r="LTK90" s="52"/>
      <c r="LTL90" s="52"/>
      <c r="LTM90" s="52"/>
      <c r="LTN90" s="52"/>
      <c r="LTO90" s="52"/>
      <c r="LTP90" s="52"/>
      <c r="LTQ90" s="52"/>
      <c r="LTR90" s="52"/>
      <c r="LTS90" s="52"/>
      <c r="LTT90" s="52"/>
      <c r="LTU90" s="52"/>
      <c r="LTV90" s="52"/>
      <c r="LTW90" s="52"/>
      <c r="LTX90" s="52"/>
      <c r="LTY90" s="52"/>
      <c r="LTZ90" s="52"/>
      <c r="LUA90" s="52"/>
      <c r="LUB90" s="52"/>
      <c r="LUC90" s="52"/>
      <c r="LUD90" s="52"/>
      <c r="LUE90" s="52"/>
      <c r="LUF90" s="52"/>
      <c r="LUG90" s="52"/>
      <c r="LUH90" s="52"/>
      <c r="LUI90" s="52"/>
      <c r="LUJ90" s="52"/>
      <c r="LUK90" s="52"/>
      <c r="LUL90" s="52"/>
      <c r="LUM90" s="52"/>
      <c r="LUN90" s="52"/>
      <c r="LUO90" s="52"/>
      <c r="LUP90" s="52"/>
      <c r="LUQ90" s="52"/>
      <c r="LUR90" s="52"/>
      <c r="LUS90" s="52"/>
      <c r="LUT90" s="52"/>
      <c r="LUU90" s="52"/>
      <c r="LUV90" s="52"/>
      <c r="LUW90" s="52"/>
      <c r="LUX90" s="52"/>
      <c r="LUY90" s="52"/>
      <c r="LUZ90" s="52"/>
      <c r="LVA90" s="52"/>
      <c r="LVB90" s="52"/>
      <c r="LVC90" s="52"/>
      <c r="LVD90" s="52"/>
      <c r="LVE90" s="52"/>
      <c r="LVF90" s="52"/>
      <c r="LVG90" s="52"/>
      <c r="LVH90" s="52"/>
      <c r="LVI90" s="52"/>
      <c r="LVJ90" s="52"/>
      <c r="LVK90" s="52"/>
      <c r="LVL90" s="52"/>
      <c r="LVM90" s="52"/>
      <c r="LVN90" s="52"/>
      <c r="LVO90" s="52"/>
      <c r="LVP90" s="52"/>
      <c r="LVQ90" s="52"/>
      <c r="LVR90" s="52"/>
      <c r="LVS90" s="52"/>
      <c r="LVT90" s="52"/>
      <c r="LVU90" s="52"/>
      <c r="LVV90" s="52"/>
      <c r="LVW90" s="52"/>
      <c r="LVX90" s="52"/>
      <c r="LVY90" s="52"/>
      <c r="LVZ90" s="52"/>
      <c r="LWA90" s="52"/>
      <c r="LWB90" s="52"/>
      <c r="LWC90" s="52"/>
      <c r="LWD90" s="52"/>
      <c r="LWE90" s="52"/>
      <c r="LWF90" s="52"/>
      <c r="LWG90" s="52"/>
      <c r="LWH90" s="52"/>
      <c r="LWI90" s="52"/>
      <c r="LWJ90" s="52"/>
      <c r="LWK90" s="52"/>
      <c r="LWL90" s="52"/>
      <c r="LWM90" s="52"/>
      <c r="LWN90" s="52"/>
      <c r="LWO90" s="52"/>
      <c r="LWP90" s="52"/>
      <c r="LWQ90" s="52"/>
      <c r="LWR90" s="52"/>
      <c r="LWS90" s="52"/>
      <c r="LWT90" s="52"/>
      <c r="LWU90" s="52"/>
      <c r="LWV90" s="52"/>
      <c r="LWW90" s="52"/>
      <c r="LWX90" s="52"/>
      <c r="LWY90" s="52"/>
      <c r="LWZ90" s="52"/>
      <c r="LXA90" s="52"/>
      <c r="LXB90" s="52"/>
      <c r="LXC90" s="52"/>
      <c r="LXD90" s="52"/>
      <c r="LXE90" s="52"/>
      <c r="LXF90" s="52"/>
      <c r="LXG90" s="52"/>
      <c r="LXH90" s="52"/>
      <c r="LXI90" s="52"/>
      <c r="LXJ90" s="52"/>
      <c r="LXK90" s="52"/>
      <c r="LXL90" s="52"/>
      <c r="LXM90" s="52"/>
      <c r="LXN90" s="52"/>
      <c r="LXO90" s="52"/>
      <c r="LXP90" s="52"/>
      <c r="LXQ90" s="52"/>
      <c r="LXR90" s="52"/>
      <c r="LXS90" s="52"/>
      <c r="LXT90" s="52"/>
      <c r="LXU90" s="52"/>
      <c r="LXV90" s="52"/>
      <c r="LXW90" s="52"/>
      <c r="LXX90" s="52"/>
      <c r="LXY90" s="52"/>
      <c r="LXZ90" s="52"/>
      <c r="LYA90" s="52"/>
      <c r="LYB90" s="52"/>
      <c r="LYC90" s="52"/>
      <c r="LYD90" s="52"/>
      <c r="LYE90" s="52"/>
      <c r="LYF90" s="52"/>
      <c r="LYG90" s="52"/>
      <c r="LYH90" s="52"/>
      <c r="LYI90" s="52"/>
      <c r="LYJ90" s="52"/>
      <c r="LYK90" s="52"/>
      <c r="LYL90" s="52"/>
      <c r="LYM90" s="52"/>
      <c r="LYN90" s="52"/>
      <c r="LYO90" s="52"/>
      <c r="LYP90" s="52"/>
      <c r="LYQ90" s="52"/>
      <c r="LYR90" s="52"/>
      <c r="LYS90" s="52"/>
      <c r="LYT90" s="52"/>
      <c r="LYU90" s="52"/>
      <c r="LYV90" s="52"/>
      <c r="LYW90" s="52"/>
      <c r="LYX90" s="52"/>
      <c r="LYY90" s="52"/>
      <c r="LYZ90" s="52"/>
      <c r="LZA90" s="52"/>
      <c r="LZB90" s="52"/>
      <c r="LZC90" s="52"/>
      <c r="LZD90" s="52"/>
      <c r="LZE90" s="52"/>
      <c r="LZF90" s="52"/>
      <c r="LZG90" s="52"/>
      <c r="LZH90" s="52"/>
      <c r="LZI90" s="52"/>
      <c r="LZJ90" s="52"/>
      <c r="LZK90" s="52"/>
      <c r="LZL90" s="52"/>
      <c r="LZM90" s="52"/>
      <c r="LZN90" s="52"/>
      <c r="LZO90" s="52"/>
      <c r="LZP90" s="52"/>
      <c r="LZQ90" s="52"/>
      <c r="LZR90" s="52"/>
      <c r="LZS90" s="52"/>
      <c r="LZT90" s="52"/>
      <c r="LZU90" s="52"/>
      <c r="LZV90" s="52"/>
      <c r="LZW90" s="52"/>
      <c r="LZX90" s="52"/>
      <c r="LZY90" s="52"/>
      <c r="LZZ90" s="52"/>
      <c r="MAA90" s="52"/>
      <c r="MAB90" s="52"/>
      <c r="MAC90" s="52"/>
      <c r="MAD90" s="52"/>
      <c r="MAE90" s="52"/>
      <c r="MAF90" s="52"/>
      <c r="MAG90" s="52"/>
      <c r="MAH90" s="52"/>
      <c r="MAI90" s="52"/>
      <c r="MAJ90" s="52"/>
      <c r="MAK90" s="52"/>
      <c r="MAL90" s="52"/>
      <c r="MAM90" s="52"/>
      <c r="MAN90" s="52"/>
      <c r="MAO90" s="52"/>
      <c r="MAP90" s="52"/>
      <c r="MAQ90" s="52"/>
      <c r="MAR90" s="52"/>
      <c r="MAS90" s="52"/>
      <c r="MAT90" s="52"/>
      <c r="MAU90" s="52"/>
      <c r="MAV90" s="52"/>
      <c r="MAW90" s="52"/>
      <c r="MAX90" s="52"/>
      <c r="MAY90" s="52"/>
      <c r="MAZ90" s="52"/>
      <c r="MBA90" s="52"/>
      <c r="MBB90" s="52"/>
      <c r="MBC90" s="52"/>
      <c r="MBD90" s="52"/>
      <c r="MBE90" s="52"/>
      <c r="MBF90" s="52"/>
      <c r="MBG90" s="52"/>
      <c r="MBH90" s="52"/>
      <c r="MBI90" s="52"/>
      <c r="MBJ90" s="52"/>
      <c r="MBK90" s="52"/>
      <c r="MBL90" s="52"/>
      <c r="MBM90" s="52"/>
      <c r="MBN90" s="52"/>
      <c r="MBO90" s="52"/>
      <c r="MBP90" s="52"/>
      <c r="MBQ90" s="52"/>
      <c r="MBR90" s="52"/>
      <c r="MBS90" s="52"/>
      <c r="MBT90" s="52"/>
      <c r="MBU90" s="52"/>
      <c r="MBV90" s="52"/>
      <c r="MBW90" s="52"/>
      <c r="MBX90" s="52"/>
      <c r="MBY90" s="52"/>
      <c r="MBZ90" s="52"/>
      <c r="MCA90" s="52"/>
      <c r="MCB90" s="52"/>
      <c r="MCC90" s="52"/>
      <c r="MCD90" s="52"/>
      <c r="MCE90" s="52"/>
      <c r="MCF90" s="52"/>
      <c r="MCG90" s="52"/>
      <c r="MCH90" s="52"/>
      <c r="MCI90" s="52"/>
      <c r="MCJ90" s="52"/>
      <c r="MCK90" s="52"/>
      <c r="MCL90" s="52"/>
      <c r="MCM90" s="52"/>
      <c r="MCN90" s="52"/>
      <c r="MCO90" s="52"/>
      <c r="MCP90" s="52"/>
      <c r="MCQ90" s="52"/>
      <c r="MCR90" s="52"/>
      <c r="MCS90" s="52"/>
      <c r="MCT90" s="52"/>
      <c r="MCU90" s="52"/>
      <c r="MCV90" s="52"/>
      <c r="MCW90" s="52"/>
      <c r="MCX90" s="52"/>
      <c r="MCY90" s="52"/>
      <c r="MCZ90" s="52"/>
      <c r="MDA90" s="52"/>
      <c r="MDB90" s="52"/>
      <c r="MDC90" s="52"/>
      <c r="MDD90" s="52"/>
      <c r="MDE90" s="52"/>
      <c r="MDF90" s="52"/>
      <c r="MDG90" s="52"/>
      <c r="MDH90" s="52"/>
      <c r="MDI90" s="52"/>
      <c r="MDJ90" s="52"/>
      <c r="MDK90" s="52"/>
      <c r="MDL90" s="52"/>
      <c r="MDM90" s="52"/>
      <c r="MDN90" s="52"/>
      <c r="MDO90" s="52"/>
      <c r="MDP90" s="52"/>
      <c r="MDQ90" s="52"/>
      <c r="MDR90" s="52"/>
      <c r="MDS90" s="52"/>
      <c r="MDT90" s="52"/>
      <c r="MDU90" s="52"/>
      <c r="MDV90" s="52"/>
      <c r="MDW90" s="52"/>
      <c r="MDX90" s="52"/>
      <c r="MDY90" s="52"/>
      <c r="MDZ90" s="52"/>
      <c r="MEA90" s="52"/>
      <c r="MEB90" s="52"/>
      <c r="MEC90" s="52"/>
      <c r="MED90" s="52"/>
      <c r="MEE90" s="52"/>
      <c r="MEF90" s="52"/>
      <c r="MEG90" s="52"/>
      <c r="MEH90" s="52"/>
      <c r="MEI90" s="52"/>
      <c r="MEJ90" s="52"/>
      <c r="MEK90" s="52"/>
      <c r="MEL90" s="52"/>
      <c r="MEM90" s="52"/>
      <c r="MEN90" s="52"/>
      <c r="MEO90" s="52"/>
      <c r="MEP90" s="52"/>
      <c r="MEQ90" s="52"/>
      <c r="MER90" s="52"/>
      <c r="MES90" s="52"/>
      <c r="MET90" s="52"/>
      <c r="MEU90" s="52"/>
      <c r="MEV90" s="52"/>
      <c r="MEW90" s="52"/>
      <c r="MEX90" s="52"/>
      <c r="MEY90" s="52"/>
      <c r="MEZ90" s="52"/>
      <c r="MFA90" s="52"/>
      <c r="MFB90" s="52"/>
      <c r="MFC90" s="52"/>
      <c r="MFD90" s="52"/>
      <c r="MFE90" s="52"/>
      <c r="MFF90" s="52"/>
      <c r="MFG90" s="52"/>
      <c r="MFH90" s="52"/>
      <c r="MFI90" s="52"/>
      <c r="MFJ90" s="52"/>
      <c r="MFK90" s="52"/>
      <c r="MFL90" s="52"/>
      <c r="MFM90" s="52"/>
      <c r="MFN90" s="52"/>
      <c r="MFO90" s="52"/>
      <c r="MFP90" s="52"/>
      <c r="MFQ90" s="52"/>
      <c r="MFR90" s="52"/>
      <c r="MFS90" s="52"/>
      <c r="MFT90" s="52"/>
      <c r="MFU90" s="52"/>
      <c r="MFV90" s="52"/>
      <c r="MFW90" s="52"/>
      <c r="MFX90" s="52"/>
      <c r="MFY90" s="52"/>
      <c r="MFZ90" s="52"/>
      <c r="MGA90" s="52"/>
      <c r="MGB90" s="52"/>
      <c r="MGC90" s="52"/>
      <c r="MGD90" s="52"/>
      <c r="MGE90" s="52"/>
      <c r="MGF90" s="52"/>
      <c r="MGG90" s="52"/>
      <c r="MGH90" s="52"/>
      <c r="MGI90" s="52"/>
      <c r="MGJ90" s="52"/>
      <c r="MGK90" s="52"/>
      <c r="MGL90" s="52"/>
      <c r="MGM90" s="52"/>
      <c r="MGN90" s="52"/>
      <c r="MGO90" s="52"/>
      <c r="MGP90" s="52"/>
      <c r="MGQ90" s="52"/>
      <c r="MGR90" s="52"/>
      <c r="MGS90" s="52"/>
      <c r="MGT90" s="52"/>
      <c r="MGU90" s="52"/>
      <c r="MGV90" s="52"/>
      <c r="MGW90" s="52"/>
      <c r="MGX90" s="52"/>
      <c r="MGY90" s="52"/>
      <c r="MGZ90" s="52"/>
      <c r="MHA90" s="52"/>
      <c r="MHB90" s="52"/>
      <c r="MHC90" s="52"/>
      <c r="MHD90" s="52"/>
      <c r="MHE90" s="52"/>
      <c r="MHF90" s="52"/>
      <c r="MHG90" s="52"/>
      <c r="MHH90" s="52"/>
      <c r="MHI90" s="52"/>
      <c r="MHJ90" s="52"/>
      <c r="MHK90" s="52"/>
      <c r="MHL90" s="52"/>
      <c r="MHM90" s="52"/>
      <c r="MHN90" s="52"/>
      <c r="MHO90" s="52"/>
      <c r="MHP90" s="52"/>
      <c r="MHQ90" s="52"/>
      <c r="MHR90" s="52"/>
      <c r="MHS90" s="52"/>
      <c r="MHT90" s="52"/>
      <c r="MHU90" s="52"/>
      <c r="MHV90" s="52"/>
      <c r="MHW90" s="52"/>
      <c r="MHX90" s="52"/>
      <c r="MHY90" s="52"/>
      <c r="MHZ90" s="52"/>
      <c r="MIA90" s="52"/>
      <c r="MIB90" s="52"/>
      <c r="MIC90" s="52"/>
      <c r="MID90" s="52"/>
      <c r="MIE90" s="52"/>
      <c r="MIF90" s="52"/>
      <c r="MIG90" s="52"/>
      <c r="MIH90" s="52"/>
      <c r="MII90" s="52"/>
      <c r="MIJ90" s="52"/>
      <c r="MIK90" s="52"/>
      <c r="MIL90" s="52"/>
      <c r="MIM90" s="52"/>
      <c r="MIN90" s="52"/>
      <c r="MIO90" s="52"/>
      <c r="MIP90" s="52"/>
      <c r="MIQ90" s="52"/>
      <c r="MIR90" s="52"/>
      <c r="MIS90" s="52"/>
      <c r="MIT90" s="52"/>
      <c r="MIU90" s="52"/>
      <c r="MIV90" s="52"/>
      <c r="MIW90" s="52"/>
      <c r="MIX90" s="52"/>
      <c r="MIY90" s="52"/>
      <c r="MIZ90" s="52"/>
      <c r="MJA90" s="52"/>
      <c r="MJB90" s="52"/>
      <c r="MJC90" s="52"/>
      <c r="MJD90" s="52"/>
      <c r="MJE90" s="52"/>
      <c r="MJF90" s="52"/>
      <c r="MJG90" s="52"/>
      <c r="MJH90" s="52"/>
      <c r="MJI90" s="52"/>
      <c r="MJJ90" s="52"/>
      <c r="MJK90" s="52"/>
      <c r="MJL90" s="52"/>
      <c r="MJM90" s="52"/>
      <c r="MJN90" s="52"/>
      <c r="MJO90" s="52"/>
      <c r="MJP90" s="52"/>
      <c r="MJQ90" s="52"/>
      <c r="MJR90" s="52"/>
      <c r="MJS90" s="52"/>
      <c r="MJT90" s="52"/>
      <c r="MJU90" s="52"/>
      <c r="MJV90" s="52"/>
      <c r="MJW90" s="52"/>
      <c r="MJX90" s="52"/>
      <c r="MJY90" s="52"/>
      <c r="MJZ90" s="52"/>
      <c r="MKA90" s="52"/>
      <c r="MKB90" s="52"/>
      <c r="MKC90" s="52"/>
      <c r="MKD90" s="52"/>
      <c r="MKE90" s="52"/>
      <c r="MKF90" s="52"/>
      <c r="MKG90" s="52"/>
      <c r="MKH90" s="52"/>
      <c r="MKI90" s="52"/>
      <c r="MKJ90" s="52"/>
      <c r="MKK90" s="52"/>
      <c r="MKL90" s="52"/>
      <c r="MKM90" s="52"/>
      <c r="MKN90" s="52"/>
      <c r="MKO90" s="52"/>
      <c r="MKP90" s="52"/>
      <c r="MKQ90" s="52"/>
      <c r="MKR90" s="52"/>
      <c r="MKS90" s="52"/>
      <c r="MKT90" s="52"/>
      <c r="MKU90" s="52"/>
      <c r="MKV90" s="52"/>
      <c r="MKW90" s="52"/>
      <c r="MKX90" s="52"/>
      <c r="MKY90" s="52"/>
      <c r="MKZ90" s="52"/>
      <c r="MLA90" s="52"/>
      <c r="MLB90" s="52"/>
      <c r="MLC90" s="52"/>
      <c r="MLD90" s="52"/>
      <c r="MLE90" s="52"/>
      <c r="MLF90" s="52"/>
      <c r="MLG90" s="52"/>
      <c r="MLH90" s="52"/>
      <c r="MLI90" s="52"/>
      <c r="MLJ90" s="52"/>
      <c r="MLK90" s="52"/>
      <c r="MLL90" s="52"/>
      <c r="MLM90" s="52"/>
      <c r="MLN90" s="52"/>
      <c r="MLO90" s="52"/>
      <c r="MLP90" s="52"/>
      <c r="MLQ90" s="52"/>
      <c r="MLR90" s="52"/>
      <c r="MLS90" s="52"/>
      <c r="MLT90" s="52"/>
      <c r="MLU90" s="52"/>
      <c r="MLV90" s="52"/>
      <c r="MLW90" s="52"/>
      <c r="MLX90" s="52"/>
      <c r="MLY90" s="52"/>
      <c r="MLZ90" s="52"/>
      <c r="MMA90" s="52"/>
      <c r="MMB90" s="52"/>
      <c r="MMC90" s="52"/>
      <c r="MMD90" s="52"/>
      <c r="MME90" s="52"/>
      <c r="MMF90" s="52"/>
      <c r="MMG90" s="52"/>
      <c r="MMH90" s="52"/>
      <c r="MMI90" s="52"/>
      <c r="MMJ90" s="52"/>
      <c r="MMK90" s="52"/>
      <c r="MML90" s="52"/>
      <c r="MMM90" s="52"/>
      <c r="MMN90" s="52"/>
      <c r="MMO90" s="52"/>
      <c r="MMP90" s="52"/>
      <c r="MMQ90" s="52"/>
      <c r="MMR90" s="52"/>
      <c r="MMS90" s="52"/>
      <c r="MMT90" s="52"/>
      <c r="MMU90" s="52"/>
      <c r="MMV90" s="52"/>
      <c r="MMW90" s="52"/>
      <c r="MMX90" s="52"/>
      <c r="MMY90" s="52"/>
      <c r="MMZ90" s="52"/>
      <c r="MNA90" s="52"/>
      <c r="MNB90" s="52"/>
      <c r="MNC90" s="52"/>
      <c r="MND90" s="52"/>
      <c r="MNE90" s="52"/>
      <c r="MNF90" s="52"/>
      <c r="MNG90" s="52"/>
      <c r="MNH90" s="52"/>
      <c r="MNI90" s="52"/>
      <c r="MNJ90" s="52"/>
      <c r="MNK90" s="52"/>
      <c r="MNL90" s="52"/>
      <c r="MNM90" s="52"/>
      <c r="MNN90" s="52"/>
      <c r="MNO90" s="52"/>
      <c r="MNP90" s="52"/>
      <c r="MNQ90" s="52"/>
      <c r="MNR90" s="52"/>
      <c r="MNS90" s="52"/>
      <c r="MNT90" s="52"/>
      <c r="MNU90" s="52"/>
      <c r="MNV90" s="52"/>
      <c r="MNW90" s="52"/>
      <c r="MNX90" s="52"/>
      <c r="MNY90" s="52"/>
      <c r="MNZ90" s="52"/>
      <c r="MOA90" s="52"/>
      <c r="MOB90" s="52"/>
      <c r="MOC90" s="52"/>
      <c r="MOD90" s="52"/>
      <c r="MOE90" s="52"/>
      <c r="MOF90" s="52"/>
      <c r="MOG90" s="52"/>
      <c r="MOH90" s="52"/>
      <c r="MOI90" s="52"/>
      <c r="MOJ90" s="52"/>
      <c r="MOK90" s="52"/>
      <c r="MOL90" s="52"/>
      <c r="MOM90" s="52"/>
      <c r="MON90" s="52"/>
      <c r="MOO90" s="52"/>
      <c r="MOP90" s="52"/>
      <c r="MOQ90" s="52"/>
      <c r="MOR90" s="52"/>
      <c r="MOS90" s="52"/>
      <c r="MOT90" s="52"/>
      <c r="MOU90" s="52"/>
      <c r="MOV90" s="52"/>
      <c r="MOW90" s="52"/>
      <c r="MOX90" s="52"/>
      <c r="MOY90" s="52"/>
      <c r="MOZ90" s="52"/>
      <c r="MPA90" s="52"/>
      <c r="MPB90" s="52"/>
      <c r="MPC90" s="52"/>
      <c r="MPD90" s="52"/>
      <c r="MPE90" s="52"/>
      <c r="MPF90" s="52"/>
      <c r="MPG90" s="52"/>
      <c r="MPH90" s="52"/>
      <c r="MPI90" s="52"/>
      <c r="MPJ90" s="52"/>
      <c r="MPK90" s="52"/>
      <c r="MPL90" s="52"/>
      <c r="MPM90" s="52"/>
      <c r="MPN90" s="52"/>
      <c r="MPO90" s="52"/>
      <c r="MPP90" s="52"/>
      <c r="MPQ90" s="52"/>
      <c r="MPR90" s="52"/>
      <c r="MPS90" s="52"/>
      <c r="MPT90" s="52"/>
      <c r="MPU90" s="52"/>
      <c r="MPV90" s="52"/>
      <c r="MPW90" s="52"/>
      <c r="MPX90" s="52"/>
      <c r="MPY90" s="52"/>
      <c r="MPZ90" s="52"/>
      <c r="MQA90" s="52"/>
      <c r="MQB90" s="52"/>
      <c r="MQC90" s="52"/>
      <c r="MQD90" s="52"/>
      <c r="MQE90" s="52"/>
      <c r="MQF90" s="52"/>
      <c r="MQG90" s="52"/>
      <c r="MQH90" s="52"/>
      <c r="MQI90" s="52"/>
      <c r="MQJ90" s="52"/>
      <c r="MQK90" s="52"/>
      <c r="MQL90" s="52"/>
      <c r="MQM90" s="52"/>
      <c r="MQN90" s="52"/>
      <c r="MQO90" s="52"/>
      <c r="MQP90" s="52"/>
      <c r="MQQ90" s="52"/>
      <c r="MQR90" s="52"/>
      <c r="MQS90" s="52"/>
      <c r="MQT90" s="52"/>
      <c r="MQU90" s="52"/>
      <c r="MQV90" s="52"/>
      <c r="MQW90" s="52"/>
      <c r="MQX90" s="52"/>
      <c r="MQY90" s="52"/>
      <c r="MQZ90" s="52"/>
      <c r="MRA90" s="52"/>
      <c r="MRB90" s="52"/>
      <c r="MRC90" s="52"/>
      <c r="MRD90" s="52"/>
      <c r="MRE90" s="52"/>
      <c r="MRF90" s="52"/>
      <c r="MRG90" s="52"/>
      <c r="MRH90" s="52"/>
      <c r="MRI90" s="52"/>
      <c r="MRJ90" s="52"/>
      <c r="MRK90" s="52"/>
      <c r="MRL90" s="52"/>
      <c r="MRM90" s="52"/>
      <c r="MRN90" s="52"/>
      <c r="MRO90" s="52"/>
      <c r="MRP90" s="52"/>
      <c r="MRQ90" s="52"/>
      <c r="MRR90" s="52"/>
      <c r="MRS90" s="52"/>
      <c r="MRT90" s="52"/>
      <c r="MRU90" s="52"/>
      <c r="MRV90" s="52"/>
      <c r="MRW90" s="52"/>
      <c r="MRX90" s="52"/>
      <c r="MRY90" s="52"/>
      <c r="MRZ90" s="52"/>
      <c r="MSA90" s="52"/>
      <c r="MSB90" s="52"/>
      <c r="MSC90" s="52"/>
      <c r="MSD90" s="52"/>
      <c r="MSE90" s="52"/>
      <c r="MSF90" s="52"/>
      <c r="MSG90" s="52"/>
      <c r="MSH90" s="52"/>
      <c r="MSI90" s="52"/>
      <c r="MSJ90" s="52"/>
      <c r="MSK90" s="52"/>
      <c r="MSL90" s="52"/>
      <c r="MSM90" s="52"/>
      <c r="MSN90" s="52"/>
      <c r="MSO90" s="52"/>
      <c r="MSP90" s="52"/>
      <c r="MSQ90" s="52"/>
      <c r="MSR90" s="52"/>
      <c r="MSS90" s="52"/>
      <c r="MST90" s="52"/>
      <c r="MSU90" s="52"/>
      <c r="MSV90" s="52"/>
      <c r="MSW90" s="52"/>
      <c r="MSX90" s="52"/>
      <c r="MSY90" s="52"/>
      <c r="MSZ90" s="52"/>
      <c r="MTA90" s="52"/>
      <c r="MTB90" s="52"/>
      <c r="MTC90" s="52"/>
      <c r="MTD90" s="52"/>
      <c r="MTE90" s="52"/>
      <c r="MTF90" s="52"/>
      <c r="MTG90" s="52"/>
      <c r="MTH90" s="52"/>
      <c r="MTI90" s="52"/>
      <c r="MTJ90" s="52"/>
      <c r="MTK90" s="52"/>
      <c r="MTL90" s="52"/>
      <c r="MTM90" s="52"/>
      <c r="MTN90" s="52"/>
      <c r="MTO90" s="52"/>
      <c r="MTP90" s="52"/>
      <c r="MTQ90" s="52"/>
      <c r="MTR90" s="52"/>
      <c r="MTS90" s="52"/>
      <c r="MTT90" s="52"/>
      <c r="MTU90" s="52"/>
      <c r="MTV90" s="52"/>
      <c r="MTW90" s="52"/>
      <c r="MTX90" s="52"/>
      <c r="MTY90" s="52"/>
      <c r="MTZ90" s="52"/>
      <c r="MUA90" s="52"/>
      <c r="MUB90" s="52"/>
      <c r="MUC90" s="52"/>
      <c r="MUD90" s="52"/>
      <c r="MUE90" s="52"/>
      <c r="MUF90" s="52"/>
      <c r="MUG90" s="52"/>
      <c r="MUH90" s="52"/>
      <c r="MUI90" s="52"/>
      <c r="MUJ90" s="52"/>
      <c r="MUK90" s="52"/>
      <c r="MUL90" s="52"/>
      <c r="MUM90" s="52"/>
      <c r="MUN90" s="52"/>
      <c r="MUO90" s="52"/>
      <c r="MUP90" s="52"/>
      <c r="MUQ90" s="52"/>
      <c r="MUR90" s="52"/>
      <c r="MUS90" s="52"/>
      <c r="MUT90" s="52"/>
      <c r="MUU90" s="52"/>
      <c r="MUV90" s="52"/>
      <c r="MUW90" s="52"/>
      <c r="MUX90" s="52"/>
      <c r="MUY90" s="52"/>
      <c r="MUZ90" s="52"/>
      <c r="MVA90" s="52"/>
      <c r="MVB90" s="52"/>
      <c r="MVC90" s="52"/>
      <c r="MVD90" s="52"/>
      <c r="MVE90" s="52"/>
      <c r="MVF90" s="52"/>
      <c r="MVG90" s="52"/>
      <c r="MVH90" s="52"/>
      <c r="MVI90" s="52"/>
      <c r="MVJ90" s="52"/>
      <c r="MVK90" s="52"/>
      <c r="MVL90" s="52"/>
      <c r="MVM90" s="52"/>
      <c r="MVN90" s="52"/>
      <c r="MVO90" s="52"/>
      <c r="MVP90" s="52"/>
      <c r="MVQ90" s="52"/>
      <c r="MVR90" s="52"/>
      <c r="MVS90" s="52"/>
      <c r="MVT90" s="52"/>
      <c r="MVU90" s="52"/>
      <c r="MVV90" s="52"/>
      <c r="MVW90" s="52"/>
      <c r="MVX90" s="52"/>
      <c r="MVY90" s="52"/>
      <c r="MVZ90" s="52"/>
      <c r="MWA90" s="52"/>
      <c r="MWB90" s="52"/>
      <c r="MWC90" s="52"/>
      <c r="MWD90" s="52"/>
      <c r="MWE90" s="52"/>
      <c r="MWF90" s="52"/>
      <c r="MWG90" s="52"/>
      <c r="MWH90" s="52"/>
      <c r="MWI90" s="52"/>
      <c r="MWJ90" s="52"/>
      <c r="MWK90" s="52"/>
      <c r="MWL90" s="52"/>
      <c r="MWM90" s="52"/>
      <c r="MWN90" s="52"/>
      <c r="MWO90" s="52"/>
      <c r="MWP90" s="52"/>
      <c r="MWQ90" s="52"/>
      <c r="MWR90" s="52"/>
      <c r="MWS90" s="52"/>
      <c r="MWT90" s="52"/>
      <c r="MWU90" s="52"/>
      <c r="MWV90" s="52"/>
      <c r="MWW90" s="52"/>
      <c r="MWX90" s="52"/>
      <c r="MWY90" s="52"/>
      <c r="MWZ90" s="52"/>
      <c r="MXA90" s="52"/>
      <c r="MXB90" s="52"/>
      <c r="MXC90" s="52"/>
      <c r="MXD90" s="52"/>
      <c r="MXE90" s="52"/>
      <c r="MXF90" s="52"/>
      <c r="MXG90" s="52"/>
      <c r="MXH90" s="52"/>
      <c r="MXI90" s="52"/>
      <c r="MXJ90" s="52"/>
      <c r="MXK90" s="52"/>
      <c r="MXL90" s="52"/>
      <c r="MXM90" s="52"/>
      <c r="MXN90" s="52"/>
      <c r="MXO90" s="52"/>
      <c r="MXP90" s="52"/>
      <c r="MXQ90" s="52"/>
      <c r="MXR90" s="52"/>
      <c r="MXS90" s="52"/>
      <c r="MXT90" s="52"/>
      <c r="MXU90" s="52"/>
      <c r="MXV90" s="52"/>
      <c r="MXW90" s="52"/>
      <c r="MXX90" s="52"/>
      <c r="MXY90" s="52"/>
      <c r="MXZ90" s="52"/>
      <c r="MYA90" s="52"/>
      <c r="MYB90" s="52"/>
      <c r="MYC90" s="52"/>
      <c r="MYD90" s="52"/>
      <c r="MYE90" s="52"/>
      <c r="MYF90" s="52"/>
      <c r="MYG90" s="52"/>
      <c r="MYH90" s="52"/>
      <c r="MYI90" s="52"/>
      <c r="MYJ90" s="52"/>
      <c r="MYK90" s="52"/>
      <c r="MYL90" s="52"/>
      <c r="MYM90" s="52"/>
      <c r="MYN90" s="52"/>
      <c r="MYO90" s="52"/>
      <c r="MYP90" s="52"/>
      <c r="MYQ90" s="52"/>
      <c r="MYR90" s="52"/>
      <c r="MYS90" s="52"/>
      <c r="MYT90" s="52"/>
      <c r="MYU90" s="52"/>
      <c r="MYV90" s="52"/>
      <c r="MYW90" s="52"/>
      <c r="MYX90" s="52"/>
      <c r="MYY90" s="52"/>
      <c r="MYZ90" s="52"/>
      <c r="MZA90" s="52"/>
      <c r="MZB90" s="52"/>
      <c r="MZC90" s="52"/>
      <c r="MZD90" s="52"/>
      <c r="MZE90" s="52"/>
      <c r="MZF90" s="52"/>
      <c r="MZG90" s="52"/>
      <c r="MZH90" s="52"/>
      <c r="MZI90" s="52"/>
      <c r="MZJ90" s="52"/>
      <c r="MZK90" s="52"/>
      <c r="MZL90" s="52"/>
      <c r="MZM90" s="52"/>
      <c r="MZN90" s="52"/>
      <c r="MZO90" s="52"/>
      <c r="MZP90" s="52"/>
      <c r="MZQ90" s="52"/>
      <c r="MZR90" s="52"/>
      <c r="MZS90" s="52"/>
      <c r="MZT90" s="52"/>
      <c r="MZU90" s="52"/>
      <c r="MZV90" s="52"/>
      <c r="MZW90" s="52"/>
      <c r="MZX90" s="52"/>
      <c r="MZY90" s="52"/>
      <c r="MZZ90" s="52"/>
      <c r="NAA90" s="52"/>
      <c r="NAB90" s="52"/>
      <c r="NAC90" s="52"/>
      <c r="NAD90" s="52"/>
      <c r="NAE90" s="52"/>
      <c r="NAF90" s="52"/>
      <c r="NAG90" s="52"/>
      <c r="NAH90" s="52"/>
      <c r="NAI90" s="52"/>
      <c r="NAJ90" s="52"/>
      <c r="NAK90" s="52"/>
      <c r="NAL90" s="52"/>
      <c r="NAM90" s="52"/>
      <c r="NAN90" s="52"/>
      <c r="NAO90" s="52"/>
      <c r="NAP90" s="52"/>
      <c r="NAQ90" s="52"/>
      <c r="NAR90" s="52"/>
      <c r="NAS90" s="52"/>
      <c r="NAT90" s="52"/>
      <c r="NAU90" s="52"/>
      <c r="NAV90" s="52"/>
      <c r="NAW90" s="52"/>
      <c r="NAX90" s="52"/>
      <c r="NAY90" s="52"/>
      <c r="NAZ90" s="52"/>
      <c r="NBA90" s="52"/>
      <c r="NBB90" s="52"/>
      <c r="NBC90" s="52"/>
      <c r="NBD90" s="52"/>
      <c r="NBE90" s="52"/>
      <c r="NBF90" s="52"/>
      <c r="NBG90" s="52"/>
      <c r="NBH90" s="52"/>
      <c r="NBI90" s="52"/>
      <c r="NBJ90" s="52"/>
      <c r="NBK90" s="52"/>
      <c r="NBL90" s="52"/>
      <c r="NBM90" s="52"/>
      <c r="NBN90" s="52"/>
      <c r="NBO90" s="52"/>
      <c r="NBP90" s="52"/>
      <c r="NBQ90" s="52"/>
      <c r="NBR90" s="52"/>
      <c r="NBS90" s="52"/>
      <c r="NBT90" s="52"/>
      <c r="NBU90" s="52"/>
      <c r="NBV90" s="52"/>
      <c r="NBW90" s="52"/>
      <c r="NBX90" s="52"/>
      <c r="NBY90" s="52"/>
      <c r="NBZ90" s="52"/>
      <c r="NCA90" s="52"/>
      <c r="NCB90" s="52"/>
      <c r="NCC90" s="52"/>
      <c r="NCD90" s="52"/>
      <c r="NCE90" s="52"/>
      <c r="NCF90" s="52"/>
      <c r="NCG90" s="52"/>
      <c r="NCH90" s="52"/>
      <c r="NCI90" s="52"/>
      <c r="NCJ90" s="52"/>
      <c r="NCK90" s="52"/>
      <c r="NCL90" s="52"/>
      <c r="NCM90" s="52"/>
      <c r="NCN90" s="52"/>
      <c r="NCO90" s="52"/>
      <c r="NCP90" s="52"/>
      <c r="NCQ90" s="52"/>
      <c r="NCR90" s="52"/>
      <c r="NCS90" s="52"/>
      <c r="NCT90" s="52"/>
      <c r="NCU90" s="52"/>
      <c r="NCV90" s="52"/>
      <c r="NCW90" s="52"/>
      <c r="NCX90" s="52"/>
      <c r="NCY90" s="52"/>
      <c r="NCZ90" s="52"/>
      <c r="NDA90" s="52"/>
      <c r="NDB90" s="52"/>
      <c r="NDC90" s="52"/>
      <c r="NDD90" s="52"/>
      <c r="NDE90" s="52"/>
      <c r="NDF90" s="52"/>
      <c r="NDG90" s="52"/>
      <c r="NDH90" s="52"/>
      <c r="NDI90" s="52"/>
      <c r="NDJ90" s="52"/>
      <c r="NDK90" s="52"/>
      <c r="NDL90" s="52"/>
      <c r="NDM90" s="52"/>
      <c r="NDN90" s="52"/>
      <c r="NDO90" s="52"/>
      <c r="NDP90" s="52"/>
      <c r="NDQ90" s="52"/>
      <c r="NDR90" s="52"/>
      <c r="NDS90" s="52"/>
      <c r="NDT90" s="52"/>
      <c r="NDU90" s="52"/>
      <c r="NDV90" s="52"/>
      <c r="NDW90" s="52"/>
      <c r="NDX90" s="52"/>
      <c r="NDY90" s="52"/>
      <c r="NDZ90" s="52"/>
      <c r="NEA90" s="52"/>
      <c r="NEB90" s="52"/>
      <c r="NEC90" s="52"/>
      <c r="NED90" s="52"/>
      <c r="NEE90" s="52"/>
      <c r="NEF90" s="52"/>
      <c r="NEG90" s="52"/>
      <c r="NEH90" s="52"/>
      <c r="NEI90" s="52"/>
      <c r="NEJ90" s="52"/>
      <c r="NEK90" s="52"/>
      <c r="NEL90" s="52"/>
      <c r="NEM90" s="52"/>
      <c r="NEN90" s="52"/>
      <c r="NEO90" s="52"/>
      <c r="NEP90" s="52"/>
      <c r="NEQ90" s="52"/>
      <c r="NER90" s="52"/>
      <c r="NES90" s="52"/>
      <c r="NET90" s="52"/>
      <c r="NEU90" s="52"/>
      <c r="NEV90" s="52"/>
      <c r="NEW90" s="52"/>
      <c r="NEX90" s="52"/>
      <c r="NEY90" s="52"/>
      <c r="NEZ90" s="52"/>
      <c r="NFA90" s="52"/>
      <c r="NFB90" s="52"/>
      <c r="NFC90" s="52"/>
      <c r="NFD90" s="52"/>
      <c r="NFE90" s="52"/>
      <c r="NFF90" s="52"/>
      <c r="NFG90" s="52"/>
      <c r="NFH90" s="52"/>
      <c r="NFI90" s="52"/>
      <c r="NFJ90" s="52"/>
      <c r="NFK90" s="52"/>
      <c r="NFL90" s="52"/>
      <c r="NFM90" s="52"/>
      <c r="NFN90" s="52"/>
      <c r="NFO90" s="52"/>
      <c r="NFP90" s="52"/>
      <c r="NFQ90" s="52"/>
      <c r="NFR90" s="52"/>
      <c r="NFS90" s="52"/>
      <c r="NFT90" s="52"/>
      <c r="NFU90" s="52"/>
      <c r="NFV90" s="52"/>
      <c r="NFW90" s="52"/>
      <c r="NFX90" s="52"/>
      <c r="NFY90" s="52"/>
      <c r="NFZ90" s="52"/>
      <c r="NGA90" s="52"/>
      <c r="NGB90" s="52"/>
      <c r="NGC90" s="52"/>
      <c r="NGD90" s="52"/>
      <c r="NGE90" s="52"/>
      <c r="NGF90" s="52"/>
      <c r="NGG90" s="52"/>
      <c r="NGH90" s="52"/>
      <c r="NGI90" s="52"/>
      <c r="NGJ90" s="52"/>
      <c r="NGK90" s="52"/>
      <c r="NGL90" s="52"/>
      <c r="NGM90" s="52"/>
      <c r="NGN90" s="52"/>
      <c r="NGO90" s="52"/>
      <c r="NGP90" s="52"/>
      <c r="NGQ90" s="52"/>
      <c r="NGR90" s="52"/>
      <c r="NGS90" s="52"/>
      <c r="NGT90" s="52"/>
      <c r="NGU90" s="52"/>
      <c r="NGV90" s="52"/>
      <c r="NGW90" s="52"/>
      <c r="NGX90" s="52"/>
      <c r="NGY90" s="52"/>
      <c r="NGZ90" s="52"/>
      <c r="NHA90" s="52"/>
      <c r="NHB90" s="52"/>
      <c r="NHC90" s="52"/>
      <c r="NHD90" s="52"/>
      <c r="NHE90" s="52"/>
      <c r="NHF90" s="52"/>
      <c r="NHG90" s="52"/>
      <c r="NHH90" s="52"/>
      <c r="NHI90" s="52"/>
      <c r="NHJ90" s="52"/>
      <c r="NHK90" s="52"/>
      <c r="NHL90" s="52"/>
      <c r="NHM90" s="52"/>
      <c r="NHN90" s="52"/>
      <c r="NHO90" s="52"/>
      <c r="NHP90" s="52"/>
      <c r="NHQ90" s="52"/>
      <c r="NHR90" s="52"/>
      <c r="NHS90" s="52"/>
      <c r="NHT90" s="52"/>
      <c r="NHU90" s="52"/>
      <c r="NHV90" s="52"/>
      <c r="NHW90" s="52"/>
      <c r="NHX90" s="52"/>
      <c r="NHY90" s="52"/>
      <c r="NHZ90" s="52"/>
      <c r="NIA90" s="52"/>
      <c r="NIB90" s="52"/>
      <c r="NIC90" s="52"/>
      <c r="NID90" s="52"/>
      <c r="NIE90" s="52"/>
      <c r="NIF90" s="52"/>
      <c r="NIG90" s="52"/>
      <c r="NIH90" s="52"/>
      <c r="NII90" s="52"/>
      <c r="NIJ90" s="52"/>
      <c r="NIK90" s="52"/>
      <c r="NIL90" s="52"/>
      <c r="NIM90" s="52"/>
      <c r="NIN90" s="52"/>
      <c r="NIO90" s="52"/>
      <c r="NIP90" s="52"/>
      <c r="NIQ90" s="52"/>
      <c r="NIR90" s="52"/>
      <c r="NIS90" s="52"/>
      <c r="NIT90" s="52"/>
      <c r="NIU90" s="52"/>
      <c r="NIV90" s="52"/>
      <c r="NIW90" s="52"/>
      <c r="NIX90" s="52"/>
      <c r="NIY90" s="52"/>
      <c r="NIZ90" s="52"/>
      <c r="NJA90" s="52"/>
      <c r="NJB90" s="52"/>
      <c r="NJC90" s="52"/>
      <c r="NJD90" s="52"/>
      <c r="NJE90" s="52"/>
      <c r="NJF90" s="52"/>
      <c r="NJG90" s="52"/>
      <c r="NJH90" s="52"/>
      <c r="NJI90" s="52"/>
      <c r="NJJ90" s="52"/>
      <c r="NJK90" s="52"/>
      <c r="NJL90" s="52"/>
      <c r="NJM90" s="52"/>
      <c r="NJN90" s="52"/>
      <c r="NJO90" s="52"/>
      <c r="NJP90" s="52"/>
      <c r="NJQ90" s="52"/>
      <c r="NJR90" s="52"/>
      <c r="NJS90" s="52"/>
      <c r="NJT90" s="52"/>
      <c r="NJU90" s="52"/>
      <c r="NJV90" s="52"/>
      <c r="NJW90" s="52"/>
      <c r="NJX90" s="52"/>
      <c r="NJY90" s="52"/>
      <c r="NJZ90" s="52"/>
      <c r="NKA90" s="52"/>
      <c r="NKB90" s="52"/>
      <c r="NKC90" s="52"/>
      <c r="NKD90" s="52"/>
      <c r="NKE90" s="52"/>
      <c r="NKF90" s="52"/>
      <c r="NKG90" s="52"/>
      <c r="NKH90" s="52"/>
      <c r="NKI90" s="52"/>
      <c r="NKJ90" s="52"/>
      <c r="NKK90" s="52"/>
      <c r="NKL90" s="52"/>
      <c r="NKM90" s="52"/>
      <c r="NKN90" s="52"/>
      <c r="NKO90" s="52"/>
      <c r="NKP90" s="52"/>
      <c r="NKQ90" s="52"/>
      <c r="NKR90" s="52"/>
      <c r="NKS90" s="52"/>
      <c r="NKT90" s="52"/>
      <c r="NKU90" s="52"/>
      <c r="NKV90" s="52"/>
      <c r="NKW90" s="52"/>
      <c r="NKX90" s="52"/>
      <c r="NKY90" s="52"/>
      <c r="NKZ90" s="52"/>
      <c r="NLA90" s="52"/>
      <c r="NLB90" s="52"/>
      <c r="NLC90" s="52"/>
      <c r="NLD90" s="52"/>
      <c r="NLE90" s="52"/>
      <c r="NLF90" s="52"/>
      <c r="NLG90" s="52"/>
      <c r="NLH90" s="52"/>
      <c r="NLI90" s="52"/>
      <c r="NLJ90" s="52"/>
      <c r="NLK90" s="52"/>
      <c r="NLL90" s="52"/>
      <c r="NLM90" s="52"/>
      <c r="NLN90" s="52"/>
      <c r="NLO90" s="52"/>
      <c r="NLP90" s="52"/>
      <c r="NLQ90" s="52"/>
      <c r="NLR90" s="52"/>
      <c r="NLS90" s="52"/>
      <c r="NLT90" s="52"/>
      <c r="NLU90" s="52"/>
      <c r="NLV90" s="52"/>
      <c r="NLW90" s="52"/>
      <c r="NLX90" s="52"/>
      <c r="NLY90" s="52"/>
      <c r="NLZ90" s="52"/>
      <c r="NMA90" s="52"/>
      <c r="NMB90" s="52"/>
      <c r="NMC90" s="52"/>
      <c r="NMD90" s="52"/>
      <c r="NME90" s="52"/>
      <c r="NMF90" s="52"/>
      <c r="NMG90" s="52"/>
      <c r="NMH90" s="52"/>
      <c r="NMI90" s="52"/>
      <c r="NMJ90" s="52"/>
      <c r="NMK90" s="52"/>
      <c r="NML90" s="52"/>
      <c r="NMM90" s="52"/>
      <c r="NMN90" s="52"/>
      <c r="NMO90" s="52"/>
      <c r="NMP90" s="52"/>
      <c r="NMQ90" s="52"/>
      <c r="NMR90" s="52"/>
      <c r="NMS90" s="52"/>
      <c r="NMT90" s="52"/>
      <c r="NMU90" s="52"/>
      <c r="NMV90" s="52"/>
      <c r="NMW90" s="52"/>
      <c r="NMX90" s="52"/>
      <c r="NMY90" s="52"/>
      <c r="NMZ90" s="52"/>
      <c r="NNA90" s="52"/>
      <c r="NNB90" s="52"/>
      <c r="NNC90" s="52"/>
      <c r="NND90" s="52"/>
      <c r="NNE90" s="52"/>
      <c r="NNF90" s="52"/>
      <c r="NNG90" s="52"/>
      <c r="NNH90" s="52"/>
      <c r="NNI90" s="52"/>
      <c r="NNJ90" s="52"/>
      <c r="NNK90" s="52"/>
      <c r="NNL90" s="52"/>
      <c r="NNM90" s="52"/>
      <c r="NNN90" s="52"/>
      <c r="NNO90" s="52"/>
      <c r="NNP90" s="52"/>
      <c r="NNQ90" s="52"/>
      <c r="NNR90" s="52"/>
      <c r="NNS90" s="52"/>
      <c r="NNT90" s="52"/>
      <c r="NNU90" s="52"/>
      <c r="NNV90" s="52"/>
      <c r="NNW90" s="52"/>
      <c r="NNX90" s="52"/>
      <c r="NNY90" s="52"/>
      <c r="NNZ90" s="52"/>
      <c r="NOA90" s="52"/>
      <c r="NOB90" s="52"/>
      <c r="NOC90" s="52"/>
      <c r="NOD90" s="52"/>
      <c r="NOE90" s="52"/>
      <c r="NOF90" s="52"/>
      <c r="NOG90" s="52"/>
      <c r="NOH90" s="52"/>
      <c r="NOI90" s="52"/>
      <c r="NOJ90" s="52"/>
      <c r="NOK90" s="52"/>
      <c r="NOL90" s="52"/>
      <c r="NOM90" s="52"/>
      <c r="NON90" s="52"/>
      <c r="NOO90" s="52"/>
      <c r="NOP90" s="52"/>
      <c r="NOQ90" s="52"/>
      <c r="NOR90" s="52"/>
      <c r="NOS90" s="52"/>
      <c r="NOT90" s="52"/>
      <c r="NOU90" s="52"/>
      <c r="NOV90" s="52"/>
      <c r="NOW90" s="52"/>
      <c r="NOX90" s="52"/>
      <c r="NOY90" s="52"/>
      <c r="NOZ90" s="52"/>
      <c r="NPA90" s="52"/>
      <c r="NPB90" s="52"/>
      <c r="NPC90" s="52"/>
      <c r="NPD90" s="52"/>
      <c r="NPE90" s="52"/>
      <c r="NPF90" s="52"/>
      <c r="NPG90" s="52"/>
      <c r="NPH90" s="52"/>
      <c r="NPI90" s="52"/>
      <c r="NPJ90" s="52"/>
      <c r="NPK90" s="52"/>
      <c r="NPL90" s="52"/>
      <c r="NPM90" s="52"/>
      <c r="NPN90" s="52"/>
      <c r="NPO90" s="52"/>
      <c r="NPP90" s="52"/>
      <c r="NPQ90" s="52"/>
      <c r="NPR90" s="52"/>
      <c r="NPS90" s="52"/>
      <c r="NPT90" s="52"/>
      <c r="NPU90" s="52"/>
      <c r="NPV90" s="52"/>
      <c r="NPW90" s="52"/>
      <c r="NPX90" s="52"/>
      <c r="NPY90" s="52"/>
      <c r="NPZ90" s="52"/>
      <c r="NQA90" s="52"/>
      <c r="NQB90" s="52"/>
      <c r="NQC90" s="52"/>
      <c r="NQD90" s="52"/>
      <c r="NQE90" s="52"/>
      <c r="NQF90" s="52"/>
      <c r="NQG90" s="52"/>
      <c r="NQH90" s="52"/>
      <c r="NQI90" s="52"/>
      <c r="NQJ90" s="52"/>
      <c r="NQK90" s="52"/>
      <c r="NQL90" s="52"/>
      <c r="NQM90" s="52"/>
      <c r="NQN90" s="52"/>
      <c r="NQO90" s="52"/>
      <c r="NQP90" s="52"/>
      <c r="NQQ90" s="52"/>
      <c r="NQR90" s="52"/>
      <c r="NQS90" s="52"/>
      <c r="NQT90" s="52"/>
      <c r="NQU90" s="52"/>
      <c r="NQV90" s="52"/>
      <c r="NQW90" s="52"/>
      <c r="NQX90" s="52"/>
      <c r="NQY90" s="52"/>
      <c r="NQZ90" s="52"/>
      <c r="NRA90" s="52"/>
      <c r="NRB90" s="52"/>
      <c r="NRC90" s="52"/>
      <c r="NRD90" s="52"/>
      <c r="NRE90" s="52"/>
      <c r="NRF90" s="52"/>
      <c r="NRG90" s="52"/>
      <c r="NRH90" s="52"/>
      <c r="NRI90" s="52"/>
      <c r="NRJ90" s="52"/>
      <c r="NRK90" s="52"/>
      <c r="NRL90" s="52"/>
      <c r="NRM90" s="52"/>
      <c r="NRN90" s="52"/>
      <c r="NRO90" s="52"/>
      <c r="NRP90" s="52"/>
      <c r="NRQ90" s="52"/>
      <c r="NRR90" s="52"/>
      <c r="NRS90" s="52"/>
      <c r="NRT90" s="52"/>
      <c r="NRU90" s="52"/>
      <c r="NRV90" s="52"/>
      <c r="NRW90" s="52"/>
      <c r="NRX90" s="52"/>
      <c r="NRY90" s="52"/>
      <c r="NRZ90" s="52"/>
      <c r="NSA90" s="52"/>
      <c r="NSB90" s="52"/>
      <c r="NSC90" s="52"/>
      <c r="NSD90" s="52"/>
      <c r="NSE90" s="52"/>
      <c r="NSF90" s="52"/>
      <c r="NSG90" s="52"/>
      <c r="NSH90" s="52"/>
      <c r="NSI90" s="52"/>
      <c r="NSJ90" s="52"/>
      <c r="NSK90" s="52"/>
      <c r="NSL90" s="52"/>
      <c r="NSM90" s="52"/>
      <c r="NSN90" s="52"/>
      <c r="NSO90" s="52"/>
      <c r="NSP90" s="52"/>
      <c r="NSQ90" s="52"/>
      <c r="NSR90" s="52"/>
      <c r="NSS90" s="52"/>
      <c r="NST90" s="52"/>
      <c r="NSU90" s="52"/>
      <c r="NSV90" s="52"/>
      <c r="NSW90" s="52"/>
      <c r="NSX90" s="52"/>
      <c r="NSY90" s="52"/>
      <c r="NSZ90" s="52"/>
      <c r="NTA90" s="52"/>
      <c r="NTB90" s="52"/>
      <c r="NTC90" s="52"/>
      <c r="NTD90" s="52"/>
      <c r="NTE90" s="52"/>
      <c r="NTF90" s="52"/>
      <c r="NTG90" s="52"/>
      <c r="NTH90" s="52"/>
      <c r="NTI90" s="52"/>
      <c r="NTJ90" s="52"/>
      <c r="NTK90" s="52"/>
      <c r="NTL90" s="52"/>
      <c r="NTM90" s="52"/>
      <c r="NTN90" s="52"/>
      <c r="NTO90" s="52"/>
      <c r="NTP90" s="52"/>
      <c r="NTQ90" s="52"/>
      <c r="NTR90" s="52"/>
      <c r="NTS90" s="52"/>
      <c r="NTT90" s="52"/>
      <c r="NTU90" s="52"/>
      <c r="NTV90" s="52"/>
      <c r="NTW90" s="52"/>
      <c r="NTX90" s="52"/>
      <c r="NTY90" s="52"/>
      <c r="NTZ90" s="52"/>
      <c r="NUA90" s="52"/>
      <c r="NUB90" s="52"/>
      <c r="NUC90" s="52"/>
      <c r="NUD90" s="52"/>
      <c r="NUE90" s="52"/>
      <c r="NUF90" s="52"/>
      <c r="NUG90" s="52"/>
      <c r="NUH90" s="52"/>
      <c r="NUI90" s="52"/>
      <c r="NUJ90" s="52"/>
      <c r="NUK90" s="52"/>
      <c r="NUL90" s="52"/>
      <c r="NUM90" s="52"/>
      <c r="NUN90" s="52"/>
      <c r="NUO90" s="52"/>
      <c r="NUP90" s="52"/>
      <c r="NUQ90" s="52"/>
      <c r="NUR90" s="52"/>
      <c r="NUS90" s="52"/>
      <c r="NUT90" s="52"/>
      <c r="NUU90" s="52"/>
      <c r="NUV90" s="52"/>
      <c r="NUW90" s="52"/>
      <c r="NUX90" s="52"/>
      <c r="NUY90" s="52"/>
      <c r="NUZ90" s="52"/>
      <c r="NVA90" s="52"/>
      <c r="NVB90" s="52"/>
      <c r="NVC90" s="52"/>
      <c r="NVD90" s="52"/>
      <c r="NVE90" s="52"/>
      <c r="NVF90" s="52"/>
      <c r="NVG90" s="52"/>
      <c r="NVH90" s="52"/>
      <c r="NVI90" s="52"/>
      <c r="NVJ90" s="52"/>
      <c r="NVK90" s="52"/>
      <c r="NVL90" s="52"/>
      <c r="NVM90" s="52"/>
      <c r="NVN90" s="52"/>
      <c r="NVO90" s="52"/>
      <c r="NVP90" s="52"/>
      <c r="NVQ90" s="52"/>
      <c r="NVR90" s="52"/>
      <c r="NVS90" s="52"/>
      <c r="NVT90" s="52"/>
      <c r="NVU90" s="52"/>
      <c r="NVV90" s="52"/>
      <c r="NVW90" s="52"/>
      <c r="NVX90" s="52"/>
      <c r="NVY90" s="52"/>
      <c r="NVZ90" s="52"/>
      <c r="NWA90" s="52"/>
      <c r="NWB90" s="52"/>
      <c r="NWC90" s="52"/>
      <c r="NWD90" s="52"/>
      <c r="NWE90" s="52"/>
      <c r="NWF90" s="52"/>
      <c r="NWG90" s="52"/>
      <c r="NWH90" s="52"/>
      <c r="NWI90" s="52"/>
      <c r="NWJ90" s="52"/>
      <c r="NWK90" s="52"/>
      <c r="NWL90" s="52"/>
      <c r="NWM90" s="52"/>
      <c r="NWN90" s="52"/>
      <c r="NWO90" s="52"/>
      <c r="NWP90" s="52"/>
      <c r="NWQ90" s="52"/>
      <c r="NWR90" s="52"/>
      <c r="NWS90" s="52"/>
      <c r="NWT90" s="52"/>
      <c r="NWU90" s="52"/>
      <c r="NWV90" s="52"/>
      <c r="NWW90" s="52"/>
      <c r="NWX90" s="52"/>
      <c r="NWY90" s="52"/>
      <c r="NWZ90" s="52"/>
      <c r="NXA90" s="52"/>
      <c r="NXB90" s="52"/>
      <c r="NXC90" s="52"/>
      <c r="NXD90" s="52"/>
      <c r="NXE90" s="52"/>
      <c r="NXF90" s="52"/>
      <c r="NXG90" s="52"/>
      <c r="NXH90" s="52"/>
      <c r="NXI90" s="52"/>
      <c r="NXJ90" s="52"/>
      <c r="NXK90" s="52"/>
      <c r="NXL90" s="52"/>
      <c r="NXM90" s="52"/>
      <c r="NXN90" s="52"/>
      <c r="NXO90" s="52"/>
      <c r="NXP90" s="52"/>
      <c r="NXQ90" s="52"/>
      <c r="NXR90" s="52"/>
      <c r="NXS90" s="52"/>
      <c r="NXT90" s="52"/>
      <c r="NXU90" s="52"/>
      <c r="NXV90" s="52"/>
      <c r="NXW90" s="52"/>
      <c r="NXX90" s="52"/>
      <c r="NXY90" s="52"/>
      <c r="NXZ90" s="52"/>
      <c r="NYA90" s="52"/>
      <c r="NYB90" s="52"/>
      <c r="NYC90" s="52"/>
      <c r="NYD90" s="52"/>
      <c r="NYE90" s="52"/>
      <c r="NYF90" s="52"/>
      <c r="NYG90" s="52"/>
      <c r="NYH90" s="52"/>
      <c r="NYI90" s="52"/>
      <c r="NYJ90" s="52"/>
      <c r="NYK90" s="52"/>
      <c r="NYL90" s="52"/>
      <c r="NYM90" s="52"/>
      <c r="NYN90" s="52"/>
      <c r="NYO90" s="52"/>
      <c r="NYP90" s="52"/>
      <c r="NYQ90" s="52"/>
      <c r="NYR90" s="52"/>
      <c r="NYS90" s="52"/>
      <c r="NYT90" s="52"/>
      <c r="NYU90" s="52"/>
      <c r="NYV90" s="52"/>
      <c r="NYW90" s="52"/>
      <c r="NYX90" s="52"/>
      <c r="NYY90" s="52"/>
      <c r="NYZ90" s="52"/>
      <c r="NZA90" s="52"/>
      <c r="NZB90" s="52"/>
      <c r="NZC90" s="52"/>
      <c r="NZD90" s="52"/>
      <c r="NZE90" s="52"/>
      <c r="NZF90" s="52"/>
      <c r="NZG90" s="52"/>
      <c r="NZH90" s="52"/>
      <c r="NZI90" s="52"/>
      <c r="NZJ90" s="52"/>
      <c r="NZK90" s="52"/>
      <c r="NZL90" s="52"/>
      <c r="NZM90" s="52"/>
      <c r="NZN90" s="52"/>
      <c r="NZO90" s="52"/>
      <c r="NZP90" s="52"/>
      <c r="NZQ90" s="52"/>
      <c r="NZR90" s="52"/>
      <c r="NZS90" s="52"/>
      <c r="NZT90" s="52"/>
      <c r="NZU90" s="52"/>
      <c r="NZV90" s="52"/>
      <c r="NZW90" s="52"/>
      <c r="NZX90" s="52"/>
      <c r="NZY90" s="52"/>
      <c r="NZZ90" s="52"/>
      <c r="OAA90" s="52"/>
      <c r="OAB90" s="52"/>
      <c r="OAC90" s="52"/>
      <c r="OAD90" s="52"/>
      <c r="OAE90" s="52"/>
      <c r="OAF90" s="52"/>
      <c r="OAG90" s="52"/>
      <c r="OAH90" s="52"/>
      <c r="OAI90" s="52"/>
      <c r="OAJ90" s="52"/>
      <c r="OAK90" s="52"/>
      <c r="OAL90" s="52"/>
      <c r="OAM90" s="52"/>
      <c r="OAN90" s="52"/>
      <c r="OAO90" s="52"/>
      <c r="OAP90" s="52"/>
      <c r="OAQ90" s="52"/>
      <c r="OAR90" s="52"/>
      <c r="OAS90" s="52"/>
      <c r="OAT90" s="52"/>
      <c r="OAU90" s="52"/>
      <c r="OAV90" s="52"/>
      <c r="OAW90" s="52"/>
      <c r="OAX90" s="52"/>
      <c r="OAY90" s="52"/>
      <c r="OAZ90" s="52"/>
      <c r="OBA90" s="52"/>
      <c r="OBB90" s="52"/>
      <c r="OBC90" s="52"/>
      <c r="OBD90" s="52"/>
      <c r="OBE90" s="52"/>
      <c r="OBF90" s="52"/>
      <c r="OBG90" s="52"/>
      <c r="OBH90" s="52"/>
      <c r="OBI90" s="52"/>
      <c r="OBJ90" s="52"/>
      <c r="OBK90" s="52"/>
      <c r="OBL90" s="52"/>
      <c r="OBM90" s="52"/>
      <c r="OBN90" s="52"/>
      <c r="OBO90" s="52"/>
      <c r="OBP90" s="52"/>
      <c r="OBQ90" s="52"/>
      <c r="OBR90" s="52"/>
      <c r="OBS90" s="52"/>
      <c r="OBT90" s="52"/>
      <c r="OBU90" s="52"/>
      <c r="OBV90" s="52"/>
      <c r="OBW90" s="52"/>
      <c r="OBX90" s="52"/>
      <c r="OBY90" s="52"/>
      <c r="OBZ90" s="52"/>
      <c r="OCA90" s="52"/>
      <c r="OCB90" s="52"/>
      <c r="OCC90" s="52"/>
      <c r="OCD90" s="52"/>
      <c r="OCE90" s="52"/>
      <c r="OCF90" s="52"/>
      <c r="OCG90" s="52"/>
      <c r="OCH90" s="52"/>
      <c r="OCI90" s="52"/>
      <c r="OCJ90" s="52"/>
      <c r="OCK90" s="52"/>
      <c r="OCL90" s="52"/>
      <c r="OCM90" s="52"/>
      <c r="OCN90" s="52"/>
      <c r="OCO90" s="52"/>
      <c r="OCP90" s="52"/>
      <c r="OCQ90" s="52"/>
      <c r="OCR90" s="52"/>
      <c r="OCS90" s="52"/>
      <c r="OCT90" s="52"/>
      <c r="OCU90" s="52"/>
      <c r="OCV90" s="52"/>
      <c r="OCW90" s="52"/>
      <c r="OCX90" s="52"/>
      <c r="OCY90" s="52"/>
      <c r="OCZ90" s="52"/>
      <c r="ODA90" s="52"/>
      <c r="ODB90" s="52"/>
      <c r="ODC90" s="52"/>
      <c r="ODD90" s="52"/>
      <c r="ODE90" s="52"/>
      <c r="ODF90" s="52"/>
      <c r="ODG90" s="52"/>
      <c r="ODH90" s="52"/>
      <c r="ODI90" s="52"/>
      <c r="ODJ90" s="52"/>
      <c r="ODK90" s="52"/>
      <c r="ODL90" s="52"/>
      <c r="ODM90" s="52"/>
      <c r="ODN90" s="52"/>
      <c r="ODO90" s="52"/>
      <c r="ODP90" s="52"/>
      <c r="ODQ90" s="52"/>
      <c r="ODR90" s="52"/>
      <c r="ODS90" s="52"/>
      <c r="ODT90" s="52"/>
      <c r="ODU90" s="52"/>
      <c r="ODV90" s="52"/>
      <c r="ODW90" s="52"/>
      <c r="ODX90" s="52"/>
      <c r="ODY90" s="52"/>
      <c r="ODZ90" s="52"/>
      <c r="OEA90" s="52"/>
      <c r="OEB90" s="52"/>
      <c r="OEC90" s="52"/>
      <c r="OED90" s="52"/>
      <c r="OEE90" s="52"/>
      <c r="OEF90" s="52"/>
      <c r="OEG90" s="52"/>
      <c r="OEH90" s="52"/>
      <c r="OEI90" s="52"/>
      <c r="OEJ90" s="52"/>
      <c r="OEK90" s="52"/>
      <c r="OEL90" s="52"/>
      <c r="OEM90" s="52"/>
      <c r="OEN90" s="52"/>
      <c r="OEO90" s="52"/>
      <c r="OEP90" s="52"/>
      <c r="OEQ90" s="52"/>
      <c r="OER90" s="52"/>
      <c r="OES90" s="52"/>
      <c r="OET90" s="52"/>
      <c r="OEU90" s="52"/>
      <c r="OEV90" s="52"/>
      <c r="OEW90" s="52"/>
      <c r="OEX90" s="52"/>
      <c r="OEY90" s="52"/>
      <c r="OEZ90" s="52"/>
      <c r="OFA90" s="52"/>
      <c r="OFB90" s="52"/>
      <c r="OFC90" s="52"/>
      <c r="OFD90" s="52"/>
      <c r="OFE90" s="52"/>
      <c r="OFF90" s="52"/>
      <c r="OFG90" s="52"/>
      <c r="OFH90" s="52"/>
      <c r="OFI90" s="52"/>
      <c r="OFJ90" s="52"/>
      <c r="OFK90" s="52"/>
      <c r="OFL90" s="52"/>
      <c r="OFM90" s="52"/>
      <c r="OFN90" s="52"/>
      <c r="OFO90" s="52"/>
      <c r="OFP90" s="52"/>
      <c r="OFQ90" s="52"/>
      <c r="OFR90" s="52"/>
      <c r="OFS90" s="52"/>
      <c r="OFT90" s="52"/>
      <c r="OFU90" s="52"/>
      <c r="OFV90" s="52"/>
      <c r="OFW90" s="52"/>
      <c r="OFX90" s="52"/>
      <c r="OFY90" s="52"/>
      <c r="OFZ90" s="52"/>
      <c r="OGA90" s="52"/>
      <c r="OGB90" s="52"/>
      <c r="OGC90" s="52"/>
      <c r="OGD90" s="52"/>
      <c r="OGE90" s="52"/>
      <c r="OGF90" s="52"/>
      <c r="OGG90" s="52"/>
      <c r="OGH90" s="52"/>
      <c r="OGI90" s="52"/>
      <c r="OGJ90" s="52"/>
      <c r="OGK90" s="52"/>
      <c r="OGL90" s="52"/>
      <c r="OGM90" s="52"/>
      <c r="OGN90" s="52"/>
      <c r="OGO90" s="52"/>
      <c r="OGP90" s="52"/>
      <c r="OGQ90" s="52"/>
      <c r="OGR90" s="52"/>
      <c r="OGS90" s="52"/>
      <c r="OGT90" s="52"/>
      <c r="OGU90" s="52"/>
      <c r="OGV90" s="52"/>
      <c r="OGW90" s="52"/>
      <c r="OGX90" s="52"/>
      <c r="OGY90" s="52"/>
      <c r="OGZ90" s="52"/>
      <c r="OHA90" s="52"/>
      <c r="OHB90" s="52"/>
      <c r="OHC90" s="52"/>
      <c r="OHD90" s="52"/>
      <c r="OHE90" s="52"/>
      <c r="OHF90" s="52"/>
      <c r="OHG90" s="52"/>
      <c r="OHH90" s="52"/>
      <c r="OHI90" s="52"/>
      <c r="OHJ90" s="52"/>
      <c r="OHK90" s="52"/>
      <c r="OHL90" s="52"/>
      <c r="OHM90" s="52"/>
      <c r="OHN90" s="52"/>
      <c r="OHO90" s="52"/>
      <c r="OHP90" s="52"/>
      <c r="OHQ90" s="52"/>
      <c r="OHR90" s="52"/>
      <c r="OHS90" s="52"/>
      <c r="OHT90" s="52"/>
      <c r="OHU90" s="52"/>
      <c r="OHV90" s="52"/>
      <c r="OHW90" s="52"/>
      <c r="OHX90" s="52"/>
      <c r="OHY90" s="52"/>
      <c r="OHZ90" s="52"/>
      <c r="OIA90" s="52"/>
      <c r="OIB90" s="52"/>
      <c r="OIC90" s="52"/>
      <c r="OID90" s="52"/>
      <c r="OIE90" s="52"/>
      <c r="OIF90" s="52"/>
      <c r="OIG90" s="52"/>
      <c r="OIH90" s="52"/>
      <c r="OII90" s="52"/>
      <c r="OIJ90" s="52"/>
      <c r="OIK90" s="52"/>
      <c r="OIL90" s="52"/>
      <c r="OIM90" s="52"/>
      <c r="OIN90" s="52"/>
      <c r="OIO90" s="52"/>
      <c r="OIP90" s="52"/>
      <c r="OIQ90" s="52"/>
      <c r="OIR90" s="52"/>
      <c r="OIS90" s="52"/>
      <c r="OIT90" s="52"/>
      <c r="OIU90" s="52"/>
      <c r="OIV90" s="52"/>
      <c r="OIW90" s="52"/>
      <c r="OIX90" s="52"/>
      <c r="OIY90" s="52"/>
      <c r="OIZ90" s="52"/>
      <c r="OJA90" s="52"/>
      <c r="OJB90" s="52"/>
      <c r="OJC90" s="52"/>
      <c r="OJD90" s="52"/>
      <c r="OJE90" s="52"/>
      <c r="OJF90" s="52"/>
      <c r="OJG90" s="52"/>
      <c r="OJH90" s="52"/>
      <c r="OJI90" s="52"/>
      <c r="OJJ90" s="52"/>
      <c r="OJK90" s="52"/>
      <c r="OJL90" s="52"/>
      <c r="OJM90" s="52"/>
      <c r="OJN90" s="52"/>
      <c r="OJO90" s="52"/>
      <c r="OJP90" s="52"/>
      <c r="OJQ90" s="52"/>
      <c r="OJR90" s="52"/>
      <c r="OJS90" s="52"/>
      <c r="OJT90" s="52"/>
      <c r="OJU90" s="52"/>
      <c r="OJV90" s="52"/>
      <c r="OJW90" s="52"/>
      <c r="OJX90" s="52"/>
      <c r="OJY90" s="52"/>
      <c r="OJZ90" s="52"/>
      <c r="OKA90" s="52"/>
      <c r="OKB90" s="52"/>
      <c r="OKC90" s="52"/>
      <c r="OKD90" s="52"/>
      <c r="OKE90" s="52"/>
      <c r="OKF90" s="52"/>
      <c r="OKG90" s="52"/>
      <c r="OKH90" s="52"/>
      <c r="OKI90" s="52"/>
      <c r="OKJ90" s="52"/>
      <c r="OKK90" s="52"/>
      <c r="OKL90" s="52"/>
      <c r="OKM90" s="52"/>
      <c r="OKN90" s="52"/>
      <c r="OKO90" s="52"/>
      <c r="OKP90" s="52"/>
      <c r="OKQ90" s="52"/>
      <c r="OKR90" s="52"/>
      <c r="OKS90" s="52"/>
      <c r="OKT90" s="52"/>
      <c r="OKU90" s="52"/>
      <c r="OKV90" s="52"/>
      <c r="OKW90" s="52"/>
      <c r="OKX90" s="52"/>
      <c r="OKY90" s="52"/>
      <c r="OKZ90" s="52"/>
      <c r="OLA90" s="52"/>
      <c r="OLB90" s="52"/>
      <c r="OLC90" s="52"/>
      <c r="OLD90" s="52"/>
      <c r="OLE90" s="52"/>
      <c r="OLF90" s="52"/>
      <c r="OLG90" s="52"/>
      <c r="OLH90" s="52"/>
      <c r="OLI90" s="52"/>
      <c r="OLJ90" s="52"/>
      <c r="OLK90" s="52"/>
      <c r="OLL90" s="52"/>
      <c r="OLM90" s="52"/>
      <c r="OLN90" s="52"/>
      <c r="OLO90" s="52"/>
      <c r="OLP90" s="52"/>
      <c r="OLQ90" s="52"/>
      <c r="OLR90" s="52"/>
      <c r="OLS90" s="52"/>
      <c r="OLT90" s="52"/>
      <c r="OLU90" s="52"/>
      <c r="OLV90" s="52"/>
      <c r="OLW90" s="52"/>
      <c r="OLX90" s="52"/>
      <c r="OLY90" s="52"/>
      <c r="OLZ90" s="52"/>
      <c r="OMA90" s="52"/>
      <c r="OMB90" s="52"/>
      <c r="OMC90" s="52"/>
      <c r="OMD90" s="52"/>
      <c r="OME90" s="52"/>
      <c r="OMF90" s="52"/>
      <c r="OMG90" s="52"/>
      <c r="OMH90" s="52"/>
      <c r="OMI90" s="52"/>
      <c r="OMJ90" s="52"/>
      <c r="OMK90" s="52"/>
      <c r="OML90" s="52"/>
      <c r="OMM90" s="52"/>
      <c r="OMN90" s="52"/>
      <c r="OMO90" s="52"/>
      <c r="OMP90" s="52"/>
      <c r="OMQ90" s="52"/>
      <c r="OMR90" s="52"/>
      <c r="OMS90" s="52"/>
      <c r="OMT90" s="52"/>
      <c r="OMU90" s="52"/>
      <c r="OMV90" s="52"/>
      <c r="OMW90" s="52"/>
      <c r="OMX90" s="52"/>
      <c r="OMY90" s="52"/>
      <c r="OMZ90" s="52"/>
      <c r="ONA90" s="52"/>
      <c r="ONB90" s="52"/>
      <c r="ONC90" s="52"/>
      <c r="OND90" s="52"/>
      <c r="ONE90" s="52"/>
      <c r="ONF90" s="52"/>
      <c r="ONG90" s="52"/>
      <c r="ONH90" s="52"/>
      <c r="ONI90" s="52"/>
      <c r="ONJ90" s="52"/>
      <c r="ONK90" s="52"/>
      <c r="ONL90" s="52"/>
      <c r="ONM90" s="52"/>
      <c r="ONN90" s="52"/>
      <c r="ONO90" s="52"/>
      <c r="ONP90" s="52"/>
      <c r="ONQ90" s="52"/>
      <c r="ONR90" s="52"/>
      <c r="ONS90" s="52"/>
      <c r="ONT90" s="52"/>
      <c r="ONU90" s="52"/>
      <c r="ONV90" s="52"/>
      <c r="ONW90" s="52"/>
      <c r="ONX90" s="52"/>
      <c r="ONY90" s="52"/>
      <c r="ONZ90" s="52"/>
      <c r="OOA90" s="52"/>
      <c r="OOB90" s="52"/>
      <c r="OOC90" s="52"/>
      <c r="OOD90" s="52"/>
      <c r="OOE90" s="52"/>
      <c r="OOF90" s="52"/>
      <c r="OOG90" s="52"/>
      <c r="OOH90" s="52"/>
      <c r="OOI90" s="52"/>
      <c r="OOJ90" s="52"/>
      <c r="OOK90" s="52"/>
      <c r="OOL90" s="52"/>
      <c r="OOM90" s="52"/>
      <c r="OON90" s="52"/>
      <c r="OOO90" s="52"/>
      <c r="OOP90" s="52"/>
      <c r="OOQ90" s="52"/>
      <c r="OOR90" s="52"/>
      <c r="OOS90" s="52"/>
      <c r="OOT90" s="52"/>
      <c r="OOU90" s="52"/>
      <c r="OOV90" s="52"/>
      <c r="OOW90" s="52"/>
      <c r="OOX90" s="52"/>
      <c r="OOY90" s="52"/>
      <c r="OOZ90" s="52"/>
      <c r="OPA90" s="52"/>
      <c r="OPB90" s="52"/>
      <c r="OPC90" s="52"/>
      <c r="OPD90" s="52"/>
      <c r="OPE90" s="52"/>
      <c r="OPF90" s="52"/>
      <c r="OPG90" s="52"/>
      <c r="OPH90" s="52"/>
      <c r="OPI90" s="52"/>
      <c r="OPJ90" s="52"/>
      <c r="OPK90" s="52"/>
      <c r="OPL90" s="52"/>
      <c r="OPM90" s="52"/>
      <c r="OPN90" s="52"/>
      <c r="OPO90" s="52"/>
      <c r="OPP90" s="52"/>
      <c r="OPQ90" s="52"/>
      <c r="OPR90" s="52"/>
      <c r="OPS90" s="52"/>
      <c r="OPT90" s="52"/>
      <c r="OPU90" s="52"/>
      <c r="OPV90" s="52"/>
      <c r="OPW90" s="52"/>
      <c r="OPX90" s="52"/>
      <c r="OPY90" s="52"/>
      <c r="OPZ90" s="52"/>
      <c r="OQA90" s="52"/>
      <c r="OQB90" s="52"/>
      <c r="OQC90" s="52"/>
      <c r="OQD90" s="52"/>
      <c r="OQE90" s="52"/>
      <c r="OQF90" s="52"/>
      <c r="OQG90" s="52"/>
      <c r="OQH90" s="52"/>
      <c r="OQI90" s="52"/>
      <c r="OQJ90" s="52"/>
      <c r="OQK90" s="52"/>
      <c r="OQL90" s="52"/>
      <c r="OQM90" s="52"/>
      <c r="OQN90" s="52"/>
      <c r="OQO90" s="52"/>
      <c r="OQP90" s="52"/>
      <c r="OQQ90" s="52"/>
      <c r="OQR90" s="52"/>
      <c r="OQS90" s="52"/>
      <c r="OQT90" s="52"/>
      <c r="OQU90" s="52"/>
      <c r="OQV90" s="52"/>
      <c r="OQW90" s="52"/>
      <c r="OQX90" s="52"/>
      <c r="OQY90" s="52"/>
      <c r="OQZ90" s="52"/>
      <c r="ORA90" s="52"/>
      <c r="ORB90" s="52"/>
      <c r="ORC90" s="52"/>
      <c r="ORD90" s="52"/>
      <c r="ORE90" s="52"/>
      <c r="ORF90" s="52"/>
      <c r="ORG90" s="52"/>
      <c r="ORH90" s="52"/>
      <c r="ORI90" s="52"/>
      <c r="ORJ90" s="52"/>
      <c r="ORK90" s="52"/>
      <c r="ORL90" s="52"/>
      <c r="ORM90" s="52"/>
      <c r="ORN90" s="52"/>
      <c r="ORO90" s="52"/>
      <c r="ORP90" s="52"/>
      <c r="ORQ90" s="52"/>
      <c r="ORR90" s="52"/>
      <c r="ORS90" s="52"/>
      <c r="ORT90" s="52"/>
      <c r="ORU90" s="52"/>
      <c r="ORV90" s="52"/>
      <c r="ORW90" s="52"/>
      <c r="ORX90" s="52"/>
      <c r="ORY90" s="52"/>
      <c r="ORZ90" s="52"/>
      <c r="OSA90" s="52"/>
      <c r="OSB90" s="52"/>
      <c r="OSC90" s="52"/>
      <c r="OSD90" s="52"/>
      <c r="OSE90" s="52"/>
      <c r="OSF90" s="52"/>
      <c r="OSG90" s="52"/>
      <c r="OSH90" s="52"/>
      <c r="OSI90" s="52"/>
      <c r="OSJ90" s="52"/>
      <c r="OSK90" s="52"/>
      <c r="OSL90" s="52"/>
      <c r="OSM90" s="52"/>
      <c r="OSN90" s="52"/>
      <c r="OSO90" s="52"/>
      <c r="OSP90" s="52"/>
      <c r="OSQ90" s="52"/>
      <c r="OSR90" s="52"/>
      <c r="OSS90" s="52"/>
      <c r="OST90" s="52"/>
      <c r="OSU90" s="52"/>
      <c r="OSV90" s="52"/>
      <c r="OSW90" s="52"/>
      <c r="OSX90" s="52"/>
      <c r="OSY90" s="52"/>
      <c r="OSZ90" s="52"/>
      <c r="OTA90" s="52"/>
      <c r="OTB90" s="52"/>
      <c r="OTC90" s="52"/>
      <c r="OTD90" s="52"/>
      <c r="OTE90" s="52"/>
      <c r="OTF90" s="52"/>
      <c r="OTG90" s="52"/>
      <c r="OTH90" s="52"/>
      <c r="OTI90" s="52"/>
      <c r="OTJ90" s="52"/>
      <c r="OTK90" s="52"/>
      <c r="OTL90" s="52"/>
      <c r="OTM90" s="52"/>
      <c r="OTN90" s="52"/>
      <c r="OTO90" s="52"/>
      <c r="OTP90" s="52"/>
      <c r="OTQ90" s="52"/>
      <c r="OTR90" s="52"/>
      <c r="OTS90" s="52"/>
      <c r="OTT90" s="52"/>
      <c r="OTU90" s="52"/>
      <c r="OTV90" s="52"/>
      <c r="OTW90" s="52"/>
      <c r="OTX90" s="52"/>
      <c r="OTY90" s="52"/>
      <c r="OTZ90" s="52"/>
      <c r="OUA90" s="52"/>
      <c r="OUB90" s="52"/>
      <c r="OUC90" s="52"/>
      <c r="OUD90" s="52"/>
      <c r="OUE90" s="52"/>
      <c r="OUF90" s="52"/>
      <c r="OUG90" s="52"/>
      <c r="OUH90" s="52"/>
      <c r="OUI90" s="52"/>
      <c r="OUJ90" s="52"/>
      <c r="OUK90" s="52"/>
      <c r="OUL90" s="52"/>
      <c r="OUM90" s="52"/>
      <c r="OUN90" s="52"/>
      <c r="OUO90" s="52"/>
      <c r="OUP90" s="52"/>
      <c r="OUQ90" s="52"/>
      <c r="OUR90" s="52"/>
      <c r="OUS90" s="52"/>
      <c r="OUT90" s="52"/>
      <c r="OUU90" s="52"/>
      <c r="OUV90" s="52"/>
      <c r="OUW90" s="52"/>
      <c r="OUX90" s="52"/>
      <c r="OUY90" s="52"/>
      <c r="OUZ90" s="52"/>
      <c r="OVA90" s="52"/>
      <c r="OVB90" s="52"/>
      <c r="OVC90" s="52"/>
      <c r="OVD90" s="52"/>
      <c r="OVE90" s="52"/>
      <c r="OVF90" s="52"/>
      <c r="OVG90" s="52"/>
      <c r="OVH90" s="52"/>
      <c r="OVI90" s="52"/>
      <c r="OVJ90" s="52"/>
      <c r="OVK90" s="52"/>
      <c r="OVL90" s="52"/>
      <c r="OVM90" s="52"/>
      <c r="OVN90" s="52"/>
      <c r="OVO90" s="52"/>
      <c r="OVP90" s="52"/>
      <c r="OVQ90" s="52"/>
      <c r="OVR90" s="52"/>
      <c r="OVS90" s="52"/>
      <c r="OVT90" s="52"/>
      <c r="OVU90" s="52"/>
      <c r="OVV90" s="52"/>
      <c r="OVW90" s="52"/>
      <c r="OVX90" s="52"/>
      <c r="OVY90" s="52"/>
      <c r="OVZ90" s="52"/>
      <c r="OWA90" s="52"/>
      <c r="OWB90" s="52"/>
      <c r="OWC90" s="52"/>
      <c r="OWD90" s="52"/>
      <c r="OWE90" s="52"/>
      <c r="OWF90" s="52"/>
      <c r="OWG90" s="52"/>
      <c r="OWH90" s="52"/>
      <c r="OWI90" s="52"/>
      <c r="OWJ90" s="52"/>
      <c r="OWK90" s="52"/>
      <c r="OWL90" s="52"/>
      <c r="OWM90" s="52"/>
      <c r="OWN90" s="52"/>
      <c r="OWO90" s="52"/>
      <c r="OWP90" s="52"/>
      <c r="OWQ90" s="52"/>
      <c r="OWR90" s="52"/>
      <c r="OWS90" s="52"/>
      <c r="OWT90" s="52"/>
      <c r="OWU90" s="52"/>
      <c r="OWV90" s="52"/>
      <c r="OWW90" s="52"/>
      <c r="OWX90" s="52"/>
      <c r="OWY90" s="52"/>
      <c r="OWZ90" s="52"/>
      <c r="OXA90" s="52"/>
      <c r="OXB90" s="52"/>
      <c r="OXC90" s="52"/>
      <c r="OXD90" s="52"/>
      <c r="OXE90" s="52"/>
      <c r="OXF90" s="52"/>
      <c r="OXG90" s="52"/>
      <c r="OXH90" s="52"/>
      <c r="OXI90" s="52"/>
      <c r="OXJ90" s="52"/>
      <c r="OXK90" s="52"/>
      <c r="OXL90" s="52"/>
      <c r="OXM90" s="52"/>
      <c r="OXN90" s="52"/>
      <c r="OXO90" s="52"/>
      <c r="OXP90" s="52"/>
      <c r="OXQ90" s="52"/>
      <c r="OXR90" s="52"/>
      <c r="OXS90" s="52"/>
      <c r="OXT90" s="52"/>
      <c r="OXU90" s="52"/>
      <c r="OXV90" s="52"/>
      <c r="OXW90" s="52"/>
      <c r="OXX90" s="52"/>
      <c r="OXY90" s="52"/>
      <c r="OXZ90" s="52"/>
      <c r="OYA90" s="52"/>
      <c r="OYB90" s="52"/>
      <c r="OYC90" s="52"/>
      <c r="OYD90" s="52"/>
      <c r="OYE90" s="52"/>
      <c r="OYF90" s="52"/>
      <c r="OYG90" s="52"/>
      <c r="OYH90" s="52"/>
      <c r="OYI90" s="52"/>
      <c r="OYJ90" s="52"/>
      <c r="OYK90" s="52"/>
      <c r="OYL90" s="52"/>
      <c r="OYM90" s="52"/>
      <c r="OYN90" s="52"/>
      <c r="OYO90" s="52"/>
      <c r="OYP90" s="52"/>
      <c r="OYQ90" s="52"/>
      <c r="OYR90" s="52"/>
      <c r="OYS90" s="52"/>
      <c r="OYT90" s="52"/>
      <c r="OYU90" s="52"/>
      <c r="OYV90" s="52"/>
      <c r="OYW90" s="52"/>
      <c r="OYX90" s="52"/>
      <c r="OYY90" s="52"/>
      <c r="OYZ90" s="52"/>
      <c r="OZA90" s="52"/>
      <c r="OZB90" s="52"/>
      <c r="OZC90" s="52"/>
      <c r="OZD90" s="52"/>
      <c r="OZE90" s="52"/>
      <c r="OZF90" s="52"/>
      <c r="OZG90" s="52"/>
      <c r="OZH90" s="52"/>
      <c r="OZI90" s="52"/>
      <c r="OZJ90" s="52"/>
      <c r="OZK90" s="52"/>
      <c r="OZL90" s="52"/>
      <c r="OZM90" s="52"/>
      <c r="OZN90" s="52"/>
      <c r="OZO90" s="52"/>
      <c r="OZP90" s="52"/>
      <c r="OZQ90" s="52"/>
      <c r="OZR90" s="52"/>
      <c r="OZS90" s="52"/>
      <c r="OZT90" s="52"/>
      <c r="OZU90" s="52"/>
      <c r="OZV90" s="52"/>
      <c r="OZW90" s="52"/>
      <c r="OZX90" s="52"/>
      <c r="OZY90" s="52"/>
      <c r="OZZ90" s="52"/>
      <c r="PAA90" s="52"/>
      <c r="PAB90" s="52"/>
      <c r="PAC90" s="52"/>
      <c r="PAD90" s="52"/>
      <c r="PAE90" s="52"/>
      <c r="PAF90" s="52"/>
      <c r="PAG90" s="52"/>
      <c r="PAH90" s="52"/>
      <c r="PAI90" s="52"/>
      <c r="PAJ90" s="52"/>
      <c r="PAK90" s="52"/>
      <c r="PAL90" s="52"/>
      <c r="PAM90" s="52"/>
      <c r="PAN90" s="52"/>
      <c r="PAO90" s="52"/>
      <c r="PAP90" s="52"/>
      <c r="PAQ90" s="52"/>
      <c r="PAR90" s="52"/>
      <c r="PAS90" s="52"/>
      <c r="PAT90" s="52"/>
      <c r="PAU90" s="52"/>
      <c r="PAV90" s="52"/>
      <c r="PAW90" s="52"/>
      <c r="PAX90" s="52"/>
      <c r="PAY90" s="52"/>
      <c r="PAZ90" s="52"/>
      <c r="PBA90" s="52"/>
      <c r="PBB90" s="52"/>
      <c r="PBC90" s="52"/>
      <c r="PBD90" s="52"/>
      <c r="PBE90" s="52"/>
      <c r="PBF90" s="52"/>
      <c r="PBG90" s="52"/>
      <c r="PBH90" s="52"/>
      <c r="PBI90" s="52"/>
      <c r="PBJ90" s="52"/>
      <c r="PBK90" s="52"/>
      <c r="PBL90" s="52"/>
      <c r="PBM90" s="52"/>
      <c r="PBN90" s="52"/>
      <c r="PBO90" s="52"/>
      <c r="PBP90" s="52"/>
      <c r="PBQ90" s="52"/>
      <c r="PBR90" s="52"/>
      <c r="PBS90" s="52"/>
      <c r="PBT90" s="52"/>
      <c r="PBU90" s="52"/>
      <c r="PBV90" s="52"/>
      <c r="PBW90" s="52"/>
      <c r="PBX90" s="52"/>
      <c r="PBY90" s="52"/>
      <c r="PBZ90" s="52"/>
      <c r="PCA90" s="52"/>
      <c r="PCB90" s="52"/>
      <c r="PCC90" s="52"/>
      <c r="PCD90" s="52"/>
      <c r="PCE90" s="52"/>
      <c r="PCF90" s="52"/>
      <c r="PCG90" s="52"/>
      <c r="PCH90" s="52"/>
      <c r="PCI90" s="52"/>
      <c r="PCJ90" s="52"/>
      <c r="PCK90" s="52"/>
      <c r="PCL90" s="52"/>
      <c r="PCM90" s="52"/>
      <c r="PCN90" s="52"/>
      <c r="PCO90" s="52"/>
      <c r="PCP90" s="52"/>
      <c r="PCQ90" s="52"/>
      <c r="PCR90" s="52"/>
      <c r="PCS90" s="52"/>
      <c r="PCT90" s="52"/>
      <c r="PCU90" s="52"/>
      <c r="PCV90" s="52"/>
      <c r="PCW90" s="52"/>
      <c r="PCX90" s="52"/>
      <c r="PCY90" s="52"/>
      <c r="PCZ90" s="52"/>
      <c r="PDA90" s="52"/>
      <c r="PDB90" s="52"/>
      <c r="PDC90" s="52"/>
      <c r="PDD90" s="52"/>
      <c r="PDE90" s="52"/>
      <c r="PDF90" s="52"/>
      <c r="PDG90" s="52"/>
      <c r="PDH90" s="52"/>
      <c r="PDI90" s="52"/>
      <c r="PDJ90" s="52"/>
      <c r="PDK90" s="52"/>
      <c r="PDL90" s="52"/>
      <c r="PDM90" s="52"/>
      <c r="PDN90" s="52"/>
      <c r="PDO90" s="52"/>
      <c r="PDP90" s="52"/>
      <c r="PDQ90" s="52"/>
      <c r="PDR90" s="52"/>
      <c r="PDS90" s="52"/>
      <c r="PDT90" s="52"/>
      <c r="PDU90" s="52"/>
      <c r="PDV90" s="52"/>
      <c r="PDW90" s="52"/>
      <c r="PDX90" s="52"/>
      <c r="PDY90" s="52"/>
      <c r="PDZ90" s="52"/>
      <c r="PEA90" s="52"/>
      <c r="PEB90" s="52"/>
      <c r="PEC90" s="52"/>
      <c r="PED90" s="52"/>
      <c r="PEE90" s="52"/>
      <c r="PEF90" s="52"/>
      <c r="PEG90" s="52"/>
      <c r="PEH90" s="52"/>
      <c r="PEI90" s="52"/>
      <c r="PEJ90" s="52"/>
      <c r="PEK90" s="52"/>
      <c r="PEL90" s="52"/>
      <c r="PEM90" s="52"/>
      <c r="PEN90" s="52"/>
      <c r="PEO90" s="52"/>
      <c r="PEP90" s="52"/>
      <c r="PEQ90" s="52"/>
      <c r="PER90" s="52"/>
      <c r="PES90" s="52"/>
      <c r="PET90" s="52"/>
      <c r="PEU90" s="52"/>
      <c r="PEV90" s="52"/>
      <c r="PEW90" s="52"/>
      <c r="PEX90" s="52"/>
      <c r="PEY90" s="52"/>
      <c r="PEZ90" s="52"/>
      <c r="PFA90" s="52"/>
      <c r="PFB90" s="52"/>
      <c r="PFC90" s="52"/>
      <c r="PFD90" s="52"/>
      <c r="PFE90" s="52"/>
      <c r="PFF90" s="52"/>
      <c r="PFG90" s="52"/>
      <c r="PFH90" s="52"/>
      <c r="PFI90" s="52"/>
      <c r="PFJ90" s="52"/>
      <c r="PFK90" s="52"/>
      <c r="PFL90" s="52"/>
      <c r="PFM90" s="52"/>
      <c r="PFN90" s="52"/>
      <c r="PFO90" s="52"/>
      <c r="PFP90" s="52"/>
      <c r="PFQ90" s="52"/>
      <c r="PFR90" s="52"/>
      <c r="PFS90" s="52"/>
      <c r="PFT90" s="52"/>
      <c r="PFU90" s="52"/>
      <c r="PFV90" s="52"/>
      <c r="PFW90" s="52"/>
      <c r="PFX90" s="52"/>
      <c r="PFY90" s="52"/>
      <c r="PFZ90" s="52"/>
      <c r="PGA90" s="52"/>
      <c r="PGB90" s="52"/>
      <c r="PGC90" s="52"/>
      <c r="PGD90" s="52"/>
      <c r="PGE90" s="52"/>
      <c r="PGF90" s="52"/>
      <c r="PGG90" s="52"/>
      <c r="PGH90" s="52"/>
      <c r="PGI90" s="52"/>
      <c r="PGJ90" s="52"/>
      <c r="PGK90" s="52"/>
      <c r="PGL90" s="52"/>
      <c r="PGM90" s="52"/>
      <c r="PGN90" s="52"/>
      <c r="PGO90" s="52"/>
      <c r="PGP90" s="52"/>
      <c r="PGQ90" s="52"/>
      <c r="PGR90" s="52"/>
      <c r="PGS90" s="52"/>
      <c r="PGT90" s="52"/>
      <c r="PGU90" s="52"/>
      <c r="PGV90" s="52"/>
      <c r="PGW90" s="52"/>
      <c r="PGX90" s="52"/>
      <c r="PGY90" s="52"/>
      <c r="PGZ90" s="52"/>
      <c r="PHA90" s="52"/>
      <c r="PHB90" s="52"/>
      <c r="PHC90" s="52"/>
      <c r="PHD90" s="52"/>
      <c r="PHE90" s="52"/>
      <c r="PHF90" s="52"/>
      <c r="PHG90" s="52"/>
      <c r="PHH90" s="52"/>
      <c r="PHI90" s="52"/>
      <c r="PHJ90" s="52"/>
      <c r="PHK90" s="52"/>
      <c r="PHL90" s="52"/>
      <c r="PHM90" s="52"/>
      <c r="PHN90" s="52"/>
      <c r="PHO90" s="52"/>
      <c r="PHP90" s="52"/>
      <c r="PHQ90" s="52"/>
      <c r="PHR90" s="52"/>
      <c r="PHS90" s="52"/>
      <c r="PHT90" s="52"/>
      <c r="PHU90" s="52"/>
      <c r="PHV90" s="52"/>
      <c r="PHW90" s="52"/>
      <c r="PHX90" s="52"/>
      <c r="PHY90" s="52"/>
      <c r="PHZ90" s="52"/>
      <c r="PIA90" s="52"/>
      <c r="PIB90" s="52"/>
      <c r="PIC90" s="52"/>
      <c r="PID90" s="52"/>
      <c r="PIE90" s="52"/>
      <c r="PIF90" s="52"/>
      <c r="PIG90" s="52"/>
      <c r="PIH90" s="52"/>
      <c r="PII90" s="52"/>
      <c r="PIJ90" s="52"/>
      <c r="PIK90" s="52"/>
      <c r="PIL90" s="52"/>
      <c r="PIM90" s="52"/>
      <c r="PIN90" s="52"/>
      <c r="PIO90" s="52"/>
      <c r="PIP90" s="52"/>
      <c r="PIQ90" s="52"/>
      <c r="PIR90" s="52"/>
      <c r="PIS90" s="52"/>
      <c r="PIT90" s="52"/>
      <c r="PIU90" s="52"/>
      <c r="PIV90" s="52"/>
      <c r="PIW90" s="52"/>
      <c r="PIX90" s="52"/>
      <c r="PIY90" s="52"/>
      <c r="PIZ90" s="52"/>
      <c r="PJA90" s="52"/>
      <c r="PJB90" s="52"/>
      <c r="PJC90" s="52"/>
      <c r="PJD90" s="52"/>
      <c r="PJE90" s="52"/>
      <c r="PJF90" s="52"/>
      <c r="PJG90" s="52"/>
      <c r="PJH90" s="52"/>
      <c r="PJI90" s="52"/>
      <c r="PJJ90" s="52"/>
      <c r="PJK90" s="52"/>
      <c r="PJL90" s="52"/>
      <c r="PJM90" s="52"/>
      <c r="PJN90" s="52"/>
      <c r="PJO90" s="52"/>
      <c r="PJP90" s="52"/>
      <c r="PJQ90" s="52"/>
      <c r="PJR90" s="52"/>
      <c r="PJS90" s="52"/>
      <c r="PJT90" s="52"/>
      <c r="PJU90" s="52"/>
      <c r="PJV90" s="52"/>
      <c r="PJW90" s="52"/>
      <c r="PJX90" s="52"/>
      <c r="PJY90" s="52"/>
      <c r="PJZ90" s="52"/>
      <c r="PKA90" s="52"/>
      <c r="PKB90" s="52"/>
      <c r="PKC90" s="52"/>
      <c r="PKD90" s="52"/>
      <c r="PKE90" s="52"/>
      <c r="PKF90" s="52"/>
      <c r="PKG90" s="52"/>
      <c r="PKH90" s="52"/>
      <c r="PKI90" s="52"/>
      <c r="PKJ90" s="52"/>
      <c r="PKK90" s="52"/>
      <c r="PKL90" s="52"/>
      <c r="PKM90" s="52"/>
      <c r="PKN90" s="52"/>
      <c r="PKO90" s="52"/>
      <c r="PKP90" s="52"/>
      <c r="PKQ90" s="52"/>
      <c r="PKR90" s="52"/>
      <c r="PKS90" s="52"/>
      <c r="PKT90" s="52"/>
      <c r="PKU90" s="52"/>
      <c r="PKV90" s="52"/>
      <c r="PKW90" s="52"/>
      <c r="PKX90" s="52"/>
      <c r="PKY90" s="52"/>
      <c r="PKZ90" s="52"/>
      <c r="PLA90" s="52"/>
      <c r="PLB90" s="52"/>
      <c r="PLC90" s="52"/>
      <c r="PLD90" s="52"/>
      <c r="PLE90" s="52"/>
      <c r="PLF90" s="52"/>
      <c r="PLG90" s="52"/>
      <c r="PLH90" s="52"/>
      <c r="PLI90" s="52"/>
      <c r="PLJ90" s="52"/>
      <c r="PLK90" s="52"/>
      <c r="PLL90" s="52"/>
      <c r="PLM90" s="52"/>
      <c r="PLN90" s="52"/>
      <c r="PLO90" s="52"/>
      <c r="PLP90" s="52"/>
      <c r="PLQ90" s="52"/>
      <c r="PLR90" s="52"/>
      <c r="PLS90" s="52"/>
      <c r="PLT90" s="52"/>
      <c r="PLU90" s="52"/>
      <c r="PLV90" s="52"/>
      <c r="PLW90" s="52"/>
      <c r="PLX90" s="52"/>
      <c r="PLY90" s="52"/>
      <c r="PLZ90" s="52"/>
      <c r="PMA90" s="52"/>
      <c r="PMB90" s="52"/>
      <c r="PMC90" s="52"/>
      <c r="PMD90" s="52"/>
      <c r="PME90" s="52"/>
      <c r="PMF90" s="52"/>
      <c r="PMG90" s="52"/>
      <c r="PMH90" s="52"/>
      <c r="PMI90" s="52"/>
      <c r="PMJ90" s="52"/>
      <c r="PMK90" s="52"/>
      <c r="PML90" s="52"/>
      <c r="PMM90" s="52"/>
      <c r="PMN90" s="52"/>
      <c r="PMO90" s="52"/>
      <c r="PMP90" s="52"/>
      <c r="PMQ90" s="52"/>
      <c r="PMR90" s="52"/>
      <c r="PMS90" s="52"/>
      <c r="PMT90" s="52"/>
      <c r="PMU90" s="52"/>
      <c r="PMV90" s="52"/>
      <c r="PMW90" s="52"/>
      <c r="PMX90" s="52"/>
      <c r="PMY90" s="52"/>
      <c r="PMZ90" s="52"/>
      <c r="PNA90" s="52"/>
      <c r="PNB90" s="52"/>
      <c r="PNC90" s="52"/>
      <c r="PND90" s="52"/>
      <c r="PNE90" s="52"/>
      <c r="PNF90" s="52"/>
      <c r="PNG90" s="52"/>
      <c r="PNH90" s="52"/>
      <c r="PNI90" s="52"/>
      <c r="PNJ90" s="52"/>
      <c r="PNK90" s="52"/>
      <c r="PNL90" s="52"/>
      <c r="PNM90" s="52"/>
      <c r="PNN90" s="52"/>
      <c r="PNO90" s="52"/>
      <c r="PNP90" s="52"/>
      <c r="PNQ90" s="52"/>
      <c r="PNR90" s="52"/>
      <c r="PNS90" s="52"/>
      <c r="PNT90" s="52"/>
      <c r="PNU90" s="52"/>
      <c r="PNV90" s="52"/>
      <c r="PNW90" s="52"/>
      <c r="PNX90" s="52"/>
      <c r="PNY90" s="52"/>
      <c r="PNZ90" s="52"/>
      <c r="POA90" s="52"/>
      <c r="POB90" s="52"/>
      <c r="POC90" s="52"/>
      <c r="POD90" s="52"/>
      <c r="POE90" s="52"/>
      <c r="POF90" s="52"/>
      <c r="POG90" s="52"/>
      <c r="POH90" s="52"/>
      <c r="POI90" s="52"/>
      <c r="POJ90" s="52"/>
      <c r="POK90" s="52"/>
      <c r="POL90" s="52"/>
      <c r="POM90" s="52"/>
      <c r="PON90" s="52"/>
      <c r="POO90" s="52"/>
      <c r="POP90" s="52"/>
      <c r="POQ90" s="52"/>
      <c r="POR90" s="52"/>
      <c r="POS90" s="52"/>
      <c r="POT90" s="52"/>
      <c r="POU90" s="52"/>
      <c r="POV90" s="52"/>
      <c r="POW90" s="52"/>
      <c r="POX90" s="52"/>
      <c r="POY90" s="52"/>
      <c r="POZ90" s="52"/>
      <c r="PPA90" s="52"/>
      <c r="PPB90" s="52"/>
      <c r="PPC90" s="52"/>
      <c r="PPD90" s="52"/>
      <c r="PPE90" s="52"/>
      <c r="PPF90" s="52"/>
      <c r="PPG90" s="52"/>
      <c r="PPH90" s="52"/>
      <c r="PPI90" s="52"/>
      <c r="PPJ90" s="52"/>
      <c r="PPK90" s="52"/>
      <c r="PPL90" s="52"/>
      <c r="PPM90" s="52"/>
      <c r="PPN90" s="52"/>
      <c r="PPO90" s="52"/>
      <c r="PPP90" s="52"/>
      <c r="PPQ90" s="52"/>
      <c r="PPR90" s="52"/>
      <c r="PPS90" s="52"/>
      <c r="PPT90" s="52"/>
      <c r="PPU90" s="52"/>
      <c r="PPV90" s="52"/>
      <c r="PPW90" s="52"/>
      <c r="PPX90" s="52"/>
      <c r="PPY90" s="52"/>
      <c r="PPZ90" s="52"/>
      <c r="PQA90" s="52"/>
      <c r="PQB90" s="52"/>
      <c r="PQC90" s="52"/>
      <c r="PQD90" s="52"/>
      <c r="PQE90" s="52"/>
      <c r="PQF90" s="52"/>
      <c r="PQG90" s="52"/>
      <c r="PQH90" s="52"/>
      <c r="PQI90" s="52"/>
      <c r="PQJ90" s="52"/>
      <c r="PQK90" s="52"/>
      <c r="PQL90" s="52"/>
      <c r="PQM90" s="52"/>
      <c r="PQN90" s="52"/>
      <c r="PQO90" s="52"/>
      <c r="PQP90" s="52"/>
      <c r="PQQ90" s="52"/>
      <c r="PQR90" s="52"/>
      <c r="PQS90" s="52"/>
      <c r="PQT90" s="52"/>
      <c r="PQU90" s="52"/>
      <c r="PQV90" s="52"/>
      <c r="PQW90" s="52"/>
      <c r="PQX90" s="52"/>
      <c r="PQY90" s="52"/>
      <c r="PQZ90" s="52"/>
      <c r="PRA90" s="52"/>
      <c r="PRB90" s="52"/>
      <c r="PRC90" s="52"/>
      <c r="PRD90" s="52"/>
      <c r="PRE90" s="52"/>
      <c r="PRF90" s="52"/>
      <c r="PRG90" s="52"/>
      <c r="PRH90" s="52"/>
      <c r="PRI90" s="52"/>
      <c r="PRJ90" s="52"/>
      <c r="PRK90" s="52"/>
      <c r="PRL90" s="52"/>
      <c r="PRM90" s="52"/>
      <c r="PRN90" s="52"/>
      <c r="PRO90" s="52"/>
      <c r="PRP90" s="52"/>
      <c r="PRQ90" s="52"/>
      <c r="PRR90" s="52"/>
      <c r="PRS90" s="52"/>
      <c r="PRT90" s="52"/>
      <c r="PRU90" s="52"/>
      <c r="PRV90" s="52"/>
      <c r="PRW90" s="52"/>
      <c r="PRX90" s="52"/>
      <c r="PRY90" s="52"/>
      <c r="PRZ90" s="52"/>
      <c r="PSA90" s="52"/>
      <c r="PSB90" s="52"/>
      <c r="PSC90" s="52"/>
      <c r="PSD90" s="52"/>
      <c r="PSE90" s="52"/>
      <c r="PSF90" s="52"/>
      <c r="PSG90" s="52"/>
      <c r="PSH90" s="52"/>
      <c r="PSI90" s="52"/>
      <c r="PSJ90" s="52"/>
      <c r="PSK90" s="52"/>
      <c r="PSL90" s="52"/>
      <c r="PSM90" s="52"/>
      <c r="PSN90" s="52"/>
      <c r="PSO90" s="52"/>
      <c r="PSP90" s="52"/>
      <c r="PSQ90" s="52"/>
      <c r="PSR90" s="52"/>
      <c r="PSS90" s="52"/>
      <c r="PST90" s="52"/>
      <c r="PSU90" s="52"/>
      <c r="PSV90" s="52"/>
      <c r="PSW90" s="52"/>
      <c r="PSX90" s="52"/>
      <c r="PSY90" s="52"/>
      <c r="PSZ90" s="52"/>
      <c r="PTA90" s="52"/>
      <c r="PTB90" s="52"/>
      <c r="PTC90" s="52"/>
      <c r="PTD90" s="52"/>
      <c r="PTE90" s="52"/>
      <c r="PTF90" s="52"/>
      <c r="PTG90" s="52"/>
      <c r="PTH90" s="52"/>
      <c r="PTI90" s="52"/>
      <c r="PTJ90" s="52"/>
      <c r="PTK90" s="52"/>
      <c r="PTL90" s="52"/>
      <c r="PTM90" s="52"/>
      <c r="PTN90" s="52"/>
      <c r="PTO90" s="52"/>
      <c r="PTP90" s="52"/>
      <c r="PTQ90" s="52"/>
      <c r="PTR90" s="52"/>
      <c r="PTS90" s="52"/>
      <c r="PTT90" s="52"/>
      <c r="PTU90" s="52"/>
      <c r="PTV90" s="52"/>
      <c r="PTW90" s="52"/>
      <c r="PTX90" s="52"/>
      <c r="PTY90" s="52"/>
      <c r="PTZ90" s="52"/>
      <c r="PUA90" s="52"/>
      <c r="PUB90" s="52"/>
      <c r="PUC90" s="52"/>
      <c r="PUD90" s="52"/>
      <c r="PUE90" s="52"/>
      <c r="PUF90" s="52"/>
      <c r="PUG90" s="52"/>
      <c r="PUH90" s="52"/>
      <c r="PUI90" s="52"/>
      <c r="PUJ90" s="52"/>
      <c r="PUK90" s="52"/>
      <c r="PUL90" s="52"/>
      <c r="PUM90" s="52"/>
      <c r="PUN90" s="52"/>
      <c r="PUO90" s="52"/>
      <c r="PUP90" s="52"/>
      <c r="PUQ90" s="52"/>
      <c r="PUR90" s="52"/>
      <c r="PUS90" s="52"/>
      <c r="PUT90" s="52"/>
      <c r="PUU90" s="52"/>
      <c r="PUV90" s="52"/>
      <c r="PUW90" s="52"/>
      <c r="PUX90" s="52"/>
      <c r="PUY90" s="52"/>
      <c r="PUZ90" s="52"/>
      <c r="PVA90" s="52"/>
      <c r="PVB90" s="52"/>
      <c r="PVC90" s="52"/>
      <c r="PVD90" s="52"/>
      <c r="PVE90" s="52"/>
      <c r="PVF90" s="52"/>
      <c r="PVG90" s="52"/>
      <c r="PVH90" s="52"/>
      <c r="PVI90" s="52"/>
      <c r="PVJ90" s="52"/>
      <c r="PVK90" s="52"/>
      <c r="PVL90" s="52"/>
      <c r="PVM90" s="52"/>
      <c r="PVN90" s="52"/>
      <c r="PVO90" s="52"/>
      <c r="PVP90" s="52"/>
      <c r="PVQ90" s="52"/>
      <c r="PVR90" s="52"/>
      <c r="PVS90" s="52"/>
      <c r="PVT90" s="52"/>
      <c r="PVU90" s="52"/>
      <c r="PVV90" s="52"/>
      <c r="PVW90" s="52"/>
      <c r="PVX90" s="52"/>
      <c r="PVY90" s="52"/>
      <c r="PVZ90" s="52"/>
      <c r="PWA90" s="52"/>
      <c r="PWB90" s="52"/>
      <c r="PWC90" s="52"/>
      <c r="PWD90" s="52"/>
      <c r="PWE90" s="52"/>
      <c r="PWF90" s="52"/>
      <c r="PWG90" s="52"/>
      <c r="PWH90" s="52"/>
      <c r="PWI90" s="52"/>
      <c r="PWJ90" s="52"/>
      <c r="PWK90" s="52"/>
      <c r="PWL90" s="52"/>
      <c r="PWM90" s="52"/>
      <c r="PWN90" s="52"/>
      <c r="PWO90" s="52"/>
      <c r="PWP90" s="52"/>
      <c r="PWQ90" s="52"/>
      <c r="PWR90" s="52"/>
      <c r="PWS90" s="52"/>
      <c r="PWT90" s="52"/>
      <c r="PWU90" s="52"/>
      <c r="PWV90" s="52"/>
      <c r="PWW90" s="52"/>
      <c r="PWX90" s="52"/>
      <c r="PWY90" s="52"/>
      <c r="PWZ90" s="52"/>
      <c r="PXA90" s="52"/>
      <c r="PXB90" s="52"/>
      <c r="PXC90" s="52"/>
      <c r="PXD90" s="52"/>
      <c r="PXE90" s="52"/>
      <c r="PXF90" s="52"/>
      <c r="PXG90" s="52"/>
      <c r="PXH90" s="52"/>
      <c r="PXI90" s="52"/>
      <c r="PXJ90" s="52"/>
      <c r="PXK90" s="52"/>
      <c r="PXL90" s="52"/>
      <c r="PXM90" s="52"/>
      <c r="PXN90" s="52"/>
      <c r="PXO90" s="52"/>
      <c r="PXP90" s="52"/>
      <c r="PXQ90" s="52"/>
      <c r="PXR90" s="52"/>
      <c r="PXS90" s="52"/>
      <c r="PXT90" s="52"/>
      <c r="PXU90" s="52"/>
      <c r="PXV90" s="52"/>
      <c r="PXW90" s="52"/>
      <c r="PXX90" s="52"/>
      <c r="PXY90" s="52"/>
      <c r="PXZ90" s="52"/>
      <c r="PYA90" s="52"/>
      <c r="PYB90" s="52"/>
      <c r="PYC90" s="52"/>
      <c r="PYD90" s="52"/>
      <c r="PYE90" s="52"/>
      <c r="PYF90" s="52"/>
      <c r="PYG90" s="52"/>
      <c r="PYH90" s="52"/>
      <c r="PYI90" s="52"/>
      <c r="PYJ90" s="52"/>
      <c r="PYK90" s="52"/>
      <c r="PYL90" s="52"/>
      <c r="PYM90" s="52"/>
      <c r="PYN90" s="52"/>
      <c r="PYO90" s="52"/>
      <c r="PYP90" s="52"/>
      <c r="PYQ90" s="52"/>
      <c r="PYR90" s="52"/>
      <c r="PYS90" s="52"/>
      <c r="PYT90" s="52"/>
      <c r="PYU90" s="52"/>
      <c r="PYV90" s="52"/>
      <c r="PYW90" s="52"/>
      <c r="PYX90" s="52"/>
      <c r="PYY90" s="52"/>
      <c r="PYZ90" s="52"/>
      <c r="PZA90" s="52"/>
      <c r="PZB90" s="52"/>
      <c r="PZC90" s="52"/>
      <c r="PZD90" s="52"/>
      <c r="PZE90" s="52"/>
      <c r="PZF90" s="52"/>
      <c r="PZG90" s="52"/>
      <c r="PZH90" s="52"/>
      <c r="PZI90" s="52"/>
      <c r="PZJ90" s="52"/>
      <c r="PZK90" s="52"/>
      <c r="PZL90" s="52"/>
      <c r="PZM90" s="52"/>
      <c r="PZN90" s="52"/>
      <c r="PZO90" s="52"/>
      <c r="PZP90" s="52"/>
      <c r="PZQ90" s="52"/>
      <c r="PZR90" s="52"/>
      <c r="PZS90" s="52"/>
      <c r="PZT90" s="52"/>
      <c r="PZU90" s="52"/>
      <c r="PZV90" s="52"/>
      <c r="PZW90" s="52"/>
      <c r="PZX90" s="52"/>
      <c r="PZY90" s="52"/>
      <c r="PZZ90" s="52"/>
      <c r="QAA90" s="52"/>
      <c r="QAB90" s="52"/>
      <c r="QAC90" s="52"/>
      <c r="QAD90" s="52"/>
      <c r="QAE90" s="52"/>
      <c r="QAF90" s="52"/>
      <c r="QAG90" s="52"/>
      <c r="QAH90" s="52"/>
      <c r="QAI90" s="52"/>
      <c r="QAJ90" s="52"/>
      <c r="QAK90" s="52"/>
      <c r="QAL90" s="52"/>
      <c r="QAM90" s="52"/>
      <c r="QAN90" s="52"/>
      <c r="QAO90" s="52"/>
      <c r="QAP90" s="52"/>
      <c r="QAQ90" s="52"/>
      <c r="QAR90" s="52"/>
      <c r="QAS90" s="52"/>
      <c r="QAT90" s="52"/>
      <c r="QAU90" s="52"/>
      <c r="QAV90" s="52"/>
      <c r="QAW90" s="52"/>
      <c r="QAX90" s="52"/>
      <c r="QAY90" s="52"/>
      <c r="QAZ90" s="52"/>
      <c r="QBA90" s="52"/>
      <c r="QBB90" s="52"/>
      <c r="QBC90" s="52"/>
      <c r="QBD90" s="52"/>
      <c r="QBE90" s="52"/>
      <c r="QBF90" s="52"/>
      <c r="QBG90" s="52"/>
      <c r="QBH90" s="52"/>
      <c r="QBI90" s="52"/>
      <c r="QBJ90" s="52"/>
      <c r="QBK90" s="52"/>
      <c r="QBL90" s="52"/>
      <c r="QBM90" s="52"/>
      <c r="QBN90" s="52"/>
      <c r="QBO90" s="52"/>
      <c r="QBP90" s="52"/>
      <c r="QBQ90" s="52"/>
      <c r="QBR90" s="52"/>
      <c r="QBS90" s="52"/>
      <c r="QBT90" s="52"/>
      <c r="QBU90" s="52"/>
      <c r="QBV90" s="52"/>
      <c r="QBW90" s="52"/>
      <c r="QBX90" s="52"/>
      <c r="QBY90" s="52"/>
      <c r="QBZ90" s="52"/>
      <c r="QCA90" s="52"/>
      <c r="QCB90" s="52"/>
      <c r="QCC90" s="52"/>
      <c r="QCD90" s="52"/>
      <c r="QCE90" s="52"/>
      <c r="QCF90" s="52"/>
      <c r="QCG90" s="52"/>
      <c r="QCH90" s="52"/>
      <c r="QCI90" s="52"/>
      <c r="QCJ90" s="52"/>
      <c r="QCK90" s="52"/>
      <c r="QCL90" s="52"/>
      <c r="QCM90" s="52"/>
      <c r="QCN90" s="52"/>
      <c r="QCO90" s="52"/>
      <c r="QCP90" s="52"/>
      <c r="QCQ90" s="52"/>
      <c r="QCR90" s="52"/>
      <c r="QCS90" s="52"/>
      <c r="QCT90" s="52"/>
      <c r="QCU90" s="52"/>
      <c r="QCV90" s="52"/>
      <c r="QCW90" s="52"/>
      <c r="QCX90" s="52"/>
      <c r="QCY90" s="52"/>
      <c r="QCZ90" s="52"/>
      <c r="QDA90" s="52"/>
      <c r="QDB90" s="52"/>
      <c r="QDC90" s="52"/>
      <c r="QDD90" s="52"/>
      <c r="QDE90" s="52"/>
      <c r="QDF90" s="52"/>
      <c r="QDG90" s="52"/>
      <c r="QDH90" s="52"/>
      <c r="QDI90" s="52"/>
      <c r="QDJ90" s="52"/>
      <c r="QDK90" s="52"/>
      <c r="QDL90" s="52"/>
      <c r="QDM90" s="52"/>
      <c r="QDN90" s="52"/>
      <c r="QDO90" s="52"/>
      <c r="QDP90" s="52"/>
      <c r="QDQ90" s="52"/>
      <c r="QDR90" s="52"/>
      <c r="QDS90" s="52"/>
      <c r="QDT90" s="52"/>
      <c r="QDU90" s="52"/>
      <c r="QDV90" s="52"/>
      <c r="QDW90" s="52"/>
      <c r="QDX90" s="52"/>
      <c r="QDY90" s="52"/>
      <c r="QDZ90" s="52"/>
      <c r="QEA90" s="52"/>
      <c r="QEB90" s="52"/>
      <c r="QEC90" s="52"/>
      <c r="QED90" s="52"/>
      <c r="QEE90" s="52"/>
      <c r="QEF90" s="52"/>
      <c r="QEG90" s="52"/>
      <c r="QEH90" s="52"/>
      <c r="QEI90" s="52"/>
      <c r="QEJ90" s="52"/>
      <c r="QEK90" s="52"/>
      <c r="QEL90" s="52"/>
      <c r="QEM90" s="52"/>
      <c r="QEN90" s="52"/>
      <c r="QEO90" s="52"/>
      <c r="QEP90" s="52"/>
      <c r="QEQ90" s="52"/>
      <c r="QER90" s="52"/>
      <c r="QES90" s="52"/>
      <c r="QET90" s="52"/>
      <c r="QEU90" s="52"/>
      <c r="QEV90" s="52"/>
      <c r="QEW90" s="52"/>
      <c r="QEX90" s="52"/>
      <c r="QEY90" s="52"/>
      <c r="QEZ90" s="52"/>
      <c r="QFA90" s="52"/>
      <c r="QFB90" s="52"/>
      <c r="QFC90" s="52"/>
      <c r="QFD90" s="52"/>
      <c r="QFE90" s="52"/>
      <c r="QFF90" s="52"/>
      <c r="QFG90" s="52"/>
      <c r="QFH90" s="52"/>
      <c r="QFI90" s="52"/>
      <c r="QFJ90" s="52"/>
      <c r="QFK90" s="52"/>
      <c r="QFL90" s="52"/>
      <c r="QFM90" s="52"/>
      <c r="QFN90" s="52"/>
      <c r="QFO90" s="52"/>
      <c r="QFP90" s="52"/>
      <c r="QFQ90" s="52"/>
      <c r="QFR90" s="52"/>
      <c r="QFS90" s="52"/>
      <c r="QFT90" s="52"/>
      <c r="QFU90" s="52"/>
      <c r="QFV90" s="52"/>
      <c r="QFW90" s="52"/>
      <c r="QFX90" s="52"/>
      <c r="QFY90" s="52"/>
      <c r="QFZ90" s="52"/>
      <c r="QGA90" s="52"/>
      <c r="QGB90" s="52"/>
      <c r="QGC90" s="52"/>
      <c r="QGD90" s="52"/>
      <c r="QGE90" s="52"/>
      <c r="QGF90" s="52"/>
      <c r="QGG90" s="52"/>
      <c r="QGH90" s="52"/>
      <c r="QGI90" s="52"/>
      <c r="QGJ90" s="52"/>
      <c r="QGK90" s="52"/>
      <c r="QGL90" s="52"/>
      <c r="QGM90" s="52"/>
      <c r="QGN90" s="52"/>
      <c r="QGO90" s="52"/>
      <c r="QGP90" s="52"/>
      <c r="QGQ90" s="52"/>
      <c r="QGR90" s="52"/>
      <c r="QGS90" s="52"/>
      <c r="QGT90" s="52"/>
      <c r="QGU90" s="52"/>
      <c r="QGV90" s="52"/>
      <c r="QGW90" s="52"/>
      <c r="QGX90" s="52"/>
      <c r="QGY90" s="52"/>
      <c r="QGZ90" s="52"/>
      <c r="QHA90" s="52"/>
      <c r="QHB90" s="52"/>
      <c r="QHC90" s="52"/>
      <c r="QHD90" s="52"/>
      <c r="QHE90" s="52"/>
      <c r="QHF90" s="52"/>
      <c r="QHG90" s="52"/>
      <c r="QHH90" s="52"/>
      <c r="QHI90" s="52"/>
      <c r="QHJ90" s="52"/>
      <c r="QHK90" s="52"/>
      <c r="QHL90" s="52"/>
      <c r="QHM90" s="52"/>
      <c r="QHN90" s="52"/>
      <c r="QHO90" s="52"/>
      <c r="QHP90" s="52"/>
      <c r="QHQ90" s="52"/>
      <c r="QHR90" s="52"/>
      <c r="QHS90" s="52"/>
      <c r="QHT90" s="52"/>
      <c r="QHU90" s="52"/>
      <c r="QHV90" s="52"/>
      <c r="QHW90" s="52"/>
      <c r="QHX90" s="52"/>
      <c r="QHY90" s="52"/>
      <c r="QHZ90" s="52"/>
      <c r="QIA90" s="52"/>
      <c r="QIB90" s="52"/>
      <c r="QIC90" s="52"/>
      <c r="QID90" s="52"/>
      <c r="QIE90" s="52"/>
      <c r="QIF90" s="52"/>
      <c r="QIG90" s="52"/>
      <c r="QIH90" s="52"/>
      <c r="QII90" s="52"/>
      <c r="QIJ90" s="52"/>
      <c r="QIK90" s="52"/>
      <c r="QIL90" s="52"/>
      <c r="QIM90" s="52"/>
      <c r="QIN90" s="52"/>
      <c r="QIO90" s="52"/>
      <c r="QIP90" s="52"/>
      <c r="QIQ90" s="52"/>
      <c r="QIR90" s="52"/>
      <c r="QIS90" s="52"/>
      <c r="QIT90" s="52"/>
      <c r="QIU90" s="52"/>
      <c r="QIV90" s="52"/>
      <c r="QIW90" s="52"/>
      <c r="QIX90" s="52"/>
      <c r="QIY90" s="52"/>
      <c r="QIZ90" s="52"/>
      <c r="QJA90" s="52"/>
      <c r="QJB90" s="52"/>
      <c r="QJC90" s="52"/>
      <c r="QJD90" s="52"/>
      <c r="QJE90" s="52"/>
      <c r="QJF90" s="52"/>
      <c r="QJG90" s="52"/>
      <c r="QJH90" s="52"/>
      <c r="QJI90" s="52"/>
      <c r="QJJ90" s="52"/>
      <c r="QJK90" s="52"/>
      <c r="QJL90" s="52"/>
      <c r="QJM90" s="52"/>
      <c r="QJN90" s="52"/>
      <c r="QJO90" s="52"/>
      <c r="QJP90" s="52"/>
      <c r="QJQ90" s="52"/>
      <c r="QJR90" s="52"/>
      <c r="QJS90" s="52"/>
      <c r="QJT90" s="52"/>
      <c r="QJU90" s="52"/>
      <c r="QJV90" s="52"/>
      <c r="QJW90" s="52"/>
      <c r="QJX90" s="52"/>
      <c r="QJY90" s="52"/>
      <c r="QJZ90" s="52"/>
      <c r="QKA90" s="52"/>
      <c r="QKB90" s="52"/>
      <c r="QKC90" s="52"/>
      <c r="QKD90" s="52"/>
      <c r="QKE90" s="52"/>
      <c r="QKF90" s="52"/>
      <c r="QKG90" s="52"/>
      <c r="QKH90" s="52"/>
      <c r="QKI90" s="52"/>
      <c r="QKJ90" s="52"/>
      <c r="QKK90" s="52"/>
      <c r="QKL90" s="52"/>
      <c r="QKM90" s="52"/>
      <c r="QKN90" s="52"/>
      <c r="QKO90" s="52"/>
      <c r="QKP90" s="52"/>
      <c r="QKQ90" s="52"/>
      <c r="QKR90" s="52"/>
      <c r="QKS90" s="52"/>
      <c r="QKT90" s="52"/>
      <c r="QKU90" s="52"/>
      <c r="QKV90" s="52"/>
      <c r="QKW90" s="52"/>
      <c r="QKX90" s="52"/>
      <c r="QKY90" s="52"/>
      <c r="QKZ90" s="52"/>
      <c r="QLA90" s="52"/>
      <c r="QLB90" s="52"/>
      <c r="QLC90" s="52"/>
      <c r="QLD90" s="52"/>
      <c r="QLE90" s="52"/>
      <c r="QLF90" s="52"/>
      <c r="QLG90" s="52"/>
      <c r="QLH90" s="52"/>
      <c r="QLI90" s="52"/>
      <c r="QLJ90" s="52"/>
      <c r="QLK90" s="52"/>
      <c r="QLL90" s="52"/>
      <c r="QLM90" s="52"/>
      <c r="QLN90" s="52"/>
      <c r="QLO90" s="52"/>
      <c r="QLP90" s="52"/>
      <c r="QLQ90" s="52"/>
      <c r="QLR90" s="52"/>
      <c r="QLS90" s="52"/>
      <c r="QLT90" s="52"/>
      <c r="QLU90" s="52"/>
      <c r="QLV90" s="52"/>
      <c r="QLW90" s="52"/>
      <c r="QLX90" s="52"/>
      <c r="QLY90" s="52"/>
      <c r="QLZ90" s="52"/>
      <c r="QMA90" s="52"/>
      <c r="QMB90" s="52"/>
      <c r="QMC90" s="52"/>
      <c r="QMD90" s="52"/>
      <c r="QME90" s="52"/>
      <c r="QMF90" s="52"/>
      <c r="QMG90" s="52"/>
      <c r="QMH90" s="52"/>
      <c r="QMI90" s="52"/>
      <c r="QMJ90" s="52"/>
      <c r="QMK90" s="52"/>
      <c r="QML90" s="52"/>
      <c r="QMM90" s="52"/>
      <c r="QMN90" s="52"/>
      <c r="QMO90" s="52"/>
      <c r="QMP90" s="52"/>
      <c r="QMQ90" s="52"/>
      <c r="QMR90" s="52"/>
      <c r="QMS90" s="52"/>
      <c r="QMT90" s="52"/>
      <c r="QMU90" s="52"/>
      <c r="QMV90" s="52"/>
      <c r="QMW90" s="52"/>
      <c r="QMX90" s="52"/>
      <c r="QMY90" s="52"/>
      <c r="QMZ90" s="52"/>
      <c r="QNA90" s="52"/>
      <c r="QNB90" s="52"/>
      <c r="QNC90" s="52"/>
      <c r="QND90" s="52"/>
      <c r="QNE90" s="52"/>
      <c r="QNF90" s="52"/>
      <c r="QNG90" s="52"/>
      <c r="QNH90" s="52"/>
      <c r="QNI90" s="52"/>
      <c r="QNJ90" s="52"/>
      <c r="QNK90" s="52"/>
      <c r="QNL90" s="52"/>
      <c r="QNM90" s="52"/>
      <c r="QNN90" s="52"/>
      <c r="QNO90" s="52"/>
      <c r="QNP90" s="52"/>
      <c r="QNQ90" s="52"/>
      <c r="QNR90" s="52"/>
      <c r="QNS90" s="52"/>
      <c r="QNT90" s="52"/>
      <c r="QNU90" s="52"/>
      <c r="QNV90" s="52"/>
      <c r="QNW90" s="52"/>
      <c r="QNX90" s="52"/>
      <c r="QNY90" s="52"/>
      <c r="QNZ90" s="52"/>
      <c r="QOA90" s="52"/>
      <c r="QOB90" s="52"/>
      <c r="QOC90" s="52"/>
      <c r="QOD90" s="52"/>
      <c r="QOE90" s="52"/>
      <c r="QOF90" s="52"/>
      <c r="QOG90" s="52"/>
      <c r="QOH90" s="52"/>
      <c r="QOI90" s="52"/>
      <c r="QOJ90" s="52"/>
      <c r="QOK90" s="52"/>
      <c r="QOL90" s="52"/>
      <c r="QOM90" s="52"/>
      <c r="QON90" s="52"/>
      <c r="QOO90" s="52"/>
      <c r="QOP90" s="52"/>
      <c r="QOQ90" s="52"/>
      <c r="QOR90" s="52"/>
      <c r="QOS90" s="52"/>
      <c r="QOT90" s="52"/>
      <c r="QOU90" s="52"/>
      <c r="QOV90" s="52"/>
      <c r="QOW90" s="52"/>
      <c r="QOX90" s="52"/>
      <c r="QOY90" s="52"/>
      <c r="QOZ90" s="52"/>
      <c r="QPA90" s="52"/>
      <c r="QPB90" s="52"/>
      <c r="QPC90" s="52"/>
      <c r="QPD90" s="52"/>
      <c r="QPE90" s="52"/>
      <c r="QPF90" s="52"/>
      <c r="QPG90" s="52"/>
      <c r="QPH90" s="52"/>
      <c r="QPI90" s="52"/>
      <c r="QPJ90" s="52"/>
      <c r="QPK90" s="52"/>
      <c r="QPL90" s="52"/>
      <c r="QPM90" s="52"/>
      <c r="QPN90" s="52"/>
      <c r="QPO90" s="52"/>
      <c r="QPP90" s="52"/>
      <c r="QPQ90" s="52"/>
      <c r="QPR90" s="52"/>
      <c r="QPS90" s="52"/>
      <c r="QPT90" s="52"/>
      <c r="QPU90" s="52"/>
      <c r="QPV90" s="52"/>
      <c r="QPW90" s="52"/>
      <c r="QPX90" s="52"/>
      <c r="QPY90" s="52"/>
      <c r="QPZ90" s="52"/>
      <c r="QQA90" s="52"/>
      <c r="QQB90" s="52"/>
      <c r="QQC90" s="52"/>
      <c r="QQD90" s="52"/>
      <c r="QQE90" s="52"/>
      <c r="QQF90" s="52"/>
      <c r="QQG90" s="52"/>
      <c r="QQH90" s="52"/>
      <c r="QQI90" s="52"/>
      <c r="QQJ90" s="52"/>
      <c r="QQK90" s="52"/>
      <c r="QQL90" s="52"/>
      <c r="QQM90" s="52"/>
      <c r="QQN90" s="52"/>
      <c r="QQO90" s="52"/>
      <c r="QQP90" s="52"/>
      <c r="QQQ90" s="52"/>
      <c r="QQR90" s="52"/>
      <c r="QQS90" s="52"/>
      <c r="QQT90" s="52"/>
      <c r="QQU90" s="52"/>
      <c r="QQV90" s="52"/>
      <c r="QQW90" s="52"/>
      <c r="QQX90" s="52"/>
      <c r="QQY90" s="52"/>
      <c r="QQZ90" s="52"/>
      <c r="QRA90" s="52"/>
      <c r="QRB90" s="52"/>
      <c r="QRC90" s="52"/>
      <c r="QRD90" s="52"/>
      <c r="QRE90" s="52"/>
      <c r="QRF90" s="52"/>
      <c r="QRG90" s="52"/>
      <c r="QRH90" s="52"/>
      <c r="QRI90" s="52"/>
      <c r="QRJ90" s="52"/>
      <c r="QRK90" s="52"/>
      <c r="QRL90" s="52"/>
      <c r="QRM90" s="52"/>
      <c r="QRN90" s="52"/>
      <c r="QRO90" s="52"/>
      <c r="QRP90" s="52"/>
      <c r="QRQ90" s="52"/>
      <c r="QRR90" s="52"/>
      <c r="QRS90" s="52"/>
      <c r="QRT90" s="52"/>
      <c r="QRU90" s="52"/>
      <c r="QRV90" s="52"/>
      <c r="QRW90" s="52"/>
      <c r="QRX90" s="52"/>
      <c r="QRY90" s="52"/>
      <c r="QRZ90" s="52"/>
      <c r="QSA90" s="52"/>
      <c r="QSB90" s="52"/>
      <c r="QSC90" s="52"/>
      <c r="QSD90" s="52"/>
      <c r="QSE90" s="52"/>
      <c r="QSF90" s="52"/>
      <c r="QSG90" s="52"/>
      <c r="QSH90" s="52"/>
      <c r="QSI90" s="52"/>
      <c r="QSJ90" s="52"/>
      <c r="QSK90" s="52"/>
      <c r="QSL90" s="52"/>
      <c r="QSM90" s="52"/>
      <c r="QSN90" s="52"/>
      <c r="QSO90" s="52"/>
      <c r="QSP90" s="52"/>
      <c r="QSQ90" s="52"/>
      <c r="QSR90" s="52"/>
      <c r="QSS90" s="52"/>
      <c r="QST90" s="52"/>
      <c r="QSU90" s="52"/>
      <c r="QSV90" s="52"/>
      <c r="QSW90" s="52"/>
      <c r="QSX90" s="52"/>
      <c r="QSY90" s="52"/>
      <c r="QSZ90" s="52"/>
      <c r="QTA90" s="52"/>
      <c r="QTB90" s="52"/>
      <c r="QTC90" s="52"/>
      <c r="QTD90" s="52"/>
      <c r="QTE90" s="52"/>
      <c r="QTF90" s="52"/>
      <c r="QTG90" s="52"/>
      <c r="QTH90" s="52"/>
      <c r="QTI90" s="52"/>
      <c r="QTJ90" s="52"/>
      <c r="QTK90" s="52"/>
      <c r="QTL90" s="52"/>
      <c r="QTM90" s="52"/>
      <c r="QTN90" s="52"/>
      <c r="QTO90" s="52"/>
      <c r="QTP90" s="52"/>
      <c r="QTQ90" s="52"/>
      <c r="QTR90" s="52"/>
      <c r="QTS90" s="52"/>
      <c r="QTT90" s="52"/>
      <c r="QTU90" s="52"/>
      <c r="QTV90" s="52"/>
      <c r="QTW90" s="52"/>
      <c r="QTX90" s="52"/>
      <c r="QTY90" s="52"/>
      <c r="QTZ90" s="52"/>
      <c r="QUA90" s="52"/>
      <c r="QUB90" s="52"/>
      <c r="QUC90" s="52"/>
      <c r="QUD90" s="52"/>
      <c r="QUE90" s="52"/>
      <c r="QUF90" s="52"/>
      <c r="QUG90" s="52"/>
      <c r="QUH90" s="52"/>
      <c r="QUI90" s="52"/>
      <c r="QUJ90" s="52"/>
      <c r="QUK90" s="52"/>
      <c r="QUL90" s="52"/>
      <c r="QUM90" s="52"/>
      <c r="QUN90" s="52"/>
      <c r="QUO90" s="52"/>
      <c r="QUP90" s="52"/>
      <c r="QUQ90" s="52"/>
      <c r="QUR90" s="52"/>
      <c r="QUS90" s="52"/>
      <c r="QUT90" s="52"/>
      <c r="QUU90" s="52"/>
      <c r="QUV90" s="52"/>
      <c r="QUW90" s="52"/>
      <c r="QUX90" s="52"/>
      <c r="QUY90" s="52"/>
      <c r="QUZ90" s="52"/>
      <c r="QVA90" s="52"/>
      <c r="QVB90" s="52"/>
      <c r="QVC90" s="52"/>
      <c r="QVD90" s="52"/>
      <c r="QVE90" s="52"/>
      <c r="QVF90" s="52"/>
      <c r="QVG90" s="52"/>
      <c r="QVH90" s="52"/>
      <c r="QVI90" s="52"/>
      <c r="QVJ90" s="52"/>
      <c r="QVK90" s="52"/>
      <c r="QVL90" s="52"/>
      <c r="QVM90" s="52"/>
      <c r="QVN90" s="52"/>
      <c r="QVO90" s="52"/>
      <c r="QVP90" s="52"/>
      <c r="QVQ90" s="52"/>
      <c r="QVR90" s="52"/>
      <c r="QVS90" s="52"/>
      <c r="QVT90" s="52"/>
      <c r="QVU90" s="52"/>
      <c r="QVV90" s="52"/>
      <c r="QVW90" s="52"/>
      <c r="QVX90" s="52"/>
      <c r="QVY90" s="52"/>
      <c r="QVZ90" s="52"/>
      <c r="QWA90" s="52"/>
      <c r="QWB90" s="52"/>
      <c r="QWC90" s="52"/>
      <c r="QWD90" s="52"/>
      <c r="QWE90" s="52"/>
      <c r="QWF90" s="52"/>
      <c r="QWG90" s="52"/>
      <c r="QWH90" s="52"/>
      <c r="QWI90" s="52"/>
      <c r="QWJ90" s="52"/>
      <c r="QWK90" s="52"/>
      <c r="QWL90" s="52"/>
      <c r="QWM90" s="52"/>
      <c r="QWN90" s="52"/>
      <c r="QWO90" s="52"/>
      <c r="QWP90" s="52"/>
      <c r="QWQ90" s="52"/>
      <c r="QWR90" s="52"/>
      <c r="QWS90" s="52"/>
      <c r="QWT90" s="52"/>
      <c r="QWU90" s="52"/>
      <c r="QWV90" s="52"/>
      <c r="QWW90" s="52"/>
      <c r="QWX90" s="52"/>
      <c r="QWY90" s="52"/>
      <c r="QWZ90" s="52"/>
      <c r="QXA90" s="52"/>
      <c r="QXB90" s="52"/>
      <c r="QXC90" s="52"/>
      <c r="QXD90" s="52"/>
      <c r="QXE90" s="52"/>
      <c r="QXF90" s="52"/>
      <c r="QXG90" s="52"/>
      <c r="QXH90" s="52"/>
      <c r="QXI90" s="52"/>
      <c r="QXJ90" s="52"/>
      <c r="QXK90" s="52"/>
      <c r="QXL90" s="52"/>
      <c r="QXM90" s="52"/>
      <c r="QXN90" s="52"/>
      <c r="QXO90" s="52"/>
      <c r="QXP90" s="52"/>
      <c r="QXQ90" s="52"/>
      <c r="QXR90" s="52"/>
      <c r="QXS90" s="52"/>
      <c r="QXT90" s="52"/>
      <c r="QXU90" s="52"/>
      <c r="QXV90" s="52"/>
      <c r="QXW90" s="52"/>
      <c r="QXX90" s="52"/>
      <c r="QXY90" s="52"/>
      <c r="QXZ90" s="52"/>
      <c r="QYA90" s="52"/>
      <c r="QYB90" s="52"/>
      <c r="QYC90" s="52"/>
      <c r="QYD90" s="52"/>
      <c r="QYE90" s="52"/>
      <c r="QYF90" s="52"/>
      <c r="QYG90" s="52"/>
      <c r="QYH90" s="52"/>
      <c r="QYI90" s="52"/>
      <c r="QYJ90" s="52"/>
      <c r="QYK90" s="52"/>
      <c r="QYL90" s="52"/>
      <c r="QYM90" s="52"/>
      <c r="QYN90" s="52"/>
      <c r="QYO90" s="52"/>
      <c r="QYP90" s="52"/>
      <c r="QYQ90" s="52"/>
      <c r="QYR90" s="52"/>
      <c r="QYS90" s="52"/>
      <c r="QYT90" s="52"/>
      <c r="QYU90" s="52"/>
      <c r="QYV90" s="52"/>
      <c r="QYW90" s="52"/>
      <c r="QYX90" s="52"/>
      <c r="QYY90" s="52"/>
      <c r="QYZ90" s="52"/>
      <c r="QZA90" s="52"/>
      <c r="QZB90" s="52"/>
      <c r="QZC90" s="52"/>
      <c r="QZD90" s="52"/>
      <c r="QZE90" s="52"/>
      <c r="QZF90" s="52"/>
      <c r="QZG90" s="52"/>
      <c r="QZH90" s="52"/>
      <c r="QZI90" s="52"/>
      <c r="QZJ90" s="52"/>
      <c r="QZK90" s="52"/>
      <c r="QZL90" s="52"/>
      <c r="QZM90" s="52"/>
      <c r="QZN90" s="52"/>
      <c r="QZO90" s="52"/>
      <c r="QZP90" s="52"/>
      <c r="QZQ90" s="52"/>
      <c r="QZR90" s="52"/>
      <c r="QZS90" s="52"/>
      <c r="QZT90" s="52"/>
      <c r="QZU90" s="52"/>
      <c r="QZV90" s="52"/>
      <c r="QZW90" s="52"/>
      <c r="QZX90" s="52"/>
      <c r="QZY90" s="52"/>
      <c r="QZZ90" s="52"/>
      <c r="RAA90" s="52"/>
      <c r="RAB90" s="52"/>
      <c r="RAC90" s="52"/>
      <c r="RAD90" s="52"/>
      <c r="RAE90" s="52"/>
      <c r="RAF90" s="52"/>
      <c r="RAG90" s="52"/>
      <c r="RAH90" s="52"/>
      <c r="RAI90" s="52"/>
      <c r="RAJ90" s="52"/>
      <c r="RAK90" s="52"/>
      <c r="RAL90" s="52"/>
      <c r="RAM90" s="52"/>
      <c r="RAN90" s="52"/>
      <c r="RAO90" s="52"/>
      <c r="RAP90" s="52"/>
      <c r="RAQ90" s="52"/>
      <c r="RAR90" s="52"/>
      <c r="RAS90" s="52"/>
      <c r="RAT90" s="52"/>
      <c r="RAU90" s="52"/>
      <c r="RAV90" s="52"/>
      <c r="RAW90" s="52"/>
      <c r="RAX90" s="52"/>
      <c r="RAY90" s="52"/>
      <c r="RAZ90" s="52"/>
      <c r="RBA90" s="52"/>
      <c r="RBB90" s="52"/>
      <c r="RBC90" s="52"/>
      <c r="RBD90" s="52"/>
      <c r="RBE90" s="52"/>
      <c r="RBF90" s="52"/>
      <c r="RBG90" s="52"/>
      <c r="RBH90" s="52"/>
      <c r="RBI90" s="52"/>
      <c r="RBJ90" s="52"/>
      <c r="RBK90" s="52"/>
      <c r="RBL90" s="52"/>
      <c r="RBM90" s="52"/>
      <c r="RBN90" s="52"/>
      <c r="RBO90" s="52"/>
      <c r="RBP90" s="52"/>
      <c r="RBQ90" s="52"/>
      <c r="RBR90" s="52"/>
      <c r="RBS90" s="52"/>
      <c r="RBT90" s="52"/>
      <c r="RBU90" s="52"/>
      <c r="RBV90" s="52"/>
      <c r="RBW90" s="52"/>
      <c r="RBX90" s="52"/>
      <c r="RBY90" s="52"/>
      <c r="RBZ90" s="52"/>
      <c r="RCA90" s="52"/>
      <c r="RCB90" s="52"/>
      <c r="RCC90" s="52"/>
      <c r="RCD90" s="52"/>
      <c r="RCE90" s="52"/>
      <c r="RCF90" s="52"/>
      <c r="RCG90" s="52"/>
      <c r="RCH90" s="52"/>
      <c r="RCI90" s="52"/>
      <c r="RCJ90" s="52"/>
      <c r="RCK90" s="52"/>
      <c r="RCL90" s="52"/>
      <c r="RCM90" s="52"/>
      <c r="RCN90" s="52"/>
      <c r="RCO90" s="52"/>
      <c r="RCP90" s="52"/>
      <c r="RCQ90" s="52"/>
      <c r="RCR90" s="52"/>
      <c r="RCS90" s="52"/>
      <c r="RCT90" s="52"/>
      <c r="RCU90" s="52"/>
      <c r="RCV90" s="52"/>
      <c r="RCW90" s="52"/>
      <c r="RCX90" s="52"/>
      <c r="RCY90" s="52"/>
      <c r="RCZ90" s="52"/>
      <c r="RDA90" s="52"/>
      <c r="RDB90" s="52"/>
      <c r="RDC90" s="52"/>
      <c r="RDD90" s="52"/>
      <c r="RDE90" s="52"/>
      <c r="RDF90" s="52"/>
      <c r="RDG90" s="52"/>
      <c r="RDH90" s="52"/>
      <c r="RDI90" s="52"/>
      <c r="RDJ90" s="52"/>
      <c r="RDK90" s="52"/>
      <c r="RDL90" s="52"/>
      <c r="RDM90" s="52"/>
      <c r="RDN90" s="52"/>
      <c r="RDO90" s="52"/>
      <c r="RDP90" s="52"/>
      <c r="RDQ90" s="52"/>
      <c r="RDR90" s="52"/>
      <c r="RDS90" s="52"/>
      <c r="RDT90" s="52"/>
      <c r="RDU90" s="52"/>
      <c r="RDV90" s="52"/>
      <c r="RDW90" s="52"/>
      <c r="RDX90" s="52"/>
      <c r="RDY90" s="52"/>
      <c r="RDZ90" s="52"/>
      <c r="REA90" s="52"/>
      <c r="REB90" s="52"/>
      <c r="REC90" s="52"/>
      <c r="RED90" s="52"/>
      <c r="REE90" s="52"/>
      <c r="REF90" s="52"/>
      <c r="REG90" s="52"/>
      <c r="REH90" s="52"/>
      <c r="REI90" s="52"/>
      <c r="REJ90" s="52"/>
      <c r="REK90" s="52"/>
      <c r="REL90" s="52"/>
      <c r="REM90" s="52"/>
      <c r="REN90" s="52"/>
      <c r="REO90" s="52"/>
      <c r="REP90" s="52"/>
      <c r="REQ90" s="52"/>
      <c r="RER90" s="52"/>
      <c r="RES90" s="52"/>
      <c r="RET90" s="52"/>
      <c r="REU90" s="52"/>
      <c r="REV90" s="52"/>
      <c r="REW90" s="52"/>
      <c r="REX90" s="52"/>
      <c r="REY90" s="52"/>
      <c r="REZ90" s="52"/>
      <c r="RFA90" s="52"/>
      <c r="RFB90" s="52"/>
      <c r="RFC90" s="52"/>
      <c r="RFD90" s="52"/>
      <c r="RFE90" s="52"/>
      <c r="RFF90" s="52"/>
      <c r="RFG90" s="52"/>
      <c r="RFH90" s="52"/>
      <c r="RFI90" s="52"/>
      <c r="RFJ90" s="52"/>
      <c r="RFK90" s="52"/>
      <c r="RFL90" s="52"/>
      <c r="RFM90" s="52"/>
      <c r="RFN90" s="52"/>
      <c r="RFO90" s="52"/>
      <c r="RFP90" s="52"/>
      <c r="RFQ90" s="52"/>
      <c r="RFR90" s="52"/>
      <c r="RFS90" s="52"/>
      <c r="RFT90" s="52"/>
      <c r="RFU90" s="52"/>
      <c r="RFV90" s="52"/>
      <c r="RFW90" s="52"/>
      <c r="RFX90" s="52"/>
      <c r="RFY90" s="52"/>
      <c r="RFZ90" s="52"/>
      <c r="RGA90" s="52"/>
      <c r="RGB90" s="52"/>
      <c r="RGC90" s="52"/>
      <c r="RGD90" s="52"/>
      <c r="RGE90" s="52"/>
      <c r="RGF90" s="52"/>
      <c r="RGG90" s="52"/>
      <c r="RGH90" s="52"/>
      <c r="RGI90" s="52"/>
      <c r="RGJ90" s="52"/>
      <c r="RGK90" s="52"/>
      <c r="RGL90" s="52"/>
      <c r="RGM90" s="52"/>
      <c r="RGN90" s="52"/>
      <c r="RGO90" s="52"/>
      <c r="RGP90" s="52"/>
      <c r="RGQ90" s="52"/>
      <c r="RGR90" s="52"/>
      <c r="RGS90" s="52"/>
      <c r="RGT90" s="52"/>
      <c r="RGU90" s="52"/>
      <c r="RGV90" s="52"/>
      <c r="RGW90" s="52"/>
      <c r="RGX90" s="52"/>
      <c r="RGY90" s="52"/>
      <c r="RGZ90" s="52"/>
      <c r="RHA90" s="52"/>
      <c r="RHB90" s="52"/>
      <c r="RHC90" s="52"/>
      <c r="RHD90" s="52"/>
      <c r="RHE90" s="52"/>
      <c r="RHF90" s="52"/>
      <c r="RHG90" s="52"/>
      <c r="RHH90" s="52"/>
      <c r="RHI90" s="52"/>
      <c r="RHJ90" s="52"/>
      <c r="RHK90" s="52"/>
      <c r="RHL90" s="52"/>
      <c r="RHM90" s="52"/>
      <c r="RHN90" s="52"/>
      <c r="RHO90" s="52"/>
      <c r="RHP90" s="52"/>
      <c r="RHQ90" s="52"/>
      <c r="RHR90" s="52"/>
      <c r="RHS90" s="52"/>
      <c r="RHT90" s="52"/>
      <c r="RHU90" s="52"/>
      <c r="RHV90" s="52"/>
      <c r="RHW90" s="52"/>
      <c r="RHX90" s="52"/>
      <c r="RHY90" s="52"/>
      <c r="RHZ90" s="52"/>
      <c r="RIA90" s="52"/>
      <c r="RIB90" s="52"/>
      <c r="RIC90" s="52"/>
      <c r="RID90" s="52"/>
      <c r="RIE90" s="52"/>
      <c r="RIF90" s="52"/>
      <c r="RIG90" s="52"/>
      <c r="RIH90" s="52"/>
      <c r="RII90" s="52"/>
      <c r="RIJ90" s="52"/>
      <c r="RIK90" s="52"/>
      <c r="RIL90" s="52"/>
      <c r="RIM90" s="52"/>
      <c r="RIN90" s="52"/>
      <c r="RIO90" s="52"/>
      <c r="RIP90" s="52"/>
      <c r="RIQ90" s="52"/>
      <c r="RIR90" s="52"/>
      <c r="RIS90" s="52"/>
      <c r="RIT90" s="52"/>
      <c r="RIU90" s="52"/>
      <c r="RIV90" s="52"/>
      <c r="RIW90" s="52"/>
      <c r="RIX90" s="52"/>
      <c r="RIY90" s="52"/>
      <c r="RIZ90" s="52"/>
      <c r="RJA90" s="52"/>
      <c r="RJB90" s="52"/>
      <c r="RJC90" s="52"/>
      <c r="RJD90" s="52"/>
      <c r="RJE90" s="52"/>
      <c r="RJF90" s="52"/>
      <c r="RJG90" s="52"/>
      <c r="RJH90" s="52"/>
      <c r="RJI90" s="52"/>
      <c r="RJJ90" s="52"/>
      <c r="RJK90" s="52"/>
      <c r="RJL90" s="52"/>
      <c r="RJM90" s="52"/>
      <c r="RJN90" s="52"/>
      <c r="RJO90" s="52"/>
      <c r="RJP90" s="52"/>
      <c r="RJQ90" s="52"/>
      <c r="RJR90" s="52"/>
      <c r="RJS90" s="52"/>
      <c r="RJT90" s="52"/>
      <c r="RJU90" s="52"/>
      <c r="RJV90" s="52"/>
      <c r="RJW90" s="52"/>
      <c r="RJX90" s="52"/>
      <c r="RJY90" s="52"/>
      <c r="RJZ90" s="52"/>
      <c r="RKA90" s="52"/>
      <c r="RKB90" s="52"/>
      <c r="RKC90" s="52"/>
      <c r="RKD90" s="52"/>
      <c r="RKE90" s="52"/>
      <c r="RKF90" s="52"/>
      <c r="RKG90" s="52"/>
      <c r="RKH90" s="52"/>
      <c r="RKI90" s="52"/>
      <c r="RKJ90" s="52"/>
      <c r="RKK90" s="52"/>
      <c r="RKL90" s="52"/>
      <c r="RKM90" s="52"/>
      <c r="RKN90" s="52"/>
      <c r="RKO90" s="52"/>
      <c r="RKP90" s="52"/>
      <c r="RKQ90" s="52"/>
      <c r="RKR90" s="52"/>
      <c r="RKS90" s="52"/>
      <c r="RKT90" s="52"/>
      <c r="RKU90" s="52"/>
      <c r="RKV90" s="52"/>
      <c r="RKW90" s="52"/>
      <c r="RKX90" s="52"/>
      <c r="RKY90" s="52"/>
      <c r="RKZ90" s="52"/>
      <c r="RLA90" s="52"/>
      <c r="RLB90" s="52"/>
      <c r="RLC90" s="52"/>
      <c r="RLD90" s="52"/>
      <c r="RLE90" s="52"/>
      <c r="RLF90" s="52"/>
      <c r="RLG90" s="52"/>
      <c r="RLH90" s="52"/>
      <c r="RLI90" s="52"/>
      <c r="RLJ90" s="52"/>
      <c r="RLK90" s="52"/>
      <c r="RLL90" s="52"/>
      <c r="RLM90" s="52"/>
      <c r="RLN90" s="52"/>
      <c r="RLO90" s="52"/>
      <c r="RLP90" s="52"/>
      <c r="RLQ90" s="52"/>
      <c r="RLR90" s="52"/>
      <c r="RLS90" s="52"/>
      <c r="RLT90" s="52"/>
      <c r="RLU90" s="52"/>
      <c r="RLV90" s="52"/>
      <c r="RLW90" s="52"/>
      <c r="RLX90" s="52"/>
      <c r="RLY90" s="52"/>
      <c r="RLZ90" s="52"/>
      <c r="RMA90" s="52"/>
      <c r="RMB90" s="52"/>
      <c r="RMC90" s="52"/>
      <c r="RMD90" s="52"/>
      <c r="RME90" s="52"/>
      <c r="RMF90" s="52"/>
      <c r="RMG90" s="52"/>
      <c r="RMH90" s="52"/>
      <c r="RMI90" s="52"/>
      <c r="RMJ90" s="52"/>
      <c r="RMK90" s="52"/>
      <c r="RML90" s="52"/>
      <c r="RMM90" s="52"/>
      <c r="RMN90" s="52"/>
      <c r="RMO90" s="52"/>
      <c r="RMP90" s="52"/>
      <c r="RMQ90" s="52"/>
      <c r="RMR90" s="52"/>
      <c r="RMS90" s="52"/>
      <c r="RMT90" s="52"/>
      <c r="RMU90" s="52"/>
      <c r="RMV90" s="52"/>
      <c r="RMW90" s="52"/>
      <c r="RMX90" s="52"/>
      <c r="RMY90" s="52"/>
      <c r="RMZ90" s="52"/>
      <c r="RNA90" s="52"/>
      <c r="RNB90" s="52"/>
      <c r="RNC90" s="52"/>
      <c r="RND90" s="52"/>
      <c r="RNE90" s="52"/>
      <c r="RNF90" s="52"/>
      <c r="RNG90" s="52"/>
      <c r="RNH90" s="52"/>
      <c r="RNI90" s="52"/>
      <c r="RNJ90" s="52"/>
      <c r="RNK90" s="52"/>
      <c r="RNL90" s="52"/>
      <c r="RNM90" s="52"/>
      <c r="RNN90" s="52"/>
      <c r="RNO90" s="52"/>
      <c r="RNP90" s="52"/>
      <c r="RNQ90" s="52"/>
      <c r="RNR90" s="52"/>
      <c r="RNS90" s="52"/>
      <c r="RNT90" s="52"/>
      <c r="RNU90" s="52"/>
      <c r="RNV90" s="52"/>
      <c r="RNW90" s="52"/>
      <c r="RNX90" s="52"/>
      <c r="RNY90" s="52"/>
      <c r="RNZ90" s="52"/>
      <c r="ROA90" s="52"/>
      <c r="ROB90" s="52"/>
      <c r="ROC90" s="52"/>
      <c r="ROD90" s="52"/>
      <c r="ROE90" s="52"/>
      <c r="ROF90" s="52"/>
      <c r="ROG90" s="52"/>
      <c r="ROH90" s="52"/>
      <c r="ROI90" s="52"/>
      <c r="ROJ90" s="52"/>
      <c r="ROK90" s="52"/>
      <c r="ROL90" s="52"/>
      <c r="ROM90" s="52"/>
      <c r="RON90" s="52"/>
      <c r="ROO90" s="52"/>
      <c r="ROP90" s="52"/>
      <c r="ROQ90" s="52"/>
      <c r="ROR90" s="52"/>
      <c r="ROS90" s="52"/>
      <c r="ROT90" s="52"/>
      <c r="ROU90" s="52"/>
      <c r="ROV90" s="52"/>
      <c r="ROW90" s="52"/>
      <c r="ROX90" s="52"/>
      <c r="ROY90" s="52"/>
      <c r="ROZ90" s="52"/>
      <c r="RPA90" s="52"/>
      <c r="RPB90" s="52"/>
      <c r="RPC90" s="52"/>
      <c r="RPD90" s="52"/>
      <c r="RPE90" s="52"/>
      <c r="RPF90" s="52"/>
      <c r="RPG90" s="52"/>
      <c r="RPH90" s="52"/>
      <c r="RPI90" s="52"/>
      <c r="RPJ90" s="52"/>
      <c r="RPK90" s="52"/>
      <c r="RPL90" s="52"/>
      <c r="RPM90" s="52"/>
      <c r="RPN90" s="52"/>
      <c r="RPO90" s="52"/>
      <c r="RPP90" s="52"/>
      <c r="RPQ90" s="52"/>
      <c r="RPR90" s="52"/>
      <c r="RPS90" s="52"/>
      <c r="RPT90" s="52"/>
      <c r="RPU90" s="52"/>
      <c r="RPV90" s="52"/>
      <c r="RPW90" s="52"/>
      <c r="RPX90" s="52"/>
      <c r="RPY90" s="52"/>
      <c r="RPZ90" s="52"/>
      <c r="RQA90" s="52"/>
      <c r="RQB90" s="52"/>
      <c r="RQC90" s="52"/>
      <c r="RQD90" s="52"/>
      <c r="RQE90" s="52"/>
      <c r="RQF90" s="52"/>
      <c r="RQG90" s="52"/>
      <c r="RQH90" s="52"/>
      <c r="RQI90" s="52"/>
      <c r="RQJ90" s="52"/>
      <c r="RQK90" s="52"/>
      <c r="RQL90" s="52"/>
      <c r="RQM90" s="52"/>
      <c r="RQN90" s="52"/>
      <c r="RQO90" s="52"/>
      <c r="RQP90" s="52"/>
      <c r="RQQ90" s="52"/>
      <c r="RQR90" s="52"/>
      <c r="RQS90" s="52"/>
      <c r="RQT90" s="52"/>
      <c r="RQU90" s="52"/>
      <c r="RQV90" s="52"/>
      <c r="RQW90" s="52"/>
      <c r="RQX90" s="52"/>
      <c r="RQY90" s="52"/>
      <c r="RQZ90" s="52"/>
      <c r="RRA90" s="52"/>
      <c r="RRB90" s="52"/>
      <c r="RRC90" s="52"/>
      <c r="RRD90" s="52"/>
      <c r="RRE90" s="52"/>
      <c r="RRF90" s="52"/>
      <c r="RRG90" s="52"/>
      <c r="RRH90" s="52"/>
      <c r="RRI90" s="52"/>
      <c r="RRJ90" s="52"/>
      <c r="RRK90" s="52"/>
      <c r="RRL90" s="52"/>
      <c r="RRM90" s="52"/>
      <c r="RRN90" s="52"/>
      <c r="RRO90" s="52"/>
      <c r="RRP90" s="52"/>
      <c r="RRQ90" s="52"/>
      <c r="RRR90" s="52"/>
      <c r="RRS90" s="52"/>
      <c r="RRT90" s="52"/>
      <c r="RRU90" s="52"/>
      <c r="RRV90" s="52"/>
      <c r="RRW90" s="52"/>
      <c r="RRX90" s="52"/>
      <c r="RRY90" s="52"/>
      <c r="RRZ90" s="52"/>
      <c r="RSA90" s="52"/>
      <c r="RSB90" s="52"/>
      <c r="RSC90" s="52"/>
      <c r="RSD90" s="52"/>
      <c r="RSE90" s="52"/>
      <c r="RSF90" s="52"/>
      <c r="RSG90" s="52"/>
      <c r="RSH90" s="52"/>
      <c r="RSI90" s="52"/>
      <c r="RSJ90" s="52"/>
      <c r="RSK90" s="52"/>
      <c r="RSL90" s="52"/>
      <c r="RSM90" s="52"/>
      <c r="RSN90" s="52"/>
      <c r="RSO90" s="52"/>
      <c r="RSP90" s="52"/>
      <c r="RSQ90" s="52"/>
      <c r="RSR90" s="52"/>
      <c r="RSS90" s="52"/>
      <c r="RST90" s="52"/>
      <c r="RSU90" s="52"/>
      <c r="RSV90" s="52"/>
      <c r="RSW90" s="52"/>
      <c r="RSX90" s="52"/>
      <c r="RSY90" s="52"/>
      <c r="RSZ90" s="52"/>
      <c r="RTA90" s="52"/>
      <c r="RTB90" s="52"/>
      <c r="RTC90" s="52"/>
      <c r="RTD90" s="52"/>
      <c r="RTE90" s="52"/>
      <c r="RTF90" s="52"/>
      <c r="RTG90" s="52"/>
      <c r="RTH90" s="52"/>
      <c r="RTI90" s="52"/>
      <c r="RTJ90" s="52"/>
      <c r="RTK90" s="52"/>
      <c r="RTL90" s="52"/>
      <c r="RTM90" s="52"/>
      <c r="RTN90" s="52"/>
      <c r="RTO90" s="52"/>
      <c r="RTP90" s="52"/>
      <c r="RTQ90" s="52"/>
      <c r="RTR90" s="52"/>
      <c r="RTS90" s="52"/>
      <c r="RTT90" s="52"/>
      <c r="RTU90" s="52"/>
      <c r="RTV90" s="52"/>
      <c r="RTW90" s="52"/>
      <c r="RTX90" s="52"/>
      <c r="RTY90" s="52"/>
      <c r="RTZ90" s="52"/>
      <c r="RUA90" s="52"/>
      <c r="RUB90" s="52"/>
      <c r="RUC90" s="52"/>
      <c r="RUD90" s="52"/>
      <c r="RUE90" s="52"/>
      <c r="RUF90" s="52"/>
      <c r="RUG90" s="52"/>
      <c r="RUH90" s="52"/>
      <c r="RUI90" s="52"/>
      <c r="RUJ90" s="52"/>
      <c r="RUK90" s="52"/>
      <c r="RUL90" s="52"/>
      <c r="RUM90" s="52"/>
      <c r="RUN90" s="52"/>
      <c r="RUO90" s="52"/>
      <c r="RUP90" s="52"/>
      <c r="RUQ90" s="52"/>
      <c r="RUR90" s="52"/>
      <c r="RUS90" s="52"/>
      <c r="RUT90" s="52"/>
      <c r="RUU90" s="52"/>
      <c r="RUV90" s="52"/>
      <c r="RUW90" s="52"/>
      <c r="RUX90" s="52"/>
      <c r="RUY90" s="52"/>
      <c r="RUZ90" s="52"/>
      <c r="RVA90" s="52"/>
      <c r="RVB90" s="52"/>
      <c r="RVC90" s="52"/>
      <c r="RVD90" s="52"/>
      <c r="RVE90" s="52"/>
      <c r="RVF90" s="52"/>
      <c r="RVG90" s="52"/>
      <c r="RVH90" s="52"/>
      <c r="RVI90" s="52"/>
      <c r="RVJ90" s="52"/>
      <c r="RVK90" s="52"/>
      <c r="RVL90" s="52"/>
      <c r="RVM90" s="52"/>
      <c r="RVN90" s="52"/>
      <c r="RVO90" s="52"/>
      <c r="RVP90" s="52"/>
      <c r="RVQ90" s="52"/>
      <c r="RVR90" s="52"/>
      <c r="RVS90" s="52"/>
      <c r="RVT90" s="52"/>
      <c r="RVU90" s="52"/>
      <c r="RVV90" s="52"/>
      <c r="RVW90" s="52"/>
      <c r="RVX90" s="52"/>
      <c r="RVY90" s="52"/>
      <c r="RVZ90" s="52"/>
      <c r="RWA90" s="52"/>
      <c r="RWB90" s="52"/>
      <c r="RWC90" s="52"/>
      <c r="RWD90" s="52"/>
      <c r="RWE90" s="52"/>
      <c r="RWF90" s="52"/>
      <c r="RWG90" s="52"/>
      <c r="RWH90" s="52"/>
      <c r="RWI90" s="52"/>
      <c r="RWJ90" s="52"/>
      <c r="RWK90" s="52"/>
      <c r="RWL90" s="52"/>
      <c r="RWM90" s="52"/>
      <c r="RWN90" s="52"/>
      <c r="RWO90" s="52"/>
      <c r="RWP90" s="52"/>
      <c r="RWQ90" s="52"/>
      <c r="RWR90" s="52"/>
      <c r="RWS90" s="52"/>
      <c r="RWT90" s="52"/>
      <c r="RWU90" s="52"/>
      <c r="RWV90" s="52"/>
      <c r="RWW90" s="52"/>
      <c r="RWX90" s="52"/>
      <c r="RWY90" s="52"/>
      <c r="RWZ90" s="52"/>
      <c r="RXA90" s="52"/>
      <c r="RXB90" s="52"/>
      <c r="RXC90" s="52"/>
      <c r="RXD90" s="52"/>
      <c r="RXE90" s="52"/>
      <c r="RXF90" s="52"/>
      <c r="RXG90" s="52"/>
      <c r="RXH90" s="52"/>
      <c r="RXI90" s="52"/>
      <c r="RXJ90" s="52"/>
      <c r="RXK90" s="52"/>
      <c r="RXL90" s="52"/>
      <c r="RXM90" s="52"/>
      <c r="RXN90" s="52"/>
      <c r="RXO90" s="52"/>
      <c r="RXP90" s="52"/>
      <c r="RXQ90" s="52"/>
      <c r="RXR90" s="52"/>
      <c r="RXS90" s="52"/>
      <c r="RXT90" s="52"/>
      <c r="RXU90" s="52"/>
      <c r="RXV90" s="52"/>
      <c r="RXW90" s="52"/>
      <c r="RXX90" s="52"/>
      <c r="RXY90" s="52"/>
      <c r="RXZ90" s="52"/>
      <c r="RYA90" s="52"/>
      <c r="RYB90" s="52"/>
      <c r="RYC90" s="52"/>
      <c r="RYD90" s="52"/>
      <c r="RYE90" s="52"/>
      <c r="RYF90" s="52"/>
      <c r="RYG90" s="52"/>
      <c r="RYH90" s="52"/>
      <c r="RYI90" s="52"/>
      <c r="RYJ90" s="52"/>
      <c r="RYK90" s="52"/>
      <c r="RYL90" s="52"/>
      <c r="RYM90" s="52"/>
      <c r="RYN90" s="52"/>
      <c r="RYO90" s="52"/>
      <c r="RYP90" s="52"/>
      <c r="RYQ90" s="52"/>
      <c r="RYR90" s="52"/>
      <c r="RYS90" s="52"/>
      <c r="RYT90" s="52"/>
      <c r="RYU90" s="52"/>
      <c r="RYV90" s="52"/>
      <c r="RYW90" s="52"/>
      <c r="RYX90" s="52"/>
      <c r="RYY90" s="52"/>
      <c r="RYZ90" s="52"/>
      <c r="RZA90" s="52"/>
      <c r="RZB90" s="52"/>
      <c r="RZC90" s="52"/>
      <c r="RZD90" s="52"/>
      <c r="RZE90" s="52"/>
      <c r="RZF90" s="52"/>
      <c r="RZG90" s="52"/>
      <c r="RZH90" s="52"/>
      <c r="RZI90" s="52"/>
      <c r="RZJ90" s="52"/>
      <c r="RZK90" s="52"/>
      <c r="RZL90" s="52"/>
      <c r="RZM90" s="52"/>
      <c r="RZN90" s="52"/>
      <c r="RZO90" s="52"/>
      <c r="RZP90" s="52"/>
      <c r="RZQ90" s="52"/>
      <c r="RZR90" s="52"/>
      <c r="RZS90" s="52"/>
      <c r="RZT90" s="52"/>
      <c r="RZU90" s="52"/>
      <c r="RZV90" s="52"/>
      <c r="RZW90" s="52"/>
      <c r="RZX90" s="52"/>
      <c r="RZY90" s="52"/>
      <c r="RZZ90" s="52"/>
      <c r="SAA90" s="52"/>
      <c r="SAB90" s="52"/>
      <c r="SAC90" s="52"/>
      <c r="SAD90" s="52"/>
      <c r="SAE90" s="52"/>
      <c r="SAF90" s="52"/>
      <c r="SAG90" s="52"/>
      <c r="SAH90" s="52"/>
      <c r="SAI90" s="52"/>
      <c r="SAJ90" s="52"/>
      <c r="SAK90" s="52"/>
      <c r="SAL90" s="52"/>
      <c r="SAM90" s="52"/>
      <c r="SAN90" s="52"/>
      <c r="SAO90" s="52"/>
      <c r="SAP90" s="52"/>
      <c r="SAQ90" s="52"/>
      <c r="SAR90" s="52"/>
      <c r="SAS90" s="52"/>
      <c r="SAT90" s="52"/>
      <c r="SAU90" s="52"/>
      <c r="SAV90" s="52"/>
      <c r="SAW90" s="52"/>
      <c r="SAX90" s="52"/>
      <c r="SAY90" s="52"/>
      <c r="SAZ90" s="52"/>
      <c r="SBA90" s="52"/>
      <c r="SBB90" s="52"/>
      <c r="SBC90" s="52"/>
      <c r="SBD90" s="52"/>
      <c r="SBE90" s="52"/>
      <c r="SBF90" s="52"/>
      <c r="SBG90" s="52"/>
      <c r="SBH90" s="52"/>
      <c r="SBI90" s="52"/>
      <c r="SBJ90" s="52"/>
      <c r="SBK90" s="52"/>
      <c r="SBL90" s="52"/>
      <c r="SBM90" s="52"/>
      <c r="SBN90" s="52"/>
      <c r="SBO90" s="52"/>
      <c r="SBP90" s="52"/>
      <c r="SBQ90" s="52"/>
      <c r="SBR90" s="52"/>
      <c r="SBS90" s="52"/>
      <c r="SBT90" s="52"/>
      <c r="SBU90" s="52"/>
      <c r="SBV90" s="52"/>
      <c r="SBW90" s="52"/>
      <c r="SBX90" s="52"/>
      <c r="SBY90" s="52"/>
      <c r="SBZ90" s="52"/>
      <c r="SCA90" s="52"/>
      <c r="SCB90" s="52"/>
      <c r="SCC90" s="52"/>
      <c r="SCD90" s="52"/>
      <c r="SCE90" s="52"/>
      <c r="SCF90" s="52"/>
      <c r="SCG90" s="52"/>
      <c r="SCH90" s="52"/>
      <c r="SCI90" s="52"/>
      <c r="SCJ90" s="52"/>
      <c r="SCK90" s="52"/>
      <c r="SCL90" s="52"/>
      <c r="SCM90" s="52"/>
      <c r="SCN90" s="52"/>
      <c r="SCO90" s="52"/>
      <c r="SCP90" s="52"/>
      <c r="SCQ90" s="52"/>
      <c r="SCR90" s="52"/>
      <c r="SCS90" s="52"/>
      <c r="SCT90" s="52"/>
      <c r="SCU90" s="52"/>
      <c r="SCV90" s="52"/>
      <c r="SCW90" s="52"/>
      <c r="SCX90" s="52"/>
      <c r="SCY90" s="52"/>
      <c r="SCZ90" s="52"/>
      <c r="SDA90" s="52"/>
      <c r="SDB90" s="52"/>
      <c r="SDC90" s="52"/>
      <c r="SDD90" s="52"/>
      <c r="SDE90" s="52"/>
      <c r="SDF90" s="52"/>
      <c r="SDG90" s="52"/>
      <c r="SDH90" s="52"/>
      <c r="SDI90" s="52"/>
      <c r="SDJ90" s="52"/>
      <c r="SDK90" s="52"/>
      <c r="SDL90" s="52"/>
      <c r="SDM90" s="52"/>
      <c r="SDN90" s="52"/>
      <c r="SDO90" s="52"/>
      <c r="SDP90" s="52"/>
      <c r="SDQ90" s="52"/>
      <c r="SDR90" s="52"/>
      <c r="SDS90" s="52"/>
      <c r="SDT90" s="52"/>
      <c r="SDU90" s="52"/>
      <c r="SDV90" s="52"/>
      <c r="SDW90" s="52"/>
      <c r="SDX90" s="52"/>
      <c r="SDY90" s="52"/>
      <c r="SDZ90" s="52"/>
      <c r="SEA90" s="52"/>
      <c r="SEB90" s="52"/>
      <c r="SEC90" s="52"/>
      <c r="SED90" s="52"/>
      <c r="SEE90" s="52"/>
      <c r="SEF90" s="52"/>
      <c r="SEG90" s="52"/>
      <c r="SEH90" s="52"/>
      <c r="SEI90" s="52"/>
      <c r="SEJ90" s="52"/>
      <c r="SEK90" s="52"/>
      <c r="SEL90" s="52"/>
      <c r="SEM90" s="52"/>
      <c r="SEN90" s="52"/>
      <c r="SEO90" s="52"/>
      <c r="SEP90" s="52"/>
      <c r="SEQ90" s="52"/>
      <c r="SER90" s="52"/>
      <c r="SES90" s="52"/>
      <c r="SET90" s="52"/>
      <c r="SEU90" s="52"/>
      <c r="SEV90" s="52"/>
      <c r="SEW90" s="52"/>
      <c r="SEX90" s="52"/>
      <c r="SEY90" s="52"/>
      <c r="SEZ90" s="52"/>
      <c r="SFA90" s="52"/>
      <c r="SFB90" s="52"/>
      <c r="SFC90" s="52"/>
      <c r="SFD90" s="52"/>
      <c r="SFE90" s="52"/>
      <c r="SFF90" s="52"/>
      <c r="SFG90" s="52"/>
      <c r="SFH90" s="52"/>
      <c r="SFI90" s="52"/>
      <c r="SFJ90" s="52"/>
      <c r="SFK90" s="52"/>
      <c r="SFL90" s="52"/>
      <c r="SFM90" s="52"/>
      <c r="SFN90" s="52"/>
      <c r="SFO90" s="52"/>
      <c r="SFP90" s="52"/>
      <c r="SFQ90" s="52"/>
      <c r="SFR90" s="52"/>
      <c r="SFS90" s="52"/>
      <c r="SFT90" s="52"/>
      <c r="SFU90" s="52"/>
      <c r="SFV90" s="52"/>
      <c r="SFW90" s="52"/>
      <c r="SFX90" s="52"/>
      <c r="SFY90" s="52"/>
      <c r="SFZ90" s="52"/>
      <c r="SGA90" s="52"/>
      <c r="SGB90" s="52"/>
      <c r="SGC90" s="52"/>
      <c r="SGD90" s="52"/>
      <c r="SGE90" s="52"/>
      <c r="SGF90" s="52"/>
      <c r="SGG90" s="52"/>
      <c r="SGH90" s="52"/>
      <c r="SGI90" s="52"/>
      <c r="SGJ90" s="52"/>
      <c r="SGK90" s="52"/>
      <c r="SGL90" s="52"/>
      <c r="SGM90" s="52"/>
      <c r="SGN90" s="52"/>
      <c r="SGO90" s="52"/>
      <c r="SGP90" s="52"/>
      <c r="SGQ90" s="52"/>
      <c r="SGR90" s="52"/>
      <c r="SGS90" s="52"/>
      <c r="SGT90" s="52"/>
      <c r="SGU90" s="52"/>
      <c r="SGV90" s="52"/>
      <c r="SGW90" s="52"/>
      <c r="SGX90" s="52"/>
      <c r="SGY90" s="52"/>
      <c r="SGZ90" s="52"/>
      <c r="SHA90" s="52"/>
      <c r="SHB90" s="52"/>
      <c r="SHC90" s="52"/>
      <c r="SHD90" s="52"/>
      <c r="SHE90" s="52"/>
      <c r="SHF90" s="52"/>
      <c r="SHG90" s="52"/>
      <c r="SHH90" s="52"/>
      <c r="SHI90" s="52"/>
      <c r="SHJ90" s="52"/>
      <c r="SHK90" s="52"/>
      <c r="SHL90" s="52"/>
      <c r="SHM90" s="52"/>
      <c r="SHN90" s="52"/>
      <c r="SHO90" s="52"/>
      <c r="SHP90" s="52"/>
      <c r="SHQ90" s="52"/>
      <c r="SHR90" s="52"/>
      <c r="SHS90" s="52"/>
      <c r="SHT90" s="52"/>
      <c r="SHU90" s="52"/>
      <c r="SHV90" s="52"/>
      <c r="SHW90" s="52"/>
      <c r="SHX90" s="52"/>
      <c r="SHY90" s="52"/>
      <c r="SHZ90" s="52"/>
      <c r="SIA90" s="52"/>
      <c r="SIB90" s="52"/>
      <c r="SIC90" s="52"/>
      <c r="SID90" s="52"/>
      <c r="SIE90" s="52"/>
      <c r="SIF90" s="52"/>
      <c r="SIG90" s="52"/>
      <c r="SIH90" s="52"/>
      <c r="SII90" s="52"/>
      <c r="SIJ90" s="52"/>
      <c r="SIK90" s="52"/>
      <c r="SIL90" s="52"/>
      <c r="SIM90" s="52"/>
      <c r="SIN90" s="52"/>
      <c r="SIO90" s="52"/>
      <c r="SIP90" s="52"/>
      <c r="SIQ90" s="52"/>
      <c r="SIR90" s="52"/>
      <c r="SIS90" s="52"/>
      <c r="SIT90" s="52"/>
      <c r="SIU90" s="52"/>
      <c r="SIV90" s="52"/>
      <c r="SIW90" s="52"/>
      <c r="SIX90" s="52"/>
      <c r="SIY90" s="52"/>
      <c r="SIZ90" s="52"/>
      <c r="SJA90" s="52"/>
      <c r="SJB90" s="52"/>
      <c r="SJC90" s="52"/>
      <c r="SJD90" s="52"/>
      <c r="SJE90" s="52"/>
      <c r="SJF90" s="52"/>
      <c r="SJG90" s="52"/>
      <c r="SJH90" s="52"/>
      <c r="SJI90" s="52"/>
      <c r="SJJ90" s="52"/>
      <c r="SJK90" s="52"/>
      <c r="SJL90" s="52"/>
      <c r="SJM90" s="52"/>
      <c r="SJN90" s="52"/>
      <c r="SJO90" s="52"/>
      <c r="SJP90" s="52"/>
      <c r="SJQ90" s="52"/>
      <c r="SJR90" s="52"/>
      <c r="SJS90" s="52"/>
      <c r="SJT90" s="52"/>
      <c r="SJU90" s="52"/>
      <c r="SJV90" s="52"/>
      <c r="SJW90" s="52"/>
      <c r="SJX90" s="52"/>
      <c r="SJY90" s="52"/>
      <c r="SJZ90" s="52"/>
      <c r="SKA90" s="52"/>
      <c r="SKB90" s="52"/>
      <c r="SKC90" s="52"/>
      <c r="SKD90" s="52"/>
      <c r="SKE90" s="52"/>
      <c r="SKF90" s="52"/>
      <c r="SKG90" s="52"/>
      <c r="SKH90" s="52"/>
      <c r="SKI90" s="52"/>
      <c r="SKJ90" s="52"/>
      <c r="SKK90" s="52"/>
      <c r="SKL90" s="52"/>
      <c r="SKM90" s="52"/>
      <c r="SKN90" s="52"/>
      <c r="SKO90" s="52"/>
      <c r="SKP90" s="52"/>
      <c r="SKQ90" s="52"/>
      <c r="SKR90" s="52"/>
      <c r="SKS90" s="52"/>
      <c r="SKT90" s="52"/>
      <c r="SKU90" s="52"/>
      <c r="SKV90" s="52"/>
      <c r="SKW90" s="52"/>
      <c r="SKX90" s="52"/>
      <c r="SKY90" s="52"/>
      <c r="SKZ90" s="52"/>
      <c r="SLA90" s="52"/>
      <c r="SLB90" s="52"/>
      <c r="SLC90" s="52"/>
      <c r="SLD90" s="52"/>
      <c r="SLE90" s="52"/>
      <c r="SLF90" s="52"/>
      <c r="SLG90" s="52"/>
      <c r="SLH90" s="52"/>
      <c r="SLI90" s="52"/>
      <c r="SLJ90" s="52"/>
      <c r="SLK90" s="52"/>
      <c r="SLL90" s="52"/>
      <c r="SLM90" s="52"/>
      <c r="SLN90" s="52"/>
      <c r="SLO90" s="52"/>
      <c r="SLP90" s="52"/>
      <c r="SLQ90" s="52"/>
      <c r="SLR90" s="52"/>
      <c r="SLS90" s="52"/>
      <c r="SLT90" s="52"/>
      <c r="SLU90" s="52"/>
      <c r="SLV90" s="52"/>
      <c r="SLW90" s="52"/>
      <c r="SLX90" s="52"/>
      <c r="SLY90" s="52"/>
      <c r="SLZ90" s="52"/>
      <c r="SMA90" s="52"/>
      <c r="SMB90" s="52"/>
      <c r="SMC90" s="52"/>
      <c r="SMD90" s="52"/>
      <c r="SME90" s="52"/>
      <c r="SMF90" s="52"/>
      <c r="SMG90" s="52"/>
      <c r="SMH90" s="52"/>
      <c r="SMI90" s="52"/>
      <c r="SMJ90" s="52"/>
      <c r="SMK90" s="52"/>
      <c r="SML90" s="52"/>
      <c r="SMM90" s="52"/>
      <c r="SMN90" s="52"/>
      <c r="SMO90" s="52"/>
      <c r="SMP90" s="52"/>
      <c r="SMQ90" s="52"/>
      <c r="SMR90" s="52"/>
      <c r="SMS90" s="52"/>
      <c r="SMT90" s="52"/>
      <c r="SMU90" s="52"/>
      <c r="SMV90" s="52"/>
      <c r="SMW90" s="52"/>
      <c r="SMX90" s="52"/>
      <c r="SMY90" s="52"/>
      <c r="SMZ90" s="52"/>
      <c r="SNA90" s="52"/>
      <c r="SNB90" s="52"/>
      <c r="SNC90" s="52"/>
      <c r="SND90" s="52"/>
      <c r="SNE90" s="52"/>
      <c r="SNF90" s="52"/>
      <c r="SNG90" s="52"/>
      <c r="SNH90" s="52"/>
      <c r="SNI90" s="52"/>
      <c r="SNJ90" s="52"/>
      <c r="SNK90" s="52"/>
      <c r="SNL90" s="52"/>
      <c r="SNM90" s="52"/>
      <c r="SNN90" s="52"/>
      <c r="SNO90" s="52"/>
      <c r="SNP90" s="52"/>
      <c r="SNQ90" s="52"/>
      <c r="SNR90" s="52"/>
      <c r="SNS90" s="52"/>
      <c r="SNT90" s="52"/>
      <c r="SNU90" s="52"/>
      <c r="SNV90" s="52"/>
      <c r="SNW90" s="52"/>
      <c r="SNX90" s="52"/>
      <c r="SNY90" s="52"/>
      <c r="SNZ90" s="52"/>
      <c r="SOA90" s="52"/>
      <c r="SOB90" s="52"/>
      <c r="SOC90" s="52"/>
      <c r="SOD90" s="52"/>
      <c r="SOE90" s="52"/>
      <c r="SOF90" s="52"/>
      <c r="SOG90" s="52"/>
      <c r="SOH90" s="52"/>
      <c r="SOI90" s="52"/>
      <c r="SOJ90" s="52"/>
      <c r="SOK90" s="52"/>
      <c r="SOL90" s="52"/>
      <c r="SOM90" s="52"/>
      <c r="SON90" s="52"/>
      <c r="SOO90" s="52"/>
      <c r="SOP90" s="52"/>
      <c r="SOQ90" s="52"/>
      <c r="SOR90" s="52"/>
      <c r="SOS90" s="52"/>
      <c r="SOT90" s="52"/>
      <c r="SOU90" s="52"/>
      <c r="SOV90" s="52"/>
      <c r="SOW90" s="52"/>
      <c r="SOX90" s="52"/>
      <c r="SOY90" s="52"/>
      <c r="SOZ90" s="52"/>
      <c r="SPA90" s="52"/>
      <c r="SPB90" s="52"/>
      <c r="SPC90" s="52"/>
      <c r="SPD90" s="52"/>
      <c r="SPE90" s="52"/>
      <c r="SPF90" s="52"/>
      <c r="SPG90" s="52"/>
      <c r="SPH90" s="52"/>
      <c r="SPI90" s="52"/>
      <c r="SPJ90" s="52"/>
      <c r="SPK90" s="52"/>
      <c r="SPL90" s="52"/>
      <c r="SPM90" s="52"/>
      <c r="SPN90" s="52"/>
      <c r="SPO90" s="52"/>
      <c r="SPP90" s="52"/>
      <c r="SPQ90" s="52"/>
      <c r="SPR90" s="52"/>
      <c r="SPS90" s="52"/>
      <c r="SPT90" s="52"/>
      <c r="SPU90" s="52"/>
      <c r="SPV90" s="52"/>
      <c r="SPW90" s="52"/>
      <c r="SPX90" s="52"/>
      <c r="SPY90" s="52"/>
      <c r="SPZ90" s="52"/>
      <c r="SQA90" s="52"/>
      <c r="SQB90" s="52"/>
      <c r="SQC90" s="52"/>
      <c r="SQD90" s="52"/>
      <c r="SQE90" s="52"/>
      <c r="SQF90" s="52"/>
      <c r="SQG90" s="52"/>
      <c r="SQH90" s="52"/>
      <c r="SQI90" s="52"/>
      <c r="SQJ90" s="52"/>
      <c r="SQK90" s="52"/>
      <c r="SQL90" s="52"/>
      <c r="SQM90" s="52"/>
      <c r="SQN90" s="52"/>
      <c r="SQO90" s="52"/>
      <c r="SQP90" s="52"/>
      <c r="SQQ90" s="52"/>
      <c r="SQR90" s="52"/>
      <c r="SQS90" s="52"/>
      <c r="SQT90" s="52"/>
      <c r="SQU90" s="52"/>
      <c r="SQV90" s="52"/>
      <c r="SQW90" s="52"/>
      <c r="SQX90" s="52"/>
      <c r="SQY90" s="52"/>
      <c r="SQZ90" s="52"/>
      <c r="SRA90" s="52"/>
      <c r="SRB90" s="52"/>
      <c r="SRC90" s="52"/>
      <c r="SRD90" s="52"/>
      <c r="SRE90" s="52"/>
      <c r="SRF90" s="52"/>
      <c r="SRG90" s="52"/>
      <c r="SRH90" s="52"/>
      <c r="SRI90" s="52"/>
      <c r="SRJ90" s="52"/>
      <c r="SRK90" s="52"/>
      <c r="SRL90" s="52"/>
      <c r="SRM90" s="52"/>
      <c r="SRN90" s="52"/>
      <c r="SRO90" s="52"/>
      <c r="SRP90" s="52"/>
      <c r="SRQ90" s="52"/>
      <c r="SRR90" s="52"/>
      <c r="SRS90" s="52"/>
      <c r="SRT90" s="52"/>
      <c r="SRU90" s="52"/>
      <c r="SRV90" s="52"/>
      <c r="SRW90" s="52"/>
      <c r="SRX90" s="52"/>
      <c r="SRY90" s="52"/>
      <c r="SRZ90" s="52"/>
      <c r="SSA90" s="52"/>
      <c r="SSB90" s="52"/>
      <c r="SSC90" s="52"/>
      <c r="SSD90" s="52"/>
      <c r="SSE90" s="52"/>
      <c r="SSF90" s="52"/>
      <c r="SSG90" s="52"/>
      <c r="SSH90" s="52"/>
      <c r="SSI90" s="52"/>
      <c r="SSJ90" s="52"/>
      <c r="SSK90" s="52"/>
      <c r="SSL90" s="52"/>
      <c r="SSM90" s="52"/>
      <c r="SSN90" s="52"/>
      <c r="SSO90" s="52"/>
      <c r="SSP90" s="52"/>
      <c r="SSQ90" s="52"/>
      <c r="SSR90" s="52"/>
      <c r="SSS90" s="52"/>
      <c r="SST90" s="52"/>
      <c r="SSU90" s="52"/>
      <c r="SSV90" s="52"/>
      <c r="SSW90" s="52"/>
      <c r="SSX90" s="52"/>
      <c r="SSY90" s="52"/>
      <c r="SSZ90" s="52"/>
      <c r="STA90" s="52"/>
      <c r="STB90" s="52"/>
      <c r="STC90" s="52"/>
      <c r="STD90" s="52"/>
      <c r="STE90" s="52"/>
      <c r="STF90" s="52"/>
      <c r="STG90" s="52"/>
      <c r="STH90" s="52"/>
      <c r="STI90" s="52"/>
      <c r="STJ90" s="52"/>
      <c r="STK90" s="52"/>
      <c r="STL90" s="52"/>
      <c r="STM90" s="52"/>
      <c r="STN90" s="52"/>
      <c r="STO90" s="52"/>
      <c r="STP90" s="52"/>
      <c r="STQ90" s="52"/>
      <c r="STR90" s="52"/>
      <c r="STS90" s="52"/>
      <c r="STT90" s="52"/>
      <c r="STU90" s="52"/>
      <c r="STV90" s="52"/>
      <c r="STW90" s="52"/>
      <c r="STX90" s="52"/>
      <c r="STY90" s="52"/>
      <c r="STZ90" s="52"/>
      <c r="SUA90" s="52"/>
      <c r="SUB90" s="52"/>
      <c r="SUC90" s="52"/>
      <c r="SUD90" s="52"/>
      <c r="SUE90" s="52"/>
      <c r="SUF90" s="52"/>
      <c r="SUG90" s="52"/>
      <c r="SUH90" s="52"/>
      <c r="SUI90" s="52"/>
      <c r="SUJ90" s="52"/>
      <c r="SUK90" s="52"/>
      <c r="SUL90" s="52"/>
      <c r="SUM90" s="52"/>
      <c r="SUN90" s="52"/>
      <c r="SUO90" s="52"/>
      <c r="SUP90" s="52"/>
      <c r="SUQ90" s="52"/>
      <c r="SUR90" s="52"/>
      <c r="SUS90" s="52"/>
      <c r="SUT90" s="52"/>
      <c r="SUU90" s="52"/>
      <c r="SUV90" s="52"/>
      <c r="SUW90" s="52"/>
      <c r="SUX90" s="52"/>
      <c r="SUY90" s="52"/>
      <c r="SUZ90" s="52"/>
      <c r="SVA90" s="52"/>
      <c r="SVB90" s="52"/>
      <c r="SVC90" s="52"/>
      <c r="SVD90" s="52"/>
      <c r="SVE90" s="52"/>
      <c r="SVF90" s="52"/>
      <c r="SVG90" s="52"/>
      <c r="SVH90" s="52"/>
      <c r="SVI90" s="52"/>
      <c r="SVJ90" s="52"/>
      <c r="SVK90" s="52"/>
      <c r="SVL90" s="52"/>
      <c r="SVM90" s="52"/>
      <c r="SVN90" s="52"/>
      <c r="SVO90" s="52"/>
      <c r="SVP90" s="52"/>
      <c r="SVQ90" s="52"/>
      <c r="SVR90" s="52"/>
      <c r="SVS90" s="52"/>
      <c r="SVT90" s="52"/>
      <c r="SVU90" s="52"/>
      <c r="SVV90" s="52"/>
      <c r="SVW90" s="52"/>
      <c r="SVX90" s="52"/>
      <c r="SVY90" s="52"/>
      <c r="SVZ90" s="52"/>
      <c r="SWA90" s="52"/>
      <c r="SWB90" s="52"/>
      <c r="SWC90" s="52"/>
      <c r="SWD90" s="52"/>
      <c r="SWE90" s="52"/>
      <c r="SWF90" s="52"/>
      <c r="SWG90" s="52"/>
      <c r="SWH90" s="52"/>
      <c r="SWI90" s="52"/>
      <c r="SWJ90" s="52"/>
      <c r="SWK90" s="52"/>
      <c r="SWL90" s="52"/>
      <c r="SWM90" s="52"/>
      <c r="SWN90" s="52"/>
      <c r="SWO90" s="52"/>
      <c r="SWP90" s="52"/>
      <c r="SWQ90" s="52"/>
      <c r="SWR90" s="52"/>
      <c r="SWS90" s="52"/>
      <c r="SWT90" s="52"/>
      <c r="SWU90" s="52"/>
      <c r="SWV90" s="52"/>
      <c r="SWW90" s="52"/>
      <c r="SWX90" s="52"/>
      <c r="SWY90" s="52"/>
      <c r="SWZ90" s="52"/>
      <c r="SXA90" s="52"/>
      <c r="SXB90" s="52"/>
      <c r="SXC90" s="52"/>
      <c r="SXD90" s="52"/>
      <c r="SXE90" s="52"/>
      <c r="SXF90" s="52"/>
      <c r="SXG90" s="52"/>
      <c r="SXH90" s="52"/>
      <c r="SXI90" s="52"/>
      <c r="SXJ90" s="52"/>
      <c r="SXK90" s="52"/>
      <c r="SXL90" s="52"/>
      <c r="SXM90" s="52"/>
      <c r="SXN90" s="52"/>
      <c r="SXO90" s="52"/>
      <c r="SXP90" s="52"/>
      <c r="SXQ90" s="52"/>
      <c r="SXR90" s="52"/>
      <c r="SXS90" s="52"/>
      <c r="SXT90" s="52"/>
      <c r="SXU90" s="52"/>
      <c r="SXV90" s="52"/>
      <c r="SXW90" s="52"/>
      <c r="SXX90" s="52"/>
      <c r="SXY90" s="52"/>
      <c r="SXZ90" s="52"/>
      <c r="SYA90" s="52"/>
      <c r="SYB90" s="52"/>
      <c r="SYC90" s="52"/>
      <c r="SYD90" s="52"/>
      <c r="SYE90" s="52"/>
      <c r="SYF90" s="52"/>
      <c r="SYG90" s="52"/>
      <c r="SYH90" s="52"/>
      <c r="SYI90" s="52"/>
      <c r="SYJ90" s="52"/>
      <c r="SYK90" s="52"/>
      <c r="SYL90" s="52"/>
      <c r="SYM90" s="52"/>
      <c r="SYN90" s="52"/>
      <c r="SYO90" s="52"/>
      <c r="SYP90" s="52"/>
      <c r="SYQ90" s="52"/>
      <c r="SYR90" s="52"/>
      <c r="SYS90" s="52"/>
      <c r="SYT90" s="52"/>
      <c r="SYU90" s="52"/>
      <c r="SYV90" s="52"/>
      <c r="SYW90" s="52"/>
      <c r="SYX90" s="52"/>
      <c r="SYY90" s="52"/>
      <c r="SYZ90" s="52"/>
      <c r="SZA90" s="52"/>
      <c r="SZB90" s="52"/>
      <c r="SZC90" s="52"/>
      <c r="SZD90" s="52"/>
      <c r="SZE90" s="52"/>
      <c r="SZF90" s="52"/>
      <c r="SZG90" s="52"/>
      <c r="SZH90" s="52"/>
      <c r="SZI90" s="52"/>
      <c r="SZJ90" s="52"/>
      <c r="SZK90" s="52"/>
      <c r="SZL90" s="52"/>
      <c r="SZM90" s="52"/>
      <c r="SZN90" s="52"/>
      <c r="SZO90" s="52"/>
      <c r="SZP90" s="52"/>
      <c r="SZQ90" s="52"/>
      <c r="SZR90" s="52"/>
      <c r="SZS90" s="52"/>
      <c r="SZT90" s="52"/>
      <c r="SZU90" s="52"/>
      <c r="SZV90" s="52"/>
      <c r="SZW90" s="52"/>
      <c r="SZX90" s="52"/>
      <c r="SZY90" s="52"/>
      <c r="SZZ90" s="52"/>
      <c r="TAA90" s="52"/>
      <c r="TAB90" s="52"/>
      <c r="TAC90" s="52"/>
      <c r="TAD90" s="52"/>
      <c r="TAE90" s="52"/>
      <c r="TAF90" s="52"/>
      <c r="TAG90" s="52"/>
      <c r="TAH90" s="52"/>
      <c r="TAI90" s="52"/>
      <c r="TAJ90" s="52"/>
      <c r="TAK90" s="52"/>
      <c r="TAL90" s="52"/>
      <c r="TAM90" s="52"/>
      <c r="TAN90" s="52"/>
      <c r="TAO90" s="52"/>
      <c r="TAP90" s="52"/>
      <c r="TAQ90" s="52"/>
      <c r="TAR90" s="52"/>
      <c r="TAS90" s="52"/>
      <c r="TAT90" s="52"/>
      <c r="TAU90" s="52"/>
      <c r="TAV90" s="52"/>
      <c r="TAW90" s="52"/>
      <c r="TAX90" s="52"/>
      <c r="TAY90" s="52"/>
      <c r="TAZ90" s="52"/>
      <c r="TBA90" s="52"/>
      <c r="TBB90" s="52"/>
      <c r="TBC90" s="52"/>
      <c r="TBD90" s="52"/>
      <c r="TBE90" s="52"/>
      <c r="TBF90" s="52"/>
      <c r="TBG90" s="52"/>
      <c r="TBH90" s="52"/>
      <c r="TBI90" s="52"/>
      <c r="TBJ90" s="52"/>
      <c r="TBK90" s="52"/>
      <c r="TBL90" s="52"/>
      <c r="TBM90" s="52"/>
      <c r="TBN90" s="52"/>
      <c r="TBO90" s="52"/>
      <c r="TBP90" s="52"/>
      <c r="TBQ90" s="52"/>
      <c r="TBR90" s="52"/>
      <c r="TBS90" s="52"/>
      <c r="TBT90" s="52"/>
      <c r="TBU90" s="52"/>
      <c r="TBV90" s="52"/>
      <c r="TBW90" s="52"/>
      <c r="TBX90" s="52"/>
      <c r="TBY90" s="52"/>
      <c r="TBZ90" s="52"/>
      <c r="TCA90" s="52"/>
      <c r="TCB90" s="52"/>
      <c r="TCC90" s="52"/>
      <c r="TCD90" s="52"/>
      <c r="TCE90" s="52"/>
      <c r="TCF90" s="52"/>
      <c r="TCG90" s="52"/>
      <c r="TCH90" s="52"/>
      <c r="TCI90" s="52"/>
      <c r="TCJ90" s="52"/>
      <c r="TCK90" s="52"/>
      <c r="TCL90" s="52"/>
      <c r="TCM90" s="52"/>
      <c r="TCN90" s="52"/>
      <c r="TCO90" s="52"/>
      <c r="TCP90" s="52"/>
      <c r="TCQ90" s="52"/>
      <c r="TCR90" s="52"/>
      <c r="TCS90" s="52"/>
      <c r="TCT90" s="52"/>
      <c r="TCU90" s="52"/>
      <c r="TCV90" s="52"/>
      <c r="TCW90" s="52"/>
      <c r="TCX90" s="52"/>
      <c r="TCY90" s="52"/>
      <c r="TCZ90" s="52"/>
      <c r="TDA90" s="52"/>
      <c r="TDB90" s="52"/>
      <c r="TDC90" s="52"/>
      <c r="TDD90" s="52"/>
      <c r="TDE90" s="52"/>
      <c r="TDF90" s="52"/>
      <c r="TDG90" s="52"/>
      <c r="TDH90" s="52"/>
      <c r="TDI90" s="52"/>
      <c r="TDJ90" s="52"/>
      <c r="TDK90" s="52"/>
      <c r="TDL90" s="52"/>
      <c r="TDM90" s="52"/>
      <c r="TDN90" s="52"/>
      <c r="TDO90" s="52"/>
      <c r="TDP90" s="52"/>
      <c r="TDQ90" s="52"/>
      <c r="TDR90" s="52"/>
      <c r="TDS90" s="52"/>
      <c r="TDT90" s="52"/>
      <c r="TDU90" s="52"/>
      <c r="TDV90" s="52"/>
      <c r="TDW90" s="52"/>
      <c r="TDX90" s="52"/>
      <c r="TDY90" s="52"/>
      <c r="TDZ90" s="52"/>
      <c r="TEA90" s="52"/>
      <c r="TEB90" s="52"/>
      <c r="TEC90" s="52"/>
      <c r="TED90" s="52"/>
      <c r="TEE90" s="52"/>
      <c r="TEF90" s="52"/>
      <c r="TEG90" s="52"/>
      <c r="TEH90" s="52"/>
      <c r="TEI90" s="52"/>
      <c r="TEJ90" s="52"/>
      <c r="TEK90" s="52"/>
      <c r="TEL90" s="52"/>
      <c r="TEM90" s="52"/>
      <c r="TEN90" s="52"/>
      <c r="TEO90" s="52"/>
      <c r="TEP90" s="52"/>
      <c r="TEQ90" s="52"/>
      <c r="TER90" s="52"/>
      <c r="TES90" s="52"/>
      <c r="TET90" s="52"/>
      <c r="TEU90" s="52"/>
      <c r="TEV90" s="52"/>
      <c r="TEW90" s="52"/>
      <c r="TEX90" s="52"/>
      <c r="TEY90" s="52"/>
      <c r="TEZ90" s="52"/>
      <c r="TFA90" s="52"/>
      <c r="TFB90" s="52"/>
      <c r="TFC90" s="52"/>
      <c r="TFD90" s="52"/>
      <c r="TFE90" s="52"/>
      <c r="TFF90" s="52"/>
      <c r="TFG90" s="52"/>
      <c r="TFH90" s="52"/>
      <c r="TFI90" s="52"/>
      <c r="TFJ90" s="52"/>
      <c r="TFK90" s="52"/>
      <c r="TFL90" s="52"/>
      <c r="TFM90" s="52"/>
      <c r="TFN90" s="52"/>
      <c r="TFO90" s="52"/>
      <c r="TFP90" s="52"/>
      <c r="TFQ90" s="52"/>
      <c r="TFR90" s="52"/>
      <c r="TFS90" s="52"/>
      <c r="TFT90" s="52"/>
      <c r="TFU90" s="52"/>
      <c r="TFV90" s="52"/>
      <c r="TFW90" s="52"/>
      <c r="TFX90" s="52"/>
      <c r="TFY90" s="52"/>
      <c r="TFZ90" s="52"/>
      <c r="TGA90" s="52"/>
      <c r="TGB90" s="52"/>
      <c r="TGC90" s="52"/>
      <c r="TGD90" s="52"/>
      <c r="TGE90" s="52"/>
      <c r="TGF90" s="52"/>
      <c r="TGG90" s="52"/>
      <c r="TGH90" s="52"/>
      <c r="TGI90" s="52"/>
      <c r="TGJ90" s="52"/>
      <c r="TGK90" s="52"/>
      <c r="TGL90" s="52"/>
      <c r="TGM90" s="52"/>
      <c r="TGN90" s="52"/>
      <c r="TGO90" s="52"/>
      <c r="TGP90" s="52"/>
      <c r="TGQ90" s="52"/>
      <c r="TGR90" s="52"/>
      <c r="TGS90" s="52"/>
      <c r="TGT90" s="52"/>
      <c r="TGU90" s="52"/>
      <c r="TGV90" s="52"/>
      <c r="TGW90" s="52"/>
      <c r="TGX90" s="52"/>
      <c r="TGY90" s="52"/>
      <c r="TGZ90" s="52"/>
      <c r="THA90" s="52"/>
      <c r="THB90" s="52"/>
      <c r="THC90" s="52"/>
      <c r="THD90" s="52"/>
      <c r="THE90" s="52"/>
      <c r="THF90" s="52"/>
      <c r="THG90" s="52"/>
      <c r="THH90" s="52"/>
      <c r="THI90" s="52"/>
      <c r="THJ90" s="52"/>
      <c r="THK90" s="52"/>
      <c r="THL90" s="52"/>
      <c r="THM90" s="52"/>
      <c r="THN90" s="52"/>
      <c r="THO90" s="52"/>
      <c r="THP90" s="52"/>
      <c r="THQ90" s="52"/>
      <c r="THR90" s="52"/>
      <c r="THS90" s="52"/>
      <c r="THT90" s="52"/>
      <c r="THU90" s="52"/>
      <c r="THV90" s="52"/>
      <c r="THW90" s="52"/>
      <c r="THX90" s="52"/>
      <c r="THY90" s="52"/>
      <c r="THZ90" s="52"/>
      <c r="TIA90" s="52"/>
      <c r="TIB90" s="52"/>
      <c r="TIC90" s="52"/>
      <c r="TID90" s="52"/>
      <c r="TIE90" s="52"/>
      <c r="TIF90" s="52"/>
      <c r="TIG90" s="52"/>
      <c r="TIH90" s="52"/>
      <c r="TII90" s="52"/>
      <c r="TIJ90" s="52"/>
      <c r="TIK90" s="52"/>
      <c r="TIL90" s="52"/>
      <c r="TIM90" s="52"/>
      <c r="TIN90" s="52"/>
      <c r="TIO90" s="52"/>
      <c r="TIP90" s="52"/>
      <c r="TIQ90" s="52"/>
      <c r="TIR90" s="52"/>
      <c r="TIS90" s="52"/>
      <c r="TIT90" s="52"/>
      <c r="TIU90" s="52"/>
      <c r="TIV90" s="52"/>
      <c r="TIW90" s="52"/>
      <c r="TIX90" s="52"/>
      <c r="TIY90" s="52"/>
      <c r="TIZ90" s="52"/>
      <c r="TJA90" s="52"/>
      <c r="TJB90" s="52"/>
      <c r="TJC90" s="52"/>
      <c r="TJD90" s="52"/>
      <c r="TJE90" s="52"/>
      <c r="TJF90" s="52"/>
      <c r="TJG90" s="52"/>
      <c r="TJH90" s="52"/>
      <c r="TJI90" s="52"/>
      <c r="TJJ90" s="52"/>
      <c r="TJK90" s="52"/>
      <c r="TJL90" s="52"/>
      <c r="TJM90" s="52"/>
      <c r="TJN90" s="52"/>
      <c r="TJO90" s="52"/>
      <c r="TJP90" s="52"/>
      <c r="TJQ90" s="52"/>
      <c r="TJR90" s="52"/>
      <c r="TJS90" s="52"/>
      <c r="TJT90" s="52"/>
      <c r="TJU90" s="52"/>
      <c r="TJV90" s="52"/>
      <c r="TJW90" s="52"/>
      <c r="TJX90" s="52"/>
      <c r="TJY90" s="52"/>
      <c r="TJZ90" s="52"/>
      <c r="TKA90" s="52"/>
      <c r="TKB90" s="52"/>
      <c r="TKC90" s="52"/>
      <c r="TKD90" s="52"/>
      <c r="TKE90" s="52"/>
      <c r="TKF90" s="52"/>
      <c r="TKG90" s="52"/>
      <c r="TKH90" s="52"/>
      <c r="TKI90" s="52"/>
      <c r="TKJ90" s="52"/>
      <c r="TKK90" s="52"/>
      <c r="TKL90" s="52"/>
      <c r="TKM90" s="52"/>
      <c r="TKN90" s="52"/>
      <c r="TKO90" s="52"/>
      <c r="TKP90" s="52"/>
      <c r="TKQ90" s="52"/>
      <c r="TKR90" s="52"/>
      <c r="TKS90" s="52"/>
      <c r="TKT90" s="52"/>
      <c r="TKU90" s="52"/>
      <c r="TKV90" s="52"/>
      <c r="TKW90" s="52"/>
      <c r="TKX90" s="52"/>
      <c r="TKY90" s="52"/>
      <c r="TKZ90" s="52"/>
      <c r="TLA90" s="52"/>
      <c r="TLB90" s="52"/>
      <c r="TLC90" s="52"/>
      <c r="TLD90" s="52"/>
      <c r="TLE90" s="52"/>
      <c r="TLF90" s="52"/>
      <c r="TLG90" s="52"/>
      <c r="TLH90" s="52"/>
      <c r="TLI90" s="52"/>
      <c r="TLJ90" s="52"/>
      <c r="TLK90" s="52"/>
      <c r="TLL90" s="52"/>
      <c r="TLM90" s="52"/>
      <c r="TLN90" s="52"/>
      <c r="TLO90" s="52"/>
      <c r="TLP90" s="52"/>
      <c r="TLQ90" s="52"/>
      <c r="TLR90" s="52"/>
      <c r="TLS90" s="52"/>
      <c r="TLT90" s="52"/>
      <c r="TLU90" s="52"/>
      <c r="TLV90" s="52"/>
      <c r="TLW90" s="52"/>
      <c r="TLX90" s="52"/>
      <c r="TLY90" s="52"/>
      <c r="TLZ90" s="52"/>
      <c r="TMA90" s="52"/>
      <c r="TMB90" s="52"/>
      <c r="TMC90" s="52"/>
      <c r="TMD90" s="52"/>
      <c r="TME90" s="52"/>
      <c r="TMF90" s="52"/>
      <c r="TMG90" s="52"/>
      <c r="TMH90" s="52"/>
      <c r="TMI90" s="52"/>
      <c r="TMJ90" s="52"/>
      <c r="TMK90" s="52"/>
      <c r="TML90" s="52"/>
      <c r="TMM90" s="52"/>
      <c r="TMN90" s="52"/>
      <c r="TMO90" s="52"/>
      <c r="TMP90" s="52"/>
      <c r="TMQ90" s="52"/>
      <c r="TMR90" s="52"/>
      <c r="TMS90" s="52"/>
      <c r="TMT90" s="52"/>
      <c r="TMU90" s="52"/>
      <c r="TMV90" s="52"/>
      <c r="TMW90" s="52"/>
      <c r="TMX90" s="52"/>
      <c r="TMY90" s="52"/>
      <c r="TMZ90" s="52"/>
      <c r="TNA90" s="52"/>
      <c r="TNB90" s="52"/>
      <c r="TNC90" s="52"/>
      <c r="TND90" s="52"/>
      <c r="TNE90" s="52"/>
      <c r="TNF90" s="52"/>
      <c r="TNG90" s="52"/>
      <c r="TNH90" s="52"/>
      <c r="TNI90" s="52"/>
      <c r="TNJ90" s="52"/>
      <c r="TNK90" s="52"/>
      <c r="TNL90" s="52"/>
      <c r="TNM90" s="52"/>
      <c r="TNN90" s="52"/>
      <c r="TNO90" s="52"/>
      <c r="TNP90" s="52"/>
      <c r="TNQ90" s="52"/>
      <c r="TNR90" s="52"/>
      <c r="TNS90" s="52"/>
      <c r="TNT90" s="52"/>
      <c r="TNU90" s="52"/>
      <c r="TNV90" s="52"/>
      <c r="TNW90" s="52"/>
      <c r="TNX90" s="52"/>
      <c r="TNY90" s="52"/>
      <c r="TNZ90" s="52"/>
      <c r="TOA90" s="52"/>
      <c r="TOB90" s="52"/>
      <c r="TOC90" s="52"/>
      <c r="TOD90" s="52"/>
      <c r="TOE90" s="52"/>
      <c r="TOF90" s="52"/>
      <c r="TOG90" s="52"/>
      <c r="TOH90" s="52"/>
      <c r="TOI90" s="52"/>
      <c r="TOJ90" s="52"/>
      <c r="TOK90" s="52"/>
      <c r="TOL90" s="52"/>
      <c r="TOM90" s="52"/>
      <c r="TON90" s="52"/>
      <c r="TOO90" s="52"/>
      <c r="TOP90" s="52"/>
      <c r="TOQ90" s="52"/>
      <c r="TOR90" s="52"/>
      <c r="TOS90" s="52"/>
      <c r="TOT90" s="52"/>
      <c r="TOU90" s="52"/>
      <c r="TOV90" s="52"/>
      <c r="TOW90" s="52"/>
      <c r="TOX90" s="52"/>
      <c r="TOY90" s="52"/>
      <c r="TOZ90" s="52"/>
      <c r="TPA90" s="52"/>
      <c r="TPB90" s="52"/>
      <c r="TPC90" s="52"/>
      <c r="TPD90" s="52"/>
      <c r="TPE90" s="52"/>
      <c r="TPF90" s="52"/>
      <c r="TPG90" s="52"/>
      <c r="TPH90" s="52"/>
      <c r="TPI90" s="52"/>
      <c r="TPJ90" s="52"/>
      <c r="TPK90" s="52"/>
      <c r="TPL90" s="52"/>
      <c r="TPM90" s="52"/>
      <c r="TPN90" s="52"/>
      <c r="TPO90" s="52"/>
      <c r="TPP90" s="52"/>
      <c r="TPQ90" s="52"/>
      <c r="TPR90" s="52"/>
      <c r="TPS90" s="52"/>
      <c r="TPT90" s="52"/>
      <c r="TPU90" s="52"/>
      <c r="TPV90" s="52"/>
      <c r="TPW90" s="52"/>
      <c r="TPX90" s="52"/>
      <c r="TPY90" s="52"/>
      <c r="TPZ90" s="52"/>
      <c r="TQA90" s="52"/>
      <c r="TQB90" s="52"/>
      <c r="TQC90" s="52"/>
      <c r="TQD90" s="52"/>
      <c r="TQE90" s="52"/>
      <c r="TQF90" s="52"/>
      <c r="TQG90" s="52"/>
      <c r="TQH90" s="52"/>
      <c r="TQI90" s="52"/>
      <c r="TQJ90" s="52"/>
      <c r="TQK90" s="52"/>
      <c r="TQL90" s="52"/>
      <c r="TQM90" s="52"/>
      <c r="TQN90" s="52"/>
      <c r="TQO90" s="52"/>
      <c r="TQP90" s="52"/>
      <c r="TQQ90" s="52"/>
      <c r="TQR90" s="52"/>
      <c r="TQS90" s="52"/>
      <c r="TQT90" s="52"/>
      <c r="TQU90" s="52"/>
      <c r="TQV90" s="52"/>
      <c r="TQW90" s="52"/>
      <c r="TQX90" s="52"/>
      <c r="TQY90" s="52"/>
      <c r="TQZ90" s="52"/>
      <c r="TRA90" s="52"/>
      <c r="TRB90" s="52"/>
      <c r="TRC90" s="52"/>
      <c r="TRD90" s="52"/>
      <c r="TRE90" s="52"/>
      <c r="TRF90" s="52"/>
      <c r="TRG90" s="52"/>
      <c r="TRH90" s="52"/>
      <c r="TRI90" s="52"/>
      <c r="TRJ90" s="52"/>
      <c r="TRK90" s="52"/>
      <c r="TRL90" s="52"/>
      <c r="TRM90" s="52"/>
      <c r="TRN90" s="52"/>
      <c r="TRO90" s="52"/>
      <c r="TRP90" s="52"/>
      <c r="TRQ90" s="52"/>
      <c r="TRR90" s="52"/>
      <c r="TRS90" s="52"/>
      <c r="TRT90" s="52"/>
      <c r="TRU90" s="52"/>
      <c r="TRV90" s="52"/>
      <c r="TRW90" s="52"/>
      <c r="TRX90" s="52"/>
      <c r="TRY90" s="52"/>
      <c r="TRZ90" s="52"/>
      <c r="TSA90" s="52"/>
      <c r="TSB90" s="52"/>
      <c r="TSC90" s="52"/>
      <c r="TSD90" s="52"/>
      <c r="TSE90" s="52"/>
      <c r="TSF90" s="52"/>
      <c r="TSG90" s="52"/>
      <c r="TSH90" s="52"/>
      <c r="TSI90" s="52"/>
      <c r="TSJ90" s="52"/>
      <c r="TSK90" s="52"/>
      <c r="TSL90" s="52"/>
      <c r="TSM90" s="52"/>
      <c r="TSN90" s="52"/>
      <c r="TSO90" s="52"/>
      <c r="TSP90" s="52"/>
      <c r="TSQ90" s="52"/>
      <c r="TSR90" s="52"/>
      <c r="TSS90" s="52"/>
      <c r="TST90" s="52"/>
      <c r="TSU90" s="52"/>
      <c r="TSV90" s="52"/>
      <c r="TSW90" s="52"/>
      <c r="TSX90" s="52"/>
      <c r="TSY90" s="52"/>
      <c r="TSZ90" s="52"/>
      <c r="TTA90" s="52"/>
      <c r="TTB90" s="52"/>
      <c r="TTC90" s="52"/>
      <c r="TTD90" s="52"/>
      <c r="TTE90" s="52"/>
      <c r="TTF90" s="52"/>
      <c r="TTG90" s="52"/>
      <c r="TTH90" s="52"/>
      <c r="TTI90" s="52"/>
      <c r="TTJ90" s="52"/>
      <c r="TTK90" s="52"/>
      <c r="TTL90" s="52"/>
      <c r="TTM90" s="52"/>
      <c r="TTN90" s="52"/>
      <c r="TTO90" s="52"/>
      <c r="TTP90" s="52"/>
      <c r="TTQ90" s="52"/>
      <c r="TTR90" s="52"/>
      <c r="TTS90" s="52"/>
      <c r="TTT90" s="52"/>
      <c r="TTU90" s="52"/>
      <c r="TTV90" s="52"/>
      <c r="TTW90" s="52"/>
      <c r="TTX90" s="52"/>
      <c r="TTY90" s="52"/>
      <c r="TTZ90" s="52"/>
      <c r="TUA90" s="52"/>
      <c r="TUB90" s="52"/>
      <c r="TUC90" s="52"/>
      <c r="TUD90" s="52"/>
      <c r="TUE90" s="52"/>
      <c r="TUF90" s="52"/>
      <c r="TUG90" s="52"/>
      <c r="TUH90" s="52"/>
      <c r="TUI90" s="52"/>
      <c r="TUJ90" s="52"/>
      <c r="TUK90" s="52"/>
      <c r="TUL90" s="52"/>
      <c r="TUM90" s="52"/>
      <c r="TUN90" s="52"/>
      <c r="TUO90" s="52"/>
      <c r="TUP90" s="52"/>
      <c r="TUQ90" s="52"/>
      <c r="TUR90" s="52"/>
      <c r="TUS90" s="52"/>
      <c r="TUT90" s="52"/>
      <c r="TUU90" s="52"/>
      <c r="TUV90" s="52"/>
      <c r="TUW90" s="52"/>
      <c r="TUX90" s="52"/>
      <c r="TUY90" s="52"/>
      <c r="TUZ90" s="52"/>
      <c r="TVA90" s="52"/>
      <c r="TVB90" s="52"/>
      <c r="TVC90" s="52"/>
      <c r="TVD90" s="52"/>
      <c r="TVE90" s="52"/>
      <c r="TVF90" s="52"/>
      <c r="TVG90" s="52"/>
      <c r="TVH90" s="52"/>
      <c r="TVI90" s="52"/>
      <c r="TVJ90" s="52"/>
      <c r="TVK90" s="52"/>
      <c r="TVL90" s="52"/>
      <c r="TVM90" s="52"/>
      <c r="TVN90" s="52"/>
      <c r="TVO90" s="52"/>
      <c r="TVP90" s="52"/>
      <c r="TVQ90" s="52"/>
      <c r="TVR90" s="52"/>
      <c r="TVS90" s="52"/>
      <c r="TVT90" s="52"/>
      <c r="TVU90" s="52"/>
      <c r="TVV90" s="52"/>
      <c r="TVW90" s="52"/>
      <c r="TVX90" s="52"/>
      <c r="TVY90" s="52"/>
      <c r="TVZ90" s="52"/>
      <c r="TWA90" s="52"/>
      <c r="TWB90" s="52"/>
      <c r="TWC90" s="52"/>
      <c r="TWD90" s="52"/>
      <c r="TWE90" s="52"/>
      <c r="TWF90" s="52"/>
      <c r="TWG90" s="52"/>
      <c r="TWH90" s="52"/>
      <c r="TWI90" s="52"/>
      <c r="TWJ90" s="52"/>
      <c r="TWK90" s="52"/>
      <c r="TWL90" s="52"/>
      <c r="TWM90" s="52"/>
      <c r="TWN90" s="52"/>
      <c r="TWO90" s="52"/>
      <c r="TWP90" s="52"/>
      <c r="TWQ90" s="52"/>
      <c r="TWR90" s="52"/>
      <c r="TWS90" s="52"/>
      <c r="TWT90" s="52"/>
      <c r="TWU90" s="52"/>
      <c r="TWV90" s="52"/>
      <c r="TWW90" s="52"/>
      <c r="TWX90" s="52"/>
      <c r="TWY90" s="52"/>
      <c r="TWZ90" s="52"/>
      <c r="TXA90" s="52"/>
      <c r="TXB90" s="52"/>
      <c r="TXC90" s="52"/>
      <c r="TXD90" s="52"/>
      <c r="TXE90" s="52"/>
      <c r="TXF90" s="52"/>
      <c r="TXG90" s="52"/>
      <c r="TXH90" s="52"/>
      <c r="TXI90" s="52"/>
      <c r="TXJ90" s="52"/>
      <c r="TXK90" s="52"/>
      <c r="TXL90" s="52"/>
      <c r="TXM90" s="52"/>
      <c r="TXN90" s="52"/>
      <c r="TXO90" s="52"/>
      <c r="TXP90" s="52"/>
      <c r="TXQ90" s="52"/>
      <c r="TXR90" s="52"/>
      <c r="TXS90" s="52"/>
      <c r="TXT90" s="52"/>
      <c r="TXU90" s="52"/>
      <c r="TXV90" s="52"/>
      <c r="TXW90" s="52"/>
      <c r="TXX90" s="52"/>
      <c r="TXY90" s="52"/>
      <c r="TXZ90" s="52"/>
      <c r="TYA90" s="52"/>
      <c r="TYB90" s="52"/>
      <c r="TYC90" s="52"/>
      <c r="TYD90" s="52"/>
      <c r="TYE90" s="52"/>
      <c r="TYF90" s="52"/>
      <c r="TYG90" s="52"/>
      <c r="TYH90" s="52"/>
      <c r="TYI90" s="52"/>
      <c r="TYJ90" s="52"/>
      <c r="TYK90" s="52"/>
      <c r="TYL90" s="52"/>
      <c r="TYM90" s="52"/>
      <c r="TYN90" s="52"/>
      <c r="TYO90" s="52"/>
      <c r="TYP90" s="52"/>
      <c r="TYQ90" s="52"/>
      <c r="TYR90" s="52"/>
      <c r="TYS90" s="52"/>
      <c r="TYT90" s="52"/>
      <c r="TYU90" s="52"/>
      <c r="TYV90" s="52"/>
      <c r="TYW90" s="52"/>
      <c r="TYX90" s="52"/>
      <c r="TYY90" s="52"/>
      <c r="TYZ90" s="52"/>
      <c r="TZA90" s="52"/>
      <c r="TZB90" s="52"/>
      <c r="TZC90" s="52"/>
      <c r="TZD90" s="52"/>
      <c r="TZE90" s="52"/>
      <c r="TZF90" s="52"/>
      <c r="TZG90" s="52"/>
      <c r="TZH90" s="52"/>
      <c r="TZI90" s="52"/>
      <c r="TZJ90" s="52"/>
      <c r="TZK90" s="52"/>
      <c r="TZL90" s="52"/>
      <c r="TZM90" s="52"/>
      <c r="TZN90" s="52"/>
      <c r="TZO90" s="52"/>
      <c r="TZP90" s="52"/>
      <c r="TZQ90" s="52"/>
      <c r="TZR90" s="52"/>
      <c r="TZS90" s="52"/>
      <c r="TZT90" s="52"/>
      <c r="TZU90" s="52"/>
      <c r="TZV90" s="52"/>
      <c r="TZW90" s="52"/>
      <c r="TZX90" s="52"/>
      <c r="TZY90" s="52"/>
      <c r="TZZ90" s="52"/>
      <c r="UAA90" s="52"/>
      <c r="UAB90" s="52"/>
      <c r="UAC90" s="52"/>
      <c r="UAD90" s="52"/>
      <c r="UAE90" s="52"/>
      <c r="UAF90" s="52"/>
      <c r="UAG90" s="52"/>
      <c r="UAH90" s="52"/>
      <c r="UAI90" s="52"/>
      <c r="UAJ90" s="52"/>
      <c r="UAK90" s="52"/>
      <c r="UAL90" s="52"/>
      <c r="UAM90" s="52"/>
      <c r="UAN90" s="52"/>
      <c r="UAO90" s="52"/>
      <c r="UAP90" s="52"/>
      <c r="UAQ90" s="52"/>
      <c r="UAR90" s="52"/>
      <c r="UAS90" s="52"/>
      <c r="UAT90" s="52"/>
      <c r="UAU90" s="52"/>
      <c r="UAV90" s="52"/>
      <c r="UAW90" s="52"/>
      <c r="UAX90" s="52"/>
      <c r="UAY90" s="52"/>
      <c r="UAZ90" s="52"/>
      <c r="UBA90" s="52"/>
      <c r="UBB90" s="52"/>
      <c r="UBC90" s="52"/>
      <c r="UBD90" s="52"/>
      <c r="UBE90" s="52"/>
      <c r="UBF90" s="52"/>
      <c r="UBG90" s="52"/>
      <c r="UBH90" s="52"/>
      <c r="UBI90" s="52"/>
      <c r="UBJ90" s="52"/>
      <c r="UBK90" s="52"/>
      <c r="UBL90" s="52"/>
      <c r="UBM90" s="52"/>
      <c r="UBN90" s="52"/>
      <c r="UBO90" s="52"/>
      <c r="UBP90" s="52"/>
      <c r="UBQ90" s="52"/>
      <c r="UBR90" s="52"/>
      <c r="UBS90" s="52"/>
      <c r="UBT90" s="52"/>
      <c r="UBU90" s="52"/>
      <c r="UBV90" s="52"/>
      <c r="UBW90" s="52"/>
      <c r="UBX90" s="52"/>
      <c r="UBY90" s="52"/>
      <c r="UBZ90" s="52"/>
      <c r="UCA90" s="52"/>
      <c r="UCB90" s="52"/>
      <c r="UCC90" s="52"/>
      <c r="UCD90" s="52"/>
      <c r="UCE90" s="52"/>
      <c r="UCF90" s="52"/>
      <c r="UCG90" s="52"/>
      <c r="UCH90" s="52"/>
      <c r="UCI90" s="52"/>
      <c r="UCJ90" s="52"/>
      <c r="UCK90" s="52"/>
      <c r="UCL90" s="52"/>
      <c r="UCM90" s="52"/>
      <c r="UCN90" s="52"/>
      <c r="UCO90" s="52"/>
      <c r="UCP90" s="52"/>
      <c r="UCQ90" s="52"/>
      <c r="UCR90" s="52"/>
      <c r="UCS90" s="52"/>
      <c r="UCT90" s="52"/>
      <c r="UCU90" s="52"/>
      <c r="UCV90" s="52"/>
      <c r="UCW90" s="52"/>
      <c r="UCX90" s="52"/>
      <c r="UCY90" s="52"/>
      <c r="UCZ90" s="52"/>
      <c r="UDA90" s="52"/>
      <c r="UDB90" s="52"/>
      <c r="UDC90" s="52"/>
      <c r="UDD90" s="52"/>
      <c r="UDE90" s="52"/>
      <c r="UDF90" s="52"/>
      <c r="UDG90" s="52"/>
      <c r="UDH90" s="52"/>
      <c r="UDI90" s="52"/>
      <c r="UDJ90" s="52"/>
      <c r="UDK90" s="52"/>
      <c r="UDL90" s="52"/>
      <c r="UDM90" s="52"/>
      <c r="UDN90" s="52"/>
      <c r="UDO90" s="52"/>
      <c r="UDP90" s="52"/>
      <c r="UDQ90" s="52"/>
      <c r="UDR90" s="52"/>
      <c r="UDS90" s="52"/>
      <c r="UDT90" s="52"/>
      <c r="UDU90" s="52"/>
      <c r="UDV90" s="52"/>
      <c r="UDW90" s="52"/>
      <c r="UDX90" s="52"/>
      <c r="UDY90" s="52"/>
      <c r="UDZ90" s="52"/>
      <c r="UEA90" s="52"/>
      <c r="UEB90" s="52"/>
      <c r="UEC90" s="52"/>
      <c r="UED90" s="52"/>
      <c r="UEE90" s="52"/>
      <c r="UEF90" s="52"/>
      <c r="UEG90" s="52"/>
      <c r="UEH90" s="52"/>
      <c r="UEI90" s="52"/>
      <c r="UEJ90" s="52"/>
      <c r="UEK90" s="52"/>
      <c r="UEL90" s="52"/>
      <c r="UEM90" s="52"/>
      <c r="UEN90" s="52"/>
      <c r="UEO90" s="52"/>
      <c r="UEP90" s="52"/>
      <c r="UEQ90" s="52"/>
      <c r="UER90" s="52"/>
      <c r="UES90" s="52"/>
      <c r="UET90" s="52"/>
      <c r="UEU90" s="52"/>
      <c r="UEV90" s="52"/>
      <c r="UEW90" s="52"/>
      <c r="UEX90" s="52"/>
      <c r="UEY90" s="52"/>
      <c r="UEZ90" s="52"/>
      <c r="UFA90" s="52"/>
      <c r="UFB90" s="52"/>
      <c r="UFC90" s="52"/>
      <c r="UFD90" s="52"/>
      <c r="UFE90" s="52"/>
      <c r="UFF90" s="52"/>
      <c r="UFG90" s="52"/>
      <c r="UFH90" s="52"/>
      <c r="UFI90" s="52"/>
      <c r="UFJ90" s="52"/>
      <c r="UFK90" s="52"/>
      <c r="UFL90" s="52"/>
      <c r="UFM90" s="52"/>
      <c r="UFN90" s="52"/>
      <c r="UFO90" s="52"/>
      <c r="UFP90" s="52"/>
      <c r="UFQ90" s="52"/>
      <c r="UFR90" s="52"/>
      <c r="UFS90" s="52"/>
      <c r="UFT90" s="52"/>
      <c r="UFU90" s="52"/>
      <c r="UFV90" s="52"/>
      <c r="UFW90" s="52"/>
      <c r="UFX90" s="52"/>
      <c r="UFY90" s="52"/>
      <c r="UFZ90" s="52"/>
      <c r="UGA90" s="52"/>
      <c r="UGB90" s="52"/>
      <c r="UGC90" s="52"/>
      <c r="UGD90" s="52"/>
      <c r="UGE90" s="52"/>
      <c r="UGF90" s="52"/>
      <c r="UGG90" s="52"/>
      <c r="UGH90" s="52"/>
      <c r="UGI90" s="52"/>
      <c r="UGJ90" s="52"/>
      <c r="UGK90" s="52"/>
      <c r="UGL90" s="52"/>
      <c r="UGM90" s="52"/>
      <c r="UGN90" s="52"/>
      <c r="UGO90" s="52"/>
      <c r="UGP90" s="52"/>
      <c r="UGQ90" s="52"/>
      <c r="UGR90" s="52"/>
      <c r="UGS90" s="52"/>
      <c r="UGT90" s="52"/>
      <c r="UGU90" s="52"/>
      <c r="UGV90" s="52"/>
      <c r="UGW90" s="52"/>
      <c r="UGX90" s="52"/>
      <c r="UGY90" s="52"/>
      <c r="UGZ90" s="52"/>
      <c r="UHA90" s="52"/>
      <c r="UHB90" s="52"/>
      <c r="UHC90" s="52"/>
      <c r="UHD90" s="52"/>
      <c r="UHE90" s="52"/>
      <c r="UHF90" s="52"/>
      <c r="UHG90" s="52"/>
      <c r="UHH90" s="52"/>
      <c r="UHI90" s="52"/>
      <c r="UHJ90" s="52"/>
      <c r="UHK90" s="52"/>
      <c r="UHL90" s="52"/>
      <c r="UHM90" s="52"/>
      <c r="UHN90" s="52"/>
      <c r="UHO90" s="52"/>
      <c r="UHP90" s="52"/>
      <c r="UHQ90" s="52"/>
      <c r="UHR90" s="52"/>
      <c r="UHS90" s="52"/>
      <c r="UHT90" s="52"/>
      <c r="UHU90" s="52"/>
      <c r="UHV90" s="52"/>
      <c r="UHW90" s="52"/>
      <c r="UHX90" s="52"/>
      <c r="UHY90" s="52"/>
      <c r="UHZ90" s="52"/>
      <c r="UIA90" s="52"/>
      <c r="UIB90" s="52"/>
      <c r="UIC90" s="52"/>
      <c r="UID90" s="52"/>
      <c r="UIE90" s="52"/>
      <c r="UIF90" s="52"/>
      <c r="UIG90" s="52"/>
      <c r="UIH90" s="52"/>
      <c r="UII90" s="52"/>
      <c r="UIJ90" s="52"/>
      <c r="UIK90" s="52"/>
      <c r="UIL90" s="52"/>
      <c r="UIM90" s="52"/>
      <c r="UIN90" s="52"/>
      <c r="UIO90" s="52"/>
      <c r="UIP90" s="52"/>
      <c r="UIQ90" s="52"/>
      <c r="UIR90" s="52"/>
      <c r="UIS90" s="52"/>
      <c r="UIT90" s="52"/>
      <c r="UIU90" s="52"/>
      <c r="UIV90" s="52"/>
      <c r="UIW90" s="52"/>
      <c r="UIX90" s="52"/>
      <c r="UIY90" s="52"/>
      <c r="UIZ90" s="52"/>
      <c r="UJA90" s="52"/>
      <c r="UJB90" s="52"/>
      <c r="UJC90" s="52"/>
      <c r="UJD90" s="52"/>
      <c r="UJE90" s="52"/>
      <c r="UJF90" s="52"/>
      <c r="UJG90" s="52"/>
      <c r="UJH90" s="52"/>
      <c r="UJI90" s="52"/>
      <c r="UJJ90" s="52"/>
      <c r="UJK90" s="52"/>
      <c r="UJL90" s="52"/>
      <c r="UJM90" s="52"/>
      <c r="UJN90" s="52"/>
      <c r="UJO90" s="52"/>
      <c r="UJP90" s="52"/>
      <c r="UJQ90" s="52"/>
      <c r="UJR90" s="52"/>
      <c r="UJS90" s="52"/>
      <c r="UJT90" s="52"/>
      <c r="UJU90" s="52"/>
      <c r="UJV90" s="52"/>
      <c r="UJW90" s="52"/>
      <c r="UJX90" s="52"/>
      <c r="UJY90" s="52"/>
      <c r="UJZ90" s="52"/>
      <c r="UKA90" s="52"/>
      <c r="UKB90" s="52"/>
      <c r="UKC90" s="52"/>
      <c r="UKD90" s="52"/>
      <c r="UKE90" s="52"/>
      <c r="UKF90" s="52"/>
      <c r="UKG90" s="52"/>
      <c r="UKH90" s="52"/>
      <c r="UKI90" s="52"/>
      <c r="UKJ90" s="52"/>
      <c r="UKK90" s="52"/>
      <c r="UKL90" s="52"/>
      <c r="UKM90" s="52"/>
      <c r="UKN90" s="52"/>
      <c r="UKO90" s="52"/>
      <c r="UKP90" s="52"/>
      <c r="UKQ90" s="52"/>
      <c r="UKR90" s="52"/>
      <c r="UKS90" s="52"/>
      <c r="UKT90" s="52"/>
      <c r="UKU90" s="52"/>
      <c r="UKV90" s="52"/>
      <c r="UKW90" s="52"/>
      <c r="UKX90" s="52"/>
      <c r="UKY90" s="52"/>
      <c r="UKZ90" s="52"/>
      <c r="ULA90" s="52"/>
      <c r="ULB90" s="52"/>
      <c r="ULC90" s="52"/>
      <c r="ULD90" s="52"/>
      <c r="ULE90" s="52"/>
      <c r="ULF90" s="52"/>
      <c r="ULG90" s="52"/>
      <c r="ULH90" s="52"/>
      <c r="ULI90" s="52"/>
      <c r="ULJ90" s="52"/>
      <c r="ULK90" s="52"/>
      <c r="ULL90" s="52"/>
      <c r="ULM90" s="52"/>
      <c r="ULN90" s="52"/>
      <c r="ULO90" s="52"/>
      <c r="ULP90" s="52"/>
      <c r="ULQ90" s="52"/>
      <c r="ULR90" s="52"/>
      <c r="ULS90" s="52"/>
      <c r="ULT90" s="52"/>
      <c r="ULU90" s="52"/>
      <c r="ULV90" s="52"/>
      <c r="ULW90" s="52"/>
      <c r="ULX90" s="52"/>
      <c r="ULY90" s="52"/>
      <c r="ULZ90" s="52"/>
      <c r="UMA90" s="52"/>
      <c r="UMB90" s="52"/>
      <c r="UMC90" s="52"/>
      <c r="UMD90" s="52"/>
      <c r="UME90" s="52"/>
      <c r="UMF90" s="52"/>
      <c r="UMG90" s="52"/>
      <c r="UMH90" s="52"/>
      <c r="UMI90" s="52"/>
      <c r="UMJ90" s="52"/>
      <c r="UMK90" s="52"/>
      <c r="UML90" s="52"/>
      <c r="UMM90" s="52"/>
      <c r="UMN90" s="52"/>
      <c r="UMO90" s="52"/>
      <c r="UMP90" s="52"/>
      <c r="UMQ90" s="52"/>
      <c r="UMR90" s="52"/>
      <c r="UMS90" s="52"/>
      <c r="UMT90" s="52"/>
      <c r="UMU90" s="52"/>
      <c r="UMV90" s="52"/>
      <c r="UMW90" s="52"/>
      <c r="UMX90" s="52"/>
      <c r="UMY90" s="52"/>
      <c r="UMZ90" s="52"/>
      <c r="UNA90" s="52"/>
      <c r="UNB90" s="52"/>
      <c r="UNC90" s="52"/>
      <c r="UND90" s="52"/>
      <c r="UNE90" s="52"/>
      <c r="UNF90" s="52"/>
      <c r="UNG90" s="52"/>
      <c r="UNH90" s="52"/>
      <c r="UNI90" s="52"/>
      <c r="UNJ90" s="52"/>
      <c r="UNK90" s="52"/>
      <c r="UNL90" s="52"/>
      <c r="UNM90" s="52"/>
      <c r="UNN90" s="52"/>
      <c r="UNO90" s="52"/>
      <c r="UNP90" s="52"/>
      <c r="UNQ90" s="52"/>
      <c r="UNR90" s="52"/>
      <c r="UNS90" s="52"/>
      <c r="UNT90" s="52"/>
      <c r="UNU90" s="52"/>
      <c r="UNV90" s="52"/>
      <c r="UNW90" s="52"/>
      <c r="UNX90" s="52"/>
      <c r="UNY90" s="52"/>
      <c r="UNZ90" s="52"/>
      <c r="UOA90" s="52"/>
      <c r="UOB90" s="52"/>
      <c r="UOC90" s="52"/>
      <c r="UOD90" s="52"/>
      <c r="UOE90" s="52"/>
      <c r="UOF90" s="52"/>
      <c r="UOG90" s="52"/>
      <c r="UOH90" s="52"/>
      <c r="UOI90" s="52"/>
      <c r="UOJ90" s="52"/>
      <c r="UOK90" s="52"/>
      <c r="UOL90" s="52"/>
      <c r="UOM90" s="52"/>
      <c r="UON90" s="52"/>
      <c r="UOO90" s="52"/>
      <c r="UOP90" s="52"/>
      <c r="UOQ90" s="52"/>
      <c r="UOR90" s="52"/>
      <c r="UOS90" s="52"/>
      <c r="UOT90" s="52"/>
      <c r="UOU90" s="52"/>
      <c r="UOV90" s="52"/>
      <c r="UOW90" s="52"/>
      <c r="UOX90" s="52"/>
      <c r="UOY90" s="52"/>
      <c r="UOZ90" s="52"/>
      <c r="UPA90" s="52"/>
      <c r="UPB90" s="52"/>
      <c r="UPC90" s="52"/>
      <c r="UPD90" s="52"/>
      <c r="UPE90" s="52"/>
      <c r="UPF90" s="52"/>
      <c r="UPG90" s="52"/>
      <c r="UPH90" s="52"/>
      <c r="UPI90" s="52"/>
      <c r="UPJ90" s="52"/>
      <c r="UPK90" s="52"/>
      <c r="UPL90" s="52"/>
      <c r="UPM90" s="52"/>
      <c r="UPN90" s="52"/>
      <c r="UPO90" s="52"/>
      <c r="UPP90" s="52"/>
      <c r="UPQ90" s="52"/>
      <c r="UPR90" s="52"/>
      <c r="UPS90" s="52"/>
      <c r="UPT90" s="52"/>
      <c r="UPU90" s="52"/>
      <c r="UPV90" s="52"/>
      <c r="UPW90" s="52"/>
      <c r="UPX90" s="52"/>
      <c r="UPY90" s="52"/>
      <c r="UPZ90" s="52"/>
      <c r="UQA90" s="52"/>
      <c r="UQB90" s="52"/>
      <c r="UQC90" s="52"/>
      <c r="UQD90" s="52"/>
      <c r="UQE90" s="52"/>
      <c r="UQF90" s="52"/>
      <c r="UQG90" s="52"/>
      <c r="UQH90" s="52"/>
      <c r="UQI90" s="52"/>
      <c r="UQJ90" s="52"/>
      <c r="UQK90" s="52"/>
      <c r="UQL90" s="52"/>
      <c r="UQM90" s="52"/>
      <c r="UQN90" s="52"/>
      <c r="UQO90" s="52"/>
      <c r="UQP90" s="52"/>
      <c r="UQQ90" s="52"/>
      <c r="UQR90" s="52"/>
      <c r="UQS90" s="52"/>
      <c r="UQT90" s="52"/>
      <c r="UQU90" s="52"/>
      <c r="UQV90" s="52"/>
      <c r="UQW90" s="52"/>
      <c r="UQX90" s="52"/>
      <c r="UQY90" s="52"/>
      <c r="UQZ90" s="52"/>
      <c r="URA90" s="52"/>
      <c r="URB90" s="52"/>
      <c r="URC90" s="52"/>
      <c r="URD90" s="52"/>
      <c r="URE90" s="52"/>
      <c r="URF90" s="52"/>
      <c r="URG90" s="52"/>
      <c r="URH90" s="52"/>
      <c r="URI90" s="52"/>
      <c r="URJ90" s="52"/>
      <c r="URK90" s="52"/>
      <c r="URL90" s="52"/>
      <c r="URM90" s="52"/>
      <c r="URN90" s="52"/>
      <c r="URO90" s="52"/>
      <c r="URP90" s="52"/>
      <c r="URQ90" s="52"/>
      <c r="URR90" s="52"/>
      <c r="URS90" s="52"/>
      <c r="URT90" s="52"/>
      <c r="URU90" s="52"/>
      <c r="URV90" s="52"/>
      <c r="URW90" s="52"/>
      <c r="URX90" s="52"/>
      <c r="URY90" s="52"/>
      <c r="URZ90" s="52"/>
      <c r="USA90" s="52"/>
      <c r="USB90" s="52"/>
      <c r="USC90" s="52"/>
      <c r="USD90" s="52"/>
      <c r="USE90" s="52"/>
      <c r="USF90" s="52"/>
      <c r="USG90" s="52"/>
      <c r="USH90" s="52"/>
      <c r="USI90" s="52"/>
      <c r="USJ90" s="52"/>
      <c r="USK90" s="52"/>
      <c r="USL90" s="52"/>
      <c r="USM90" s="52"/>
      <c r="USN90" s="52"/>
      <c r="USO90" s="52"/>
      <c r="USP90" s="52"/>
      <c r="USQ90" s="52"/>
      <c r="USR90" s="52"/>
      <c r="USS90" s="52"/>
      <c r="UST90" s="52"/>
      <c r="USU90" s="52"/>
      <c r="USV90" s="52"/>
      <c r="USW90" s="52"/>
      <c r="USX90" s="52"/>
      <c r="USY90" s="52"/>
      <c r="USZ90" s="52"/>
      <c r="UTA90" s="52"/>
      <c r="UTB90" s="52"/>
      <c r="UTC90" s="52"/>
      <c r="UTD90" s="52"/>
      <c r="UTE90" s="52"/>
      <c r="UTF90" s="52"/>
      <c r="UTG90" s="52"/>
      <c r="UTH90" s="52"/>
      <c r="UTI90" s="52"/>
      <c r="UTJ90" s="52"/>
      <c r="UTK90" s="52"/>
      <c r="UTL90" s="52"/>
      <c r="UTM90" s="52"/>
      <c r="UTN90" s="52"/>
      <c r="UTO90" s="52"/>
      <c r="UTP90" s="52"/>
      <c r="UTQ90" s="52"/>
      <c r="UTR90" s="52"/>
      <c r="UTS90" s="52"/>
      <c r="UTT90" s="52"/>
      <c r="UTU90" s="52"/>
      <c r="UTV90" s="52"/>
      <c r="UTW90" s="52"/>
      <c r="UTX90" s="52"/>
      <c r="UTY90" s="52"/>
      <c r="UTZ90" s="52"/>
      <c r="UUA90" s="52"/>
      <c r="UUB90" s="52"/>
      <c r="UUC90" s="52"/>
      <c r="UUD90" s="52"/>
      <c r="UUE90" s="52"/>
      <c r="UUF90" s="52"/>
      <c r="UUG90" s="52"/>
      <c r="UUH90" s="52"/>
      <c r="UUI90" s="52"/>
      <c r="UUJ90" s="52"/>
      <c r="UUK90" s="52"/>
      <c r="UUL90" s="52"/>
      <c r="UUM90" s="52"/>
      <c r="UUN90" s="52"/>
      <c r="UUO90" s="52"/>
      <c r="UUP90" s="52"/>
      <c r="UUQ90" s="52"/>
      <c r="UUR90" s="52"/>
      <c r="UUS90" s="52"/>
      <c r="UUT90" s="52"/>
      <c r="UUU90" s="52"/>
      <c r="UUV90" s="52"/>
      <c r="UUW90" s="52"/>
      <c r="UUX90" s="52"/>
      <c r="UUY90" s="52"/>
      <c r="UUZ90" s="52"/>
      <c r="UVA90" s="52"/>
      <c r="UVB90" s="52"/>
      <c r="UVC90" s="52"/>
      <c r="UVD90" s="52"/>
      <c r="UVE90" s="52"/>
      <c r="UVF90" s="52"/>
      <c r="UVG90" s="52"/>
      <c r="UVH90" s="52"/>
      <c r="UVI90" s="52"/>
      <c r="UVJ90" s="52"/>
      <c r="UVK90" s="52"/>
      <c r="UVL90" s="52"/>
      <c r="UVM90" s="52"/>
      <c r="UVN90" s="52"/>
      <c r="UVO90" s="52"/>
      <c r="UVP90" s="52"/>
      <c r="UVQ90" s="52"/>
      <c r="UVR90" s="52"/>
      <c r="UVS90" s="52"/>
      <c r="UVT90" s="52"/>
      <c r="UVU90" s="52"/>
      <c r="UVV90" s="52"/>
      <c r="UVW90" s="52"/>
      <c r="UVX90" s="52"/>
      <c r="UVY90" s="52"/>
      <c r="UVZ90" s="52"/>
      <c r="UWA90" s="52"/>
      <c r="UWB90" s="52"/>
      <c r="UWC90" s="52"/>
      <c r="UWD90" s="52"/>
      <c r="UWE90" s="52"/>
      <c r="UWF90" s="52"/>
      <c r="UWG90" s="52"/>
      <c r="UWH90" s="52"/>
      <c r="UWI90" s="52"/>
      <c r="UWJ90" s="52"/>
      <c r="UWK90" s="52"/>
      <c r="UWL90" s="52"/>
      <c r="UWM90" s="52"/>
      <c r="UWN90" s="52"/>
      <c r="UWO90" s="52"/>
      <c r="UWP90" s="52"/>
      <c r="UWQ90" s="52"/>
      <c r="UWR90" s="52"/>
      <c r="UWS90" s="52"/>
      <c r="UWT90" s="52"/>
      <c r="UWU90" s="52"/>
      <c r="UWV90" s="52"/>
      <c r="UWW90" s="52"/>
      <c r="UWX90" s="52"/>
      <c r="UWY90" s="52"/>
      <c r="UWZ90" s="52"/>
      <c r="UXA90" s="52"/>
      <c r="UXB90" s="52"/>
      <c r="UXC90" s="52"/>
      <c r="UXD90" s="52"/>
      <c r="UXE90" s="52"/>
      <c r="UXF90" s="52"/>
      <c r="UXG90" s="52"/>
      <c r="UXH90" s="52"/>
      <c r="UXI90" s="52"/>
      <c r="UXJ90" s="52"/>
      <c r="UXK90" s="52"/>
      <c r="UXL90" s="52"/>
      <c r="UXM90" s="52"/>
      <c r="UXN90" s="52"/>
      <c r="UXO90" s="52"/>
      <c r="UXP90" s="52"/>
      <c r="UXQ90" s="52"/>
      <c r="UXR90" s="52"/>
      <c r="UXS90" s="52"/>
      <c r="UXT90" s="52"/>
      <c r="UXU90" s="52"/>
      <c r="UXV90" s="52"/>
      <c r="UXW90" s="52"/>
      <c r="UXX90" s="52"/>
      <c r="UXY90" s="52"/>
      <c r="UXZ90" s="52"/>
      <c r="UYA90" s="52"/>
      <c r="UYB90" s="52"/>
      <c r="UYC90" s="52"/>
      <c r="UYD90" s="52"/>
      <c r="UYE90" s="52"/>
      <c r="UYF90" s="52"/>
      <c r="UYG90" s="52"/>
      <c r="UYH90" s="52"/>
      <c r="UYI90" s="52"/>
      <c r="UYJ90" s="52"/>
      <c r="UYK90" s="52"/>
      <c r="UYL90" s="52"/>
      <c r="UYM90" s="52"/>
      <c r="UYN90" s="52"/>
      <c r="UYO90" s="52"/>
      <c r="UYP90" s="52"/>
      <c r="UYQ90" s="52"/>
      <c r="UYR90" s="52"/>
      <c r="UYS90" s="52"/>
      <c r="UYT90" s="52"/>
      <c r="UYU90" s="52"/>
      <c r="UYV90" s="52"/>
      <c r="UYW90" s="52"/>
      <c r="UYX90" s="52"/>
      <c r="UYY90" s="52"/>
      <c r="UYZ90" s="52"/>
      <c r="UZA90" s="52"/>
      <c r="UZB90" s="52"/>
      <c r="UZC90" s="52"/>
      <c r="UZD90" s="52"/>
      <c r="UZE90" s="52"/>
      <c r="UZF90" s="52"/>
      <c r="UZG90" s="52"/>
      <c r="UZH90" s="52"/>
      <c r="UZI90" s="52"/>
      <c r="UZJ90" s="52"/>
      <c r="UZK90" s="52"/>
      <c r="UZL90" s="52"/>
      <c r="UZM90" s="52"/>
      <c r="UZN90" s="52"/>
      <c r="UZO90" s="52"/>
      <c r="UZP90" s="52"/>
      <c r="UZQ90" s="52"/>
      <c r="UZR90" s="52"/>
      <c r="UZS90" s="52"/>
      <c r="UZT90" s="52"/>
      <c r="UZU90" s="52"/>
      <c r="UZV90" s="52"/>
      <c r="UZW90" s="52"/>
      <c r="UZX90" s="52"/>
      <c r="UZY90" s="52"/>
      <c r="UZZ90" s="52"/>
      <c r="VAA90" s="52"/>
      <c r="VAB90" s="52"/>
      <c r="VAC90" s="52"/>
      <c r="VAD90" s="52"/>
      <c r="VAE90" s="52"/>
      <c r="VAF90" s="52"/>
      <c r="VAG90" s="52"/>
      <c r="VAH90" s="52"/>
      <c r="VAI90" s="52"/>
      <c r="VAJ90" s="52"/>
      <c r="VAK90" s="52"/>
      <c r="VAL90" s="52"/>
      <c r="VAM90" s="52"/>
      <c r="VAN90" s="52"/>
      <c r="VAO90" s="52"/>
      <c r="VAP90" s="52"/>
      <c r="VAQ90" s="52"/>
      <c r="VAR90" s="52"/>
      <c r="VAS90" s="52"/>
      <c r="VAT90" s="52"/>
      <c r="VAU90" s="52"/>
      <c r="VAV90" s="52"/>
      <c r="VAW90" s="52"/>
      <c r="VAX90" s="52"/>
      <c r="VAY90" s="52"/>
      <c r="VAZ90" s="52"/>
      <c r="VBA90" s="52"/>
      <c r="VBB90" s="52"/>
      <c r="VBC90" s="52"/>
      <c r="VBD90" s="52"/>
      <c r="VBE90" s="52"/>
      <c r="VBF90" s="52"/>
      <c r="VBG90" s="52"/>
      <c r="VBH90" s="52"/>
      <c r="VBI90" s="52"/>
      <c r="VBJ90" s="52"/>
      <c r="VBK90" s="52"/>
      <c r="VBL90" s="52"/>
      <c r="VBM90" s="52"/>
      <c r="VBN90" s="52"/>
      <c r="VBO90" s="52"/>
      <c r="VBP90" s="52"/>
      <c r="VBQ90" s="52"/>
      <c r="VBR90" s="52"/>
      <c r="VBS90" s="52"/>
      <c r="VBT90" s="52"/>
      <c r="VBU90" s="52"/>
      <c r="VBV90" s="52"/>
      <c r="VBW90" s="52"/>
      <c r="VBX90" s="52"/>
      <c r="VBY90" s="52"/>
      <c r="VBZ90" s="52"/>
      <c r="VCA90" s="52"/>
      <c r="VCB90" s="52"/>
      <c r="VCC90" s="52"/>
      <c r="VCD90" s="52"/>
      <c r="VCE90" s="52"/>
      <c r="VCF90" s="52"/>
      <c r="VCG90" s="52"/>
      <c r="VCH90" s="52"/>
      <c r="VCI90" s="52"/>
      <c r="VCJ90" s="52"/>
      <c r="VCK90" s="52"/>
      <c r="VCL90" s="52"/>
      <c r="VCM90" s="52"/>
      <c r="VCN90" s="52"/>
      <c r="VCO90" s="52"/>
      <c r="VCP90" s="52"/>
      <c r="VCQ90" s="52"/>
      <c r="VCR90" s="52"/>
      <c r="VCS90" s="52"/>
      <c r="VCT90" s="52"/>
      <c r="VCU90" s="52"/>
      <c r="VCV90" s="52"/>
      <c r="VCW90" s="52"/>
      <c r="VCX90" s="52"/>
      <c r="VCY90" s="52"/>
      <c r="VCZ90" s="52"/>
      <c r="VDA90" s="52"/>
      <c r="VDB90" s="52"/>
      <c r="VDC90" s="52"/>
      <c r="VDD90" s="52"/>
      <c r="VDE90" s="52"/>
      <c r="VDF90" s="52"/>
      <c r="VDG90" s="52"/>
      <c r="VDH90" s="52"/>
      <c r="VDI90" s="52"/>
      <c r="VDJ90" s="52"/>
      <c r="VDK90" s="52"/>
      <c r="VDL90" s="52"/>
      <c r="VDM90" s="52"/>
      <c r="VDN90" s="52"/>
      <c r="VDO90" s="52"/>
      <c r="VDP90" s="52"/>
      <c r="VDQ90" s="52"/>
      <c r="VDR90" s="52"/>
      <c r="VDS90" s="52"/>
      <c r="VDT90" s="52"/>
      <c r="VDU90" s="52"/>
      <c r="VDV90" s="52"/>
      <c r="VDW90" s="52"/>
      <c r="VDX90" s="52"/>
      <c r="VDY90" s="52"/>
      <c r="VDZ90" s="52"/>
      <c r="VEA90" s="52"/>
      <c r="VEB90" s="52"/>
      <c r="VEC90" s="52"/>
      <c r="VED90" s="52"/>
      <c r="VEE90" s="52"/>
      <c r="VEF90" s="52"/>
      <c r="VEG90" s="52"/>
      <c r="VEH90" s="52"/>
      <c r="VEI90" s="52"/>
      <c r="VEJ90" s="52"/>
      <c r="VEK90" s="52"/>
      <c r="VEL90" s="52"/>
      <c r="VEM90" s="52"/>
      <c r="VEN90" s="52"/>
      <c r="VEO90" s="52"/>
      <c r="VEP90" s="52"/>
      <c r="VEQ90" s="52"/>
      <c r="VER90" s="52"/>
      <c r="VES90" s="52"/>
      <c r="VET90" s="52"/>
      <c r="VEU90" s="52"/>
      <c r="VEV90" s="52"/>
      <c r="VEW90" s="52"/>
      <c r="VEX90" s="52"/>
      <c r="VEY90" s="52"/>
      <c r="VEZ90" s="52"/>
      <c r="VFA90" s="52"/>
      <c r="VFB90" s="52"/>
      <c r="VFC90" s="52"/>
      <c r="VFD90" s="52"/>
      <c r="VFE90" s="52"/>
      <c r="VFF90" s="52"/>
      <c r="VFG90" s="52"/>
      <c r="VFH90" s="52"/>
      <c r="VFI90" s="52"/>
      <c r="VFJ90" s="52"/>
      <c r="VFK90" s="52"/>
      <c r="VFL90" s="52"/>
      <c r="VFM90" s="52"/>
      <c r="VFN90" s="52"/>
      <c r="VFO90" s="52"/>
      <c r="VFP90" s="52"/>
      <c r="VFQ90" s="52"/>
      <c r="VFR90" s="52"/>
      <c r="VFS90" s="52"/>
      <c r="VFT90" s="52"/>
      <c r="VFU90" s="52"/>
      <c r="VFV90" s="52"/>
      <c r="VFW90" s="52"/>
      <c r="VFX90" s="52"/>
      <c r="VFY90" s="52"/>
      <c r="VFZ90" s="52"/>
      <c r="VGA90" s="52"/>
      <c r="VGB90" s="52"/>
      <c r="VGC90" s="52"/>
      <c r="VGD90" s="52"/>
      <c r="VGE90" s="52"/>
      <c r="VGF90" s="52"/>
      <c r="VGG90" s="52"/>
      <c r="VGH90" s="52"/>
      <c r="VGI90" s="52"/>
      <c r="VGJ90" s="52"/>
      <c r="VGK90" s="52"/>
      <c r="VGL90" s="52"/>
      <c r="VGM90" s="52"/>
      <c r="VGN90" s="52"/>
      <c r="VGO90" s="52"/>
      <c r="VGP90" s="52"/>
      <c r="VGQ90" s="52"/>
      <c r="VGR90" s="52"/>
      <c r="VGS90" s="52"/>
      <c r="VGT90" s="52"/>
      <c r="VGU90" s="52"/>
      <c r="VGV90" s="52"/>
      <c r="VGW90" s="52"/>
      <c r="VGX90" s="52"/>
      <c r="VGY90" s="52"/>
      <c r="VGZ90" s="52"/>
      <c r="VHA90" s="52"/>
      <c r="VHB90" s="52"/>
      <c r="VHC90" s="52"/>
      <c r="VHD90" s="52"/>
      <c r="VHE90" s="52"/>
      <c r="VHF90" s="52"/>
      <c r="VHG90" s="52"/>
      <c r="VHH90" s="52"/>
      <c r="VHI90" s="52"/>
      <c r="VHJ90" s="52"/>
      <c r="VHK90" s="52"/>
      <c r="VHL90" s="52"/>
      <c r="VHM90" s="52"/>
      <c r="VHN90" s="52"/>
      <c r="VHO90" s="52"/>
      <c r="VHP90" s="52"/>
      <c r="VHQ90" s="52"/>
      <c r="VHR90" s="52"/>
      <c r="VHS90" s="52"/>
      <c r="VHT90" s="52"/>
      <c r="VHU90" s="52"/>
      <c r="VHV90" s="52"/>
      <c r="VHW90" s="52"/>
      <c r="VHX90" s="52"/>
      <c r="VHY90" s="52"/>
      <c r="VHZ90" s="52"/>
      <c r="VIA90" s="52"/>
      <c r="VIB90" s="52"/>
      <c r="VIC90" s="52"/>
      <c r="VID90" s="52"/>
      <c r="VIE90" s="52"/>
      <c r="VIF90" s="52"/>
      <c r="VIG90" s="52"/>
      <c r="VIH90" s="52"/>
      <c r="VII90" s="52"/>
      <c r="VIJ90" s="52"/>
      <c r="VIK90" s="52"/>
      <c r="VIL90" s="52"/>
      <c r="VIM90" s="52"/>
      <c r="VIN90" s="52"/>
      <c r="VIO90" s="52"/>
      <c r="VIP90" s="52"/>
      <c r="VIQ90" s="52"/>
      <c r="VIR90" s="52"/>
      <c r="VIS90" s="52"/>
      <c r="VIT90" s="52"/>
      <c r="VIU90" s="52"/>
      <c r="VIV90" s="52"/>
      <c r="VIW90" s="52"/>
      <c r="VIX90" s="52"/>
      <c r="VIY90" s="52"/>
      <c r="VIZ90" s="52"/>
      <c r="VJA90" s="52"/>
      <c r="VJB90" s="52"/>
      <c r="VJC90" s="52"/>
      <c r="VJD90" s="52"/>
      <c r="VJE90" s="52"/>
      <c r="VJF90" s="52"/>
      <c r="VJG90" s="52"/>
      <c r="VJH90" s="52"/>
      <c r="VJI90" s="52"/>
      <c r="VJJ90" s="52"/>
      <c r="VJK90" s="52"/>
      <c r="VJL90" s="52"/>
      <c r="VJM90" s="52"/>
      <c r="VJN90" s="52"/>
      <c r="VJO90" s="52"/>
      <c r="VJP90" s="52"/>
      <c r="VJQ90" s="52"/>
      <c r="VJR90" s="52"/>
      <c r="VJS90" s="52"/>
      <c r="VJT90" s="52"/>
      <c r="VJU90" s="52"/>
      <c r="VJV90" s="52"/>
      <c r="VJW90" s="52"/>
      <c r="VJX90" s="52"/>
      <c r="VJY90" s="52"/>
      <c r="VJZ90" s="52"/>
      <c r="VKA90" s="52"/>
      <c r="VKB90" s="52"/>
      <c r="VKC90" s="52"/>
      <c r="VKD90" s="52"/>
      <c r="VKE90" s="52"/>
      <c r="VKF90" s="52"/>
      <c r="VKG90" s="52"/>
      <c r="VKH90" s="52"/>
      <c r="VKI90" s="52"/>
      <c r="VKJ90" s="52"/>
      <c r="VKK90" s="52"/>
      <c r="VKL90" s="52"/>
      <c r="VKM90" s="52"/>
      <c r="VKN90" s="52"/>
      <c r="VKO90" s="52"/>
      <c r="VKP90" s="52"/>
      <c r="VKQ90" s="52"/>
      <c r="VKR90" s="52"/>
      <c r="VKS90" s="52"/>
      <c r="VKT90" s="52"/>
      <c r="VKU90" s="52"/>
      <c r="VKV90" s="52"/>
      <c r="VKW90" s="52"/>
      <c r="VKX90" s="52"/>
      <c r="VKY90" s="52"/>
      <c r="VKZ90" s="52"/>
      <c r="VLA90" s="52"/>
      <c r="VLB90" s="52"/>
      <c r="VLC90" s="52"/>
      <c r="VLD90" s="52"/>
      <c r="VLE90" s="52"/>
      <c r="VLF90" s="52"/>
      <c r="VLG90" s="52"/>
      <c r="VLH90" s="52"/>
      <c r="VLI90" s="52"/>
      <c r="VLJ90" s="52"/>
      <c r="VLK90" s="52"/>
      <c r="VLL90" s="52"/>
      <c r="VLM90" s="52"/>
      <c r="VLN90" s="52"/>
      <c r="VLO90" s="52"/>
      <c r="VLP90" s="52"/>
      <c r="VLQ90" s="52"/>
      <c r="VLR90" s="52"/>
      <c r="VLS90" s="52"/>
      <c r="VLT90" s="52"/>
      <c r="VLU90" s="52"/>
      <c r="VLV90" s="52"/>
      <c r="VLW90" s="52"/>
      <c r="VLX90" s="52"/>
      <c r="VLY90" s="52"/>
      <c r="VLZ90" s="52"/>
      <c r="VMA90" s="52"/>
      <c r="VMB90" s="52"/>
      <c r="VMC90" s="52"/>
      <c r="VMD90" s="52"/>
      <c r="VME90" s="52"/>
      <c r="VMF90" s="52"/>
      <c r="VMG90" s="52"/>
      <c r="VMH90" s="52"/>
      <c r="VMI90" s="52"/>
      <c r="VMJ90" s="52"/>
      <c r="VMK90" s="52"/>
      <c r="VML90" s="52"/>
      <c r="VMM90" s="52"/>
      <c r="VMN90" s="52"/>
      <c r="VMO90" s="52"/>
      <c r="VMP90" s="52"/>
      <c r="VMQ90" s="52"/>
      <c r="VMR90" s="52"/>
      <c r="VMS90" s="52"/>
      <c r="VMT90" s="52"/>
      <c r="VMU90" s="52"/>
      <c r="VMV90" s="52"/>
      <c r="VMW90" s="52"/>
      <c r="VMX90" s="52"/>
      <c r="VMY90" s="52"/>
      <c r="VMZ90" s="52"/>
      <c r="VNA90" s="52"/>
      <c r="VNB90" s="52"/>
      <c r="VNC90" s="52"/>
      <c r="VND90" s="52"/>
      <c r="VNE90" s="52"/>
      <c r="VNF90" s="52"/>
      <c r="VNG90" s="52"/>
      <c r="VNH90" s="52"/>
      <c r="VNI90" s="52"/>
      <c r="VNJ90" s="52"/>
      <c r="VNK90" s="52"/>
      <c r="VNL90" s="52"/>
      <c r="VNM90" s="52"/>
      <c r="VNN90" s="52"/>
      <c r="VNO90" s="52"/>
      <c r="VNP90" s="52"/>
      <c r="VNQ90" s="52"/>
      <c r="VNR90" s="52"/>
      <c r="VNS90" s="52"/>
      <c r="VNT90" s="52"/>
      <c r="VNU90" s="52"/>
      <c r="VNV90" s="52"/>
      <c r="VNW90" s="52"/>
      <c r="VNX90" s="52"/>
      <c r="VNY90" s="52"/>
      <c r="VNZ90" s="52"/>
      <c r="VOA90" s="52"/>
      <c r="VOB90" s="52"/>
      <c r="VOC90" s="52"/>
      <c r="VOD90" s="52"/>
      <c r="VOE90" s="52"/>
      <c r="VOF90" s="52"/>
      <c r="VOG90" s="52"/>
      <c r="VOH90" s="52"/>
      <c r="VOI90" s="52"/>
      <c r="VOJ90" s="52"/>
      <c r="VOK90" s="52"/>
      <c r="VOL90" s="52"/>
      <c r="VOM90" s="52"/>
      <c r="VON90" s="52"/>
      <c r="VOO90" s="52"/>
      <c r="VOP90" s="52"/>
      <c r="VOQ90" s="52"/>
      <c r="VOR90" s="52"/>
      <c r="VOS90" s="52"/>
      <c r="VOT90" s="52"/>
      <c r="VOU90" s="52"/>
      <c r="VOV90" s="52"/>
      <c r="VOW90" s="52"/>
      <c r="VOX90" s="52"/>
      <c r="VOY90" s="52"/>
      <c r="VOZ90" s="52"/>
      <c r="VPA90" s="52"/>
      <c r="VPB90" s="52"/>
      <c r="VPC90" s="52"/>
      <c r="VPD90" s="52"/>
      <c r="VPE90" s="52"/>
      <c r="VPF90" s="52"/>
      <c r="VPG90" s="52"/>
      <c r="VPH90" s="52"/>
      <c r="VPI90" s="52"/>
      <c r="VPJ90" s="52"/>
      <c r="VPK90" s="52"/>
      <c r="VPL90" s="52"/>
      <c r="VPM90" s="52"/>
      <c r="VPN90" s="52"/>
      <c r="VPO90" s="52"/>
      <c r="VPP90" s="52"/>
      <c r="VPQ90" s="52"/>
      <c r="VPR90" s="52"/>
      <c r="VPS90" s="52"/>
      <c r="VPT90" s="52"/>
      <c r="VPU90" s="52"/>
      <c r="VPV90" s="52"/>
      <c r="VPW90" s="52"/>
      <c r="VPX90" s="52"/>
      <c r="VPY90" s="52"/>
      <c r="VPZ90" s="52"/>
      <c r="VQA90" s="52"/>
      <c r="VQB90" s="52"/>
      <c r="VQC90" s="52"/>
      <c r="VQD90" s="52"/>
      <c r="VQE90" s="52"/>
      <c r="VQF90" s="52"/>
      <c r="VQG90" s="52"/>
      <c r="VQH90" s="52"/>
      <c r="VQI90" s="52"/>
      <c r="VQJ90" s="52"/>
      <c r="VQK90" s="52"/>
      <c r="VQL90" s="52"/>
      <c r="VQM90" s="52"/>
      <c r="VQN90" s="52"/>
      <c r="VQO90" s="52"/>
      <c r="VQP90" s="52"/>
      <c r="VQQ90" s="52"/>
      <c r="VQR90" s="52"/>
      <c r="VQS90" s="52"/>
      <c r="VQT90" s="52"/>
      <c r="VQU90" s="52"/>
      <c r="VQV90" s="52"/>
      <c r="VQW90" s="52"/>
      <c r="VQX90" s="52"/>
      <c r="VQY90" s="52"/>
      <c r="VQZ90" s="52"/>
      <c r="VRA90" s="52"/>
      <c r="VRB90" s="52"/>
      <c r="VRC90" s="52"/>
      <c r="VRD90" s="52"/>
      <c r="VRE90" s="52"/>
      <c r="VRF90" s="52"/>
      <c r="VRG90" s="52"/>
      <c r="VRH90" s="52"/>
      <c r="VRI90" s="52"/>
      <c r="VRJ90" s="52"/>
      <c r="VRK90" s="52"/>
      <c r="VRL90" s="52"/>
      <c r="VRM90" s="52"/>
      <c r="VRN90" s="52"/>
      <c r="VRO90" s="52"/>
      <c r="VRP90" s="52"/>
      <c r="VRQ90" s="52"/>
      <c r="VRR90" s="52"/>
      <c r="VRS90" s="52"/>
      <c r="VRT90" s="52"/>
      <c r="VRU90" s="52"/>
      <c r="VRV90" s="52"/>
      <c r="VRW90" s="52"/>
      <c r="VRX90" s="52"/>
      <c r="VRY90" s="52"/>
      <c r="VRZ90" s="52"/>
      <c r="VSA90" s="52"/>
      <c r="VSB90" s="52"/>
      <c r="VSC90" s="52"/>
      <c r="VSD90" s="52"/>
      <c r="VSE90" s="52"/>
      <c r="VSF90" s="52"/>
      <c r="VSG90" s="52"/>
      <c r="VSH90" s="52"/>
      <c r="VSI90" s="52"/>
      <c r="VSJ90" s="52"/>
      <c r="VSK90" s="52"/>
      <c r="VSL90" s="52"/>
      <c r="VSM90" s="52"/>
      <c r="VSN90" s="52"/>
      <c r="VSO90" s="52"/>
      <c r="VSP90" s="52"/>
      <c r="VSQ90" s="52"/>
      <c r="VSR90" s="52"/>
      <c r="VSS90" s="52"/>
      <c r="VST90" s="52"/>
      <c r="VSU90" s="52"/>
      <c r="VSV90" s="52"/>
      <c r="VSW90" s="52"/>
      <c r="VSX90" s="52"/>
      <c r="VSY90" s="52"/>
      <c r="VSZ90" s="52"/>
      <c r="VTA90" s="52"/>
      <c r="VTB90" s="52"/>
      <c r="VTC90" s="52"/>
      <c r="VTD90" s="52"/>
      <c r="VTE90" s="52"/>
      <c r="VTF90" s="52"/>
      <c r="VTG90" s="52"/>
      <c r="VTH90" s="52"/>
      <c r="VTI90" s="52"/>
      <c r="VTJ90" s="52"/>
      <c r="VTK90" s="52"/>
      <c r="VTL90" s="52"/>
      <c r="VTM90" s="52"/>
      <c r="VTN90" s="52"/>
      <c r="VTO90" s="52"/>
      <c r="VTP90" s="52"/>
      <c r="VTQ90" s="52"/>
      <c r="VTR90" s="52"/>
      <c r="VTS90" s="52"/>
      <c r="VTT90" s="52"/>
      <c r="VTU90" s="52"/>
      <c r="VTV90" s="52"/>
      <c r="VTW90" s="52"/>
      <c r="VTX90" s="52"/>
      <c r="VTY90" s="52"/>
      <c r="VTZ90" s="52"/>
      <c r="VUA90" s="52"/>
      <c r="VUB90" s="52"/>
      <c r="VUC90" s="52"/>
      <c r="VUD90" s="52"/>
      <c r="VUE90" s="52"/>
      <c r="VUF90" s="52"/>
      <c r="VUG90" s="52"/>
      <c r="VUH90" s="52"/>
      <c r="VUI90" s="52"/>
      <c r="VUJ90" s="52"/>
      <c r="VUK90" s="52"/>
      <c r="VUL90" s="52"/>
      <c r="VUM90" s="52"/>
      <c r="VUN90" s="52"/>
      <c r="VUO90" s="52"/>
      <c r="VUP90" s="52"/>
      <c r="VUQ90" s="52"/>
      <c r="VUR90" s="52"/>
      <c r="VUS90" s="52"/>
      <c r="VUT90" s="52"/>
      <c r="VUU90" s="52"/>
      <c r="VUV90" s="52"/>
      <c r="VUW90" s="52"/>
      <c r="VUX90" s="52"/>
      <c r="VUY90" s="52"/>
      <c r="VUZ90" s="52"/>
      <c r="VVA90" s="52"/>
      <c r="VVB90" s="52"/>
      <c r="VVC90" s="52"/>
      <c r="VVD90" s="52"/>
      <c r="VVE90" s="52"/>
      <c r="VVF90" s="52"/>
      <c r="VVG90" s="52"/>
      <c r="VVH90" s="52"/>
      <c r="VVI90" s="52"/>
      <c r="VVJ90" s="52"/>
      <c r="VVK90" s="52"/>
      <c r="VVL90" s="52"/>
      <c r="VVM90" s="52"/>
      <c r="VVN90" s="52"/>
      <c r="VVO90" s="52"/>
      <c r="VVP90" s="52"/>
      <c r="VVQ90" s="52"/>
      <c r="VVR90" s="52"/>
      <c r="VVS90" s="52"/>
      <c r="VVT90" s="52"/>
      <c r="VVU90" s="52"/>
      <c r="VVV90" s="52"/>
      <c r="VVW90" s="52"/>
      <c r="VVX90" s="52"/>
      <c r="VVY90" s="52"/>
      <c r="VVZ90" s="52"/>
      <c r="VWA90" s="52"/>
      <c r="VWB90" s="52"/>
      <c r="VWC90" s="52"/>
      <c r="VWD90" s="52"/>
      <c r="VWE90" s="52"/>
      <c r="VWF90" s="52"/>
      <c r="VWG90" s="52"/>
      <c r="VWH90" s="52"/>
      <c r="VWI90" s="52"/>
      <c r="VWJ90" s="52"/>
      <c r="VWK90" s="52"/>
      <c r="VWL90" s="52"/>
      <c r="VWM90" s="52"/>
      <c r="VWN90" s="52"/>
      <c r="VWO90" s="52"/>
      <c r="VWP90" s="52"/>
      <c r="VWQ90" s="52"/>
      <c r="VWR90" s="52"/>
      <c r="VWS90" s="52"/>
      <c r="VWT90" s="52"/>
      <c r="VWU90" s="52"/>
      <c r="VWV90" s="52"/>
      <c r="VWW90" s="52"/>
      <c r="VWX90" s="52"/>
      <c r="VWY90" s="52"/>
      <c r="VWZ90" s="52"/>
      <c r="VXA90" s="52"/>
      <c r="VXB90" s="52"/>
      <c r="VXC90" s="52"/>
      <c r="VXD90" s="52"/>
      <c r="VXE90" s="52"/>
      <c r="VXF90" s="52"/>
      <c r="VXG90" s="52"/>
      <c r="VXH90" s="52"/>
      <c r="VXI90" s="52"/>
      <c r="VXJ90" s="52"/>
      <c r="VXK90" s="52"/>
      <c r="VXL90" s="52"/>
      <c r="VXM90" s="52"/>
      <c r="VXN90" s="52"/>
      <c r="VXO90" s="52"/>
      <c r="VXP90" s="52"/>
      <c r="VXQ90" s="52"/>
      <c r="VXR90" s="52"/>
      <c r="VXS90" s="52"/>
      <c r="VXT90" s="52"/>
      <c r="VXU90" s="52"/>
      <c r="VXV90" s="52"/>
      <c r="VXW90" s="52"/>
      <c r="VXX90" s="52"/>
      <c r="VXY90" s="52"/>
      <c r="VXZ90" s="52"/>
      <c r="VYA90" s="52"/>
      <c r="VYB90" s="52"/>
      <c r="VYC90" s="52"/>
      <c r="VYD90" s="52"/>
      <c r="VYE90" s="52"/>
      <c r="VYF90" s="52"/>
      <c r="VYG90" s="52"/>
      <c r="VYH90" s="52"/>
      <c r="VYI90" s="52"/>
      <c r="VYJ90" s="52"/>
      <c r="VYK90" s="52"/>
      <c r="VYL90" s="52"/>
      <c r="VYM90" s="52"/>
      <c r="VYN90" s="52"/>
      <c r="VYO90" s="52"/>
      <c r="VYP90" s="52"/>
      <c r="VYQ90" s="52"/>
      <c r="VYR90" s="52"/>
      <c r="VYS90" s="52"/>
      <c r="VYT90" s="52"/>
      <c r="VYU90" s="52"/>
      <c r="VYV90" s="52"/>
      <c r="VYW90" s="52"/>
      <c r="VYX90" s="52"/>
      <c r="VYY90" s="52"/>
      <c r="VYZ90" s="52"/>
      <c r="VZA90" s="52"/>
      <c r="VZB90" s="52"/>
      <c r="VZC90" s="52"/>
      <c r="VZD90" s="52"/>
      <c r="VZE90" s="52"/>
      <c r="VZF90" s="52"/>
      <c r="VZG90" s="52"/>
      <c r="VZH90" s="52"/>
      <c r="VZI90" s="52"/>
      <c r="VZJ90" s="52"/>
      <c r="VZK90" s="52"/>
      <c r="VZL90" s="52"/>
      <c r="VZM90" s="52"/>
      <c r="VZN90" s="52"/>
      <c r="VZO90" s="52"/>
      <c r="VZP90" s="52"/>
      <c r="VZQ90" s="52"/>
      <c r="VZR90" s="52"/>
      <c r="VZS90" s="52"/>
      <c r="VZT90" s="52"/>
      <c r="VZU90" s="52"/>
      <c r="VZV90" s="52"/>
      <c r="VZW90" s="52"/>
      <c r="VZX90" s="52"/>
      <c r="VZY90" s="52"/>
      <c r="VZZ90" s="52"/>
      <c r="WAA90" s="52"/>
      <c r="WAB90" s="52"/>
      <c r="WAC90" s="52"/>
      <c r="WAD90" s="52"/>
      <c r="WAE90" s="52"/>
      <c r="WAF90" s="52"/>
      <c r="WAG90" s="52"/>
      <c r="WAH90" s="52"/>
      <c r="WAI90" s="52"/>
      <c r="WAJ90" s="52"/>
      <c r="WAK90" s="52"/>
      <c r="WAL90" s="52"/>
      <c r="WAM90" s="52"/>
      <c r="WAN90" s="52"/>
      <c r="WAO90" s="52"/>
      <c r="WAP90" s="52"/>
      <c r="WAQ90" s="52"/>
      <c r="WAR90" s="52"/>
      <c r="WAS90" s="52"/>
      <c r="WAT90" s="52"/>
      <c r="WAU90" s="52"/>
      <c r="WAV90" s="52"/>
      <c r="WAW90" s="52"/>
      <c r="WAX90" s="52"/>
      <c r="WAY90" s="52"/>
      <c r="WAZ90" s="52"/>
      <c r="WBA90" s="52"/>
      <c r="WBB90" s="52"/>
      <c r="WBC90" s="52"/>
      <c r="WBD90" s="52"/>
      <c r="WBE90" s="52"/>
      <c r="WBF90" s="52"/>
      <c r="WBG90" s="52"/>
      <c r="WBH90" s="52"/>
      <c r="WBI90" s="52"/>
      <c r="WBJ90" s="52"/>
      <c r="WBK90" s="52"/>
      <c r="WBL90" s="52"/>
      <c r="WBM90" s="52"/>
      <c r="WBN90" s="52"/>
      <c r="WBO90" s="52"/>
      <c r="WBP90" s="52"/>
      <c r="WBQ90" s="52"/>
      <c r="WBR90" s="52"/>
      <c r="WBS90" s="52"/>
      <c r="WBT90" s="52"/>
      <c r="WBU90" s="52"/>
      <c r="WBV90" s="52"/>
      <c r="WBW90" s="52"/>
      <c r="WBX90" s="52"/>
      <c r="WBY90" s="52"/>
      <c r="WBZ90" s="52"/>
      <c r="WCA90" s="52"/>
      <c r="WCB90" s="52"/>
      <c r="WCC90" s="52"/>
      <c r="WCD90" s="52"/>
      <c r="WCE90" s="52"/>
      <c r="WCF90" s="52"/>
      <c r="WCG90" s="52"/>
      <c r="WCH90" s="52"/>
      <c r="WCI90" s="52"/>
      <c r="WCJ90" s="52"/>
      <c r="WCK90" s="52"/>
      <c r="WCL90" s="52"/>
      <c r="WCM90" s="52"/>
      <c r="WCN90" s="52"/>
      <c r="WCO90" s="52"/>
      <c r="WCP90" s="52"/>
      <c r="WCQ90" s="52"/>
      <c r="WCR90" s="52"/>
      <c r="WCS90" s="52"/>
      <c r="WCT90" s="52"/>
      <c r="WCU90" s="52"/>
      <c r="WCV90" s="52"/>
      <c r="WCW90" s="52"/>
      <c r="WCX90" s="52"/>
      <c r="WCY90" s="52"/>
      <c r="WCZ90" s="52"/>
      <c r="WDA90" s="52"/>
      <c r="WDB90" s="52"/>
      <c r="WDC90" s="52"/>
      <c r="WDD90" s="52"/>
      <c r="WDE90" s="52"/>
      <c r="WDF90" s="52"/>
      <c r="WDG90" s="52"/>
      <c r="WDH90" s="52"/>
      <c r="WDI90" s="52"/>
      <c r="WDJ90" s="52"/>
      <c r="WDK90" s="52"/>
      <c r="WDL90" s="52"/>
      <c r="WDM90" s="52"/>
      <c r="WDN90" s="52"/>
      <c r="WDO90" s="52"/>
      <c r="WDP90" s="52"/>
      <c r="WDQ90" s="52"/>
      <c r="WDR90" s="52"/>
      <c r="WDS90" s="52"/>
      <c r="WDT90" s="52"/>
      <c r="WDU90" s="52"/>
      <c r="WDV90" s="52"/>
      <c r="WDW90" s="52"/>
      <c r="WDX90" s="52"/>
      <c r="WDY90" s="52"/>
      <c r="WDZ90" s="52"/>
      <c r="WEA90" s="52"/>
      <c r="WEB90" s="52"/>
      <c r="WEC90" s="52"/>
      <c r="WED90" s="52"/>
      <c r="WEE90" s="52"/>
      <c r="WEF90" s="52"/>
      <c r="WEG90" s="52"/>
      <c r="WEH90" s="52"/>
      <c r="WEI90" s="52"/>
      <c r="WEJ90" s="52"/>
      <c r="WEK90" s="52"/>
      <c r="WEL90" s="52"/>
      <c r="WEM90" s="52"/>
      <c r="WEN90" s="52"/>
      <c r="WEO90" s="52"/>
      <c r="WEP90" s="52"/>
      <c r="WEQ90" s="52"/>
      <c r="WER90" s="52"/>
      <c r="WES90" s="52"/>
      <c r="WET90" s="52"/>
      <c r="WEU90" s="52"/>
      <c r="WEV90" s="52"/>
      <c r="WEW90" s="52"/>
      <c r="WEX90" s="52"/>
      <c r="WEY90" s="52"/>
      <c r="WEZ90" s="52"/>
      <c r="WFA90" s="52"/>
      <c r="WFB90" s="52"/>
      <c r="WFC90" s="52"/>
      <c r="WFD90" s="52"/>
      <c r="WFE90" s="52"/>
      <c r="WFF90" s="52"/>
      <c r="WFG90" s="52"/>
      <c r="WFH90" s="52"/>
      <c r="WFI90" s="52"/>
      <c r="WFJ90" s="52"/>
      <c r="WFK90" s="52"/>
      <c r="WFL90" s="52"/>
      <c r="WFM90" s="52"/>
      <c r="WFN90" s="52"/>
      <c r="WFO90" s="52"/>
      <c r="WFP90" s="52"/>
      <c r="WFQ90" s="52"/>
      <c r="WFR90" s="52"/>
      <c r="WFS90" s="52"/>
      <c r="WFT90" s="52"/>
      <c r="WFU90" s="52"/>
      <c r="WFV90" s="52"/>
      <c r="WFW90" s="52"/>
      <c r="WFX90" s="52"/>
      <c r="WFY90" s="52"/>
      <c r="WFZ90" s="52"/>
      <c r="WGA90" s="52"/>
      <c r="WGB90" s="52"/>
      <c r="WGC90" s="52"/>
      <c r="WGD90" s="52"/>
      <c r="WGE90" s="52"/>
      <c r="WGF90" s="52"/>
      <c r="WGG90" s="52"/>
      <c r="WGH90" s="52"/>
      <c r="WGI90" s="52"/>
      <c r="WGJ90" s="52"/>
      <c r="WGK90" s="52"/>
      <c r="WGL90" s="52"/>
      <c r="WGM90" s="52"/>
      <c r="WGN90" s="52"/>
      <c r="WGO90" s="52"/>
      <c r="WGP90" s="52"/>
      <c r="WGQ90" s="52"/>
      <c r="WGR90" s="52"/>
      <c r="WGS90" s="52"/>
      <c r="WGT90" s="52"/>
      <c r="WGU90" s="52"/>
      <c r="WGV90" s="52"/>
      <c r="WGW90" s="52"/>
      <c r="WGX90" s="52"/>
      <c r="WGY90" s="52"/>
      <c r="WGZ90" s="52"/>
      <c r="WHA90" s="52"/>
      <c r="WHB90" s="52"/>
      <c r="WHC90" s="52"/>
      <c r="WHD90" s="52"/>
      <c r="WHE90" s="52"/>
      <c r="WHF90" s="52"/>
      <c r="WHG90" s="52"/>
      <c r="WHH90" s="52"/>
      <c r="WHI90" s="52"/>
      <c r="WHJ90" s="52"/>
      <c r="WHK90" s="52"/>
      <c r="WHL90" s="52"/>
      <c r="WHM90" s="52"/>
      <c r="WHN90" s="52"/>
      <c r="WHO90" s="52"/>
      <c r="WHP90" s="52"/>
      <c r="WHQ90" s="52"/>
      <c r="WHR90" s="52"/>
      <c r="WHS90" s="52"/>
      <c r="WHT90" s="52"/>
      <c r="WHU90" s="52"/>
      <c r="WHV90" s="52"/>
      <c r="WHW90" s="52"/>
      <c r="WHX90" s="52"/>
      <c r="WHY90" s="52"/>
      <c r="WHZ90" s="52"/>
      <c r="WIA90" s="52"/>
      <c r="WIB90" s="52"/>
      <c r="WIC90" s="52"/>
      <c r="WID90" s="52"/>
      <c r="WIE90" s="52"/>
      <c r="WIF90" s="52"/>
      <c r="WIG90" s="52"/>
      <c r="WIH90" s="52"/>
      <c r="WII90" s="52"/>
      <c r="WIJ90" s="52"/>
      <c r="WIK90" s="52"/>
      <c r="WIL90" s="52"/>
      <c r="WIM90" s="52"/>
      <c r="WIN90" s="52"/>
      <c r="WIO90" s="52"/>
      <c r="WIP90" s="52"/>
      <c r="WIQ90" s="52"/>
      <c r="WIR90" s="52"/>
      <c r="WIS90" s="52"/>
      <c r="WIT90" s="52"/>
      <c r="WIU90" s="52"/>
      <c r="WIV90" s="52"/>
      <c r="WIW90" s="52"/>
      <c r="WIX90" s="52"/>
      <c r="WIY90" s="52"/>
      <c r="WIZ90" s="52"/>
      <c r="WJA90" s="52"/>
      <c r="WJB90" s="52"/>
      <c r="WJC90" s="52"/>
      <c r="WJD90" s="52"/>
      <c r="WJE90" s="52"/>
      <c r="WJF90" s="52"/>
      <c r="WJG90" s="52"/>
      <c r="WJH90" s="52"/>
      <c r="WJI90" s="52"/>
      <c r="WJJ90" s="52"/>
      <c r="WJK90" s="52"/>
      <c r="WJL90" s="52"/>
      <c r="WJM90" s="52"/>
      <c r="WJN90" s="52"/>
      <c r="WJO90" s="52"/>
      <c r="WJP90" s="52"/>
      <c r="WJQ90" s="52"/>
      <c r="WJR90" s="52"/>
      <c r="WJS90" s="52"/>
      <c r="WJT90" s="52"/>
      <c r="WJU90" s="52"/>
      <c r="WJV90" s="52"/>
      <c r="WJW90" s="52"/>
      <c r="WJX90" s="52"/>
      <c r="WJY90" s="52"/>
      <c r="WJZ90" s="52"/>
      <c r="WKA90" s="52"/>
      <c r="WKB90" s="52"/>
      <c r="WKC90" s="52"/>
      <c r="WKD90" s="52"/>
      <c r="WKE90" s="52"/>
      <c r="WKF90" s="52"/>
      <c r="WKG90" s="52"/>
      <c r="WKH90" s="52"/>
      <c r="WKI90" s="52"/>
      <c r="WKJ90" s="52"/>
      <c r="WKK90" s="52"/>
      <c r="WKL90" s="52"/>
      <c r="WKM90" s="52"/>
      <c r="WKN90" s="52"/>
      <c r="WKO90" s="52"/>
      <c r="WKP90" s="52"/>
      <c r="WKQ90" s="52"/>
      <c r="WKR90" s="52"/>
      <c r="WKS90" s="52"/>
      <c r="WKT90" s="52"/>
      <c r="WKU90" s="52"/>
      <c r="WKV90" s="52"/>
      <c r="WKW90" s="52"/>
      <c r="WKX90" s="52"/>
      <c r="WKY90" s="52"/>
      <c r="WKZ90" s="52"/>
      <c r="WLA90" s="52"/>
      <c r="WLB90" s="52"/>
      <c r="WLC90" s="52"/>
      <c r="WLD90" s="52"/>
      <c r="WLE90" s="52"/>
      <c r="WLF90" s="52"/>
      <c r="WLG90" s="52"/>
      <c r="WLH90" s="52"/>
      <c r="WLI90" s="52"/>
      <c r="WLJ90" s="52"/>
      <c r="WLK90" s="52"/>
      <c r="WLL90" s="52"/>
      <c r="WLM90" s="52"/>
      <c r="WLN90" s="52"/>
      <c r="WLO90" s="52"/>
      <c r="WLP90" s="52"/>
      <c r="WLQ90" s="52"/>
      <c r="WLR90" s="52"/>
      <c r="WLS90" s="52"/>
      <c r="WLT90" s="52"/>
      <c r="WLU90" s="52"/>
      <c r="WLV90" s="52"/>
      <c r="WLW90" s="52"/>
      <c r="WLX90" s="52"/>
      <c r="WLY90" s="52"/>
      <c r="WLZ90" s="52"/>
      <c r="WMA90" s="52"/>
      <c r="WMB90" s="52"/>
      <c r="WMC90" s="52"/>
      <c r="WMD90" s="52"/>
      <c r="WME90" s="52"/>
      <c r="WMF90" s="52"/>
      <c r="WMG90" s="52"/>
      <c r="WMH90" s="52"/>
      <c r="WMI90" s="52"/>
      <c r="WMJ90" s="52"/>
      <c r="WMK90" s="52"/>
      <c r="WML90" s="52"/>
      <c r="WMM90" s="52"/>
      <c r="WMN90" s="52"/>
      <c r="WMO90" s="52"/>
      <c r="WMP90" s="52"/>
      <c r="WMQ90" s="52"/>
      <c r="WMR90" s="52"/>
      <c r="WMS90" s="52"/>
      <c r="WMT90" s="52"/>
      <c r="WMU90" s="52"/>
      <c r="WMV90" s="52"/>
      <c r="WMW90" s="52"/>
      <c r="WMX90" s="52"/>
      <c r="WMY90" s="52"/>
      <c r="WMZ90" s="52"/>
      <c r="WNA90" s="52"/>
      <c r="WNB90" s="52"/>
      <c r="WNC90" s="52"/>
      <c r="WND90" s="52"/>
      <c r="WNE90" s="52"/>
      <c r="WNF90" s="52"/>
      <c r="WNG90" s="52"/>
      <c r="WNH90" s="52"/>
      <c r="WNI90" s="52"/>
      <c r="WNJ90" s="52"/>
      <c r="WNK90" s="52"/>
      <c r="WNL90" s="52"/>
      <c r="WNM90" s="52"/>
      <c r="WNN90" s="52"/>
      <c r="WNO90" s="52"/>
      <c r="WNP90" s="52"/>
      <c r="WNQ90" s="52"/>
      <c r="WNR90" s="52"/>
      <c r="WNS90" s="52"/>
      <c r="WNT90" s="52"/>
      <c r="WNU90" s="52"/>
      <c r="WNV90" s="52"/>
      <c r="WNW90" s="52"/>
      <c r="WNX90" s="52"/>
      <c r="WNY90" s="52"/>
      <c r="WNZ90" s="52"/>
      <c r="WOA90" s="52"/>
      <c r="WOB90" s="52"/>
      <c r="WOC90" s="52"/>
      <c r="WOD90" s="52"/>
      <c r="WOE90" s="52"/>
      <c r="WOF90" s="52"/>
      <c r="WOG90" s="52"/>
      <c r="WOH90" s="52"/>
      <c r="WOI90" s="52"/>
      <c r="WOJ90" s="52"/>
      <c r="WOK90" s="52"/>
      <c r="WOL90" s="52"/>
      <c r="WOM90" s="52"/>
      <c r="WON90" s="52"/>
      <c r="WOO90" s="52"/>
      <c r="WOP90" s="52"/>
      <c r="WOQ90" s="52"/>
      <c r="WOR90" s="52"/>
      <c r="WOS90" s="52"/>
      <c r="WOT90" s="52"/>
      <c r="WOU90" s="52"/>
      <c r="WOV90" s="52"/>
      <c r="WOW90" s="52"/>
      <c r="WOX90" s="52"/>
      <c r="WOY90" s="52"/>
      <c r="WOZ90" s="52"/>
      <c r="WPA90" s="52"/>
      <c r="WPB90" s="52"/>
      <c r="WPC90" s="52"/>
      <c r="WPD90" s="52"/>
      <c r="WPE90" s="52"/>
      <c r="WPF90" s="52"/>
      <c r="WPG90" s="52"/>
      <c r="WPH90" s="52"/>
      <c r="WPI90" s="52"/>
      <c r="WPJ90" s="52"/>
      <c r="WPK90" s="52"/>
      <c r="WPL90" s="52"/>
      <c r="WPM90" s="52"/>
      <c r="WPN90" s="52"/>
      <c r="WPO90" s="52"/>
      <c r="WPP90" s="52"/>
      <c r="WPQ90" s="52"/>
      <c r="WPR90" s="52"/>
      <c r="WPS90" s="52"/>
      <c r="WPT90" s="52"/>
      <c r="WPU90" s="52"/>
      <c r="WPV90" s="52"/>
      <c r="WPW90" s="52"/>
      <c r="WPX90" s="52"/>
      <c r="WPY90" s="52"/>
      <c r="WPZ90" s="52"/>
      <c r="WQA90" s="52"/>
      <c r="WQB90" s="52"/>
      <c r="WQC90" s="52"/>
      <c r="WQD90" s="52"/>
      <c r="WQE90" s="52"/>
      <c r="WQF90" s="52"/>
      <c r="WQG90" s="52"/>
      <c r="WQH90" s="52"/>
      <c r="WQI90" s="52"/>
      <c r="WQJ90" s="52"/>
      <c r="WQK90" s="52"/>
      <c r="WQL90" s="52"/>
      <c r="WQM90" s="52"/>
      <c r="WQN90" s="52"/>
      <c r="WQO90" s="52"/>
      <c r="WQP90" s="52"/>
      <c r="WQQ90" s="52"/>
      <c r="WQR90" s="52"/>
      <c r="WQS90" s="52"/>
      <c r="WQT90" s="52"/>
      <c r="WQU90" s="52"/>
      <c r="WQV90" s="52"/>
      <c r="WQW90" s="52"/>
      <c r="WQX90" s="52"/>
      <c r="WQY90" s="52"/>
      <c r="WQZ90" s="52"/>
      <c r="WRA90" s="52"/>
      <c r="WRB90" s="52"/>
      <c r="WRC90" s="52"/>
      <c r="WRD90" s="52"/>
      <c r="WRE90" s="52"/>
      <c r="WRF90" s="52"/>
      <c r="WRG90" s="52"/>
      <c r="WRH90" s="52"/>
      <c r="WRI90" s="52"/>
      <c r="WRJ90" s="52"/>
      <c r="WRK90" s="52"/>
      <c r="WRL90" s="52"/>
      <c r="WRM90" s="52"/>
      <c r="WRN90" s="52"/>
      <c r="WRO90" s="52"/>
      <c r="WRP90" s="52"/>
      <c r="WRQ90" s="52"/>
      <c r="WRR90" s="52"/>
      <c r="WRS90" s="52"/>
      <c r="WRT90" s="52"/>
      <c r="WRU90" s="52"/>
      <c r="WRV90" s="52"/>
      <c r="WRW90" s="52"/>
      <c r="WRX90" s="52"/>
      <c r="WRY90" s="52"/>
      <c r="WRZ90" s="52"/>
      <c r="WSA90" s="52"/>
      <c r="WSB90" s="52"/>
      <c r="WSC90" s="52"/>
      <c r="WSD90" s="52"/>
      <c r="WSE90" s="52"/>
      <c r="WSF90" s="52"/>
      <c r="WSG90" s="52"/>
      <c r="WSH90" s="52"/>
      <c r="WSI90" s="52"/>
      <c r="WSJ90" s="52"/>
      <c r="WSK90" s="52"/>
      <c r="WSL90" s="52"/>
      <c r="WSM90" s="52"/>
      <c r="WSN90" s="52"/>
      <c r="WSO90" s="52"/>
      <c r="WSP90" s="52"/>
      <c r="WSQ90" s="52"/>
      <c r="WSR90" s="52"/>
      <c r="WSS90" s="52"/>
      <c r="WST90" s="52"/>
      <c r="WSU90" s="52"/>
      <c r="WSV90" s="52"/>
      <c r="WSW90" s="52"/>
      <c r="WSX90" s="52"/>
      <c r="WSY90" s="52"/>
      <c r="WSZ90" s="52"/>
      <c r="WTA90" s="52"/>
      <c r="WTB90" s="52"/>
      <c r="WTC90" s="52"/>
      <c r="WTD90" s="52"/>
      <c r="WTE90" s="52"/>
      <c r="WTF90" s="52"/>
      <c r="WTG90" s="52"/>
      <c r="WTH90" s="52"/>
      <c r="WTI90" s="52"/>
      <c r="WTJ90" s="52"/>
      <c r="WTK90" s="52"/>
      <c r="WTL90" s="52"/>
      <c r="WTM90" s="52"/>
      <c r="WTN90" s="52"/>
      <c r="WTO90" s="52"/>
      <c r="WTP90" s="52"/>
      <c r="WTQ90" s="52"/>
      <c r="WTR90" s="52"/>
      <c r="WTS90" s="52"/>
      <c r="WTT90" s="52"/>
      <c r="WTU90" s="52"/>
      <c r="WTV90" s="52"/>
      <c r="WTW90" s="52"/>
      <c r="WTX90" s="52"/>
      <c r="WTY90" s="52"/>
      <c r="WTZ90" s="52"/>
      <c r="WUA90" s="52"/>
      <c r="WUB90" s="52"/>
      <c r="WUC90" s="52"/>
      <c r="WUD90" s="52"/>
      <c r="WUE90" s="52"/>
      <c r="WUF90" s="52"/>
      <c r="WUG90" s="52"/>
      <c r="WUH90" s="52"/>
      <c r="WUI90" s="52"/>
      <c r="WUJ90" s="52"/>
      <c r="WUK90" s="52"/>
      <c r="WUL90" s="52"/>
      <c r="WUM90" s="52"/>
      <c r="WUN90" s="52"/>
      <c r="WUO90" s="52"/>
      <c r="WUP90" s="52"/>
      <c r="WUQ90" s="52"/>
      <c r="WUR90" s="52"/>
      <c r="WUS90" s="52"/>
      <c r="WUT90" s="52"/>
      <c r="WUU90" s="52"/>
      <c r="WUV90" s="52"/>
      <c r="WUW90" s="52"/>
      <c r="WUX90" s="52"/>
      <c r="WUY90" s="52"/>
      <c r="WUZ90" s="52"/>
      <c r="WVA90" s="52"/>
      <c r="WVB90" s="52"/>
      <c r="WVC90" s="52"/>
      <c r="WVD90" s="52"/>
      <c r="WVE90" s="52"/>
      <c r="WVF90" s="52"/>
      <c r="WVG90" s="52"/>
      <c r="WVH90" s="52"/>
      <c r="WVI90" s="52"/>
      <c r="WVJ90" s="52"/>
      <c r="WVK90" s="52"/>
      <c r="WVL90" s="52"/>
      <c r="WVM90" s="52"/>
      <c r="WVN90" s="52"/>
      <c r="WVO90" s="52"/>
      <c r="WVP90" s="52"/>
      <c r="WVQ90" s="52"/>
      <c r="WVR90" s="52"/>
      <c r="WVS90" s="52"/>
      <c r="WVT90" s="52"/>
      <c r="WVU90" s="52"/>
      <c r="WVV90" s="52"/>
      <c r="WVW90" s="52"/>
      <c r="WVX90" s="52"/>
      <c r="WVY90" s="52"/>
      <c r="WVZ90" s="52"/>
      <c r="WWA90" s="52"/>
      <c r="WWB90" s="52"/>
      <c r="WWC90" s="52"/>
      <c r="WWD90" s="52"/>
      <c r="WWE90" s="52"/>
      <c r="WWF90" s="52"/>
      <c r="WWG90" s="52"/>
      <c r="WWH90" s="52"/>
      <c r="WWI90" s="52"/>
      <c r="WWJ90" s="52"/>
      <c r="WWK90" s="52"/>
      <c r="WWL90" s="52"/>
      <c r="WWM90" s="52"/>
      <c r="WWN90" s="52"/>
      <c r="WWO90" s="52"/>
      <c r="WWP90" s="52"/>
      <c r="WWQ90" s="52"/>
      <c r="WWR90" s="52"/>
      <c r="WWS90" s="52"/>
      <c r="WWT90" s="52"/>
      <c r="WWU90" s="52"/>
      <c r="WWV90" s="52"/>
      <c r="WWW90" s="52"/>
      <c r="WWX90" s="52"/>
      <c r="WWY90" s="52"/>
      <c r="WWZ90" s="52"/>
      <c r="WXA90" s="52"/>
      <c r="WXB90" s="52"/>
      <c r="WXC90" s="52"/>
      <c r="WXD90" s="52"/>
      <c r="WXE90" s="52"/>
      <c r="WXF90" s="52"/>
      <c r="WXG90" s="52"/>
      <c r="WXH90" s="52"/>
      <c r="WXI90" s="52"/>
      <c r="WXJ90" s="52"/>
      <c r="WXK90" s="52"/>
      <c r="WXL90" s="52"/>
      <c r="WXM90" s="52"/>
      <c r="WXN90" s="52"/>
      <c r="WXO90" s="52"/>
      <c r="WXP90" s="52"/>
      <c r="WXQ90" s="52"/>
      <c r="WXR90" s="52"/>
      <c r="WXS90" s="52"/>
      <c r="WXT90" s="52"/>
      <c r="WXU90" s="52"/>
      <c r="WXV90" s="52"/>
      <c r="WXW90" s="52"/>
      <c r="WXX90" s="52"/>
      <c r="WXY90" s="52"/>
      <c r="WXZ90" s="52"/>
      <c r="WYA90" s="52"/>
      <c r="WYB90" s="52"/>
      <c r="WYC90" s="52"/>
      <c r="WYD90" s="52"/>
      <c r="WYE90" s="52"/>
      <c r="WYF90" s="52"/>
      <c r="WYG90" s="52"/>
      <c r="WYH90" s="52"/>
      <c r="WYI90" s="52"/>
      <c r="WYJ90" s="52"/>
      <c r="WYK90" s="52"/>
      <c r="WYL90" s="52"/>
      <c r="WYM90" s="52"/>
      <c r="WYN90" s="52"/>
      <c r="WYO90" s="52"/>
      <c r="WYP90" s="52"/>
      <c r="WYQ90" s="52"/>
      <c r="WYR90" s="52"/>
      <c r="WYS90" s="52"/>
      <c r="WYT90" s="52"/>
      <c r="WYU90" s="52"/>
      <c r="WYV90" s="52"/>
      <c r="WYW90" s="52"/>
      <c r="WYX90" s="52"/>
      <c r="WYY90" s="52"/>
      <c r="WYZ90" s="52"/>
      <c r="WZA90" s="52"/>
      <c r="WZB90" s="52"/>
      <c r="WZC90" s="52"/>
      <c r="WZD90" s="52"/>
      <c r="WZE90" s="52"/>
      <c r="WZF90" s="52"/>
      <c r="WZG90" s="52"/>
      <c r="WZH90" s="52"/>
      <c r="WZI90" s="52"/>
      <c r="WZJ90" s="52"/>
      <c r="WZK90" s="52"/>
      <c r="WZL90" s="52"/>
      <c r="WZM90" s="52"/>
      <c r="WZN90" s="52"/>
      <c r="WZO90" s="52"/>
      <c r="WZP90" s="52"/>
      <c r="WZQ90" s="52"/>
      <c r="WZR90" s="52"/>
      <c r="WZS90" s="52"/>
      <c r="WZT90" s="52"/>
      <c r="WZU90" s="52"/>
      <c r="WZV90" s="52"/>
      <c r="WZW90" s="52"/>
      <c r="WZX90" s="52"/>
      <c r="WZY90" s="52"/>
      <c r="WZZ90" s="52"/>
      <c r="XAA90" s="52"/>
      <c r="XAB90" s="52"/>
      <c r="XAC90" s="52"/>
      <c r="XAD90" s="52"/>
      <c r="XAE90" s="52"/>
      <c r="XAF90" s="52"/>
      <c r="XAG90" s="52"/>
      <c r="XAH90" s="52"/>
      <c r="XAI90" s="52"/>
      <c r="XAJ90" s="52"/>
      <c r="XAK90" s="52"/>
      <c r="XAL90" s="52"/>
      <c r="XAM90" s="52"/>
      <c r="XAN90" s="52"/>
      <c r="XAO90" s="52"/>
      <c r="XAP90" s="52"/>
      <c r="XAQ90" s="52"/>
      <c r="XAR90" s="52"/>
      <c r="XAS90" s="52"/>
      <c r="XAT90" s="52"/>
      <c r="XAU90" s="52"/>
      <c r="XAV90" s="52"/>
      <c r="XAW90" s="52"/>
      <c r="XAX90" s="52"/>
      <c r="XAY90" s="52"/>
      <c r="XAZ90" s="52"/>
      <c r="XBA90" s="52"/>
      <c r="XBB90" s="52"/>
      <c r="XBC90" s="52"/>
      <c r="XBD90" s="52"/>
      <c r="XBE90" s="52"/>
      <c r="XBF90" s="52"/>
      <c r="XBG90" s="52"/>
      <c r="XBH90" s="52"/>
      <c r="XBI90" s="52"/>
      <c r="XBJ90" s="52"/>
      <c r="XBK90" s="52"/>
      <c r="XBL90" s="52"/>
      <c r="XBM90" s="52"/>
      <c r="XBN90" s="52"/>
      <c r="XBO90" s="52"/>
      <c r="XBP90" s="52"/>
      <c r="XBQ90" s="52"/>
      <c r="XBR90" s="52"/>
      <c r="XBS90" s="52"/>
      <c r="XBT90" s="52"/>
      <c r="XBU90" s="52"/>
      <c r="XBV90" s="52"/>
      <c r="XBW90" s="52"/>
      <c r="XBX90" s="52"/>
      <c r="XBY90" s="52"/>
      <c r="XBZ90" s="52"/>
      <c r="XCA90" s="52"/>
      <c r="XCB90" s="52"/>
      <c r="XCC90" s="52"/>
      <c r="XCD90" s="52"/>
      <c r="XCE90" s="52"/>
      <c r="XCF90" s="52"/>
      <c r="XCG90" s="52"/>
      <c r="XCH90" s="52"/>
      <c r="XCI90" s="52"/>
      <c r="XCJ90" s="52"/>
      <c r="XCK90" s="52"/>
      <c r="XCL90" s="52"/>
      <c r="XCM90" s="52"/>
      <c r="XCN90" s="52"/>
      <c r="XCO90" s="52"/>
      <c r="XCP90" s="52"/>
      <c r="XCQ90" s="52"/>
      <c r="XCR90" s="52"/>
      <c r="XCS90" s="52"/>
      <c r="XCT90" s="52"/>
      <c r="XCU90" s="52"/>
      <c r="XCV90" s="52"/>
      <c r="XCW90" s="52"/>
      <c r="XCX90" s="52"/>
      <c r="XCY90" s="52"/>
      <c r="XCZ90" s="52"/>
      <c r="XDA90" s="52"/>
      <c r="XDB90" s="52"/>
      <c r="XDC90" s="52"/>
      <c r="XDD90" s="52"/>
      <c r="XDE90" s="52"/>
      <c r="XDF90" s="52"/>
      <c r="XDG90" s="52"/>
      <c r="XDH90" s="52"/>
      <c r="XDI90" s="52"/>
      <c r="XDJ90" s="52"/>
      <c r="XDK90" s="52"/>
      <c r="XDL90" s="52"/>
      <c r="XDM90" s="52"/>
      <c r="XDN90" s="52"/>
      <c r="XDO90" s="52"/>
      <c r="XDP90" s="52"/>
      <c r="XDQ90" s="52"/>
      <c r="XDR90" s="52"/>
      <c r="XDS90" s="52"/>
      <c r="XDT90" s="52"/>
      <c r="XDU90" s="52"/>
      <c r="XDV90" s="52"/>
      <c r="XDW90" s="52"/>
      <c r="XDX90" s="52"/>
      <c r="XDY90" s="52"/>
      <c r="XDZ90" s="52"/>
      <c r="XEA90" s="52"/>
      <c r="XEB90" s="52"/>
      <c r="XEC90" s="52"/>
      <c r="XED90" s="52"/>
      <c r="XEE90" s="52"/>
      <c r="XEF90" s="52"/>
      <c r="XEG90" s="52"/>
      <c r="XEH90" s="52"/>
      <c r="XEI90" s="52"/>
      <c r="XEJ90" s="52"/>
      <c r="XEK90" s="52"/>
      <c r="XEL90" s="52"/>
      <c r="XEM90" s="52"/>
      <c r="XEN90" s="52"/>
      <c r="XEO90" s="52"/>
      <c r="XEP90" s="52"/>
      <c r="XEQ90" s="52"/>
      <c r="XER90" s="52"/>
      <c r="XES90" s="52"/>
      <c r="XET90" s="52"/>
      <c r="XEU90" s="52"/>
      <c r="XEV90" s="52"/>
      <c r="XEW90" s="52"/>
      <c r="XEX90" s="52"/>
      <c r="XEY90" s="52"/>
      <c r="XEZ90" s="52"/>
      <c r="XFA90" s="52"/>
      <c r="XFB90" s="52"/>
      <c r="XFC90" s="52"/>
      <c r="XFD90" s="254"/>
    </row>
    <row r="91" spans="1:16384" s="52" customFormat="1" ht="31.5" hidden="1" customHeight="1" thickBot="1" x14ac:dyDescent="0.3">
      <c r="A91" s="42"/>
      <c r="B91" s="61"/>
      <c r="C91" s="344" t="s">
        <v>265</v>
      </c>
      <c r="D91" s="345"/>
      <c r="E91" s="345"/>
      <c r="F91" s="263" t="e">
        <f>+F89+K89</f>
        <v>#REF!</v>
      </c>
      <c r="G91" s="30"/>
      <c r="H91" s="449" t="s">
        <v>260</v>
      </c>
      <c r="I91" s="450"/>
      <c r="J91" s="450"/>
      <c r="K91" s="265" t="e">
        <f>+ROUND(IF(AND(OR(D8=4,D8=5,D8=6),F29&lt;10000000,#REF!="si"),IF(AND(F29&gt;=0,F29&lt;1755606),(F29)*0%,IF(AND(F29&gt;=1755606,F29&lt;2633409),(F29-1755606)*4%,IF(AND(F29&gt;=2633409,F29&lt;4389015),((F29-2633409)*6%)+105336,IF(AND(F29&gt;=4389015,F29&lt;6144621),((F29-4389015)*8%)+210672,IF(AND(F29&gt;=6144621,F29&lt;8778030),((F29-6144621)*10%)+35112,IF(AND(F29&gt;=8778030,F29&lt;10000000),((F29-8778030)*13%)+614462)))))),0),0)</f>
        <v>#REF!</v>
      </c>
      <c r="L91" s="30"/>
      <c r="M91" s="31"/>
      <c r="N91" s="178"/>
      <c r="O91" s="179"/>
      <c r="P91" s="114"/>
      <c r="XFD91" s="254"/>
    </row>
    <row r="92" spans="1:16384" s="52" customFormat="1" ht="19.5" hidden="1" customHeight="1" thickBot="1" x14ac:dyDescent="0.3">
      <c r="A92" s="42"/>
      <c r="B92" s="61"/>
      <c r="C92" s="342" t="s">
        <v>262</v>
      </c>
      <c r="D92" s="343"/>
      <c r="E92" s="343"/>
      <c r="F92" s="264" t="e">
        <f>+F90+K90</f>
        <v>#REF!</v>
      </c>
      <c r="G92" s="262">
        <f>IFERROR(F92/F91,0)</f>
        <v>0</v>
      </c>
    </row>
    <row r="93" spans="1:16384" s="52" customFormat="1" ht="24" customHeight="1" x14ac:dyDescent="0.25">
      <c r="A93" s="42"/>
      <c r="B93" s="61"/>
    </row>
  </sheetData>
  <dataConsolidate/>
  <mergeCells count="5546">
    <mergeCell ref="G3:H3"/>
    <mergeCell ref="I3:K3"/>
    <mergeCell ref="G5:H5"/>
    <mergeCell ref="H90:J90"/>
    <mergeCell ref="H91:J91"/>
    <mergeCell ref="C1:D1"/>
    <mergeCell ref="F17:K17"/>
    <mergeCell ref="F16:K16"/>
    <mergeCell ref="C45:F45"/>
    <mergeCell ref="C27:E27"/>
    <mergeCell ref="C50:F50"/>
    <mergeCell ref="I56:I58"/>
    <mergeCell ref="C51:F51"/>
    <mergeCell ref="C80:J80"/>
    <mergeCell ref="C63:J63"/>
    <mergeCell ref="C53:F53"/>
    <mergeCell ref="C52:F52"/>
    <mergeCell ref="I27:K28"/>
    <mergeCell ref="C77:J77"/>
    <mergeCell ref="C78:J78"/>
    <mergeCell ref="C79:J79"/>
    <mergeCell ref="G4:K4"/>
    <mergeCell ref="G7:K7"/>
    <mergeCell ref="G8:H8"/>
    <mergeCell ref="G9:K9"/>
    <mergeCell ref="G10:K10"/>
    <mergeCell ref="I2:K2"/>
    <mergeCell ref="I8:K8"/>
    <mergeCell ref="G6:K6"/>
    <mergeCell ref="F21:K21"/>
    <mergeCell ref="C62:J62"/>
    <mergeCell ref="K56:K58"/>
    <mergeCell ref="C13:D13"/>
    <mergeCell ref="E13:E14"/>
    <mergeCell ref="F13:K14"/>
    <mergeCell ref="C30:E30"/>
    <mergeCell ref="I30:K31"/>
    <mergeCell ref="F15:K15"/>
    <mergeCell ref="T43:U43"/>
    <mergeCell ref="W43:X43"/>
    <mergeCell ref="Z43:AA43"/>
    <mergeCell ref="N43:O43"/>
    <mergeCell ref="H50:I50"/>
    <mergeCell ref="C61:K61"/>
    <mergeCell ref="C46:F46"/>
    <mergeCell ref="C56:F56"/>
    <mergeCell ref="C57:F57"/>
    <mergeCell ref="C58:F58"/>
    <mergeCell ref="C36:E36"/>
    <mergeCell ref="C44:F44"/>
    <mergeCell ref="C47:F47"/>
    <mergeCell ref="C48:F48"/>
    <mergeCell ref="C81:J81"/>
    <mergeCell ref="C83:J83"/>
    <mergeCell ref="C68:J68"/>
    <mergeCell ref="C28:E28"/>
    <mergeCell ref="C34:E34"/>
    <mergeCell ref="C35:E35"/>
    <mergeCell ref="C43:F43"/>
    <mergeCell ref="H43:I43"/>
    <mergeCell ref="C66:J66"/>
    <mergeCell ref="C65:J65"/>
    <mergeCell ref="C72:J72"/>
    <mergeCell ref="C70:J70"/>
    <mergeCell ref="C71:J71"/>
    <mergeCell ref="C82:J82"/>
    <mergeCell ref="C76:J76"/>
    <mergeCell ref="G56:G58"/>
    <mergeCell ref="H56:H58"/>
    <mergeCell ref="C29:E29"/>
    <mergeCell ref="CE43:CF43"/>
    <mergeCell ref="CH43:CI43"/>
    <mergeCell ref="BG43:BH43"/>
    <mergeCell ref="BJ43:BK43"/>
    <mergeCell ref="BM43:BN43"/>
    <mergeCell ref="BP43:BQ43"/>
    <mergeCell ref="BS43:BT43"/>
    <mergeCell ref="AR43:AS43"/>
    <mergeCell ref="AU43:AV43"/>
    <mergeCell ref="AX43:AY43"/>
    <mergeCell ref="BA43:BB43"/>
    <mergeCell ref="C75:J75"/>
    <mergeCell ref="N24:P24"/>
    <mergeCell ref="G24:J24"/>
    <mergeCell ref="F18:K18"/>
    <mergeCell ref="F19:K19"/>
    <mergeCell ref="F20:K20"/>
    <mergeCell ref="I36:K41"/>
    <mergeCell ref="BD43:BE43"/>
    <mergeCell ref="N52:P52"/>
    <mergeCell ref="AC43:AD43"/>
    <mergeCell ref="AF43:AG43"/>
    <mergeCell ref="AI43:AJ43"/>
    <mergeCell ref="AL43:AM43"/>
    <mergeCell ref="AO43:AP43"/>
    <mergeCell ref="Q43:R43"/>
    <mergeCell ref="FT43:FU43"/>
    <mergeCell ref="ES43:ET43"/>
    <mergeCell ref="EV43:EW43"/>
    <mergeCell ref="EY43:EZ43"/>
    <mergeCell ref="FB43:FC43"/>
    <mergeCell ref="FE43:FF43"/>
    <mergeCell ref="ED43:EE43"/>
    <mergeCell ref="EG43:EH43"/>
    <mergeCell ref="EJ43:EK43"/>
    <mergeCell ref="EM43:EN43"/>
    <mergeCell ref="EP43:EQ43"/>
    <mergeCell ref="C64:J64"/>
    <mergeCell ref="C69:F69"/>
    <mergeCell ref="C74:J74"/>
    <mergeCell ref="C55:F55"/>
    <mergeCell ref="H55:I55"/>
    <mergeCell ref="C33:E33"/>
    <mergeCell ref="DX43:DY43"/>
    <mergeCell ref="EA43:EB43"/>
    <mergeCell ref="CZ43:DA43"/>
    <mergeCell ref="DC43:DD43"/>
    <mergeCell ref="DF43:DG43"/>
    <mergeCell ref="DI43:DJ43"/>
    <mergeCell ref="DL43:DM43"/>
    <mergeCell ref="CK43:CL43"/>
    <mergeCell ref="CN43:CO43"/>
    <mergeCell ref="CQ43:CR43"/>
    <mergeCell ref="CT43:CU43"/>
    <mergeCell ref="CW43:CX43"/>
    <mergeCell ref="BV43:BW43"/>
    <mergeCell ref="BY43:BZ43"/>
    <mergeCell ref="CB43:CC43"/>
    <mergeCell ref="DO43:DP43"/>
    <mergeCell ref="DR43:DS43"/>
    <mergeCell ref="DU43:DV43"/>
    <mergeCell ref="IE43:IF43"/>
    <mergeCell ref="IH43:II43"/>
    <mergeCell ref="IK43:IL43"/>
    <mergeCell ref="IN43:IO43"/>
    <mergeCell ref="IQ43:IR43"/>
    <mergeCell ref="HP43:HQ43"/>
    <mergeCell ref="HS43:HT43"/>
    <mergeCell ref="HV43:HW43"/>
    <mergeCell ref="HY43:HZ43"/>
    <mergeCell ref="IB43:IC43"/>
    <mergeCell ref="HA43:HB43"/>
    <mergeCell ref="HD43:HE43"/>
    <mergeCell ref="HG43:HH43"/>
    <mergeCell ref="HJ43:HK43"/>
    <mergeCell ref="HM43:HN43"/>
    <mergeCell ref="GL43:GM43"/>
    <mergeCell ref="GO43:GP43"/>
    <mergeCell ref="GR43:GS43"/>
    <mergeCell ref="GU43:GV43"/>
    <mergeCell ref="GX43:GY43"/>
    <mergeCell ref="FW43:FX43"/>
    <mergeCell ref="FZ43:GA43"/>
    <mergeCell ref="GC43:GD43"/>
    <mergeCell ref="GF43:GG43"/>
    <mergeCell ref="GI43:GJ43"/>
    <mergeCell ref="FH43:FI43"/>
    <mergeCell ref="FK43:FL43"/>
    <mergeCell ref="FN43:FO43"/>
    <mergeCell ref="FQ43:FR43"/>
    <mergeCell ref="KM43:KN43"/>
    <mergeCell ref="KP43:KQ43"/>
    <mergeCell ref="KS43:KT43"/>
    <mergeCell ref="KV43:KW43"/>
    <mergeCell ref="KY43:KZ43"/>
    <mergeCell ref="JX43:JY43"/>
    <mergeCell ref="KA43:KB43"/>
    <mergeCell ref="KD43:KE43"/>
    <mergeCell ref="KG43:KH43"/>
    <mergeCell ref="KJ43:KK43"/>
    <mergeCell ref="JI43:JJ43"/>
    <mergeCell ref="JL43:JM43"/>
    <mergeCell ref="JO43:JP43"/>
    <mergeCell ref="JR43:JS43"/>
    <mergeCell ref="JU43:JV43"/>
    <mergeCell ref="IT43:IU43"/>
    <mergeCell ref="IW43:IX43"/>
    <mergeCell ref="IZ43:JA43"/>
    <mergeCell ref="JC43:JD43"/>
    <mergeCell ref="JF43:JG43"/>
    <mergeCell ref="MU43:MV43"/>
    <mergeCell ref="MX43:MY43"/>
    <mergeCell ref="NA43:NB43"/>
    <mergeCell ref="ND43:NE43"/>
    <mergeCell ref="NG43:NH43"/>
    <mergeCell ref="MF43:MG43"/>
    <mergeCell ref="MI43:MJ43"/>
    <mergeCell ref="ML43:MM43"/>
    <mergeCell ref="MO43:MP43"/>
    <mergeCell ref="MR43:MS43"/>
    <mergeCell ref="LQ43:LR43"/>
    <mergeCell ref="LT43:LU43"/>
    <mergeCell ref="LW43:LX43"/>
    <mergeCell ref="LZ43:MA43"/>
    <mergeCell ref="MC43:MD43"/>
    <mergeCell ref="LB43:LC43"/>
    <mergeCell ref="LE43:LF43"/>
    <mergeCell ref="LH43:LI43"/>
    <mergeCell ref="LK43:LL43"/>
    <mergeCell ref="LN43:LO43"/>
    <mergeCell ref="PC43:PD43"/>
    <mergeCell ref="PF43:PG43"/>
    <mergeCell ref="PI43:PJ43"/>
    <mergeCell ref="PL43:PM43"/>
    <mergeCell ref="PO43:PP43"/>
    <mergeCell ref="ON43:OO43"/>
    <mergeCell ref="OQ43:OR43"/>
    <mergeCell ref="OT43:OU43"/>
    <mergeCell ref="OW43:OX43"/>
    <mergeCell ref="OZ43:PA43"/>
    <mergeCell ref="NY43:NZ43"/>
    <mergeCell ref="OB43:OC43"/>
    <mergeCell ref="OE43:OF43"/>
    <mergeCell ref="OH43:OI43"/>
    <mergeCell ref="OK43:OL43"/>
    <mergeCell ref="NJ43:NK43"/>
    <mergeCell ref="NM43:NN43"/>
    <mergeCell ref="NP43:NQ43"/>
    <mergeCell ref="NS43:NT43"/>
    <mergeCell ref="NV43:NW43"/>
    <mergeCell ref="RK43:RL43"/>
    <mergeCell ref="RN43:RO43"/>
    <mergeCell ref="RQ43:RR43"/>
    <mergeCell ref="RT43:RU43"/>
    <mergeCell ref="RW43:RX43"/>
    <mergeCell ref="QV43:QW43"/>
    <mergeCell ref="QY43:QZ43"/>
    <mergeCell ref="RB43:RC43"/>
    <mergeCell ref="RE43:RF43"/>
    <mergeCell ref="RH43:RI43"/>
    <mergeCell ref="QG43:QH43"/>
    <mergeCell ref="QJ43:QK43"/>
    <mergeCell ref="QM43:QN43"/>
    <mergeCell ref="QP43:QQ43"/>
    <mergeCell ref="QS43:QT43"/>
    <mergeCell ref="PR43:PS43"/>
    <mergeCell ref="PU43:PV43"/>
    <mergeCell ref="PX43:PY43"/>
    <mergeCell ref="QA43:QB43"/>
    <mergeCell ref="QD43:QE43"/>
    <mergeCell ref="TS43:TT43"/>
    <mergeCell ref="TV43:TW43"/>
    <mergeCell ref="TY43:TZ43"/>
    <mergeCell ref="UB43:UC43"/>
    <mergeCell ref="UE43:UF43"/>
    <mergeCell ref="TD43:TE43"/>
    <mergeCell ref="TG43:TH43"/>
    <mergeCell ref="TJ43:TK43"/>
    <mergeCell ref="TM43:TN43"/>
    <mergeCell ref="TP43:TQ43"/>
    <mergeCell ref="SO43:SP43"/>
    <mergeCell ref="SR43:SS43"/>
    <mergeCell ref="SU43:SV43"/>
    <mergeCell ref="SX43:SY43"/>
    <mergeCell ref="TA43:TB43"/>
    <mergeCell ref="RZ43:SA43"/>
    <mergeCell ref="SC43:SD43"/>
    <mergeCell ref="SF43:SG43"/>
    <mergeCell ref="SI43:SJ43"/>
    <mergeCell ref="SL43:SM43"/>
    <mergeCell ref="WA43:WB43"/>
    <mergeCell ref="WD43:WE43"/>
    <mergeCell ref="WG43:WH43"/>
    <mergeCell ref="WJ43:WK43"/>
    <mergeCell ref="WM43:WN43"/>
    <mergeCell ref="VL43:VM43"/>
    <mergeCell ref="VO43:VP43"/>
    <mergeCell ref="VR43:VS43"/>
    <mergeCell ref="VU43:VV43"/>
    <mergeCell ref="VX43:VY43"/>
    <mergeCell ref="UW43:UX43"/>
    <mergeCell ref="UZ43:VA43"/>
    <mergeCell ref="VC43:VD43"/>
    <mergeCell ref="VF43:VG43"/>
    <mergeCell ref="VI43:VJ43"/>
    <mergeCell ref="UH43:UI43"/>
    <mergeCell ref="UK43:UL43"/>
    <mergeCell ref="UN43:UO43"/>
    <mergeCell ref="UQ43:UR43"/>
    <mergeCell ref="UT43:UU43"/>
    <mergeCell ref="YI43:YJ43"/>
    <mergeCell ref="YL43:YM43"/>
    <mergeCell ref="YO43:YP43"/>
    <mergeCell ref="YR43:YS43"/>
    <mergeCell ref="YU43:YV43"/>
    <mergeCell ref="XT43:XU43"/>
    <mergeCell ref="XW43:XX43"/>
    <mergeCell ref="XZ43:YA43"/>
    <mergeCell ref="YC43:YD43"/>
    <mergeCell ref="YF43:YG43"/>
    <mergeCell ref="XE43:XF43"/>
    <mergeCell ref="XH43:XI43"/>
    <mergeCell ref="XK43:XL43"/>
    <mergeCell ref="XN43:XO43"/>
    <mergeCell ref="XQ43:XR43"/>
    <mergeCell ref="WP43:WQ43"/>
    <mergeCell ref="WS43:WT43"/>
    <mergeCell ref="WV43:WW43"/>
    <mergeCell ref="WY43:WZ43"/>
    <mergeCell ref="XB43:XC43"/>
    <mergeCell ref="AAQ43:AAR43"/>
    <mergeCell ref="AAT43:AAU43"/>
    <mergeCell ref="AAW43:AAX43"/>
    <mergeCell ref="AAZ43:ABA43"/>
    <mergeCell ref="ABC43:ABD43"/>
    <mergeCell ref="AAB43:AAC43"/>
    <mergeCell ref="AAE43:AAF43"/>
    <mergeCell ref="AAH43:AAI43"/>
    <mergeCell ref="AAK43:AAL43"/>
    <mergeCell ref="AAN43:AAO43"/>
    <mergeCell ref="ZM43:ZN43"/>
    <mergeCell ref="ZP43:ZQ43"/>
    <mergeCell ref="ZS43:ZT43"/>
    <mergeCell ref="ZV43:ZW43"/>
    <mergeCell ref="ZY43:ZZ43"/>
    <mergeCell ref="YX43:YY43"/>
    <mergeCell ref="ZA43:ZB43"/>
    <mergeCell ref="ZD43:ZE43"/>
    <mergeCell ref="ZG43:ZH43"/>
    <mergeCell ref="ZJ43:ZK43"/>
    <mergeCell ref="ACY43:ACZ43"/>
    <mergeCell ref="ADB43:ADC43"/>
    <mergeCell ref="ADE43:ADF43"/>
    <mergeCell ref="ADH43:ADI43"/>
    <mergeCell ref="ADK43:ADL43"/>
    <mergeCell ref="ACJ43:ACK43"/>
    <mergeCell ref="ACM43:ACN43"/>
    <mergeCell ref="ACP43:ACQ43"/>
    <mergeCell ref="ACS43:ACT43"/>
    <mergeCell ref="ACV43:ACW43"/>
    <mergeCell ref="ABU43:ABV43"/>
    <mergeCell ref="ABX43:ABY43"/>
    <mergeCell ref="ACA43:ACB43"/>
    <mergeCell ref="ACD43:ACE43"/>
    <mergeCell ref="ACG43:ACH43"/>
    <mergeCell ref="ABF43:ABG43"/>
    <mergeCell ref="ABI43:ABJ43"/>
    <mergeCell ref="ABL43:ABM43"/>
    <mergeCell ref="ABO43:ABP43"/>
    <mergeCell ref="ABR43:ABS43"/>
    <mergeCell ref="AFG43:AFH43"/>
    <mergeCell ref="AFJ43:AFK43"/>
    <mergeCell ref="AFM43:AFN43"/>
    <mergeCell ref="AFP43:AFQ43"/>
    <mergeCell ref="AFS43:AFT43"/>
    <mergeCell ref="AER43:AES43"/>
    <mergeCell ref="AEU43:AEV43"/>
    <mergeCell ref="AEX43:AEY43"/>
    <mergeCell ref="AFA43:AFB43"/>
    <mergeCell ref="AFD43:AFE43"/>
    <mergeCell ref="AEC43:AED43"/>
    <mergeCell ref="AEF43:AEG43"/>
    <mergeCell ref="AEI43:AEJ43"/>
    <mergeCell ref="AEL43:AEM43"/>
    <mergeCell ref="AEO43:AEP43"/>
    <mergeCell ref="ADN43:ADO43"/>
    <mergeCell ref="ADQ43:ADR43"/>
    <mergeCell ref="ADT43:ADU43"/>
    <mergeCell ref="ADW43:ADX43"/>
    <mergeCell ref="ADZ43:AEA43"/>
    <mergeCell ref="AHO43:AHP43"/>
    <mergeCell ref="AHR43:AHS43"/>
    <mergeCell ref="AHU43:AHV43"/>
    <mergeCell ref="AHX43:AHY43"/>
    <mergeCell ref="AIA43:AIB43"/>
    <mergeCell ref="AGZ43:AHA43"/>
    <mergeCell ref="AHC43:AHD43"/>
    <mergeCell ref="AHF43:AHG43"/>
    <mergeCell ref="AHI43:AHJ43"/>
    <mergeCell ref="AHL43:AHM43"/>
    <mergeCell ref="AGK43:AGL43"/>
    <mergeCell ref="AGN43:AGO43"/>
    <mergeCell ref="AGQ43:AGR43"/>
    <mergeCell ref="AGT43:AGU43"/>
    <mergeCell ref="AGW43:AGX43"/>
    <mergeCell ref="AFV43:AFW43"/>
    <mergeCell ref="AFY43:AFZ43"/>
    <mergeCell ref="AGB43:AGC43"/>
    <mergeCell ref="AGE43:AGF43"/>
    <mergeCell ref="AGH43:AGI43"/>
    <mergeCell ref="AJW43:AJX43"/>
    <mergeCell ref="AJZ43:AKA43"/>
    <mergeCell ref="AKC43:AKD43"/>
    <mergeCell ref="AKF43:AKG43"/>
    <mergeCell ref="AKI43:AKJ43"/>
    <mergeCell ref="AJH43:AJI43"/>
    <mergeCell ref="AJK43:AJL43"/>
    <mergeCell ref="AJN43:AJO43"/>
    <mergeCell ref="AJQ43:AJR43"/>
    <mergeCell ref="AJT43:AJU43"/>
    <mergeCell ref="AIS43:AIT43"/>
    <mergeCell ref="AIV43:AIW43"/>
    <mergeCell ref="AIY43:AIZ43"/>
    <mergeCell ref="AJB43:AJC43"/>
    <mergeCell ref="AJE43:AJF43"/>
    <mergeCell ref="AID43:AIE43"/>
    <mergeCell ref="AIG43:AIH43"/>
    <mergeCell ref="AIJ43:AIK43"/>
    <mergeCell ref="AIM43:AIN43"/>
    <mergeCell ref="AIP43:AIQ43"/>
    <mergeCell ref="AME43:AMF43"/>
    <mergeCell ref="AMH43:AMI43"/>
    <mergeCell ref="AMK43:AML43"/>
    <mergeCell ref="AMN43:AMO43"/>
    <mergeCell ref="AMQ43:AMR43"/>
    <mergeCell ref="ALP43:ALQ43"/>
    <mergeCell ref="ALS43:ALT43"/>
    <mergeCell ref="ALV43:ALW43"/>
    <mergeCell ref="ALY43:ALZ43"/>
    <mergeCell ref="AMB43:AMC43"/>
    <mergeCell ref="ALA43:ALB43"/>
    <mergeCell ref="ALD43:ALE43"/>
    <mergeCell ref="ALG43:ALH43"/>
    <mergeCell ref="ALJ43:ALK43"/>
    <mergeCell ref="ALM43:ALN43"/>
    <mergeCell ref="AKL43:AKM43"/>
    <mergeCell ref="AKO43:AKP43"/>
    <mergeCell ref="AKR43:AKS43"/>
    <mergeCell ref="AKU43:AKV43"/>
    <mergeCell ref="AKX43:AKY43"/>
    <mergeCell ref="AOM43:AON43"/>
    <mergeCell ref="AOP43:AOQ43"/>
    <mergeCell ref="AOS43:AOT43"/>
    <mergeCell ref="AOV43:AOW43"/>
    <mergeCell ref="AOY43:AOZ43"/>
    <mergeCell ref="ANX43:ANY43"/>
    <mergeCell ref="AOA43:AOB43"/>
    <mergeCell ref="AOD43:AOE43"/>
    <mergeCell ref="AOG43:AOH43"/>
    <mergeCell ref="AOJ43:AOK43"/>
    <mergeCell ref="ANI43:ANJ43"/>
    <mergeCell ref="ANL43:ANM43"/>
    <mergeCell ref="ANO43:ANP43"/>
    <mergeCell ref="ANR43:ANS43"/>
    <mergeCell ref="ANU43:ANV43"/>
    <mergeCell ref="AMT43:AMU43"/>
    <mergeCell ref="AMW43:AMX43"/>
    <mergeCell ref="AMZ43:ANA43"/>
    <mergeCell ref="ANC43:AND43"/>
    <mergeCell ref="ANF43:ANG43"/>
    <mergeCell ref="AQU43:AQV43"/>
    <mergeCell ref="AQX43:AQY43"/>
    <mergeCell ref="ARA43:ARB43"/>
    <mergeCell ref="ARD43:ARE43"/>
    <mergeCell ref="ARG43:ARH43"/>
    <mergeCell ref="AQF43:AQG43"/>
    <mergeCell ref="AQI43:AQJ43"/>
    <mergeCell ref="AQL43:AQM43"/>
    <mergeCell ref="AQO43:AQP43"/>
    <mergeCell ref="AQR43:AQS43"/>
    <mergeCell ref="APQ43:APR43"/>
    <mergeCell ref="APT43:APU43"/>
    <mergeCell ref="APW43:APX43"/>
    <mergeCell ref="APZ43:AQA43"/>
    <mergeCell ref="AQC43:AQD43"/>
    <mergeCell ref="APB43:APC43"/>
    <mergeCell ref="APE43:APF43"/>
    <mergeCell ref="APH43:API43"/>
    <mergeCell ref="APK43:APL43"/>
    <mergeCell ref="APN43:APO43"/>
    <mergeCell ref="ATC43:ATD43"/>
    <mergeCell ref="ATF43:ATG43"/>
    <mergeCell ref="ATI43:ATJ43"/>
    <mergeCell ref="ATL43:ATM43"/>
    <mergeCell ref="ATO43:ATP43"/>
    <mergeCell ref="ASN43:ASO43"/>
    <mergeCell ref="ASQ43:ASR43"/>
    <mergeCell ref="AST43:ASU43"/>
    <mergeCell ref="ASW43:ASX43"/>
    <mergeCell ref="ASZ43:ATA43"/>
    <mergeCell ref="ARY43:ARZ43"/>
    <mergeCell ref="ASB43:ASC43"/>
    <mergeCell ref="ASE43:ASF43"/>
    <mergeCell ref="ASH43:ASI43"/>
    <mergeCell ref="ASK43:ASL43"/>
    <mergeCell ref="ARJ43:ARK43"/>
    <mergeCell ref="ARM43:ARN43"/>
    <mergeCell ref="ARP43:ARQ43"/>
    <mergeCell ref="ARS43:ART43"/>
    <mergeCell ref="ARV43:ARW43"/>
    <mergeCell ref="AVK43:AVL43"/>
    <mergeCell ref="AVN43:AVO43"/>
    <mergeCell ref="AVQ43:AVR43"/>
    <mergeCell ref="AVT43:AVU43"/>
    <mergeCell ref="AVW43:AVX43"/>
    <mergeCell ref="AUV43:AUW43"/>
    <mergeCell ref="AUY43:AUZ43"/>
    <mergeCell ref="AVB43:AVC43"/>
    <mergeCell ref="AVE43:AVF43"/>
    <mergeCell ref="AVH43:AVI43"/>
    <mergeCell ref="AUG43:AUH43"/>
    <mergeCell ref="AUJ43:AUK43"/>
    <mergeCell ref="AUM43:AUN43"/>
    <mergeCell ref="AUP43:AUQ43"/>
    <mergeCell ref="AUS43:AUT43"/>
    <mergeCell ref="ATR43:ATS43"/>
    <mergeCell ref="ATU43:ATV43"/>
    <mergeCell ref="ATX43:ATY43"/>
    <mergeCell ref="AUA43:AUB43"/>
    <mergeCell ref="AUD43:AUE43"/>
    <mergeCell ref="AXS43:AXT43"/>
    <mergeCell ref="AXV43:AXW43"/>
    <mergeCell ref="AXY43:AXZ43"/>
    <mergeCell ref="AYB43:AYC43"/>
    <mergeCell ref="AYE43:AYF43"/>
    <mergeCell ref="AXD43:AXE43"/>
    <mergeCell ref="AXG43:AXH43"/>
    <mergeCell ref="AXJ43:AXK43"/>
    <mergeCell ref="AXM43:AXN43"/>
    <mergeCell ref="AXP43:AXQ43"/>
    <mergeCell ref="AWO43:AWP43"/>
    <mergeCell ref="AWR43:AWS43"/>
    <mergeCell ref="AWU43:AWV43"/>
    <mergeCell ref="AWX43:AWY43"/>
    <mergeCell ref="AXA43:AXB43"/>
    <mergeCell ref="AVZ43:AWA43"/>
    <mergeCell ref="AWC43:AWD43"/>
    <mergeCell ref="AWF43:AWG43"/>
    <mergeCell ref="AWI43:AWJ43"/>
    <mergeCell ref="AWL43:AWM43"/>
    <mergeCell ref="BAA43:BAB43"/>
    <mergeCell ref="BAD43:BAE43"/>
    <mergeCell ref="BAG43:BAH43"/>
    <mergeCell ref="BAJ43:BAK43"/>
    <mergeCell ref="BAM43:BAN43"/>
    <mergeCell ref="AZL43:AZM43"/>
    <mergeCell ref="AZO43:AZP43"/>
    <mergeCell ref="AZR43:AZS43"/>
    <mergeCell ref="AZU43:AZV43"/>
    <mergeCell ref="AZX43:AZY43"/>
    <mergeCell ref="AYW43:AYX43"/>
    <mergeCell ref="AYZ43:AZA43"/>
    <mergeCell ref="AZC43:AZD43"/>
    <mergeCell ref="AZF43:AZG43"/>
    <mergeCell ref="AZI43:AZJ43"/>
    <mergeCell ref="AYH43:AYI43"/>
    <mergeCell ref="AYK43:AYL43"/>
    <mergeCell ref="AYN43:AYO43"/>
    <mergeCell ref="AYQ43:AYR43"/>
    <mergeCell ref="AYT43:AYU43"/>
    <mergeCell ref="BCI43:BCJ43"/>
    <mergeCell ref="BCL43:BCM43"/>
    <mergeCell ref="BCO43:BCP43"/>
    <mergeCell ref="BCR43:BCS43"/>
    <mergeCell ref="BCU43:BCV43"/>
    <mergeCell ref="BBT43:BBU43"/>
    <mergeCell ref="BBW43:BBX43"/>
    <mergeCell ref="BBZ43:BCA43"/>
    <mergeCell ref="BCC43:BCD43"/>
    <mergeCell ref="BCF43:BCG43"/>
    <mergeCell ref="BBE43:BBF43"/>
    <mergeCell ref="BBH43:BBI43"/>
    <mergeCell ref="BBK43:BBL43"/>
    <mergeCell ref="BBN43:BBO43"/>
    <mergeCell ref="BBQ43:BBR43"/>
    <mergeCell ref="BAP43:BAQ43"/>
    <mergeCell ref="BAS43:BAT43"/>
    <mergeCell ref="BAV43:BAW43"/>
    <mergeCell ref="BAY43:BAZ43"/>
    <mergeCell ref="BBB43:BBC43"/>
    <mergeCell ref="BEQ43:BER43"/>
    <mergeCell ref="BET43:BEU43"/>
    <mergeCell ref="BEW43:BEX43"/>
    <mergeCell ref="BEZ43:BFA43"/>
    <mergeCell ref="BFC43:BFD43"/>
    <mergeCell ref="BEB43:BEC43"/>
    <mergeCell ref="BEE43:BEF43"/>
    <mergeCell ref="BEH43:BEI43"/>
    <mergeCell ref="BEK43:BEL43"/>
    <mergeCell ref="BEN43:BEO43"/>
    <mergeCell ref="BDM43:BDN43"/>
    <mergeCell ref="BDP43:BDQ43"/>
    <mergeCell ref="BDS43:BDT43"/>
    <mergeCell ref="BDV43:BDW43"/>
    <mergeCell ref="BDY43:BDZ43"/>
    <mergeCell ref="BCX43:BCY43"/>
    <mergeCell ref="BDA43:BDB43"/>
    <mergeCell ref="BDD43:BDE43"/>
    <mergeCell ref="BDG43:BDH43"/>
    <mergeCell ref="BDJ43:BDK43"/>
    <mergeCell ref="BGY43:BGZ43"/>
    <mergeCell ref="BHB43:BHC43"/>
    <mergeCell ref="BHE43:BHF43"/>
    <mergeCell ref="BHH43:BHI43"/>
    <mergeCell ref="BHK43:BHL43"/>
    <mergeCell ref="BGJ43:BGK43"/>
    <mergeCell ref="BGM43:BGN43"/>
    <mergeCell ref="BGP43:BGQ43"/>
    <mergeCell ref="BGS43:BGT43"/>
    <mergeCell ref="BGV43:BGW43"/>
    <mergeCell ref="BFU43:BFV43"/>
    <mergeCell ref="BFX43:BFY43"/>
    <mergeCell ref="BGA43:BGB43"/>
    <mergeCell ref="BGD43:BGE43"/>
    <mergeCell ref="BGG43:BGH43"/>
    <mergeCell ref="BFF43:BFG43"/>
    <mergeCell ref="BFI43:BFJ43"/>
    <mergeCell ref="BFL43:BFM43"/>
    <mergeCell ref="BFO43:BFP43"/>
    <mergeCell ref="BFR43:BFS43"/>
    <mergeCell ref="BJG43:BJH43"/>
    <mergeCell ref="BJJ43:BJK43"/>
    <mergeCell ref="BJM43:BJN43"/>
    <mergeCell ref="BJP43:BJQ43"/>
    <mergeCell ref="BJS43:BJT43"/>
    <mergeCell ref="BIR43:BIS43"/>
    <mergeCell ref="BIU43:BIV43"/>
    <mergeCell ref="BIX43:BIY43"/>
    <mergeCell ref="BJA43:BJB43"/>
    <mergeCell ref="BJD43:BJE43"/>
    <mergeCell ref="BIC43:BID43"/>
    <mergeCell ref="BIF43:BIG43"/>
    <mergeCell ref="BII43:BIJ43"/>
    <mergeCell ref="BIL43:BIM43"/>
    <mergeCell ref="BIO43:BIP43"/>
    <mergeCell ref="BHN43:BHO43"/>
    <mergeCell ref="BHQ43:BHR43"/>
    <mergeCell ref="BHT43:BHU43"/>
    <mergeCell ref="BHW43:BHX43"/>
    <mergeCell ref="BHZ43:BIA43"/>
    <mergeCell ref="BLO43:BLP43"/>
    <mergeCell ref="BLR43:BLS43"/>
    <mergeCell ref="BLU43:BLV43"/>
    <mergeCell ref="BLX43:BLY43"/>
    <mergeCell ref="BMA43:BMB43"/>
    <mergeCell ref="BKZ43:BLA43"/>
    <mergeCell ref="BLC43:BLD43"/>
    <mergeCell ref="BLF43:BLG43"/>
    <mergeCell ref="BLI43:BLJ43"/>
    <mergeCell ref="BLL43:BLM43"/>
    <mergeCell ref="BKK43:BKL43"/>
    <mergeCell ref="BKN43:BKO43"/>
    <mergeCell ref="BKQ43:BKR43"/>
    <mergeCell ref="BKT43:BKU43"/>
    <mergeCell ref="BKW43:BKX43"/>
    <mergeCell ref="BJV43:BJW43"/>
    <mergeCell ref="BJY43:BJZ43"/>
    <mergeCell ref="BKB43:BKC43"/>
    <mergeCell ref="BKE43:BKF43"/>
    <mergeCell ref="BKH43:BKI43"/>
    <mergeCell ref="BNW43:BNX43"/>
    <mergeCell ref="BNZ43:BOA43"/>
    <mergeCell ref="BOC43:BOD43"/>
    <mergeCell ref="BOF43:BOG43"/>
    <mergeCell ref="BOI43:BOJ43"/>
    <mergeCell ref="BNH43:BNI43"/>
    <mergeCell ref="BNK43:BNL43"/>
    <mergeCell ref="BNN43:BNO43"/>
    <mergeCell ref="BNQ43:BNR43"/>
    <mergeCell ref="BNT43:BNU43"/>
    <mergeCell ref="BMS43:BMT43"/>
    <mergeCell ref="BMV43:BMW43"/>
    <mergeCell ref="BMY43:BMZ43"/>
    <mergeCell ref="BNB43:BNC43"/>
    <mergeCell ref="BNE43:BNF43"/>
    <mergeCell ref="BMD43:BME43"/>
    <mergeCell ref="BMG43:BMH43"/>
    <mergeCell ref="BMJ43:BMK43"/>
    <mergeCell ref="BMM43:BMN43"/>
    <mergeCell ref="BMP43:BMQ43"/>
    <mergeCell ref="BQE43:BQF43"/>
    <mergeCell ref="BQH43:BQI43"/>
    <mergeCell ref="BQK43:BQL43"/>
    <mergeCell ref="BQN43:BQO43"/>
    <mergeCell ref="BQQ43:BQR43"/>
    <mergeCell ref="BPP43:BPQ43"/>
    <mergeCell ref="BPS43:BPT43"/>
    <mergeCell ref="BPV43:BPW43"/>
    <mergeCell ref="BPY43:BPZ43"/>
    <mergeCell ref="BQB43:BQC43"/>
    <mergeCell ref="BPA43:BPB43"/>
    <mergeCell ref="BPD43:BPE43"/>
    <mergeCell ref="BPG43:BPH43"/>
    <mergeCell ref="BPJ43:BPK43"/>
    <mergeCell ref="BPM43:BPN43"/>
    <mergeCell ref="BOL43:BOM43"/>
    <mergeCell ref="BOO43:BOP43"/>
    <mergeCell ref="BOR43:BOS43"/>
    <mergeCell ref="BOU43:BOV43"/>
    <mergeCell ref="BOX43:BOY43"/>
    <mergeCell ref="BSM43:BSN43"/>
    <mergeCell ref="BSP43:BSQ43"/>
    <mergeCell ref="BSS43:BST43"/>
    <mergeCell ref="BSV43:BSW43"/>
    <mergeCell ref="BSY43:BSZ43"/>
    <mergeCell ref="BRX43:BRY43"/>
    <mergeCell ref="BSA43:BSB43"/>
    <mergeCell ref="BSD43:BSE43"/>
    <mergeCell ref="BSG43:BSH43"/>
    <mergeCell ref="BSJ43:BSK43"/>
    <mergeCell ref="BRI43:BRJ43"/>
    <mergeCell ref="BRL43:BRM43"/>
    <mergeCell ref="BRO43:BRP43"/>
    <mergeCell ref="BRR43:BRS43"/>
    <mergeCell ref="BRU43:BRV43"/>
    <mergeCell ref="BQT43:BQU43"/>
    <mergeCell ref="BQW43:BQX43"/>
    <mergeCell ref="BQZ43:BRA43"/>
    <mergeCell ref="BRC43:BRD43"/>
    <mergeCell ref="BRF43:BRG43"/>
    <mergeCell ref="BUU43:BUV43"/>
    <mergeCell ref="BUX43:BUY43"/>
    <mergeCell ref="BVA43:BVB43"/>
    <mergeCell ref="BVD43:BVE43"/>
    <mergeCell ref="BVG43:BVH43"/>
    <mergeCell ref="BUF43:BUG43"/>
    <mergeCell ref="BUI43:BUJ43"/>
    <mergeCell ref="BUL43:BUM43"/>
    <mergeCell ref="BUO43:BUP43"/>
    <mergeCell ref="BUR43:BUS43"/>
    <mergeCell ref="BTQ43:BTR43"/>
    <mergeCell ref="BTT43:BTU43"/>
    <mergeCell ref="BTW43:BTX43"/>
    <mergeCell ref="BTZ43:BUA43"/>
    <mergeCell ref="BUC43:BUD43"/>
    <mergeCell ref="BTB43:BTC43"/>
    <mergeCell ref="BTE43:BTF43"/>
    <mergeCell ref="BTH43:BTI43"/>
    <mergeCell ref="BTK43:BTL43"/>
    <mergeCell ref="BTN43:BTO43"/>
    <mergeCell ref="BXC43:BXD43"/>
    <mergeCell ref="BXF43:BXG43"/>
    <mergeCell ref="BXI43:BXJ43"/>
    <mergeCell ref="BXL43:BXM43"/>
    <mergeCell ref="BXO43:BXP43"/>
    <mergeCell ref="BWN43:BWO43"/>
    <mergeCell ref="BWQ43:BWR43"/>
    <mergeCell ref="BWT43:BWU43"/>
    <mergeCell ref="BWW43:BWX43"/>
    <mergeCell ref="BWZ43:BXA43"/>
    <mergeCell ref="BVY43:BVZ43"/>
    <mergeCell ref="BWB43:BWC43"/>
    <mergeCell ref="BWE43:BWF43"/>
    <mergeCell ref="BWH43:BWI43"/>
    <mergeCell ref="BWK43:BWL43"/>
    <mergeCell ref="BVJ43:BVK43"/>
    <mergeCell ref="BVM43:BVN43"/>
    <mergeCell ref="BVP43:BVQ43"/>
    <mergeCell ref="BVS43:BVT43"/>
    <mergeCell ref="BVV43:BVW43"/>
    <mergeCell ref="BZK43:BZL43"/>
    <mergeCell ref="BZN43:BZO43"/>
    <mergeCell ref="BZQ43:BZR43"/>
    <mergeCell ref="BZT43:BZU43"/>
    <mergeCell ref="BZW43:BZX43"/>
    <mergeCell ref="BYV43:BYW43"/>
    <mergeCell ref="BYY43:BYZ43"/>
    <mergeCell ref="BZB43:BZC43"/>
    <mergeCell ref="BZE43:BZF43"/>
    <mergeCell ref="BZH43:BZI43"/>
    <mergeCell ref="BYG43:BYH43"/>
    <mergeCell ref="BYJ43:BYK43"/>
    <mergeCell ref="BYM43:BYN43"/>
    <mergeCell ref="BYP43:BYQ43"/>
    <mergeCell ref="BYS43:BYT43"/>
    <mergeCell ref="BXR43:BXS43"/>
    <mergeCell ref="BXU43:BXV43"/>
    <mergeCell ref="BXX43:BXY43"/>
    <mergeCell ref="BYA43:BYB43"/>
    <mergeCell ref="BYD43:BYE43"/>
    <mergeCell ref="CBS43:CBT43"/>
    <mergeCell ref="CBV43:CBW43"/>
    <mergeCell ref="CBY43:CBZ43"/>
    <mergeCell ref="CCB43:CCC43"/>
    <mergeCell ref="CCE43:CCF43"/>
    <mergeCell ref="CBD43:CBE43"/>
    <mergeCell ref="CBG43:CBH43"/>
    <mergeCell ref="CBJ43:CBK43"/>
    <mergeCell ref="CBM43:CBN43"/>
    <mergeCell ref="CBP43:CBQ43"/>
    <mergeCell ref="CAO43:CAP43"/>
    <mergeCell ref="CAR43:CAS43"/>
    <mergeCell ref="CAU43:CAV43"/>
    <mergeCell ref="CAX43:CAY43"/>
    <mergeCell ref="CBA43:CBB43"/>
    <mergeCell ref="BZZ43:CAA43"/>
    <mergeCell ref="CAC43:CAD43"/>
    <mergeCell ref="CAF43:CAG43"/>
    <mergeCell ref="CAI43:CAJ43"/>
    <mergeCell ref="CAL43:CAM43"/>
    <mergeCell ref="CEA43:CEB43"/>
    <mergeCell ref="CED43:CEE43"/>
    <mergeCell ref="CEG43:CEH43"/>
    <mergeCell ref="CEJ43:CEK43"/>
    <mergeCell ref="CEM43:CEN43"/>
    <mergeCell ref="CDL43:CDM43"/>
    <mergeCell ref="CDO43:CDP43"/>
    <mergeCell ref="CDR43:CDS43"/>
    <mergeCell ref="CDU43:CDV43"/>
    <mergeCell ref="CDX43:CDY43"/>
    <mergeCell ref="CCW43:CCX43"/>
    <mergeCell ref="CCZ43:CDA43"/>
    <mergeCell ref="CDC43:CDD43"/>
    <mergeCell ref="CDF43:CDG43"/>
    <mergeCell ref="CDI43:CDJ43"/>
    <mergeCell ref="CCH43:CCI43"/>
    <mergeCell ref="CCK43:CCL43"/>
    <mergeCell ref="CCN43:CCO43"/>
    <mergeCell ref="CCQ43:CCR43"/>
    <mergeCell ref="CCT43:CCU43"/>
    <mergeCell ref="CGI43:CGJ43"/>
    <mergeCell ref="CGL43:CGM43"/>
    <mergeCell ref="CGO43:CGP43"/>
    <mergeCell ref="CGR43:CGS43"/>
    <mergeCell ref="CGU43:CGV43"/>
    <mergeCell ref="CFT43:CFU43"/>
    <mergeCell ref="CFW43:CFX43"/>
    <mergeCell ref="CFZ43:CGA43"/>
    <mergeCell ref="CGC43:CGD43"/>
    <mergeCell ref="CGF43:CGG43"/>
    <mergeCell ref="CFE43:CFF43"/>
    <mergeCell ref="CFH43:CFI43"/>
    <mergeCell ref="CFK43:CFL43"/>
    <mergeCell ref="CFN43:CFO43"/>
    <mergeCell ref="CFQ43:CFR43"/>
    <mergeCell ref="CEP43:CEQ43"/>
    <mergeCell ref="CES43:CET43"/>
    <mergeCell ref="CEV43:CEW43"/>
    <mergeCell ref="CEY43:CEZ43"/>
    <mergeCell ref="CFB43:CFC43"/>
    <mergeCell ref="CIQ43:CIR43"/>
    <mergeCell ref="CIT43:CIU43"/>
    <mergeCell ref="CIW43:CIX43"/>
    <mergeCell ref="CIZ43:CJA43"/>
    <mergeCell ref="CJC43:CJD43"/>
    <mergeCell ref="CIB43:CIC43"/>
    <mergeCell ref="CIE43:CIF43"/>
    <mergeCell ref="CIH43:CII43"/>
    <mergeCell ref="CIK43:CIL43"/>
    <mergeCell ref="CIN43:CIO43"/>
    <mergeCell ref="CHM43:CHN43"/>
    <mergeCell ref="CHP43:CHQ43"/>
    <mergeCell ref="CHS43:CHT43"/>
    <mergeCell ref="CHV43:CHW43"/>
    <mergeCell ref="CHY43:CHZ43"/>
    <mergeCell ref="CGX43:CGY43"/>
    <mergeCell ref="CHA43:CHB43"/>
    <mergeCell ref="CHD43:CHE43"/>
    <mergeCell ref="CHG43:CHH43"/>
    <mergeCell ref="CHJ43:CHK43"/>
    <mergeCell ref="CKY43:CKZ43"/>
    <mergeCell ref="CLB43:CLC43"/>
    <mergeCell ref="CLE43:CLF43"/>
    <mergeCell ref="CLH43:CLI43"/>
    <mergeCell ref="CLK43:CLL43"/>
    <mergeCell ref="CKJ43:CKK43"/>
    <mergeCell ref="CKM43:CKN43"/>
    <mergeCell ref="CKP43:CKQ43"/>
    <mergeCell ref="CKS43:CKT43"/>
    <mergeCell ref="CKV43:CKW43"/>
    <mergeCell ref="CJU43:CJV43"/>
    <mergeCell ref="CJX43:CJY43"/>
    <mergeCell ref="CKA43:CKB43"/>
    <mergeCell ref="CKD43:CKE43"/>
    <mergeCell ref="CKG43:CKH43"/>
    <mergeCell ref="CJF43:CJG43"/>
    <mergeCell ref="CJI43:CJJ43"/>
    <mergeCell ref="CJL43:CJM43"/>
    <mergeCell ref="CJO43:CJP43"/>
    <mergeCell ref="CJR43:CJS43"/>
    <mergeCell ref="CNG43:CNH43"/>
    <mergeCell ref="CNJ43:CNK43"/>
    <mergeCell ref="CNM43:CNN43"/>
    <mergeCell ref="CNP43:CNQ43"/>
    <mergeCell ref="CNS43:CNT43"/>
    <mergeCell ref="CMR43:CMS43"/>
    <mergeCell ref="CMU43:CMV43"/>
    <mergeCell ref="CMX43:CMY43"/>
    <mergeCell ref="CNA43:CNB43"/>
    <mergeCell ref="CND43:CNE43"/>
    <mergeCell ref="CMC43:CMD43"/>
    <mergeCell ref="CMF43:CMG43"/>
    <mergeCell ref="CMI43:CMJ43"/>
    <mergeCell ref="CML43:CMM43"/>
    <mergeCell ref="CMO43:CMP43"/>
    <mergeCell ref="CLN43:CLO43"/>
    <mergeCell ref="CLQ43:CLR43"/>
    <mergeCell ref="CLT43:CLU43"/>
    <mergeCell ref="CLW43:CLX43"/>
    <mergeCell ref="CLZ43:CMA43"/>
    <mergeCell ref="CPO43:CPP43"/>
    <mergeCell ref="CPR43:CPS43"/>
    <mergeCell ref="CPU43:CPV43"/>
    <mergeCell ref="CPX43:CPY43"/>
    <mergeCell ref="CQA43:CQB43"/>
    <mergeCell ref="COZ43:CPA43"/>
    <mergeCell ref="CPC43:CPD43"/>
    <mergeCell ref="CPF43:CPG43"/>
    <mergeCell ref="CPI43:CPJ43"/>
    <mergeCell ref="CPL43:CPM43"/>
    <mergeCell ref="COK43:COL43"/>
    <mergeCell ref="CON43:COO43"/>
    <mergeCell ref="COQ43:COR43"/>
    <mergeCell ref="COT43:COU43"/>
    <mergeCell ref="COW43:COX43"/>
    <mergeCell ref="CNV43:CNW43"/>
    <mergeCell ref="CNY43:CNZ43"/>
    <mergeCell ref="COB43:COC43"/>
    <mergeCell ref="COE43:COF43"/>
    <mergeCell ref="COH43:COI43"/>
    <mergeCell ref="CRW43:CRX43"/>
    <mergeCell ref="CRZ43:CSA43"/>
    <mergeCell ref="CSC43:CSD43"/>
    <mergeCell ref="CSF43:CSG43"/>
    <mergeCell ref="CSI43:CSJ43"/>
    <mergeCell ref="CRH43:CRI43"/>
    <mergeCell ref="CRK43:CRL43"/>
    <mergeCell ref="CRN43:CRO43"/>
    <mergeCell ref="CRQ43:CRR43"/>
    <mergeCell ref="CRT43:CRU43"/>
    <mergeCell ref="CQS43:CQT43"/>
    <mergeCell ref="CQV43:CQW43"/>
    <mergeCell ref="CQY43:CQZ43"/>
    <mergeCell ref="CRB43:CRC43"/>
    <mergeCell ref="CRE43:CRF43"/>
    <mergeCell ref="CQD43:CQE43"/>
    <mergeCell ref="CQG43:CQH43"/>
    <mergeCell ref="CQJ43:CQK43"/>
    <mergeCell ref="CQM43:CQN43"/>
    <mergeCell ref="CQP43:CQQ43"/>
    <mergeCell ref="CUE43:CUF43"/>
    <mergeCell ref="CUH43:CUI43"/>
    <mergeCell ref="CUK43:CUL43"/>
    <mergeCell ref="CUN43:CUO43"/>
    <mergeCell ref="CUQ43:CUR43"/>
    <mergeCell ref="CTP43:CTQ43"/>
    <mergeCell ref="CTS43:CTT43"/>
    <mergeCell ref="CTV43:CTW43"/>
    <mergeCell ref="CTY43:CTZ43"/>
    <mergeCell ref="CUB43:CUC43"/>
    <mergeCell ref="CTA43:CTB43"/>
    <mergeCell ref="CTD43:CTE43"/>
    <mergeCell ref="CTG43:CTH43"/>
    <mergeCell ref="CTJ43:CTK43"/>
    <mergeCell ref="CTM43:CTN43"/>
    <mergeCell ref="CSL43:CSM43"/>
    <mergeCell ref="CSO43:CSP43"/>
    <mergeCell ref="CSR43:CSS43"/>
    <mergeCell ref="CSU43:CSV43"/>
    <mergeCell ref="CSX43:CSY43"/>
    <mergeCell ref="CWM43:CWN43"/>
    <mergeCell ref="CWP43:CWQ43"/>
    <mergeCell ref="CWS43:CWT43"/>
    <mergeCell ref="CWV43:CWW43"/>
    <mergeCell ref="CWY43:CWZ43"/>
    <mergeCell ref="CVX43:CVY43"/>
    <mergeCell ref="CWA43:CWB43"/>
    <mergeCell ref="CWD43:CWE43"/>
    <mergeCell ref="CWG43:CWH43"/>
    <mergeCell ref="CWJ43:CWK43"/>
    <mergeCell ref="CVI43:CVJ43"/>
    <mergeCell ref="CVL43:CVM43"/>
    <mergeCell ref="CVO43:CVP43"/>
    <mergeCell ref="CVR43:CVS43"/>
    <mergeCell ref="CVU43:CVV43"/>
    <mergeCell ref="CUT43:CUU43"/>
    <mergeCell ref="CUW43:CUX43"/>
    <mergeCell ref="CUZ43:CVA43"/>
    <mergeCell ref="CVC43:CVD43"/>
    <mergeCell ref="CVF43:CVG43"/>
    <mergeCell ref="CYU43:CYV43"/>
    <mergeCell ref="CYX43:CYY43"/>
    <mergeCell ref="CZA43:CZB43"/>
    <mergeCell ref="CZD43:CZE43"/>
    <mergeCell ref="CZG43:CZH43"/>
    <mergeCell ref="CYF43:CYG43"/>
    <mergeCell ref="CYI43:CYJ43"/>
    <mergeCell ref="CYL43:CYM43"/>
    <mergeCell ref="CYO43:CYP43"/>
    <mergeCell ref="CYR43:CYS43"/>
    <mergeCell ref="CXQ43:CXR43"/>
    <mergeCell ref="CXT43:CXU43"/>
    <mergeCell ref="CXW43:CXX43"/>
    <mergeCell ref="CXZ43:CYA43"/>
    <mergeCell ref="CYC43:CYD43"/>
    <mergeCell ref="CXB43:CXC43"/>
    <mergeCell ref="CXE43:CXF43"/>
    <mergeCell ref="CXH43:CXI43"/>
    <mergeCell ref="CXK43:CXL43"/>
    <mergeCell ref="CXN43:CXO43"/>
    <mergeCell ref="DBC43:DBD43"/>
    <mergeCell ref="DBF43:DBG43"/>
    <mergeCell ref="DBI43:DBJ43"/>
    <mergeCell ref="DBL43:DBM43"/>
    <mergeCell ref="DBO43:DBP43"/>
    <mergeCell ref="DAN43:DAO43"/>
    <mergeCell ref="DAQ43:DAR43"/>
    <mergeCell ref="DAT43:DAU43"/>
    <mergeCell ref="DAW43:DAX43"/>
    <mergeCell ref="DAZ43:DBA43"/>
    <mergeCell ref="CZY43:CZZ43"/>
    <mergeCell ref="DAB43:DAC43"/>
    <mergeCell ref="DAE43:DAF43"/>
    <mergeCell ref="DAH43:DAI43"/>
    <mergeCell ref="DAK43:DAL43"/>
    <mergeCell ref="CZJ43:CZK43"/>
    <mergeCell ref="CZM43:CZN43"/>
    <mergeCell ref="CZP43:CZQ43"/>
    <mergeCell ref="CZS43:CZT43"/>
    <mergeCell ref="CZV43:CZW43"/>
    <mergeCell ref="DDK43:DDL43"/>
    <mergeCell ref="DDN43:DDO43"/>
    <mergeCell ref="DDQ43:DDR43"/>
    <mergeCell ref="DDT43:DDU43"/>
    <mergeCell ref="DDW43:DDX43"/>
    <mergeCell ref="DCV43:DCW43"/>
    <mergeCell ref="DCY43:DCZ43"/>
    <mergeCell ref="DDB43:DDC43"/>
    <mergeCell ref="DDE43:DDF43"/>
    <mergeCell ref="DDH43:DDI43"/>
    <mergeCell ref="DCG43:DCH43"/>
    <mergeCell ref="DCJ43:DCK43"/>
    <mergeCell ref="DCM43:DCN43"/>
    <mergeCell ref="DCP43:DCQ43"/>
    <mergeCell ref="DCS43:DCT43"/>
    <mergeCell ref="DBR43:DBS43"/>
    <mergeCell ref="DBU43:DBV43"/>
    <mergeCell ref="DBX43:DBY43"/>
    <mergeCell ref="DCA43:DCB43"/>
    <mergeCell ref="DCD43:DCE43"/>
    <mergeCell ref="DFS43:DFT43"/>
    <mergeCell ref="DFV43:DFW43"/>
    <mergeCell ref="DFY43:DFZ43"/>
    <mergeCell ref="DGB43:DGC43"/>
    <mergeCell ref="DGE43:DGF43"/>
    <mergeCell ref="DFD43:DFE43"/>
    <mergeCell ref="DFG43:DFH43"/>
    <mergeCell ref="DFJ43:DFK43"/>
    <mergeCell ref="DFM43:DFN43"/>
    <mergeCell ref="DFP43:DFQ43"/>
    <mergeCell ref="DEO43:DEP43"/>
    <mergeCell ref="DER43:DES43"/>
    <mergeCell ref="DEU43:DEV43"/>
    <mergeCell ref="DEX43:DEY43"/>
    <mergeCell ref="DFA43:DFB43"/>
    <mergeCell ref="DDZ43:DEA43"/>
    <mergeCell ref="DEC43:DED43"/>
    <mergeCell ref="DEF43:DEG43"/>
    <mergeCell ref="DEI43:DEJ43"/>
    <mergeCell ref="DEL43:DEM43"/>
    <mergeCell ref="DIA43:DIB43"/>
    <mergeCell ref="DID43:DIE43"/>
    <mergeCell ref="DIG43:DIH43"/>
    <mergeCell ref="DIJ43:DIK43"/>
    <mergeCell ref="DIM43:DIN43"/>
    <mergeCell ref="DHL43:DHM43"/>
    <mergeCell ref="DHO43:DHP43"/>
    <mergeCell ref="DHR43:DHS43"/>
    <mergeCell ref="DHU43:DHV43"/>
    <mergeCell ref="DHX43:DHY43"/>
    <mergeCell ref="DGW43:DGX43"/>
    <mergeCell ref="DGZ43:DHA43"/>
    <mergeCell ref="DHC43:DHD43"/>
    <mergeCell ref="DHF43:DHG43"/>
    <mergeCell ref="DHI43:DHJ43"/>
    <mergeCell ref="DGH43:DGI43"/>
    <mergeCell ref="DGK43:DGL43"/>
    <mergeCell ref="DGN43:DGO43"/>
    <mergeCell ref="DGQ43:DGR43"/>
    <mergeCell ref="DGT43:DGU43"/>
    <mergeCell ref="DKI43:DKJ43"/>
    <mergeCell ref="DKL43:DKM43"/>
    <mergeCell ref="DKO43:DKP43"/>
    <mergeCell ref="DKR43:DKS43"/>
    <mergeCell ref="DKU43:DKV43"/>
    <mergeCell ref="DJT43:DJU43"/>
    <mergeCell ref="DJW43:DJX43"/>
    <mergeCell ref="DJZ43:DKA43"/>
    <mergeCell ref="DKC43:DKD43"/>
    <mergeCell ref="DKF43:DKG43"/>
    <mergeCell ref="DJE43:DJF43"/>
    <mergeCell ref="DJH43:DJI43"/>
    <mergeCell ref="DJK43:DJL43"/>
    <mergeCell ref="DJN43:DJO43"/>
    <mergeCell ref="DJQ43:DJR43"/>
    <mergeCell ref="DIP43:DIQ43"/>
    <mergeCell ref="DIS43:DIT43"/>
    <mergeCell ref="DIV43:DIW43"/>
    <mergeCell ref="DIY43:DIZ43"/>
    <mergeCell ref="DJB43:DJC43"/>
    <mergeCell ref="DMQ43:DMR43"/>
    <mergeCell ref="DMT43:DMU43"/>
    <mergeCell ref="DMW43:DMX43"/>
    <mergeCell ref="DMZ43:DNA43"/>
    <mergeCell ref="DNC43:DND43"/>
    <mergeCell ref="DMB43:DMC43"/>
    <mergeCell ref="DME43:DMF43"/>
    <mergeCell ref="DMH43:DMI43"/>
    <mergeCell ref="DMK43:DML43"/>
    <mergeCell ref="DMN43:DMO43"/>
    <mergeCell ref="DLM43:DLN43"/>
    <mergeCell ref="DLP43:DLQ43"/>
    <mergeCell ref="DLS43:DLT43"/>
    <mergeCell ref="DLV43:DLW43"/>
    <mergeCell ref="DLY43:DLZ43"/>
    <mergeCell ref="DKX43:DKY43"/>
    <mergeCell ref="DLA43:DLB43"/>
    <mergeCell ref="DLD43:DLE43"/>
    <mergeCell ref="DLG43:DLH43"/>
    <mergeCell ref="DLJ43:DLK43"/>
    <mergeCell ref="DOY43:DOZ43"/>
    <mergeCell ref="DPB43:DPC43"/>
    <mergeCell ref="DPE43:DPF43"/>
    <mergeCell ref="DPH43:DPI43"/>
    <mergeCell ref="DPK43:DPL43"/>
    <mergeCell ref="DOJ43:DOK43"/>
    <mergeCell ref="DOM43:DON43"/>
    <mergeCell ref="DOP43:DOQ43"/>
    <mergeCell ref="DOS43:DOT43"/>
    <mergeCell ref="DOV43:DOW43"/>
    <mergeCell ref="DNU43:DNV43"/>
    <mergeCell ref="DNX43:DNY43"/>
    <mergeCell ref="DOA43:DOB43"/>
    <mergeCell ref="DOD43:DOE43"/>
    <mergeCell ref="DOG43:DOH43"/>
    <mergeCell ref="DNF43:DNG43"/>
    <mergeCell ref="DNI43:DNJ43"/>
    <mergeCell ref="DNL43:DNM43"/>
    <mergeCell ref="DNO43:DNP43"/>
    <mergeCell ref="DNR43:DNS43"/>
    <mergeCell ref="DRG43:DRH43"/>
    <mergeCell ref="DRJ43:DRK43"/>
    <mergeCell ref="DRM43:DRN43"/>
    <mergeCell ref="DRP43:DRQ43"/>
    <mergeCell ref="DRS43:DRT43"/>
    <mergeCell ref="DQR43:DQS43"/>
    <mergeCell ref="DQU43:DQV43"/>
    <mergeCell ref="DQX43:DQY43"/>
    <mergeCell ref="DRA43:DRB43"/>
    <mergeCell ref="DRD43:DRE43"/>
    <mergeCell ref="DQC43:DQD43"/>
    <mergeCell ref="DQF43:DQG43"/>
    <mergeCell ref="DQI43:DQJ43"/>
    <mergeCell ref="DQL43:DQM43"/>
    <mergeCell ref="DQO43:DQP43"/>
    <mergeCell ref="DPN43:DPO43"/>
    <mergeCell ref="DPQ43:DPR43"/>
    <mergeCell ref="DPT43:DPU43"/>
    <mergeCell ref="DPW43:DPX43"/>
    <mergeCell ref="DPZ43:DQA43"/>
    <mergeCell ref="DTO43:DTP43"/>
    <mergeCell ref="DTR43:DTS43"/>
    <mergeCell ref="DTU43:DTV43"/>
    <mergeCell ref="DTX43:DTY43"/>
    <mergeCell ref="DUA43:DUB43"/>
    <mergeCell ref="DSZ43:DTA43"/>
    <mergeCell ref="DTC43:DTD43"/>
    <mergeCell ref="DTF43:DTG43"/>
    <mergeCell ref="DTI43:DTJ43"/>
    <mergeCell ref="DTL43:DTM43"/>
    <mergeCell ref="DSK43:DSL43"/>
    <mergeCell ref="DSN43:DSO43"/>
    <mergeCell ref="DSQ43:DSR43"/>
    <mergeCell ref="DST43:DSU43"/>
    <mergeCell ref="DSW43:DSX43"/>
    <mergeCell ref="DRV43:DRW43"/>
    <mergeCell ref="DRY43:DRZ43"/>
    <mergeCell ref="DSB43:DSC43"/>
    <mergeCell ref="DSE43:DSF43"/>
    <mergeCell ref="DSH43:DSI43"/>
    <mergeCell ref="DVW43:DVX43"/>
    <mergeCell ref="DVZ43:DWA43"/>
    <mergeCell ref="DWC43:DWD43"/>
    <mergeCell ref="DWF43:DWG43"/>
    <mergeCell ref="DWI43:DWJ43"/>
    <mergeCell ref="DVH43:DVI43"/>
    <mergeCell ref="DVK43:DVL43"/>
    <mergeCell ref="DVN43:DVO43"/>
    <mergeCell ref="DVQ43:DVR43"/>
    <mergeCell ref="DVT43:DVU43"/>
    <mergeCell ref="DUS43:DUT43"/>
    <mergeCell ref="DUV43:DUW43"/>
    <mergeCell ref="DUY43:DUZ43"/>
    <mergeCell ref="DVB43:DVC43"/>
    <mergeCell ref="DVE43:DVF43"/>
    <mergeCell ref="DUD43:DUE43"/>
    <mergeCell ref="DUG43:DUH43"/>
    <mergeCell ref="DUJ43:DUK43"/>
    <mergeCell ref="DUM43:DUN43"/>
    <mergeCell ref="DUP43:DUQ43"/>
    <mergeCell ref="DYE43:DYF43"/>
    <mergeCell ref="DYH43:DYI43"/>
    <mergeCell ref="DYK43:DYL43"/>
    <mergeCell ref="DYN43:DYO43"/>
    <mergeCell ref="DYQ43:DYR43"/>
    <mergeCell ref="DXP43:DXQ43"/>
    <mergeCell ref="DXS43:DXT43"/>
    <mergeCell ref="DXV43:DXW43"/>
    <mergeCell ref="DXY43:DXZ43"/>
    <mergeCell ref="DYB43:DYC43"/>
    <mergeCell ref="DXA43:DXB43"/>
    <mergeCell ref="DXD43:DXE43"/>
    <mergeCell ref="DXG43:DXH43"/>
    <mergeCell ref="DXJ43:DXK43"/>
    <mergeCell ref="DXM43:DXN43"/>
    <mergeCell ref="DWL43:DWM43"/>
    <mergeCell ref="DWO43:DWP43"/>
    <mergeCell ref="DWR43:DWS43"/>
    <mergeCell ref="DWU43:DWV43"/>
    <mergeCell ref="DWX43:DWY43"/>
    <mergeCell ref="EAM43:EAN43"/>
    <mergeCell ref="EAP43:EAQ43"/>
    <mergeCell ref="EAS43:EAT43"/>
    <mergeCell ref="EAV43:EAW43"/>
    <mergeCell ref="EAY43:EAZ43"/>
    <mergeCell ref="DZX43:DZY43"/>
    <mergeCell ref="EAA43:EAB43"/>
    <mergeCell ref="EAD43:EAE43"/>
    <mergeCell ref="EAG43:EAH43"/>
    <mergeCell ref="EAJ43:EAK43"/>
    <mergeCell ref="DZI43:DZJ43"/>
    <mergeCell ref="DZL43:DZM43"/>
    <mergeCell ref="DZO43:DZP43"/>
    <mergeCell ref="DZR43:DZS43"/>
    <mergeCell ref="DZU43:DZV43"/>
    <mergeCell ref="DYT43:DYU43"/>
    <mergeCell ref="DYW43:DYX43"/>
    <mergeCell ref="DYZ43:DZA43"/>
    <mergeCell ref="DZC43:DZD43"/>
    <mergeCell ref="DZF43:DZG43"/>
    <mergeCell ref="ECU43:ECV43"/>
    <mergeCell ref="ECX43:ECY43"/>
    <mergeCell ref="EDA43:EDB43"/>
    <mergeCell ref="EDD43:EDE43"/>
    <mergeCell ref="EDG43:EDH43"/>
    <mergeCell ref="ECF43:ECG43"/>
    <mergeCell ref="ECI43:ECJ43"/>
    <mergeCell ref="ECL43:ECM43"/>
    <mergeCell ref="ECO43:ECP43"/>
    <mergeCell ref="ECR43:ECS43"/>
    <mergeCell ref="EBQ43:EBR43"/>
    <mergeCell ref="EBT43:EBU43"/>
    <mergeCell ref="EBW43:EBX43"/>
    <mergeCell ref="EBZ43:ECA43"/>
    <mergeCell ref="ECC43:ECD43"/>
    <mergeCell ref="EBB43:EBC43"/>
    <mergeCell ref="EBE43:EBF43"/>
    <mergeCell ref="EBH43:EBI43"/>
    <mergeCell ref="EBK43:EBL43"/>
    <mergeCell ref="EBN43:EBO43"/>
    <mergeCell ref="EFC43:EFD43"/>
    <mergeCell ref="EFF43:EFG43"/>
    <mergeCell ref="EFI43:EFJ43"/>
    <mergeCell ref="EFL43:EFM43"/>
    <mergeCell ref="EFO43:EFP43"/>
    <mergeCell ref="EEN43:EEO43"/>
    <mergeCell ref="EEQ43:EER43"/>
    <mergeCell ref="EET43:EEU43"/>
    <mergeCell ref="EEW43:EEX43"/>
    <mergeCell ref="EEZ43:EFA43"/>
    <mergeCell ref="EDY43:EDZ43"/>
    <mergeCell ref="EEB43:EEC43"/>
    <mergeCell ref="EEE43:EEF43"/>
    <mergeCell ref="EEH43:EEI43"/>
    <mergeCell ref="EEK43:EEL43"/>
    <mergeCell ref="EDJ43:EDK43"/>
    <mergeCell ref="EDM43:EDN43"/>
    <mergeCell ref="EDP43:EDQ43"/>
    <mergeCell ref="EDS43:EDT43"/>
    <mergeCell ref="EDV43:EDW43"/>
    <mergeCell ref="EHK43:EHL43"/>
    <mergeCell ref="EHN43:EHO43"/>
    <mergeCell ref="EHQ43:EHR43"/>
    <mergeCell ref="EHT43:EHU43"/>
    <mergeCell ref="EHW43:EHX43"/>
    <mergeCell ref="EGV43:EGW43"/>
    <mergeCell ref="EGY43:EGZ43"/>
    <mergeCell ref="EHB43:EHC43"/>
    <mergeCell ref="EHE43:EHF43"/>
    <mergeCell ref="EHH43:EHI43"/>
    <mergeCell ref="EGG43:EGH43"/>
    <mergeCell ref="EGJ43:EGK43"/>
    <mergeCell ref="EGM43:EGN43"/>
    <mergeCell ref="EGP43:EGQ43"/>
    <mergeCell ref="EGS43:EGT43"/>
    <mergeCell ref="EFR43:EFS43"/>
    <mergeCell ref="EFU43:EFV43"/>
    <mergeCell ref="EFX43:EFY43"/>
    <mergeCell ref="EGA43:EGB43"/>
    <mergeCell ref="EGD43:EGE43"/>
    <mergeCell ref="EJS43:EJT43"/>
    <mergeCell ref="EJV43:EJW43"/>
    <mergeCell ref="EJY43:EJZ43"/>
    <mergeCell ref="EKB43:EKC43"/>
    <mergeCell ref="EKE43:EKF43"/>
    <mergeCell ref="EJD43:EJE43"/>
    <mergeCell ref="EJG43:EJH43"/>
    <mergeCell ref="EJJ43:EJK43"/>
    <mergeCell ref="EJM43:EJN43"/>
    <mergeCell ref="EJP43:EJQ43"/>
    <mergeCell ref="EIO43:EIP43"/>
    <mergeCell ref="EIR43:EIS43"/>
    <mergeCell ref="EIU43:EIV43"/>
    <mergeCell ref="EIX43:EIY43"/>
    <mergeCell ref="EJA43:EJB43"/>
    <mergeCell ref="EHZ43:EIA43"/>
    <mergeCell ref="EIC43:EID43"/>
    <mergeCell ref="EIF43:EIG43"/>
    <mergeCell ref="EII43:EIJ43"/>
    <mergeCell ref="EIL43:EIM43"/>
    <mergeCell ref="EMA43:EMB43"/>
    <mergeCell ref="EMD43:EME43"/>
    <mergeCell ref="EMG43:EMH43"/>
    <mergeCell ref="EMJ43:EMK43"/>
    <mergeCell ref="EMM43:EMN43"/>
    <mergeCell ref="ELL43:ELM43"/>
    <mergeCell ref="ELO43:ELP43"/>
    <mergeCell ref="ELR43:ELS43"/>
    <mergeCell ref="ELU43:ELV43"/>
    <mergeCell ref="ELX43:ELY43"/>
    <mergeCell ref="EKW43:EKX43"/>
    <mergeCell ref="EKZ43:ELA43"/>
    <mergeCell ref="ELC43:ELD43"/>
    <mergeCell ref="ELF43:ELG43"/>
    <mergeCell ref="ELI43:ELJ43"/>
    <mergeCell ref="EKH43:EKI43"/>
    <mergeCell ref="EKK43:EKL43"/>
    <mergeCell ref="EKN43:EKO43"/>
    <mergeCell ref="EKQ43:EKR43"/>
    <mergeCell ref="EKT43:EKU43"/>
    <mergeCell ref="EOI43:EOJ43"/>
    <mergeCell ref="EOL43:EOM43"/>
    <mergeCell ref="EOO43:EOP43"/>
    <mergeCell ref="EOR43:EOS43"/>
    <mergeCell ref="EOU43:EOV43"/>
    <mergeCell ref="ENT43:ENU43"/>
    <mergeCell ref="ENW43:ENX43"/>
    <mergeCell ref="ENZ43:EOA43"/>
    <mergeCell ref="EOC43:EOD43"/>
    <mergeCell ref="EOF43:EOG43"/>
    <mergeCell ref="ENE43:ENF43"/>
    <mergeCell ref="ENH43:ENI43"/>
    <mergeCell ref="ENK43:ENL43"/>
    <mergeCell ref="ENN43:ENO43"/>
    <mergeCell ref="ENQ43:ENR43"/>
    <mergeCell ref="EMP43:EMQ43"/>
    <mergeCell ref="EMS43:EMT43"/>
    <mergeCell ref="EMV43:EMW43"/>
    <mergeCell ref="EMY43:EMZ43"/>
    <mergeCell ref="ENB43:ENC43"/>
    <mergeCell ref="EQQ43:EQR43"/>
    <mergeCell ref="EQT43:EQU43"/>
    <mergeCell ref="EQW43:EQX43"/>
    <mergeCell ref="EQZ43:ERA43"/>
    <mergeCell ref="ERC43:ERD43"/>
    <mergeCell ref="EQB43:EQC43"/>
    <mergeCell ref="EQE43:EQF43"/>
    <mergeCell ref="EQH43:EQI43"/>
    <mergeCell ref="EQK43:EQL43"/>
    <mergeCell ref="EQN43:EQO43"/>
    <mergeCell ref="EPM43:EPN43"/>
    <mergeCell ref="EPP43:EPQ43"/>
    <mergeCell ref="EPS43:EPT43"/>
    <mergeCell ref="EPV43:EPW43"/>
    <mergeCell ref="EPY43:EPZ43"/>
    <mergeCell ref="EOX43:EOY43"/>
    <mergeCell ref="EPA43:EPB43"/>
    <mergeCell ref="EPD43:EPE43"/>
    <mergeCell ref="EPG43:EPH43"/>
    <mergeCell ref="EPJ43:EPK43"/>
    <mergeCell ref="ESY43:ESZ43"/>
    <mergeCell ref="ETB43:ETC43"/>
    <mergeCell ref="ETE43:ETF43"/>
    <mergeCell ref="ETH43:ETI43"/>
    <mergeCell ref="ETK43:ETL43"/>
    <mergeCell ref="ESJ43:ESK43"/>
    <mergeCell ref="ESM43:ESN43"/>
    <mergeCell ref="ESP43:ESQ43"/>
    <mergeCell ref="ESS43:EST43"/>
    <mergeCell ref="ESV43:ESW43"/>
    <mergeCell ref="ERU43:ERV43"/>
    <mergeCell ref="ERX43:ERY43"/>
    <mergeCell ref="ESA43:ESB43"/>
    <mergeCell ref="ESD43:ESE43"/>
    <mergeCell ref="ESG43:ESH43"/>
    <mergeCell ref="ERF43:ERG43"/>
    <mergeCell ref="ERI43:ERJ43"/>
    <mergeCell ref="ERL43:ERM43"/>
    <mergeCell ref="ERO43:ERP43"/>
    <mergeCell ref="ERR43:ERS43"/>
    <mergeCell ref="EVG43:EVH43"/>
    <mergeCell ref="EVJ43:EVK43"/>
    <mergeCell ref="EVM43:EVN43"/>
    <mergeCell ref="EVP43:EVQ43"/>
    <mergeCell ref="EVS43:EVT43"/>
    <mergeCell ref="EUR43:EUS43"/>
    <mergeCell ref="EUU43:EUV43"/>
    <mergeCell ref="EUX43:EUY43"/>
    <mergeCell ref="EVA43:EVB43"/>
    <mergeCell ref="EVD43:EVE43"/>
    <mergeCell ref="EUC43:EUD43"/>
    <mergeCell ref="EUF43:EUG43"/>
    <mergeCell ref="EUI43:EUJ43"/>
    <mergeCell ref="EUL43:EUM43"/>
    <mergeCell ref="EUO43:EUP43"/>
    <mergeCell ref="ETN43:ETO43"/>
    <mergeCell ref="ETQ43:ETR43"/>
    <mergeCell ref="ETT43:ETU43"/>
    <mergeCell ref="ETW43:ETX43"/>
    <mergeCell ref="ETZ43:EUA43"/>
    <mergeCell ref="EXO43:EXP43"/>
    <mergeCell ref="EXR43:EXS43"/>
    <mergeCell ref="EXU43:EXV43"/>
    <mergeCell ref="EXX43:EXY43"/>
    <mergeCell ref="EYA43:EYB43"/>
    <mergeCell ref="EWZ43:EXA43"/>
    <mergeCell ref="EXC43:EXD43"/>
    <mergeCell ref="EXF43:EXG43"/>
    <mergeCell ref="EXI43:EXJ43"/>
    <mergeCell ref="EXL43:EXM43"/>
    <mergeCell ref="EWK43:EWL43"/>
    <mergeCell ref="EWN43:EWO43"/>
    <mergeCell ref="EWQ43:EWR43"/>
    <mergeCell ref="EWT43:EWU43"/>
    <mergeCell ref="EWW43:EWX43"/>
    <mergeCell ref="EVV43:EVW43"/>
    <mergeCell ref="EVY43:EVZ43"/>
    <mergeCell ref="EWB43:EWC43"/>
    <mergeCell ref="EWE43:EWF43"/>
    <mergeCell ref="EWH43:EWI43"/>
    <mergeCell ref="EZW43:EZX43"/>
    <mergeCell ref="EZZ43:FAA43"/>
    <mergeCell ref="FAC43:FAD43"/>
    <mergeCell ref="FAF43:FAG43"/>
    <mergeCell ref="FAI43:FAJ43"/>
    <mergeCell ref="EZH43:EZI43"/>
    <mergeCell ref="EZK43:EZL43"/>
    <mergeCell ref="EZN43:EZO43"/>
    <mergeCell ref="EZQ43:EZR43"/>
    <mergeCell ref="EZT43:EZU43"/>
    <mergeCell ref="EYS43:EYT43"/>
    <mergeCell ref="EYV43:EYW43"/>
    <mergeCell ref="EYY43:EYZ43"/>
    <mergeCell ref="EZB43:EZC43"/>
    <mergeCell ref="EZE43:EZF43"/>
    <mergeCell ref="EYD43:EYE43"/>
    <mergeCell ref="EYG43:EYH43"/>
    <mergeCell ref="EYJ43:EYK43"/>
    <mergeCell ref="EYM43:EYN43"/>
    <mergeCell ref="EYP43:EYQ43"/>
    <mergeCell ref="FCE43:FCF43"/>
    <mergeCell ref="FCH43:FCI43"/>
    <mergeCell ref="FCK43:FCL43"/>
    <mergeCell ref="FCN43:FCO43"/>
    <mergeCell ref="FCQ43:FCR43"/>
    <mergeCell ref="FBP43:FBQ43"/>
    <mergeCell ref="FBS43:FBT43"/>
    <mergeCell ref="FBV43:FBW43"/>
    <mergeCell ref="FBY43:FBZ43"/>
    <mergeCell ref="FCB43:FCC43"/>
    <mergeCell ref="FBA43:FBB43"/>
    <mergeCell ref="FBD43:FBE43"/>
    <mergeCell ref="FBG43:FBH43"/>
    <mergeCell ref="FBJ43:FBK43"/>
    <mergeCell ref="FBM43:FBN43"/>
    <mergeCell ref="FAL43:FAM43"/>
    <mergeCell ref="FAO43:FAP43"/>
    <mergeCell ref="FAR43:FAS43"/>
    <mergeCell ref="FAU43:FAV43"/>
    <mergeCell ref="FAX43:FAY43"/>
    <mergeCell ref="FEM43:FEN43"/>
    <mergeCell ref="FEP43:FEQ43"/>
    <mergeCell ref="FES43:FET43"/>
    <mergeCell ref="FEV43:FEW43"/>
    <mergeCell ref="FEY43:FEZ43"/>
    <mergeCell ref="FDX43:FDY43"/>
    <mergeCell ref="FEA43:FEB43"/>
    <mergeCell ref="FED43:FEE43"/>
    <mergeCell ref="FEG43:FEH43"/>
    <mergeCell ref="FEJ43:FEK43"/>
    <mergeCell ref="FDI43:FDJ43"/>
    <mergeCell ref="FDL43:FDM43"/>
    <mergeCell ref="FDO43:FDP43"/>
    <mergeCell ref="FDR43:FDS43"/>
    <mergeCell ref="FDU43:FDV43"/>
    <mergeCell ref="FCT43:FCU43"/>
    <mergeCell ref="FCW43:FCX43"/>
    <mergeCell ref="FCZ43:FDA43"/>
    <mergeCell ref="FDC43:FDD43"/>
    <mergeCell ref="FDF43:FDG43"/>
    <mergeCell ref="FGU43:FGV43"/>
    <mergeCell ref="FGX43:FGY43"/>
    <mergeCell ref="FHA43:FHB43"/>
    <mergeCell ref="FHD43:FHE43"/>
    <mergeCell ref="FHG43:FHH43"/>
    <mergeCell ref="FGF43:FGG43"/>
    <mergeCell ref="FGI43:FGJ43"/>
    <mergeCell ref="FGL43:FGM43"/>
    <mergeCell ref="FGO43:FGP43"/>
    <mergeCell ref="FGR43:FGS43"/>
    <mergeCell ref="FFQ43:FFR43"/>
    <mergeCell ref="FFT43:FFU43"/>
    <mergeCell ref="FFW43:FFX43"/>
    <mergeCell ref="FFZ43:FGA43"/>
    <mergeCell ref="FGC43:FGD43"/>
    <mergeCell ref="FFB43:FFC43"/>
    <mergeCell ref="FFE43:FFF43"/>
    <mergeCell ref="FFH43:FFI43"/>
    <mergeCell ref="FFK43:FFL43"/>
    <mergeCell ref="FFN43:FFO43"/>
    <mergeCell ref="FJC43:FJD43"/>
    <mergeCell ref="FJF43:FJG43"/>
    <mergeCell ref="FJI43:FJJ43"/>
    <mergeCell ref="FJL43:FJM43"/>
    <mergeCell ref="FJO43:FJP43"/>
    <mergeCell ref="FIN43:FIO43"/>
    <mergeCell ref="FIQ43:FIR43"/>
    <mergeCell ref="FIT43:FIU43"/>
    <mergeCell ref="FIW43:FIX43"/>
    <mergeCell ref="FIZ43:FJA43"/>
    <mergeCell ref="FHY43:FHZ43"/>
    <mergeCell ref="FIB43:FIC43"/>
    <mergeCell ref="FIE43:FIF43"/>
    <mergeCell ref="FIH43:FII43"/>
    <mergeCell ref="FIK43:FIL43"/>
    <mergeCell ref="FHJ43:FHK43"/>
    <mergeCell ref="FHM43:FHN43"/>
    <mergeCell ref="FHP43:FHQ43"/>
    <mergeCell ref="FHS43:FHT43"/>
    <mergeCell ref="FHV43:FHW43"/>
    <mergeCell ref="FLK43:FLL43"/>
    <mergeCell ref="FLN43:FLO43"/>
    <mergeCell ref="FLQ43:FLR43"/>
    <mergeCell ref="FLT43:FLU43"/>
    <mergeCell ref="FLW43:FLX43"/>
    <mergeCell ref="FKV43:FKW43"/>
    <mergeCell ref="FKY43:FKZ43"/>
    <mergeCell ref="FLB43:FLC43"/>
    <mergeCell ref="FLE43:FLF43"/>
    <mergeCell ref="FLH43:FLI43"/>
    <mergeCell ref="FKG43:FKH43"/>
    <mergeCell ref="FKJ43:FKK43"/>
    <mergeCell ref="FKM43:FKN43"/>
    <mergeCell ref="FKP43:FKQ43"/>
    <mergeCell ref="FKS43:FKT43"/>
    <mergeCell ref="FJR43:FJS43"/>
    <mergeCell ref="FJU43:FJV43"/>
    <mergeCell ref="FJX43:FJY43"/>
    <mergeCell ref="FKA43:FKB43"/>
    <mergeCell ref="FKD43:FKE43"/>
    <mergeCell ref="FNS43:FNT43"/>
    <mergeCell ref="FNV43:FNW43"/>
    <mergeCell ref="FNY43:FNZ43"/>
    <mergeCell ref="FOB43:FOC43"/>
    <mergeCell ref="FOE43:FOF43"/>
    <mergeCell ref="FND43:FNE43"/>
    <mergeCell ref="FNG43:FNH43"/>
    <mergeCell ref="FNJ43:FNK43"/>
    <mergeCell ref="FNM43:FNN43"/>
    <mergeCell ref="FNP43:FNQ43"/>
    <mergeCell ref="FMO43:FMP43"/>
    <mergeCell ref="FMR43:FMS43"/>
    <mergeCell ref="FMU43:FMV43"/>
    <mergeCell ref="FMX43:FMY43"/>
    <mergeCell ref="FNA43:FNB43"/>
    <mergeCell ref="FLZ43:FMA43"/>
    <mergeCell ref="FMC43:FMD43"/>
    <mergeCell ref="FMF43:FMG43"/>
    <mergeCell ref="FMI43:FMJ43"/>
    <mergeCell ref="FML43:FMM43"/>
    <mergeCell ref="FQA43:FQB43"/>
    <mergeCell ref="FQD43:FQE43"/>
    <mergeCell ref="FQG43:FQH43"/>
    <mergeCell ref="FQJ43:FQK43"/>
    <mergeCell ref="FQM43:FQN43"/>
    <mergeCell ref="FPL43:FPM43"/>
    <mergeCell ref="FPO43:FPP43"/>
    <mergeCell ref="FPR43:FPS43"/>
    <mergeCell ref="FPU43:FPV43"/>
    <mergeCell ref="FPX43:FPY43"/>
    <mergeCell ref="FOW43:FOX43"/>
    <mergeCell ref="FOZ43:FPA43"/>
    <mergeCell ref="FPC43:FPD43"/>
    <mergeCell ref="FPF43:FPG43"/>
    <mergeCell ref="FPI43:FPJ43"/>
    <mergeCell ref="FOH43:FOI43"/>
    <mergeCell ref="FOK43:FOL43"/>
    <mergeCell ref="FON43:FOO43"/>
    <mergeCell ref="FOQ43:FOR43"/>
    <mergeCell ref="FOT43:FOU43"/>
    <mergeCell ref="FSI43:FSJ43"/>
    <mergeCell ref="FSL43:FSM43"/>
    <mergeCell ref="FSO43:FSP43"/>
    <mergeCell ref="FSR43:FSS43"/>
    <mergeCell ref="FSU43:FSV43"/>
    <mergeCell ref="FRT43:FRU43"/>
    <mergeCell ref="FRW43:FRX43"/>
    <mergeCell ref="FRZ43:FSA43"/>
    <mergeCell ref="FSC43:FSD43"/>
    <mergeCell ref="FSF43:FSG43"/>
    <mergeCell ref="FRE43:FRF43"/>
    <mergeCell ref="FRH43:FRI43"/>
    <mergeCell ref="FRK43:FRL43"/>
    <mergeCell ref="FRN43:FRO43"/>
    <mergeCell ref="FRQ43:FRR43"/>
    <mergeCell ref="FQP43:FQQ43"/>
    <mergeCell ref="FQS43:FQT43"/>
    <mergeCell ref="FQV43:FQW43"/>
    <mergeCell ref="FQY43:FQZ43"/>
    <mergeCell ref="FRB43:FRC43"/>
    <mergeCell ref="FUQ43:FUR43"/>
    <mergeCell ref="FUT43:FUU43"/>
    <mergeCell ref="FUW43:FUX43"/>
    <mergeCell ref="FUZ43:FVA43"/>
    <mergeCell ref="FVC43:FVD43"/>
    <mergeCell ref="FUB43:FUC43"/>
    <mergeCell ref="FUE43:FUF43"/>
    <mergeCell ref="FUH43:FUI43"/>
    <mergeCell ref="FUK43:FUL43"/>
    <mergeCell ref="FUN43:FUO43"/>
    <mergeCell ref="FTM43:FTN43"/>
    <mergeCell ref="FTP43:FTQ43"/>
    <mergeCell ref="FTS43:FTT43"/>
    <mergeCell ref="FTV43:FTW43"/>
    <mergeCell ref="FTY43:FTZ43"/>
    <mergeCell ref="FSX43:FSY43"/>
    <mergeCell ref="FTA43:FTB43"/>
    <mergeCell ref="FTD43:FTE43"/>
    <mergeCell ref="FTG43:FTH43"/>
    <mergeCell ref="FTJ43:FTK43"/>
    <mergeCell ref="FWY43:FWZ43"/>
    <mergeCell ref="FXB43:FXC43"/>
    <mergeCell ref="FXE43:FXF43"/>
    <mergeCell ref="FXH43:FXI43"/>
    <mergeCell ref="FXK43:FXL43"/>
    <mergeCell ref="FWJ43:FWK43"/>
    <mergeCell ref="FWM43:FWN43"/>
    <mergeCell ref="FWP43:FWQ43"/>
    <mergeCell ref="FWS43:FWT43"/>
    <mergeCell ref="FWV43:FWW43"/>
    <mergeCell ref="FVU43:FVV43"/>
    <mergeCell ref="FVX43:FVY43"/>
    <mergeCell ref="FWA43:FWB43"/>
    <mergeCell ref="FWD43:FWE43"/>
    <mergeCell ref="FWG43:FWH43"/>
    <mergeCell ref="FVF43:FVG43"/>
    <mergeCell ref="FVI43:FVJ43"/>
    <mergeCell ref="FVL43:FVM43"/>
    <mergeCell ref="FVO43:FVP43"/>
    <mergeCell ref="FVR43:FVS43"/>
    <mergeCell ref="FZG43:FZH43"/>
    <mergeCell ref="FZJ43:FZK43"/>
    <mergeCell ref="FZM43:FZN43"/>
    <mergeCell ref="FZP43:FZQ43"/>
    <mergeCell ref="FZS43:FZT43"/>
    <mergeCell ref="FYR43:FYS43"/>
    <mergeCell ref="FYU43:FYV43"/>
    <mergeCell ref="FYX43:FYY43"/>
    <mergeCell ref="FZA43:FZB43"/>
    <mergeCell ref="FZD43:FZE43"/>
    <mergeCell ref="FYC43:FYD43"/>
    <mergeCell ref="FYF43:FYG43"/>
    <mergeCell ref="FYI43:FYJ43"/>
    <mergeCell ref="FYL43:FYM43"/>
    <mergeCell ref="FYO43:FYP43"/>
    <mergeCell ref="FXN43:FXO43"/>
    <mergeCell ref="FXQ43:FXR43"/>
    <mergeCell ref="FXT43:FXU43"/>
    <mergeCell ref="FXW43:FXX43"/>
    <mergeCell ref="FXZ43:FYA43"/>
    <mergeCell ref="GBO43:GBP43"/>
    <mergeCell ref="GBR43:GBS43"/>
    <mergeCell ref="GBU43:GBV43"/>
    <mergeCell ref="GBX43:GBY43"/>
    <mergeCell ref="GCA43:GCB43"/>
    <mergeCell ref="GAZ43:GBA43"/>
    <mergeCell ref="GBC43:GBD43"/>
    <mergeCell ref="GBF43:GBG43"/>
    <mergeCell ref="GBI43:GBJ43"/>
    <mergeCell ref="GBL43:GBM43"/>
    <mergeCell ref="GAK43:GAL43"/>
    <mergeCell ref="GAN43:GAO43"/>
    <mergeCell ref="GAQ43:GAR43"/>
    <mergeCell ref="GAT43:GAU43"/>
    <mergeCell ref="GAW43:GAX43"/>
    <mergeCell ref="FZV43:FZW43"/>
    <mergeCell ref="FZY43:FZZ43"/>
    <mergeCell ref="GAB43:GAC43"/>
    <mergeCell ref="GAE43:GAF43"/>
    <mergeCell ref="GAH43:GAI43"/>
    <mergeCell ref="GDW43:GDX43"/>
    <mergeCell ref="GDZ43:GEA43"/>
    <mergeCell ref="GEC43:GED43"/>
    <mergeCell ref="GEF43:GEG43"/>
    <mergeCell ref="GEI43:GEJ43"/>
    <mergeCell ref="GDH43:GDI43"/>
    <mergeCell ref="GDK43:GDL43"/>
    <mergeCell ref="GDN43:GDO43"/>
    <mergeCell ref="GDQ43:GDR43"/>
    <mergeCell ref="GDT43:GDU43"/>
    <mergeCell ref="GCS43:GCT43"/>
    <mergeCell ref="GCV43:GCW43"/>
    <mergeCell ref="GCY43:GCZ43"/>
    <mergeCell ref="GDB43:GDC43"/>
    <mergeCell ref="GDE43:GDF43"/>
    <mergeCell ref="GCD43:GCE43"/>
    <mergeCell ref="GCG43:GCH43"/>
    <mergeCell ref="GCJ43:GCK43"/>
    <mergeCell ref="GCM43:GCN43"/>
    <mergeCell ref="GCP43:GCQ43"/>
    <mergeCell ref="GGE43:GGF43"/>
    <mergeCell ref="GGH43:GGI43"/>
    <mergeCell ref="GGK43:GGL43"/>
    <mergeCell ref="GGN43:GGO43"/>
    <mergeCell ref="GGQ43:GGR43"/>
    <mergeCell ref="GFP43:GFQ43"/>
    <mergeCell ref="GFS43:GFT43"/>
    <mergeCell ref="GFV43:GFW43"/>
    <mergeCell ref="GFY43:GFZ43"/>
    <mergeCell ref="GGB43:GGC43"/>
    <mergeCell ref="GFA43:GFB43"/>
    <mergeCell ref="GFD43:GFE43"/>
    <mergeCell ref="GFG43:GFH43"/>
    <mergeCell ref="GFJ43:GFK43"/>
    <mergeCell ref="GFM43:GFN43"/>
    <mergeCell ref="GEL43:GEM43"/>
    <mergeCell ref="GEO43:GEP43"/>
    <mergeCell ref="GER43:GES43"/>
    <mergeCell ref="GEU43:GEV43"/>
    <mergeCell ref="GEX43:GEY43"/>
    <mergeCell ref="GIM43:GIN43"/>
    <mergeCell ref="GIP43:GIQ43"/>
    <mergeCell ref="GIS43:GIT43"/>
    <mergeCell ref="GIV43:GIW43"/>
    <mergeCell ref="GIY43:GIZ43"/>
    <mergeCell ref="GHX43:GHY43"/>
    <mergeCell ref="GIA43:GIB43"/>
    <mergeCell ref="GID43:GIE43"/>
    <mergeCell ref="GIG43:GIH43"/>
    <mergeCell ref="GIJ43:GIK43"/>
    <mergeCell ref="GHI43:GHJ43"/>
    <mergeCell ref="GHL43:GHM43"/>
    <mergeCell ref="GHO43:GHP43"/>
    <mergeCell ref="GHR43:GHS43"/>
    <mergeCell ref="GHU43:GHV43"/>
    <mergeCell ref="GGT43:GGU43"/>
    <mergeCell ref="GGW43:GGX43"/>
    <mergeCell ref="GGZ43:GHA43"/>
    <mergeCell ref="GHC43:GHD43"/>
    <mergeCell ref="GHF43:GHG43"/>
    <mergeCell ref="GKU43:GKV43"/>
    <mergeCell ref="GKX43:GKY43"/>
    <mergeCell ref="GLA43:GLB43"/>
    <mergeCell ref="GLD43:GLE43"/>
    <mergeCell ref="GLG43:GLH43"/>
    <mergeCell ref="GKF43:GKG43"/>
    <mergeCell ref="GKI43:GKJ43"/>
    <mergeCell ref="GKL43:GKM43"/>
    <mergeCell ref="GKO43:GKP43"/>
    <mergeCell ref="GKR43:GKS43"/>
    <mergeCell ref="GJQ43:GJR43"/>
    <mergeCell ref="GJT43:GJU43"/>
    <mergeCell ref="GJW43:GJX43"/>
    <mergeCell ref="GJZ43:GKA43"/>
    <mergeCell ref="GKC43:GKD43"/>
    <mergeCell ref="GJB43:GJC43"/>
    <mergeCell ref="GJE43:GJF43"/>
    <mergeCell ref="GJH43:GJI43"/>
    <mergeCell ref="GJK43:GJL43"/>
    <mergeCell ref="GJN43:GJO43"/>
    <mergeCell ref="GNC43:GND43"/>
    <mergeCell ref="GNF43:GNG43"/>
    <mergeCell ref="GNI43:GNJ43"/>
    <mergeCell ref="GNL43:GNM43"/>
    <mergeCell ref="GNO43:GNP43"/>
    <mergeCell ref="GMN43:GMO43"/>
    <mergeCell ref="GMQ43:GMR43"/>
    <mergeCell ref="GMT43:GMU43"/>
    <mergeCell ref="GMW43:GMX43"/>
    <mergeCell ref="GMZ43:GNA43"/>
    <mergeCell ref="GLY43:GLZ43"/>
    <mergeCell ref="GMB43:GMC43"/>
    <mergeCell ref="GME43:GMF43"/>
    <mergeCell ref="GMH43:GMI43"/>
    <mergeCell ref="GMK43:GML43"/>
    <mergeCell ref="GLJ43:GLK43"/>
    <mergeCell ref="GLM43:GLN43"/>
    <mergeCell ref="GLP43:GLQ43"/>
    <mergeCell ref="GLS43:GLT43"/>
    <mergeCell ref="GLV43:GLW43"/>
    <mergeCell ref="GPK43:GPL43"/>
    <mergeCell ref="GPN43:GPO43"/>
    <mergeCell ref="GPQ43:GPR43"/>
    <mergeCell ref="GPT43:GPU43"/>
    <mergeCell ref="GPW43:GPX43"/>
    <mergeCell ref="GOV43:GOW43"/>
    <mergeCell ref="GOY43:GOZ43"/>
    <mergeCell ref="GPB43:GPC43"/>
    <mergeCell ref="GPE43:GPF43"/>
    <mergeCell ref="GPH43:GPI43"/>
    <mergeCell ref="GOG43:GOH43"/>
    <mergeCell ref="GOJ43:GOK43"/>
    <mergeCell ref="GOM43:GON43"/>
    <mergeCell ref="GOP43:GOQ43"/>
    <mergeCell ref="GOS43:GOT43"/>
    <mergeCell ref="GNR43:GNS43"/>
    <mergeCell ref="GNU43:GNV43"/>
    <mergeCell ref="GNX43:GNY43"/>
    <mergeCell ref="GOA43:GOB43"/>
    <mergeCell ref="GOD43:GOE43"/>
    <mergeCell ref="GRS43:GRT43"/>
    <mergeCell ref="GRV43:GRW43"/>
    <mergeCell ref="GRY43:GRZ43"/>
    <mergeCell ref="GSB43:GSC43"/>
    <mergeCell ref="GSE43:GSF43"/>
    <mergeCell ref="GRD43:GRE43"/>
    <mergeCell ref="GRG43:GRH43"/>
    <mergeCell ref="GRJ43:GRK43"/>
    <mergeCell ref="GRM43:GRN43"/>
    <mergeCell ref="GRP43:GRQ43"/>
    <mergeCell ref="GQO43:GQP43"/>
    <mergeCell ref="GQR43:GQS43"/>
    <mergeCell ref="GQU43:GQV43"/>
    <mergeCell ref="GQX43:GQY43"/>
    <mergeCell ref="GRA43:GRB43"/>
    <mergeCell ref="GPZ43:GQA43"/>
    <mergeCell ref="GQC43:GQD43"/>
    <mergeCell ref="GQF43:GQG43"/>
    <mergeCell ref="GQI43:GQJ43"/>
    <mergeCell ref="GQL43:GQM43"/>
    <mergeCell ref="GUA43:GUB43"/>
    <mergeCell ref="GUD43:GUE43"/>
    <mergeCell ref="GUG43:GUH43"/>
    <mergeCell ref="GUJ43:GUK43"/>
    <mergeCell ref="GUM43:GUN43"/>
    <mergeCell ref="GTL43:GTM43"/>
    <mergeCell ref="GTO43:GTP43"/>
    <mergeCell ref="GTR43:GTS43"/>
    <mergeCell ref="GTU43:GTV43"/>
    <mergeCell ref="GTX43:GTY43"/>
    <mergeCell ref="GSW43:GSX43"/>
    <mergeCell ref="GSZ43:GTA43"/>
    <mergeCell ref="GTC43:GTD43"/>
    <mergeCell ref="GTF43:GTG43"/>
    <mergeCell ref="GTI43:GTJ43"/>
    <mergeCell ref="GSH43:GSI43"/>
    <mergeCell ref="GSK43:GSL43"/>
    <mergeCell ref="GSN43:GSO43"/>
    <mergeCell ref="GSQ43:GSR43"/>
    <mergeCell ref="GST43:GSU43"/>
    <mergeCell ref="GWI43:GWJ43"/>
    <mergeCell ref="GWL43:GWM43"/>
    <mergeCell ref="GWO43:GWP43"/>
    <mergeCell ref="GWR43:GWS43"/>
    <mergeCell ref="GWU43:GWV43"/>
    <mergeCell ref="GVT43:GVU43"/>
    <mergeCell ref="GVW43:GVX43"/>
    <mergeCell ref="GVZ43:GWA43"/>
    <mergeCell ref="GWC43:GWD43"/>
    <mergeCell ref="GWF43:GWG43"/>
    <mergeCell ref="GVE43:GVF43"/>
    <mergeCell ref="GVH43:GVI43"/>
    <mergeCell ref="GVK43:GVL43"/>
    <mergeCell ref="GVN43:GVO43"/>
    <mergeCell ref="GVQ43:GVR43"/>
    <mergeCell ref="GUP43:GUQ43"/>
    <mergeCell ref="GUS43:GUT43"/>
    <mergeCell ref="GUV43:GUW43"/>
    <mergeCell ref="GUY43:GUZ43"/>
    <mergeCell ref="GVB43:GVC43"/>
    <mergeCell ref="GYQ43:GYR43"/>
    <mergeCell ref="GYT43:GYU43"/>
    <mergeCell ref="GYW43:GYX43"/>
    <mergeCell ref="GYZ43:GZA43"/>
    <mergeCell ref="GZC43:GZD43"/>
    <mergeCell ref="GYB43:GYC43"/>
    <mergeCell ref="GYE43:GYF43"/>
    <mergeCell ref="GYH43:GYI43"/>
    <mergeCell ref="GYK43:GYL43"/>
    <mergeCell ref="GYN43:GYO43"/>
    <mergeCell ref="GXM43:GXN43"/>
    <mergeCell ref="GXP43:GXQ43"/>
    <mergeCell ref="GXS43:GXT43"/>
    <mergeCell ref="GXV43:GXW43"/>
    <mergeCell ref="GXY43:GXZ43"/>
    <mergeCell ref="GWX43:GWY43"/>
    <mergeCell ref="GXA43:GXB43"/>
    <mergeCell ref="GXD43:GXE43"/>
    <mergeCell ref="GXG43:GXH43"/>
    <mergeCell ref="GXJ43:GXK43"/>
    <mergeCell ref="HAY43:HAZ43"/>
    <mergeCell ref="HBB43:HBC43"/>
    <mergeCell ref="HBE43:HBF43"/>
    <mergeCell ref="HBH43:HBI43"/>
    <mergeCell ref="HBK43:HBL43"/>
    <mergeCell ref="HAJ43:HAK43"/>
    <mergeCell ref="HAM43:HAN43"/>
    <mergeCell ref="HAP43:HAQ43"/>
    <mergeCell ref="HAS43:HAT43"/>
    <mergeCell ref="HAV43:HAW43"/>
    <mergeCell ref="GZU43:GZV43"/>
    <mergeCell ref="GZX43:GZY43"/>
    <mergeCell ref="HAA43:HAB43"/>
    <mergeCell ref="HAD43:HAE43"/>
    <mergeCell ref="HAG43:HAH43"/>
    <mergeCell ref="GZF43:GZG43"/>
    <mergeCell ref="GZI43:GZJ43"/>
    <mergeCell ref="GZL43:GZM43"/>
    <mergeCell ref="GZO43:GZP43"/>
    <mergeCell ref="GZR43:GZS43"/>
    <mergeCell ref="HDG43:HDH43"/>
    <mergeCell ref="HDJ43:HDK43"/>
    <mergeCell ref="HDM43:HDN43"/>
    <mergeCell ref="HDP43:HDQ43"/>
    <mergeCell ref="HDS43:HDT43"/>
    <mergeCell ref="HCR43:HCS43"/>
    <mergeCell ref="HCU43:HCV43"/>
    <mergeCell ref="HCX43:HCY43"/>
    <mergeCell ref="HDA43:HDB43"/>
    <mergeCell ref="HDD43:HDE43"/>
    <mergeCell ref="HCC43:HCD43"/>
    <mergeCell ref="HCF43:HCG43"/>
    <mergeCell ref="HCI43:HCJ43"/>
    <mergeCell ref="HCL43:HCM43"/>
    <mergeCell ref="HCO43:HCP43"/>
    <mergeCell ref="HBN43:HBO43"/>
    <mergeCell ref="HBQ43:HBR43"/>
    <mergeCell ref="HBT43:HBU43"/>
    <mergeCell ref="HBW43:HBX43"/>
    <mergeCell ref="HBZ43:HCA43"/>
    <mergeCell ref="HFO43:HFP43"/>
    <mergeCell ref="HFR43:HFS43"/>
    <mergeCell ref="HFU43:HFV43"/>
    <mergeCell ref="HFX43:HFY43"/>
    <mergeCell ref="HGA43:HGB43"/>
    <mergeCell ref="HEZ43:HFA43"/>
    <mergeCell ref="HFC43:HFD43"/>
    <mergeCell ref="HFF43:HFG43"/>
    <mergeCell ref="HFI43:HFJ43"/>
    <mergeCell ref="HFL43:HFM43"/>
    <mergeCell ref="HEK43:HEL43"/>
    <mergeCell ref="HEN43:HEO43"/>
    <mergeCell ref="HEQ43:HER43"/>
    <mergeCell ref="HET43:HEU43"/>
    <mergeCell ref="HEW43:HEX43"/>
    <mergeCell ref="HDV43:HDW43"/>
    <mergeCell ref="HDY43:HDZ43"/>
    <mergeCell ref="HEB43:HEC43"/>
    <mergeCell ref="HEE43:HEF43"/>
    <mergeCell ref="HEH43:HEI43"/>
    <mergeCell ref="HHW43:HHX43"/>
    <mergeCell ref="HHZ43:HIA43"/>
    <mergeCell ref="HIC43:HID43"/>
    <mergeCell ref="HIF43:HIG43"/>
    <mergeCell ref="HII43:HIJ43"/>
    <mergeCell ref="HHH43:HHI43"/>
    <mergeCell ref="HHK43:HHL43"/>
    <mergeCell ref="HHN43:HHO43"/>
    <mergeCell ref="HHQ43:HHR43"/>
    <mergeCell ref="HHT43:HHU43"/>
    <mergeCell ref="HGS43:HGT43"/>
    <mergeCell ref="HGV43:HGW43"/>
    <mergeCell ref="HGY43:HGZ43"/>
    <mergeCell ref="HHB43:HHC43"/>
    <mergeCell ref="HHE43:HHF43"/>
    <mergeCell ref="HGD43:HGE43"/>
    <mergeCell ref="HGG43:HGH43"/>
    <mergeCell ref="HGJ43:HGK43"/>
    <mergeCell ref="HGM43:HGN43"/>
    <mergeCell ref="HGP43:HGQ43"/>
    <mergeCell ref="HKE43:HKF43"/>
    <mergeCell ref="HKH43:HKI43"/>
    <mergeCell ref="HKK43:HKL43"/>
    <mergeCell ref="HKN43:HKO43"/>
    <mergeCell ref="HKQ43:HKR43"/>
    <mergeCell ref="HJP43:HJQ43"/>
    <mergeCell ref="HJS43:HJT43"/>
    <mergeCell ref="HJV43:HJW43"/>
    <mergeCell ref="HJY43:HJZ43"/>
    <mergeCell ref="HKB43:HKC43"/>
    <mergeCell ref="HJA43:HJB43"/>
    <mergeCell ref="HJD43:HJE43"/>
    <mergeCell ref="HJG43:HJH43"/>
    <mergeCell ref="HJJ43:HJK43"/>
    <mergeCell ref="HJM43:HJN43"/>
    <mergeCell ref="HIL43:HIM43"/>
    <mergeCell ref="HIO43:HIP43"/>
    <mergeCell ref="HIR43:HIS43"/>
    <mergeCell ref="HIU43:HIV43"/>
    <mergeCell ref="HIX43:HIY43"/>
    <mergeCell ref="HMM43:HMN43"/>
    <mergeCell ref="HMP43:HMQ43"/>
    <mergeCell ref="HMS43:HMT43"/>
    <mergeCell ref="HMV43:HMW43"/>
    <mergeCell ref="HMY43:HMZ43"/>
    <mergeCell ref="HLX43:HLY43"/>
    <mergeCell ref="HMA43:HMB43"/>
    <mergeCell ref="HMD43:HME43"/>
    <mergeCell ref="HMG43:HMH43"/>
    <mergeCell ref="HMJ43:HMK43"/>
    <mergeCell ref="HLI43:HLJ43"/>
    <mergeCell ref="HLL43:HLM43"/>
    <mergeCell ref="HLO43:HLP43"/>
    <mergeCell ref="HLR43:HLS43"/>
    <mergeCell ref="HLU43:HLV43"/>
    <mergeCell ref="HKT43:HKU43"/>
    <mergeCell ref="HKW43:HKX43"/>
    <mergeCell ref="HKZ43:HLA43"/>
    <mergeCell ref="HLC43:HLD43"/>
    <mergeCell ref="HLF43:HLG43"/>
    <mergeCell ref="HOU43:HOV43"/>
    <mergeCell ref="HOX43:HOY43"/>
    <mergeCell ref="HPA43:HPB43"/>
    <mergeCell ref="HPD43:HPE43"/>
    <mergeCell ref="HPG43:HPH43"/>
    <mergeCell ref="HOF43:HOG43"/>
    <mergeCell ref="HOI43:HOJ43"/>
    <mergeCell ref="HOL43:HOM43"/>
    <mergeCell ref="HOO43:HOP43"/>
    <mergeCell ref="HOR43:HOS43"/>
    <mergeCell ref="HNQ43:HNR43"/>
    <mergeCell ref="HNT43:HNU43"/>
    <mergeCell ref="HNW43:HNX43"/>
    <mergeCell ref="HNZ43:HOA43"/>
    <mergeCell ref="HOC43:HOD43"/>
    <mergeCell ref="HNB43:HNC43"/>
    <mergeCell ref="HNE43:HNF43"/>
    <mergeCell ref="HNH43:HNI43"/>
    <mergeCell ref="HNK43:HNL43"/>
    <mergeCell ref="HNN43:HNO43"/>
    <mergeCell ref="HRC43:HRD43"/>
    <mergeCell ref="HRF43:HRG43"/>
    <mergeCell ref="HRI43:HRJ43"/>
    <mergeCell ref="HRL43:HRM43"/>
    <mergeCell ref="HRO43:HRP43"/>
    <mergeCell ref="HQN43:HQO43"/>
    <mergeCell ref="HQQ43:HQR43"/>
    <mergeCell ref="HQT43:HQU43"/>
    <mergeCell ref="HQW43:HQX43"/>
    <mergeCell ref="HQZ43:HRA43"/>
    <mergeCell ref="HPY43:HPZ43"/>
    <mergeCell ref="HQB43:HQC43"/>
    <mergeCell ref="HQE43:HQF43"/>
    <mergeCell ref="HQH43:HQI43"/>
    <mergeCell ref="HQK43:HQL43"/>
    <mergeCell ref="HPJ43:HPK43"/>
    <mergeCell ref="HPM43:HPN43"/>
    <mergeCell ref="HPP43:HPQ43"/>
    <mergeCell ref="HPS43:HPT43"/>
    <mergeCell ref="HPV43:HPW43"/>
    <mergeCell ref="HTK43:HTL43"/>
    <mergeCell ref="HTN43:HTO43"/>
    <mergeCell ref="HTQ43:HTR43"/>
    <mergeCell ref="HTT43:HTU43"/>
    <mergeCell ref="HTW43:HTX43"/>
    <mergeCell ref="HSV43:HSW43"/>
    <mergeCell ref="HSY43:HSZ43"/>
    <mergeCell ref="HTB43:HTC43"/>
    <mergeCell ref="HTE43:HTF43"/>
    <mergeCell ref="HTH43:HTI43"/>
    <mergeCell ref="HSG43:HSH43"/>
    <mergeCell ref="HSJ43:HSK43"/>
    <mergeCell ref="HSM43:HSN43"/>
    <mergeCell ref="HSP43:HSQ43"/>
    <mergeCell ref="HSS43:HST43"/>
    <mergeCell ref="HRR43:HRS43"/>
    <mergeCell ref="HRU43:HRV43"/>
    <mergeCell ref="HRX43:HRY43"/>
    <mergeCell ref="HSA43:HSB43"/>
    <mergeCell ref="HSD43:HSE43"/>
    <mergeCell ref="HVS43:HVT43"/>
    <mergeCell ref="HVV43:HVW43"/>
    <mergeCell ref="HVY43:HVZ43"/>
    <mergeCell ref="HWB43:HWC43"/>
    <mergeCell ref="HWE43:HWF43"/>
    <mergeCell ref="HVD43:HVE43"/>
    <mergeCell ref="HVG43:HVH43"/>
    <mergeCell ref="HVJ43:HVK43"/>
    <mergeCell ref="HVM43:HVN43"/>
    <mergeCell ref="HVP43:HVQ43"/>
    <mergeCell ref="HUO43:HUP43"/>
    <mergeCell ref="HUR43:HUS43"/>
    <mergeCell ref="HUU43:HUV43"/>
    <mergeCell ref="HUX43:HUY43"/>
    <mergeCell ref="HVA43:HVB43"/>
    <mergeCell ref="HTZ43:HUA43"/>
    <mergeCell ref="HUC43:HUD43"/>
    <mergeCell ref="HUF43:HUG43"/>
    <mergeCell ref="HUI43:HUJ43"/>
    <mergeCell ref="HUL43:HUM43"/>
    <mergeCell ref="HYA43:HYB43"/>
    <mergeCell ref="HYD43:HYE43"/>
    <mergeCell ref="HYG43:HYH43"/>
    <mergeCell ref="HYJ43:HYK43"/>
    <mergeCell ref="HYM43:HYN43"/>
    <mergeCell ref="HXL43:HXM43"/>
    <mergeCell ref="HXO43:HXP43"/>
    <mergeCell ref="HXR43:HXS43"/>
    <mergeCell ref="HXU43:HXV43"/>
    <mergeCell ref="HXX43:HXY43"/>
    <mergeCell ref="HWW43:HWX43"/>
    <mergeCell ref="HWZ43:HXA43"/>
    <mergeCell ref="HXC43:HXD43"/>
    <mergeCell ref="HXF43:HXG43"/>
    <mergeCell ref="HXI43:HXJ43"/>
    <mergeCell ref="HWH43:HWI43"/>
    <mergeCell ref="HWK43:HWL43"/>
    <mergeCell ref="HWN43:HWO43"/>
    <mergeCell ref="HWQ43:HWR43"/>
    <mergeCell ref="HWT43:HWU43"/>
    <mergeCell ref="IAI43:IAJ43"/>
    <mergeCell ref="IAL43:IAM43"/>
    <mergeCell ref="IAO43:IAP43"/>
    <mergeCell ref="IAR43:IAS43"/>
    <mergeCell ref="IAU43:IAV43"/>
    <mergeCell ref="HZT43:HZU43"/>
    <mergeCell ref="HZW43:HZX43"/>
    <mergeCell ref="HZZ43:IAA43"/>
    <mergeCell ref="IAC43:IAD43"/>
    <mergeCell ref="IAF43:IAG43"/>
    <mergeCell ref="HZE43:HZF43"/>
    <mergeCell ref="HZH43:HZI43"/>
    <mergeCell ref="HZK43:HZL43"/>
    <mergeCell ref="HZN43:HZO43"/>
    <mergeCell ref="HZQ43:HZR43"/>
    <mergeCell ref="HYP43:HYQ43"/>
    <mergeCell ref="HYS43:HYT43"/>
    <mergeCell ref="HYV43:HYW43"/>
    <mergeCell ref="HYY43:HYZ43"/>
    <mergeCell ref="HZB43:HZC43"/>
    <mergeCell ref="ICQ43:ICR43"/>
    <mergeCell ref="ICT43:ICU43"/>
    <mergeCell ref="ICW43:ICX43"/>
    <mergeCell ref="ICZ43:IDA43"/>
    <mergeCell ref="IDC43:IDD43"/>
    <mergeCell ref="ICB43:ICC43"/>
    <mergeCell ref="ICE43:ICF43"/>
    <mergeCell ref="ICH43:ICI43"/>
    <mergeCell ref="ICK43:ICL43"/>
    <mergeCell ref="ICN43:ICO43"/>
    <mergeCell ref="IBM43:IBN43"/>
    <mergeCell ref="IBP43:IBQ43"/>
    <mergeCell ref="IBS43:IBT43"/>
    <mergeCell ref="IBV43:IBW43"/>
    <mergeCell ref="IBY43:IBZ43"/>
    <mergeCell ref="IAX43:IAY43"/>
    <mergeCell ref="IBA43:IBB43"/>
    <mergeCell ref="IBD43:IBE43"/>
    <mergeCell ref="IBG43:IBH43"/>
    <mergeCell ref="IBJ43:IBK43"/>
    <mergeCell ref="IEY43:IEZ43"/>
    <mergeCell ref="IFB43:IFC43"/>
    <mergeCell ref="IFE43:IFF43"/>
    <mergeCell ref="IFH43:IFI43"/>
    <mergeCell ref="IFK43:IFL43"/>
    <mergeCell ref="IEJ43:IEK43"/>
    <mergeCell ref="IEM43:IEN43"/>
    <mergeCell ref="IEP43:IEQ43"/>
    <mergeCell ref="IES43:IET43"/>
    <mergeCell ref="IEV43:IEW43"/>
    <mergeCell ref="IDU43:IDV43"/>
    <mergeCell ref="IDX43:IDY43"/>
    <mergeCell ref="IEA43:IEB43"/>
    <mergeCell ref="IED43:IEE43"/>
    <mergeCell ref="IEG43:IEH43"/>
    <mergeCell ref="IDF43:IDG43"/>
    <mergeCell ref="IDI43:IDJ43"/>
    <mergeCell ref="IDL43:IDM43"/>
    <mergeCell ref="IDO43:IDP43"/>
    <mergeCell ref="IDR43:IDS43"/>
    <mergeCell ref="IHG43:IHH43"/>
    <mergeCell ref="IHJ43:IHK43"/>
    <mergeCell ref="IHM43:IHN43"/>
    <mergeCell ref="IHP43:IHQ43"/>
    <mergeCell ref="IHS43:IHT43"/>
    <mergeCell ref="IGR43:IGS43"/>
    <mergeCell ref="IGU43:IGV43"/>
    <mergeCell ref="IGX43:IGY43"/>
    <mergeCell ref="IHA43:IHB43"/>
    <mergeCell ref="IHD43:IHE43"/>
    <mergeCell ref="IGC43:IGD43"/>
    <mergeCell ref="IGF43:IGG43"/>
    <mergeCell ref="IGI43:IGJ43"/>
    <mergeCell ref="IGL43:IGM43"/>
    <mergeCell ref="IGO43:IGP43"/>
    <mergeCell ref="IFN43:IFO43"/>
    <mergeCell ref="IFQ43:IFR43"/>
    <mergeCell ref="IFT43:IFU43"/>
    <mergeCell ref="IFW43:IFX43"/>
    <mergeCell ref="IFZ43:IGA43"/>
    <mergeCell ref="IJO43:IJP43"/>
    <mergeCell ref="IJR43:IJS43"/>
    <mergeCell ref="IJU43:IJV43"/>
    <mergeCell ref="IJX43:IJY43"/>
    <mergeCell ref="IKA43:IKB43"/>
    <mergeCell ref="IIZ43:IJA43"/>
    <mergeCell ref="IJC43:IJD43"/>
    <mergeCell ref="IJF43:IJG43"/>
    <mergeCell ref="IJI43:IJJ43"/>
    <mergeCell ref="IJL43:IJM43"/>
    <mergeCell ref="IIK43:IIL43"/>
    <mergeCell ref="IIN43:IIO43"/>
    <mergeCell ref="IIQ43:IIR43"/>
    <mergeCell ref="IIT43:IIU43"/>
    <mergeCell ref="IIW43:IIX43"/>
    <mergeCell ref="IHV43:IHW43"/>
    <mergeCell ref="IHY43:IHZ43"/>
    <mergeCell ref="IIB43:IIC43"/>
    <mergeCell ref="IIE43:IIF43"/>
    <mergeCell ref="IIH43:III43"/>
    <mergeCell ref="ILW43:ILX43"/>
    <mergeCell ref="ILZ43:IMA43"/>
    <mergeCell ref="IMC43:IMD43"/>
    <mergeCell ref="IMF43:IMG43"/>
    <mergeCell ref="IMI43:IMJ43"/>
    <mergeCell ref="ILH43:ILI43"/>
    <mergeCell ref="ILK43:ILL43"/>
    <mergeCell ref="ILN43:ILO43"/>
    <mergeCell ref="ILQ43:ILR43"/>
    <mergeCell ref="ILT43:ILU43"/>
    <mergeCell ref="IKS43:IKT43"/>
    <mergeCell ref="IKV43:IKW43"/>
    <mergeCell ref="IKY43:IKZ43"/>
    <mergeCell ref="ILB43:ILC43"/>
    <mergeCell ref="ILE43:ILF43"/>
    <mergeCell ref="IKD43:IKE43"/>
    <mergeCell ref="IKG43:IKH43"/>
    <mergeCell ref="IKJ43:IKK43"/>
    <mergeCell ref="IKM43:IKN43"/>
    <mergeCell ref="IKP43:IKQ43"/>
    <mergeCell ref="IOE43:IOF43"/>
    <mergeCell ref="IOH43:IOI43"/>
    <mergeCell ref="IOK43:IOL43"/>
    <mergeCell ref="ION43:IOO43"/>
    <mergeCell ref="IOQ43:IOR43"/>
    <mergeCell ref="INP43:INQ43"/>
    <mergeCell ref="INS43:INT43"/>
    <mergeCell ref="INV43:INW43"/>
    <mergeCell ref="INY43:INZ43"/>
    <mergeCell ref="IOB43:IOC43"/>
    <mergeCell ref="INA43:INB43"/>
    <mergeCell ref="IND43:INE43"/>
    <mergeCell ref="ING43:INH43"/>
    <mergeCell ref="INJ43:INK43"/>
    <mergeCell ref="INM43:INN43"/>
    <mergeCell ref="IML43:IMM43"/>
    <mergeCell ref="IMO43:IMP43"/>
    <mergeCell ref="IMR43:IMS43"/>
    <mergeCell ref="IMU43:IMV43"/>
    <mergeCell ref="IMX43:IMY43"/>
    <mergeCell ref="IQM43:IQN43"/>
    <mergeCell ref="IQP43:IQQ43"/>
    <mergeCell ref="IQS43:IQT43"/>
    <mergeCell ref="IQV43:IQW43"/>
    <mergeCell ref="IQY43:IQZ43"/>
    <mergeCell ref="IPX43:IPY43"/>
    <mergeCell ref="IQA43:IQB43"/>
    <mergeCell ref="IQD43:IQE43"/>
    <mergeCell ref="IQG43:IQH43"/>
    <mergeCell ref="IQJ43:IQK43"/>
    <mergeCell ref="IPI43:IPJ43"/>
    <mergeCell ref="IPL43:IPM43"/>
    <mergeCell ref="IPO43:IPP43"/>
    <mergeCell ref="IPR43:IPS43"/>
    <mergeCell ref="IPU43:IPV43"/>
    <mergeCell ref="IOT43:IOU43"/>
    <mergeCell ref="IOW43:IOX43"/>
    <mergeCell ref="IOZ43:IPA43"/>
    <mergeCell ref="IPC43:IPD43"/>
    <mergeCell ref="IPF43:IPG43"/>
    <mergeCell ref="ISU43:ISV43"/>
    <mergeCell ref="ISX43:ISY43"/>
    <mergeCell ref="ITA43:ITB43"/>
    <mergeCell ref="ITD43:ITE43"/>
    <mergeCell ref="ITG43:ITH43"/>
    <mergeCell ref="ISF43:ISG43"/>
    <mergeCell ref="ISI43:ISJ43"/>
    <mergeCell ref="ISL43:ISM43"/>
    <mergeCell ref="ISO43:ISP43"/>
    <mergeCell ref="ISR43:ISS43"/>
    <mergeCell ref="IRQ43:IRR43"/>
    <mergeCell ref="IRT43:IRU43"/>
    <mergeCell ref="IRW43:IRX43"/>
    <mergeCell ref="IRZ43:ISA43"/>
    <mergeCell ref="ISC43:ISD43"/>
    <mergeCell ref="IRB43:IRC43"/>
    <mergeCell ref="IRE43:IRF43"/>
    <mergeCell ref="IRH43:IRI43"/>
    <mergeCell ref="IRK43:IRL43"/>
    <mergeCell ref="IRN43:IRO43"/>
    <mergeCell ref="IVC43:IVD43"/>
    <mergeCell ref="IVF43:IVG43"/>
    <mergeCell ref="IVI43:IVJ43"/>
    <mergeCell ref="IVL43:IVM43"/>
    <mergeCell ref="IVO43:IVP43"/>
    <mergeCell ref="IUN43:IUO43"/>
    <mergeCell ref="IUQ43:IUR43"/>
    <mergeCell ref="IUT43:IUU43"/>
    <mergeCell ref="IUW43:IUX43"/>
    <mergeCell ref="IUZ43:IVA43"/>
    <mergeCell ref="ITY43:ITZ43"/>
    <mergeCell ref="IUB43:IUC43"/>
    <mergeCell ref="IUE43:IUF43"/>
    <mergeCell ref="IUH43:IUI43"/>
    <mergeCell ref="IUK43:IUL43"/>
    <mergeCell ref="ITJ43:ITK43"/>
    <mergeCell ref="ITM43:ITN43"/>
    <mergeCell ref="ITP43:ITQ43"/>
    <mergeCell ref="ITS43:ITT43"/>
    <mergeCell ref="ITV43:ITW43"/>
    <mergeCell ref="IXK43:IXL43"/>
    <mergeCell ref="IXN43:IXO43"/>
    <mergeCell ref="IXQ43:IXR43"/>
    <mergeCell ref="IXT43:IXU43"/>
    <mergeCell ref="IXW43:IXX43"/>
    <mergeCell ref="IWV43:IWW43"/>
    <mergeCell ref="IWY43:IWZ43"/>
    <mergeCell ref="IXB43:IXC43"/>
    <mergeCell ref="IXE43:IXF43"/>
    <mergeCell ref="IXH43:IXI43"/>
    <mergeCell ref="IWG43:IWH43"/>
    <mergeCell ref="IWJ43:IWK43"/>
    <mergeCell ref="IWM43:IWN43"/>
    <mergeCell ref="IWP43:IWQ43"/>
    <mergeCell ref="IWS43:IWT43"/>
    <mergeCell ref="IVR43:IVS43"/>
    <mergeCell ref="IVU43:IVV43"/>
    <mergeCell ref="IVX43:IVY43"/>
    <mergeCell ref="IWA43:IWB43"/>
    <mergeCell ref="IWD43:IWE43"/>
    <mergeCell ref="IZS43:IZT43"/>
    <mergeCell ref="IZV43:IZW43"/>
    <mergeCell ref="IZY43:IZZ43"/>
    <mergeCell ref="JAB43:JAC43"/>
    <mergeCell ref="JAE43:JAF43"/>
    <mergeCell ref="IZD43:IZE43"/>
    <mergeCell ref="IZG43:IZH43"/>
    <mergeCell ref="IZJ43:IZK43"/>
    <mergeCell ref="IZM43:IZN43"/>
    <mergeCell ref="IZP43:IZQ43"/>
    <mergeCell ref="IYO43:IYP43"/>
    <mergeCell ref="IYR43:IYS43"/>
    <mergeCell ref="IYU43:IYV43"/>
    <mergeCell ref="IYX43:IYY43"/>
    <mergeCell ref="IZA43:IZB43"/>
    <mergeCell ref="IXZ43:IYA43"/>
    <mergeCell ref="IYC43:IYD43"/>
    <mergeCell ref="IYF43:IYG43"/>
    <mergeCell ref="IYI43:IYJ43"/>
    <mergeCell ref="IYL43:IYM43"/>
    <mergeCell ref="JCA43:JCB43"/>
    <mergeCell ref="JCD43:JCE43"/>
    <mergeCell ref="JCG43:JCH43"/>
    <mergeCell ref="JCJ43:JCK43"/>
    <mergeCell ref="JCM43:JCN43"/>
    <mergeCell ref="JBL43:JBM43"/>
    <mergeCell ref="JBO43:JBP43"/>
    <mergeCell ref="JBR43:JBS43"/>
    <mergeCell ref="JBU43:JBV43"/>
    <mergeCell ref="JBX43:JBY43"/>
    <mergeCell ref="JAW43:JAX43"/>
    <mergeCell ref="JAZ43:JBA43"/>
    <mergeCell ref="JBC43:JBD43"/>
    <mergeCell ref="JBF43:JBG43"/>
    <mergeCell ref="JBI43:JBJ43"/>
    <mergeCell ref="JAH43:JAI43"/>
    <mergeCell ref="JAK43:JAL43"/>
    <mergeCell ref="JAN43:JAO43"/>
    <mergeCell ref="JAQ43:JAR43"/>
    <mergeCell ref="JAT43:JAU43"/>
    <mergeCell ref="JEI43:JEJ43"/>
    <mergeCell ref="JEL43:JEM43"/>
    <mergeCell ref="JEO43:JEP43"/>
    <mergeCell ref="JER43:JES43"/>
    <mergeCell ref="JEU43:JEV43"/>
    <mergeCell ref="JDT43:JDU43"/>
    <mergeCell ref="JDW43:JDX43"/>
    <mergeCell ref="JDZ43:JEA43"/>
    <mergeCell ref="JEC43:JED43"/>
    <mergeCell ref="JEF43:JEG43"/>
    <mergeCell ref="JDE43:JDF43"/>
    <mergeCell ref="JDH43:JDI43"/>
    <mergeCell ref="JDK43:JDL43"/>
    <mergeCell ref="JDN43:JDO43"/>
    <mergeCell ref="JDQ43:JDR43"/>
    <mergeCell ref="JCP43:JCQ43"/>
    <mergeCell ref="JCS43:JCT43"/>
    <mergeCell ref="JCV43:JCW43"/>
    <mergeCell ref="JCY43:JCZ43"/>
    <mergeCell ref="JDB43:JDC43"/>
    <mergeCell ref="JGQ43:JGR43"/>
    <mergeCell ref="JGT43:JGU43"/>
    <mergeCell ref="JGW43:JGX43"/>
    <mergeCell ref="JGZ43:JHA43"/>
    <mergeCell ref="JHC43:JHD43"/>
    <mergeCell ref="JGB43:JGC43"/>
    <mergeCell ref="JGE43:JGF43"/>
    <mergeCell ref="JGH43:JGI43"/>
    <mergeCell ref="JGK43:JGL43"/>
    <mergeCell ref="JGN43:JGO43"/>
    <mergeCell ref="JFM43:JFN43"/>
    <mergeCell ref="JFP43:JFQ43"/>
    <mergeCell ref="JFS43:JFT43"/>
    <mergeCell ref="JFV43:JFW43"/>
    <mergeCell ref="JFY43:JFZ43"/>
    <mergeCell ref="JEX43:JEY43"/>
    <mergeCell ref="JFA43:JFB43"/>
    <mergeCell ref="JFD43:JFE43"/>
    <mergeCell ref="JFG43:JFH43"/>
    <mergeCell ref="JFJ43:JFK43"/>
    <mergeCell ref="JIY43:JIZ43"/>
    <mergeCell ref="JJB43:JJC43"/>
    <mergeCell ref="JJE43:JJF43"/>
    <mergeCell ref="JJH43:JJI43"/>
    <mergeCell ref="JJK43:JJL43"/>
    <mergeCell ref="JIJ43:JIK43"/>
    <mergeCell ref="JIM43:JIN43"/>
    <mergeCell ref="JIP43:JIQ43"/>
    <mergeCell ref="JIS43:JIT43"/>
    <mergeCell ref="JIV43:JIW43"/>
    <mergeCell ref="JHU43:JHV43"/>
    <mergeCell ref="JHX43:JHY43"/>
    <mergeCell ref="JIA43:JIB43"/>
    <mergeCell ref="JID43:JIE43"/>
    <mergeCell ref="JIG43:JIH43"/>
    <mergeCell ref="JHF43:JHG43"/>
    <mergeCell ref="JHI43:JHJ43"/>
    <mergeCell ref="JHL43:JHM43"/>
    <mergeCell ref="JHO43:JHP43"/>
    <mergeCell ref="JHR43:JHS43"/>
    <mergeCell ref="JLG43:JLH43"/>
    <mergeCell ref="JLJ43:JLK43"/>
    <mergeCell ref="JLM43:JLN43"/>
    <mergeCell ref="JLP43:JLQ43"/>
    <mergeCell ref="JLS43:JLT43"/>
    <mergeCell ref="JKR43:JKS43"/>
    <mergeCell ref="JKU43:JKV43"/>
    <mergeCell ref="JKX43:JKY43"/>
    <mergeCell ref="JLA43:JLB43"/>
    <mergeCell ref="JLD43:JLE43"/>
    <mergeCell ref="JKC43:JKD43"/>
    <mergeCell ref="JKF43:JKG43"/>
    <mergeCell ref="JKI43:JKJ43"/>
    <mergeCell ref="JKL43:JKM43"/>
    <mergeCell ref="JKO43:JKP43"/>
    <mergeCell ref="JJN43:JJO43"/>
    <mergeCell ref="JJQ43:JJR43"/>
    <mergeCell ref="JJT43:JJU43"/>
    <mergeCell ref="JJW43:JJX43"/>
    <mergeCell ref="JJZ43:JKA43"/>
    <mergeCell ref="JNO43:JNP43"/>
    <mergeCell ref="JNR43:JNS43"/>
    <mergeCell ref="JNU43:JNV43"/>
    <mergeCell ref="JNX43:JNY43"/>
    <mergeCell ref="JOA43:JOB43"/>
    <mergeCell ref="JMZ43:JNA43"/>
    <mergeCell ref="JNC43:JND43"/>
    <mergeCell ref="JNF43:JNG43"/>
    <mergeCell ref="JNI43:JNJ43"/>
    <mergeCell ref="JNL43:JNM43"/>
    <mergeCell ref="JMK43:JML43"/>
    <mergeCell ref="JMN43:JMO43"/>
    <mergeCell ref="JMQ43:JMR43"/>
    <mergeCell ref="JMT43:JMU43"/>
    <mergeCell ref="JMW43:JMX43"/>
    <mergeCell ref="JLV43:JLW43"/>
    <mergeCell ref="JLY43:JLZ43"/>
    <mergeCell ref="JMB43:JMC43"/>
    <mergeCell ref="JME43:JMF43"/>
    <mergeCell ref="JMH43:JMI43"/>
    <mergeCell ref="JPW43:JPX43"/>
    <mergeCell ref="JPZ43:JQA43"/>
    <mergeCell ref="JQC43:JQD43"/>
    <mergeCell ref="JQF43:JQG43"/>
    <mergeCell ref="JQI43:JQJ43"/>
    <mergeCell ref="JPH43:JPI43"/>
    <mergeCell ref="JPK43:JPL43"/>
    <mergeCell ref="JPN43:JPO43"/>
    <mergeCell ref="JPQ43:JPR43"/>
    <mergeCell ref="JPT43:JPU43"/>
    <mergeCell ref="JOS43:JOT43"/>
    <mergeCell ref="JOV43:JOW43"/>
    <mergeCell ref="JOY43:JOZ43"/>
    <mergeCell ref="JPB43:JPC43"/>
    <mergeCell ref="JPE43:JPF43"/>
    <mergeCell ref="JOD43:JOE43"/>
    <mergeCell ref="JOG43:JOH43"/>
    <mergeCell ref="JOJ43:JOK43"/>
    <mergeCell ref="JOM43:JON43"/>
    <mergeCell ref="JOP43:JOQ43"/>
    <mergeCell ref="JSE43:JSF43"/>
    <mergeCell ref="JSH43:JSI43"/>
    <mergeCell ref="JSK43:JSL43"/>
    <mergeCell ref="JSN43:JSO43"/>
    <mergeCell ref="JSQ43:JSR43"/>
    <mergeCell ref="JRP43:JRQ43"/>
    <mergeCell ref="JRS43:JRT43"/>
    <mergeCell ref="JRV43:JRW43"/>
    <mergeCell ref="JRY43:JRZ43"/>
    <mergeCell ref="JSB43:JSC43"/>
    <mergeCell ref="JRA43:JRB43"/>
    <mergeCell ref="JRD43:JRE43"/>
    <mergeCell ref="JRG43:JRH43"/>
    <mergeCell ref="JRJ43:JRK43"/>
    <mergeCell ref="JRM43:JRN43"/>
    <mergeCell ref="JQL43:JQM43"/>
    <mergeCell ref="JQO43:JQP43"/>
    <mergeCell ref="JQR43:JQS43"/>
    <mergeCell ref="JQU43:JQV43"/>
    <mergeCell ref="JQX43:JQY43"/>
    <mergeCell ref="JUM43:JUN43"/>
    <mergeCell ref="JUP43:JUQ43"/>
    <mergeCell ref="JUS43:JUT43"/>
    <mergeCell ref="JUV43:JUW43"/>
    <mergeCell ref="JUY43:JUZ43"/>
    <mergeCell ref="JTX43:JTY43"/>
    <mergeCell ref="JUA43:JUB43"/>
    <mergeCell ref="JUD43:JUE43"/>
    <mergeCell ref="JUG43:JUH43"/>
    <mergeCell ref="JUJ43:JUK43"/>
    <mergeCell ref="JTI43:JTJ43"/>
    <mergeCell ref="JTL43:JTM43"/>
    <mergeCell ref="JTO43:JTP43"/>
    <mergeCell ref="JTR43:JTS43"/>
    <mergeCell ref="JTU43:JTV43"/>
    <mergeCell ref="JST43:JSU43"/>
    <mergeCell ref="JSW43:JSX43"/>
    <mergeCell ref="JSZ43:JTA43"/>
    <mergeCell ref="JTC43:JTD43"/>
    <mergeCell ref="JTF43:JTG43"/>
    <mergeCell ref="JWU43:JWV43"/>
    <mergeCell ref="JWX43:JWY43"/>
    <mergeCell ref="JXA43:JXB43"/>
    <mergeCell ref="JXD43:JXE43"/>
    <mergeCell ref="JXG43:JXH43"/>
    <mergeCell ref="JWF43:JWG43"/>
    <mergeCell ref="JWI43:JWJ43"/>
    <mergeCell ref="JWL43:JWM43"/>
    <mergeCell ref="JWO43:JWP43"/>
    <mergeCell ref="JWR43:JWS43"/>
    <mergeCell ref="JVQ43:JVR43"/>
    <mergeCell ref="JVT43:JVU43"/>
    <mergeCell ref="JVW43:JVX43"/>
    <mergeCell ref="JVZ43:JWA43"/>
    <mergeCell ref="JWC43:JWD43"/>
    <mergeCell ref="JVB43:JVC43"/>
    <mergeCell ref="JVE43:JVF43"/>
    <mergeCell ref="JVH43:JVI43"/>
    <mergeCell ref="JVK43:JVL43"/>
    <mergeCell ref="JVN43:JVO43"/>
    <mergeCell ref="JZC43:JZD43"/>
    <mergeCell ref="JZF43:JZG43"/>
    <mergeCell ref="JZI43:JZJ43"/>
    <mergeCell ref="JZL43:JZM43"/>
    <mergeCell ref="JZO43:JZP43"/>
    <mergeCell ref="JYN43:JYO43"/>
    <mergeCell ref="JYQ43:JYR43"/>
    <mergeCell ref="JYT43:JYU43"/>
    <mergeCell ref="JYW43:JYX43"/>
    <mergeCell ref="JYZ43:JZA43"/>
    <mergeCell ref="JXY43:JXZ43"/>
    <mergeCell ref="JYB43:JYC43"/>
    <mergeCell ref="JYE43:JYF43"/>
    <mergeCell ref="JYH43:JYI43"/>
    <mergeCell ref="JYK43:JYL43"/>
    <mergeCell ref="JXJ43:JXK43"/>
    <mergeCell ref="JXM43:JXN43"/>
    <mergeCell ref="JXP43:JXQ43"/>
    <mergeCell ref="JXS43:JXT43"/>
    <mergeCell ref="JXV43:JXW43"/>
    <mergeCell ref="KBK43:KBL43"/>
    <mergeCell ref="KBN43:KBO43"/>
    <mergeCell ref="KBQ43:KBR43"/>
    <mergeCell ref="KBT43:KBU43"/>
    <mergeCell ref="KBW43:KBX43"/>
    <mergeCell ref="KAV43:KAW43"/>
    <mergeCell ref="KAY43:KAZ43"/>
    <mergeCell ref="KBB43:KBC43"/>
    <mergeCell ref="KBE43:KBF43"/>
    <mergeCell ref="KBH43:KBI43"/>
    <mergeCell ref="KAG43:KAH43"/>
    <mergeCell ref="KAJ43:KAK43"/>
    <mergeCell ref="KAM43:KAN43"/>
    <mergeCell ref="KAP43:KAQ43"/>
    <mergeCell ref="KAS43:KAT43"/>
    <mergeCell ref="JZR43:JZS43"/>
    <mergeCell ref="JZU43:JZV43"/>
    <mergeCell ref="JZX43:JZY43"/>
    <mergeCell ref="KAA43:KAB43"/>
    <mergeCell ref="KAD43:KAE43"/>
    <mergeCell ref="KDS43:KDT43"/>
    <mergeCell ref="KDV43:KDW43"/>
    <mergeCell ref="KDY43:KDZ43"/>
    <mergeCell ref="KEB43:KEC43"/>
    <mergeCell ref="KEE43:KEF43"/>
    <mergeCell ref="KDD43:KDE43"/>
    <mergeCell ref="KDG43:KDH43"/>
    <mergeCell ref="KDJ43:KDK43"/>
    <mergeCell ref="KDM43:KDN43"/>
    <mergeCell ref="KDP43:KDQ43"/>
    <mergeCell ref="KCO43:KCP43"/>
    <mergeCell ref="KCR43:KCS43"/>
    <mergeCell ref="KCU43:KCV43"/>
    <mergeCell ref="KCX43:KCY43"/>
    <mergeCell ref="KDA43:KDB43"/>
    <mergeCell ref="KBZ43:KCA43"/>
    <mergeCell ref="KCC43:KCD43"/>
    <mergeCell ref="KCF43:KCG43"/>
    <mergeCell ref="KCI43:KCJ43"/>
    <mergeCell ref="KCL43:KCM43"/>
    <mergeCell ref="KGA43:KGB43"/>
    <mergeCell ref="KGD43:KGE43"/>
    <mergeCell ref="KGG43:KGH43"/>
    <mergeCell ref="KGJ43:KGK43"/>
    <mergeCell ref="KGM43:KGN43"/>
    <mergeCell ref="KFL43:KFM43"/>
    <mergeCell ref="KFO43:KFP43"/>
    <mergeCell ref="KFR43:KFS43"/>
    <mergeCell ref="KFU43:KFV43"/>
    <mergeCell ref="KFX43:KFY43"/>
    <mergeCell ref="KEW43:KEX43"/>
    <mergeCell ref="KEZ43:KFA43"/>
    <mergeCell ref="KFC43:KFD43"/>
    <mergeCell ref="KFF43:KFG43"/>
    <mergeCell ref="KFI43:KFJ43"/>
    <mergeCell ref="KEH43:KEI43"/>
    <mergeCell ref="KEK43:KEL43"/>
    <mergeCell ref="KEN43:KEO43"/>
    <mergeCell ref="KEQ43:KER43"/>
    <mergeCell ref="KET43:KEU43"/>
    <mergeCell ref="KII43:KIJ43"/>
    <mergeCell ref="KIL43:KIM43"/>
    <mergeCell ref="KIO43:KIP43"/>
    <mergeCell ref="KIR43:KIS43"/>
    <mergeCell ref="KIU43:KIV43"/>
    <mergeCell ref="KHT43:KHU43"/>
    <mergeCell ref="KHW43:KHX43"/>
    <mergeCell ref="KHZ43:KIA43"/>
    <mergeCell ref="KIC43:KID43"/>
    <mergeCell ref="KIF43:KIG43"/>
    <mergeCell ref="KHE43:KHF43"/>
    <mergeCell ref="KHH43:KHI43"/>
    <mergeCell ref="KHK43:KHL43"/>
    <mergeCell ref="KHN43:KHO43"/>
    <mergeCell ref="KHQ43:KHR43"/>
    <mergeCell ref="KGP43:KGQ43"/>
    <mergeCell ref="KGS43:KGT43"/>
    <mergeCell ref="KGV43:KGW43"/>
    <mergeCell ref="KGY43:KGZ43"/>
    <mergeCell ref="KHB43:KHC43"/>
    <mergeCell ref="KKQ43:KKR43"/>
    <mergeCell ref="KKT43:KKU43"/>
    <mergeCell ref="KKW43:KKX43"/>
    <mergeCell ref="KKZ43:KLA43"/>
    <mergeCell ref="KLC43:KLD43"/>
    <mergeCell ref="KKB43:KKC43"/>
    <mergeCell ref="KKE43:KKF43"/>
    <mergeCell ref="KKH43:KKI43"/>
    <mergeCell ref="KKK43:KKL43"/>
    <mergeCell ref="KKN43:KKO43"/>
    <mergeCell ref="KJM43:KJN43"/>
    <mergeCell ref="KJP43:KJQ43"/>
    <mergeCell ref="KJS43:KJT43"/>
    <mergeCell ref="KJV43:KJW43"/>
    <mergeCell ref="KJY43:KJZ43"/>
    <mergeCell ref="KIX43:KIY43"/>
    <mergeCell ref="KJA43:KJB43"/>
    <mergeCell ref="KJD43:KJE43"/>
    <mergeCell ref="KJG43:KJH43"/>
    <mergeCell ref="KJJ43:KJK43"/>
    <mergeCell ref="KMY43:KMZ43"/>
    <mergeCell ref="KNB43:KNC43"/>
    <mergeCell ref="KNE43:KNF43"/>
    <mergeCell ref="KNH43:KNI43"/>
    <mergeCell ref="KNK43:KNL43"/>
    <mergeCell ref="KMJ43:KMK43"/>
    <mergeCell ref="KMM43:KMN43"/>
    <mergeCell ref="KMP43:KMQ43"/>
    <mergeCell ref="KMS43:KMT43"/>
    <mergeCell ref="KMV43:KMW43"/>
    <mergeCell ref="KLU43:KLV43"/>
    <mergeCell ref="KLX43:KLY43"/>
    <mergeCell ref="KMA43:KMB43"/>
    <mergeCell ref="KMD43:KME43"/>
    <mergeCell ref="KMG43:KMH43"/>
    <mergeCell ref="KLF43:KLG43"/>
    <mergeCell ref="KLI43:KLJ43"/>
    <mergeCell ref="KLL43:KLM43"/>
    <mergeCell ref="KLO43:KLP43"/>
    <mergeCell ref="KLR43:KLS43"/>
    <mergeCell ref="KPG43:KPH43"/>
    <mergeCell ref="KPJ43:KPK43"/>
    <mergeCell ref="KPM43:KPN43"/>
    <mergeCell ref="KPP43:KPQ43"/>
    <mergeCell ref="KPS43:KPT43"/>
    <mergeCell ref="KOR43:KOS43"/>
    <mergeCell ref="KOU43:KOV43"/>
    <mergeCell ref="KOX43:KOY43"/>
    <mergeCell ref="KPA43:KPB43"/>
    <mergeCell ref="KPD43:KPE43"/>
    <mergeCell ref="KOC43:KOD43"/>
    <mergeCell ref="KOF43:KOG43"/>
    <mergeCell ref="KOI43:KOJ43"/>
    <mergeCell ref="KOL43:KOM43"/>
    <mergeCell ref="KOO43:KOP43"/>
    <mergeCell ref="KNN43:KNO43"/>
    <mergeCell ref="KNQ43:KNR43"/>
    <mergeCell ref="KNT43:KNU43"/>
    <mergeCell ref="KNW43:KNX43"/>
    <mergeCell ref="KNZ43:KOA43"/>
    <mergeCell ref="KRO43:KRP43"/>
    <mergeCell ref="KRR43:KRS43"/>
    <mergeCell ref="KRU43:KRV43"/>
    <mergeCell ref="KRX43:KRY43"/>
    <mergeCell ref="KSA43:KSB43"/>
    <mergeCell ref="KQZ43:KRA43"/>
    <mergeCell ref="KRC43:KRD43"/>
    <mergeCell ref="KRF43:KRG43"/>
    <mergeCell ref="KRI43:KRJ43"/>
    <mergeCell ref="KRL43:KRM43"/>
    <mergeCell ref="KQK43:KQL43"/>
    <mergeCell ref="KQN43:KQO43"/>
    <mergeCell ref="KQQ43:KQR43"/>
    <mergeCell ref="KQT43:KQU43"/>
    <mergeCell ref="KQW43:KQX43"/>
    <mergeCell ref="KPV43:KPW43"/>
    <mergeCell ref="KPY43:KPZ43"/>
    <mergeCell ref="KQB43:KQC43"/>
    <mergeCell ref="KQE43:KQF43"/>
    <mergeCell ref="KQH43:KQI43"/>
    <mergeCell ref="KTW43:KTX43"/>
    <mergeCell ref="KTZ43:KUA43"/>
    <mergeCell ref="KUC43:KUD43"/>
    <mergeCell ref="KUF43:KUG43"/>
    <mergeCell ref="KUI43:KUJ43"/>
    <mergeCell ref="KTH43:KTI43"/>
    <mergeCell ref="KTK43:KTL43"/>
    <mergeCell ref="KTN43:KTO43"/>
    <mergeCell ref="KTQ43:KTR43"/>
    <mergeCell ref="KTT43:KTU43"/>
    <mergeCell ref="KSS43:KST43"/>
    <mergeCell ref="KSV43:KSW43"/>
    <mergeCell ref="KSY43:KSZ43"/>
    <mergeCell ref="KTB43:KTC43"/>
    <mergeCell ref="KTE43:KTF43"/>
    <mergeCell ref="KSD43:KSE43"/>
    <mergeCell ref="KSG43:KSH43"/>
    <mergeCell ref="KSJ43:KSK43"/>
    <mergeCell ref="KSM43:KSN43"/>
    <mergeCell ref="KSP43:KSQ43"/>
    <mergeCell ref="KWE43:KWF43"/>
    <mergeCell ref="KWH43:KWI43"/>
    <mergeCell ref="KWK43:KWL43"/>
    <mergeCell ref="KWN43:KWO43"/>
    <mergeCell ref="KWQ43:KWR43"/>
    <mergeCell ref="KVP43:KVQ43"/>
    <mergeCell ref="KVS43:KVT43"/>
    <mergeCell ref="KVV43:KVW43"/>
    <mergeCell ref="KVY43:KVZ43"/>
    <mergeCell ref="KWB43:KWC43"/>
    <mergeCell ref="KVA43:KVB43"/>
    <mergeCell ref="KVD43:KVE43"/>
    <mergeCell ref="KVG43:KVH43"/>
    <mergeCell ref="KVJ43:KVK43"/>
    <mergeCell ref="KVM43:KVN43"/>
    <mergeCell ref="KUL43:KUM43"/>
    <mergeCell ref="KUO43:KUP43"/>
    <mergeCell ref="KUR43:KUS43"/>
    <mergeCell ref="KUU43:KUV43"/>
    <mergeCell ref="KUX43:KUY43"/>
    <mergeCell ref="KYM43:KYN43"/>
    <mergeCell ref="KYP43:KYQ43"/>
    <mergeCell ref="KYS43:KYT43"/>
    <mergeCell ref="KYV43:KYW43"/>
    <mergeCell ref="KYY43:KYZ43"/>
    <mergeCell ref="KXX43:KXY43"/>
    <mergeCell ref="KYA43:KYB43"/>
    <mergeCell ref="KYD43:KYE43"/>
    <mergeCell ref="KYG43:KYH43"/>
    <mergeCell ref="KYJ43:KYK43"/>
    <mergeCell ref="KXI43:KXJ43"/>
    <mergeCell ref="KXL43:KXM43"/>
    <mergeCell ref="KXO43:KXP43"/>
    <mergeCell ref="KXR43:KXS43"/>
    <mergeCell ref="KXU43:KXV43"/>
    <mergeCell ref="KWT43:KWU43"/>
    <mergeCell ref="KWW43:KWX43"/>
    <mergeCell ref="KWZ43:KXA43"/>
    <mergeCell ref="KXC43:KXD43"/>
    <mergeCell ref="KXF43:KXG43"/>
    <mergeCell ref="LAU43:LAV43"/>
    <mergeCell ref="LAX43:LAY43"/>
    <mergeCell ref="LBA43:LBB43"/>
    <mergeCell ref="LBD43:LBE43"/>
    <mergeCell ref="LBG43:LBH43"/>
    <mergeCell ref="LAF43:LAG43"/>
    <mergeCell ref="LAI43:LAJ43"/>
    <mergeCell ref="LAL43:LAM43"/>
    <mergeCell ref="LAO43:LAP43"/>
    <mergeCell ref="LAR43:LAS43"/>
    <mergeCell ref="KZQ43:KZR43"/>
    <mergeCell ref="KZT43:KZU43"/>
    <mergeCell ref="KZW43:KZX43"/>
    <mergeCell ref="KZZ43:LAA43"/>
    <mergeCell ref="LAC43:LAD43"/>
    <mergeCell ref="KZB43:KZC43"/>
    <mergeCell ref="KZE43:KZF43"/>
    <mergeCell ref="KZH43:KZI43"/>
    <mergeCell ref="KZK43:KZL43"/>
    <mergeCell ref="KZN43:KZO43"/>
    <mergeCell ref="LDC43:LDD43"/>
    <mergeCell ref="LDF43:LDG43"/>
    <mergeCell ref="LDI43:LDJ43"/>
    <mergeCell ref="LDL43:LDM43"/>
    <mergeCell ref="LDO43:LDP43"/>
    <mergeCell ref="LCN43:LCO43"/>
    <mergeCell ref="LCQ43:LCR43"/>
    <mergeCell ref="LCT43:LCU43"/>
    <mergeCell ref="LCW43:LCX43"/>
    <mergeCell ref="LCZ43:LDA43"/>
    <mergeCell ref="LBY43:LBZ43"/>
    <mergeCell ref="LCB43:LCC43"/>
    <mergeCell ref="LCE43:LCF43"/>
    <mergeCell ref="LCH43:LCI43"/>
    <mergeCell ref="LCK43:LCL43"/>
    <mergeCell ref="LBJ43:LBK43"/>
    <mergeCell ref="LBM43:LBN43"/>
    <mergeCell ref="LBP43:LBQ43"/>
    <mergeCell ref="LBS43:LBT43"/>
    <mergeCell ref="LBV43:LBW43"/>
    <mergeCell ref="LFK43:LFL43"/>
    <mergeCell ref="LFN43:LFO43"/>
    <mergeCell ref="LFQ43:LFR43"/>
    <mergeCell ref="LFT43:LFU43"/>
    <mergeCell ref="LFW43:LFX43"/>
    <mergeCell ref="LEV43:LEW43"/>
    <mergeCell ref="LEY43:LEZ43"/>
    <mergeCell ref="LFB43:LFC43"/>
    <mergeCell ref="LFE43:LFF43"/>
    <mergeCell ref="LFH43:LFI43"/>
    <mergeCell ref="LEG43:LEH43"/>
    <mergeCell ref="LEJ43:LEK43"/>
    <mergeCell ref="LEM43:LEN43"/>
    <mergeCell ref="LEP43:LEQ43"/>
    <mergeCell ref="LES43:LET43"/>
    <mergeCell ref="LDR43:LDS43"/>
    <mergeCell ref="LDU43:LDV43"/>
    <mergeCell ref="LDX43:LDY43"/>
    <mergeCell ref="LEA43:LEB43"/>
    <mergeCell ref="LED43:LEE43"/>
    <mergeCell ref="LHS43:LHT43"/>
    <mergeCell ref="LHV43:LHW43"/>
    <mergeCell ref="LHY43:LHZ43"/>
    <mergeCell ref="LIB43:LIC43"/>
    <mergeCell ref="LIE43:LIF43"/>
    <mergeCell ref="LHD43:LHE43"/>
    <mergeCell ref="LHG43:LHH43"/>
    <mergeCell ref="LHJ43:LHK43"/>
    <mergeCell ref="LHM43:LHN43"/>
    <mergeCell ref="LHP43:LHQ43"/>
    <mergeCell ref="LGO43:LGP43"/>
    <mergeCell ref="LGR43:LGS43"/>
    <mergeCell ref="LGU43:LGV43"/>
    <mergeCell ref="LGX43:LGY43"/>
    <mergeCell ref="LHA43:LHB43"/>
    <mergeCell ref="LFZ43:LGA43"/>
    <mergeCell ref="LGC43:LGD43"/>
    <mergeCell ref="LGF43:LGG43"/>
    <mergeCell ref="LGI43:LGJ43"/>
    <mergeCell ref="LGL43:LGM43"/>
    <mergeCell ref="LKA43:LKB43"/>
    <mergeCell ref="LKD43:LKE43"/>
    <mergeCell ref="LKG43:LKH43"/>
    <mergeCell ref="LKJ43:LKK43"/>
    <mergeCell ref="LKM43:LKN43"/>
    <mergeCell ref="LJL43:LJM43"/>
    <mergeCell ref="LJO43:LJP43"/>
    <mergeCell ref="LJR43:LJS43"/>
    <mergeCell ref="LJU43:LJV43"/>
    <mergeCell ref="LJX43:LJY43"/>
    <mergeCell ref="LIW43:LIX43"/>
    <mergeCell ref="LIZ43:LJA43"/>
    <mergeCell ref="LJC43:LJD43"/>
    <mergeCell ref="LJF43:LJG43"/>
    <mergeCell ref="LJI43:LJJ43"/>
    <mergeCell ref="LIH43:LII43"/>
    <mergeCell ref="LIK43:LIL43"/>
    <mergeCell ref="LIN43:LIO43"/>
    <mergeCell ref="LIQ43:LIR43"/>
    <mergeCell ref="LIT43:LIU43"/>
    <mergeCell ref="LMI43:LMJ43"/>
    <mergeCell ref="LML43:LMM43"/>
    <mergeCell ref="LMO43:LMP43"/>
    <mergeCell ref="LMR43:LMS43"/>
    <mergeCell ref="LMU43:LMV43"/>
    <mergeCell ref="LLT43:LLU43"/>
    <mergeCell ref="LLW43:LLX43"/>
    <mergeCell ref="LLZ43:LMA43"/>
    <mergeCell ref="LMC43:LMD43"/>
    <mergeCell ref="LMF43:LMG43"/>
    <mergeCell ref="LLE43:LLF43"/>
    <mergeCell ref="LLH43:LLI43"/>
    <mergeCell ref="LLK43:LLL43"/>
    <mergeCell ref="LLN43:LLO43"/>
    <mergeCell ref="LLQ43:LLR43"/>
    <mergeCell ref="LKP43:LKQ43"/>
    <mergeCell ref="LKS43:LKT43"/>
    <mergeCell ref="LKV43:LKW43"/>
    <mergeCell ref="LKY43:LKZ43"/>
    <mergeCell ref="LLB43:LLC43"/>
    <mergeCell ref="LOQ43:LOR43"/>
    <mergeCell ref="LOT43:LOU43"/>
    <mergeCell ref="LOW43:LOX43"/>
    <mergeCell ref="LOZ43:LPA43"/>
    <mergeCell ref="LPC43:LPD43"/>
    <mergeCell ref="LOB43:LOC43"/>
    <mergeCell ref="LOE43:LOF43"/>
    <mergeCell ref="LOH43:LOI43"/>
    <mergeCell ref="LOK43:LOL43"/>
    <mergeCell ref="LON43:LOO43"/>
    <mergeCell ref="LNM43:LNN43"/>
    <mergeCell ref="LNP43:LNQ43"/>
    <mergeCell ref="LNS43:LNT43"/>
    <mergeCell ref="LNV43:LNW43"/>
    <mergeCell ref="LNY43:LNZ43"/>
    <mergeCell ref="LMX43:LMY43"/>
    <mergeCell ref="LNA43:LNB43"/>
    <mergeCell ref="LND43:LNE43"/>
    <mergeCell ref="LNG43:LNH43"/>
    <mergeCell ref="LNJ43:LNK43"/>
    <mergeCell ref="LQY43:LQZ43"/>
    <mergeCell ref="LRB43:LRC43"/>
    <mergeCell ref="LRE43:LRF43"/>
    <mergeCell ref="LRH43:LRI43"/>
    <mergeCell ref="LRK43:LRL43"/>
    <mergeCell ref="LQJ43:LQK43"/>
    <mergeCell ref="LQM43:LQN43"/>
    <mergeCell ref="LQP43:LQQ43"/>
    <mergeCell ref="LQS43:LQT43"/>
    <mergeCell ref="LQV43:LQW43"/>
    <mergeCell ref="LPU43:LPV43"/>
    <mergeCell ref="LPX43:LPY43"/>
    <mergeCell ref="LQA43:LQB43"/>
    <mergeCell ref="LQD43:LQE43"/>
    <mergeCell ref="LQG43:LQH43"/>
    <mergeCell ref="LPF43:LPG43"/>
    <mergeCell ref="LPI43:LPJ43"/>
    <mergeCell ref="LPL43:LPM43"/>
    <mergeCell ref="LPO43:LPP43"/>
    <mergeCell ref="LPR43:LPS43"/>
    <mergeCell ref="LTG43:LTH43"/>
    <mergeCell ref="LTJ43:LTK43"/>
    <mergeCell ref="LTM43:LTN43"/>
    <mergeCell ref="LTP43:LTQ43"/>
    <mergeCell ref="LTS43:LTT43"/>
    <mergeCell ref="LSR43:LSS43"/>
    <mergeCell ref="LSU43:LSV43"/>
    <mergeCell ref="LSX43:LSY43"/>
    <mergeCell ref="LTA43:LTB43"/>
    <mergeCell ref="LTD43:LTE43"/>
    <mergeCell ref="LSC43:LSD43"/>
    <mergeCell ref="LSF43:LSG43"/>
    <mergeCell ref="LSI43:LSJ43"/>
    <mergeCell ref="LSL43:LSM43"/>
    <mergeCell ref="LSO43:LSP43"/>
    <mergeCell ref="LRN43:LRO43"/>
    <mergeCell ref="LRQ43:LRR43"/>
    <mergeCell ref="LRT43:LRU43"/>
    <mergeCell ref="LRW43:LRX43"/>
    <mergeCell ref="LRZ43:LSA43"/>
    <mergeCell ref="LVO43:LVP43"/>
    <mergeCell ref="LVR43:LVS43"/>
    <mergeCell ref="LVU43:LVV43"/>
    <mergeCell ref="LVX43:LVY43"/>
    <mergeCell ref="LWA43:LWB43"/>
    <mergeCell ref="LUZ43:LVA43"/>
    <mergeCell ref="LVC43:LVD43"/>
    <mergeCell ref="LVF43:LVG43"/>
    <mergeCell ref="LVI43:LVJ43"/>
    <mergeCell ref="LVL43:LVM43"/>
    <mergeCell ref="LUK43:LUL43"/>
    <mergeCell ref="LUN43:LUO43"/>
    <mergeCell ref="LUQ43:LUR43"/>
    <mergeCell ref="LUT43:LUU43"/>
    <mergeCell ref="LUW43:LUX43"/>
    <mergeCell ref="LTV43:LTW43"/>
    <mergeCell ref="LTY43:LTZ43"/>
    <mergeCell ref="LUB43:LUC43"/>
    <mergeCell ref="LUE43:LUF43"/>
    <mergeCell ref="LUH43:LUI43"/>
    <mergeCell ref="LXW43:LXX43"/>
    <mergeCell ref="LXZ43:LYA43"/>
    <mergeCell ref="LYC43:LYD43"/>
    <mergeCell ref="LYF43:LYG43"/>
    <mergeCell ref="LYI43:LYJ43"/>
    <mergeCell ref="LXH43:LXI43"/>
    <mergeCell ref="LXK43:LXL43"/>
    <mergeCell ref="LXN43:LXO43"/>
    <mergeCell ref="LXQ43:LXR43"/>
    <mergeCell ref="LXT43:LXU43"/>
    <mergeCell ref="LWS43:LWT43"/>
    <mergeCell ref="LWV43:LWW43"/>
    <mergeCell ref="LWY43:LWZ43"/>
    <mergeCell ref="LXB43:LXC43"/>
    <mergeCell ref="LXE43:LXF43"/>
    <mergeCell ref="LWD43:LWE43"/>
    <mergeCell ref="LWG43:LWH43"/>
    <mergeCell ref="LWJ43:LWK43"/>
    <mergeCell ref="LWM43:LWN43"/>
    <mergeCell ref="LWP43:LWQ43"/>
    <mergeCell ref="MAE43:MAF43"/>
    <mergeCell ref="MAH43:MAI43"/>
    <mergeCell ref="MAK43:MAL43"/>
    <mergeCell ref="MAN43:MAO43"/>
    <mergeCell ref="MAQ43:MAR43"/>
    <mergeCell ref="LZP43:LZQ43"/>
    <mergeCell ref="LZS43:LZT43"/>
    <mergeCell ref="LZV43:LZW43"/>
    <mergeCell ref="LZY43:LZZ43"/>
    <mergeCell ref="MAB43:MAC43"/>
    <mergeCell ref="LZA43:LZB43"/>
    <mergeCell ref="LZD43:LZE43"/>
    <mergeCell ref="LZG43:LZH43"/>
    <mergeCell ref="LZJ43:LZK43"/>
    <mergeCell ref="LZM43:LZN43"/>
    <mergeCell ref="LYL43:LYM43"/>
    <mergeCell ref="LYO43:LYP43"/>
    <mergeCell ref="LYR43:LYS43"/>
    <mergeCell ref="LYU43:LYV43"/>
    <mergeCell ref="LYX43:LYY43"/>
    <mergeCell ref="MCM43:MCN43"/>
    <mergeCell ref="MCP43:MCQ43"/>
    <mergeCell ref="MCS43:MCT43"/>
    <mergeCell ref="MCV43:MCW43"/>
    <mergeCell ref="MCY43:MCZ43"/>
    <mergeCell ref="MBX43:MBY43"/>
    <mergeCell ref="MCA43:MCB43"/>
    <mergeCell ref="MCD43:MCE43"/>
    <mergeCell ref="MCG43:MCH43"/>
    <mergeCell ref="MCJ43:MCK43"/>
    <mergeCell ref="MBI43:MBJ43"/>
    <mergeCell ref="MBL43:MBM43"/>
    <mergeCell ref="MBO43:MBP43"/>
    <mergeCell ref="MBR43:MBS43"/>
    <mergeCell ref="MBU43:MBV43"/>
    <mergeCell ref="MAT43:MAU43"/>
    <mergeCell ref="MAW43:MAX43"/>
    <mergeCell ref="MAZ43:MBA43"/>
    <mergeCell ref="MBC43:MBD43"/>
    <mergeCell ref="MBF43:MBG43"/>
    <mergeCell ref="MEU43:MEV43"/>
    <mergeCell ref="MEX43:MEY43"/>
    <mergeCell ref="MFA43:MFB43"/>
    <mergeCell ref="MFD43:MFE43"/>
    <mergeCell ref="MFG43:MFH43"/>
    <mergeCell ref="MEF43:MEG43"/>
    <mergeCell ref="MEI43:MEJ43"/>
    <mergeCell ref="MEL43:MEM43"/>
    <mergeCell ref="MEO43:MEP43"/>
    <mergeCell ref="MER43:MES43"/>
    <mergeCell ref="MDQ43:MDR43"/>
    <mergeCell ref="MDT43:MDU43"/>
    <mergeCell ref="MDW43:MDX43"/>
    <mergeCell ref="MDZ43:MEA43"/>
    <mergeCell ref="MEC43:MED43"/>
    <mergeCell ref="MDB43:MDC43"/>
    <mergeCell ref="MDE43:MDF43"/>
    <mergeCell ref="MDH43:MDI43"/>
    <mergeCell ref="MDK43:MDL43"/>
    <mergeCell ref="MDN43:MDO43"/>
    <mergeCell ref="MHC43:MHD43"/>
    <mergeCell ref="MHF43:MHG43"/>
    <mergeCell ref="MHI43:MHJ43"/>
    <mergeCell ref="MHL43:MHM43"/>
    <mergeCell ref="MHO43:MHP43"/>
    <mergeCell ref="MGN43:MGO43"/>
    <mergeCell ref="MGQ43:MGR43"/>
    <mergeCell ref="MGT43:MGU43"/>
    <mergeCell ref="MGW43:MGX43"/>
    <mergeCell ref="MGZ43:MHA43"/>
    <mergeCell ref="MFY43:MFZ43"/>
    <mergeCell ref="MGB43:MGC43"/>
    <mergeCell ref="MGE43:MGF43"/>
    <mergeCell ref="MGH43:MGI43"/>
    <mergeCell ref="MGK43:MGL43"/>
    <mergeCell ref="MFJ43:MFK43"/>
    <mergeCell ref="MFM43:MFN43"/>
    <mergeCell ref="MFP43:MFQ43"/>
    <mergeCell ref="MFS43:MFT43"/>
    <mergeCell ref="MFV43:MFW43"/>
    <mergeCell ref="MJK43:MJL43"/>
    <mergeCell ref="MJN43:MJO43"/>
    <mergeCell ref="MJQ43:MJR43"/>
    <mergeCell ref="MJT43:MJU43"/>
    <mergeCell ref="MJW43:MJX43"/>
    <mergeCell ref="MIV43:MIW43"/>
    <mergeCell ref="MIY43:MIZ43"/>
    <mergeCell ref="MJB43:MJC43"/>
    <mergeCell ref="MJE43:MJF43"/>
    <mergeCell ref="MJH43:MJI43"/>
    <mergeCell ref="MIG43:MIH43"/>
    <mergeCell ref="MIJ43:MIK43"/>
    <mergeCell ref="MIM43:MIN43"/>
    <mergeCell ref="MIP43:MIQ43"/>
    <mergeCell ref="MIS43:MIT43"/>
    <mergeCell ref="MHR43:MHS43"/>
    <mergeCell ref="MHU43:MHV43"/>
    <mergeCell ref="MHX43:MHY43"/>
    <mergeCell ref="MIA43:MIB43"/>
    <mergeCell ref="MID43:MIE43"/>
    <mergeCell ref="MLS43:MLT43"/>
    <mergeCell ref="MLV43:MLW43"/>
    <mergeCell ref="MLY43:MLZ43"/>
    <mergeCell ref="MMB43:MMC43"/>
    <mergeCell ref="MME43:MMF43"/>
    <mergeCell ref="MLD43:MLE43"/>
    <mergeCell ref="MLG43:MLH43"/>
    <mergeCell ref="MLJ43:MLK43"/>
    <mergeCell ref="MLM43:MLN43"/>
    <mergeCell ref="MLP43:MLQ43"/>
    <mergeCell ref="MKO43:MKP43"/>
    <mergeCell ref="MKR43:MKS43"/>
    <mergeCell ref="MKU43:MKV43"/>
    <mergeCell ref="MKX43:MKY43"/>
    <mergeCell ref="MLA43:MLB43"/>
    <mergeCell ref="MJZ43:MKA43"/>
    <mergeCell ref="MKC43:MKD43"/>
    <mergeCell ref="MKF43:MKG43"/>
    <mergeCell ref="MKI43:MKJ43"/>
    <mergeCell ref="MKL43:MKM43"/>
    <mergeCell ref="MOA43:MOB43"/>
    <mergeCell ref="MOD43:MOE43"/>
    <mergeCell ref="MOG43:MOH43"/>
    <mergeCell ref="MOJ43:MOK43"/>
    <mergeCell ref="MOM43:MON43"/>
    <mergeCell ref="MNL43:MNM43"/>
    <mergeCell ref="MNO43:MNP43"/>
    <mergeCell ref="MNR43:MNS43"/>
    <mergeCell ref="MNU43:MNV43"/>
    <mergeCell ref="MNX43:MNY43"/>
    <mergeCell ref="MMW43:MMX43"/>
    <mergeCell ref="MMZ43:MNA43"/>
    <mergeCell ref="MNC43:MND43"/>
    <mergeCell ref="MNF43:MNG43"/>
    <mergeCell ref="MNI43:MNJ43"/>
    <mergeCell ref="MMH43:MMI43"/>
    <mergeCell ref="MMK43:MML43"/>
    <mergeCell ref="MMN43:MMO43"/>
    <mergeCell ref="MMQ43:MMR43"/>
    <mergeCell ref="MMT43:MMU43"/>
    <mergeCell ref="MQI43:MQJ43"/>
    <mergeCell ref="MQL43:MQM43"/>
    <mergeCell ref="MQO43:MQP43"/>
    <mergeCell ref="MQR43:MQS43"/>
    <mergeCell ref="MQU43:MQV43"/>
    <mergeCell ref="MPT43:MPU43"/>
    <mergeCell ref="MPW43:MPX43"/>
    <mergeCell ref="MPZ43:MQA43"/>
    <mergeCell ref="MQC43:MQD43"/>
    <mergeCell ref="MQF43:MQG43"/>
    <mergeCell ref="MPE43:MPF43"/>
    <mergeCell ref="MPH43:MPI43"/>
    <mergeCell ref="MPK43:MPL43"/>
    <mergeCell ref="MPN43:MPO43"/>
    <mergeCell ref="MPQ43:MPR43"/>
    <mergeCell ref="MOP43:MOQ43"/>
    <mergeCell ref="MOS43:MOT43"/>
    <mergeCell ref="MOV43:MOW43"/>
    <mergeCell ref="MOY43:MOZ43"/>
    <mergeCell ref="MPB43:MPC43"/>
    <mergeCell ref="MSQ43:MSR43"/>
    <mergeCell ref="MST43:MSU43"/>
    <mergeCell ref="MSW43:MSX43"/>
    <mergeCell ref="MSZ43:MTA43"/>
    <mergeCell ref="MTC43:MTD43"/>
    <mergeCell ref="MSB43:MSC43"/>
    <mergeCell ref="MSE43:MSF43"/>
    <mergeCell ref="MSH43:MSI43"/>
    <mergeCell ref="MSK43:MSL43"/>
    <mergeCell ref="MSN43:MSO43"/>
    <mergeCell ref="MRM43:MRN43"/>
    <mergeCell ref="MRP43:MRQ43"/>
    <mergeCell ref="MRS43:MRT43"/>
    <mergeCell ref="MRV43:MRW43"/>
    <mergeCell ref="MRY43:MRZ43"/>
    <mergeCell ref="MQX43:MQY43"/>
    <mergeCell ref="MRA43:MRB43"/>
    <mergeCell ref="MRD43:MRE43"/>
    <mergeCell ref="MRG43:MRH43"/>
    <mergeCell ref="MRJ43:MRK43"/>
    <mergeCell ref="MUY43:MUZ43"/>
    <mergeCell ref="MVB43:MVC43"/>
    <mergeCell ref="MVE43:MVF43"/>
    <mergeCell ref="MVH43:MVI43"/>
    <mergeCell ref="MVK43:MVL43"/>
    <mergeCell ref="MUJ43:MUK43"/>
    <mergeCell ref="MUM43:MUN43"/>
    <mergeCell ref="MUP43:MUQ43"/>
    <mergeCell ref="MUS43:MUT43"/>
    <mergeCell ref="MUV43:MUW43"/>
    <mergeCell ref="MTU43:MTV43"/>
    <mergeCell ref="MTX43:MTY43"/>
    <mergeCell ref="MUA43:MUB43"/>
    <mergeCell ref="MUD43:MUE43"/>
    <mergeCell ref="MUG43:MUH43"/>
    <mergeCell ref="MTF43:MTG43"/>
    <mergeCell ref="MTI43:MTJ43"/>
    <mergeCell ref="MTL43:MTM43"/>
    <mergeCell ref="MTO43:MTP43"/>
    <mergeCell ref="MTR43:MTS43"/>
    <mergeCell ref="MXG43:MXH43"/>
    <mergeCell ref="MXJ43:MXK43"/>
    <mergeCell ref="MXM43:MXN43"/>
    <mergeCell ref="MXP43:MXQ43"/>
    <mergeCell ref="MXS43:MXT43"/>
    <mergeCell ref="MWR43:MWS43"/>
    <mergeCell ref="MWU43:MWV43"/>
    <mergeCell ref="MWX43:MWY43"/>
    <mergeCell ref="MXA43:MXB43"/>
    <mergeCell ref="MXD43:MXE43"/>
    <mergeCell ref="MWC43:MWD43"/>
    <mergeCell ref="MWF43:MWG43"/>
    <mergeCell ref="MWI43:MWJ43"/>
    <mergeCell ref="MWL43:MWM43"/>
    <mergeCell ref="MWO43:MWP43"/>
    <mergeCell ref="MVN43:MVO43"/>
    <mergeCell ref="MVQ43:MVR43"/>
    <mergeCell ref="MVT43:MVU43"/>
    <mergeCell ref="MVW43:MVX43"/>
    <mergeCell ref="MVZ43:MWA43"/>
    <mergeCell ref="MZO43:MZP43"/>
    <mergeCell ref="MZR43:MZS43"/>
    <mergeCell ref="MZU43:MZV43"/>
    <mergeCell ref="MZX43:MZY43"/>
    <mergeCell ref="NAA43:NAB43"/>
    <mergeCell ref="MYZ43:MZA43"/>
    <mergeCell ref="MZC43:MZD43"/>
    <mergeCell ref="MZF43:MZG43"/>
    <mergeCell ref="MZI43:MZJ43"/>
    <mergeCell ref="MZL43:MZM43"/>
    <mergeCell ref="MYK43:MYL43"/>
    <mergeCell ref="MYN43:MYO43"/>
    <mergeCell ref="MYQ43:MYR43"/>
    <mergeCell ref="MYT43:MYU43"/>
    <mergeCell ref="MYW43:MYX43"/>
    <mergeCell ref="MXV43:MXW43"/>
    <mergeCell ref="MXY43:MXZ43"/>
    <mergeCell ref="MYB43:MYC43"/>
    <mergeCell ref="MYE43:MYF43"/>
    <mergeCell ref="MYH43:MYI43"/>
    <mergeCell ref="NBW43:NBX43"/>
    <mergeCell ref="NBZ43:NCA43"/>
    <mergeCell ref="NCC43:NCD43"/>
    <mergeCell ref="NCF43:NCG43"/>
    <mergeCell ref="NCI43:NCJ43"/>
    <mergeCell ref="NBH43:NBI43"/>
    <mergeCell ref="NBK43:NBL43"/>
    <mergeCell ref="NBN43:NBO43"/>
    <mergeCell ref="NBQ43:NBR43"/>
    <mergeCell ref="NBT43:NBU43"/>
    <mergeCell ref="NAS43:NAT43"/>
    <mergeCell ref="NAV43:NAW43"/>
    <mergeCell ref="NAY43:NAZ43"/>
    <mergeCell ref="NBB43:NBC43"/>
    <mergeCell ref="NBE43:NBF43"/>
    <mergeCell ref="NAD43:NAE43"/>
    <mergeCell ref="NAG43:NAH43"/>
    <mergeCell ref="NAJ43:NAK43"/>
    <mergeCell ref="NAM43:NAN43"/>
    <mergeCell ref="NAP43:NAQ43"/>
    <mergeCell ref="NEE43:NEF43"/>
    <mergeCell ref="NEH43:NEI43"/>
    <mergeCell ref="NEK43:NEL43"/>
    <mergeCell ref="NEN43:NEO43"/>
    <mergeCell ref="NEQ43:NER43"/>
    <mergeCell ref="NDP43:NDQ43"/>
    <mergeCell ref="NDS43:NDT43"/>
    <mergeCell ref="NDV43:NDW43"/>
    <mergeCell ref="NDY43:NDZ43"/>
    <mergeCell ref="NEB43:NEC43"/>
    <mergeCell ref="NDA43:NDB43"/>
    <mergeCell ref="NDD43:NDE43"/>
    <mergeCell ref="NDG43:NDH43"/>
    <mergeCell ref="NDJ43:NDK43"/>
    <mergeCell ref="NDM43:NDN43"/>
    <mergeCell ref="NCL43:NCM43"/>
    <mergeCell ref="NCO43:NCP43"/>
    <mergeCell ref="NCR43:NCS43"/>
    <mergeCell ref="NCU43:NCV43"/>
    <mergeCell ref="NCX43:NCY43"/>
    <mergeCell ref="NGM43:NGN43"/>
    <mergeCell ref="NGP43:NGQ43"/>
    <mergeCell ref="NGS43:NGT43"/>
    <mergeCell ref="NGV43:NGW43"/>
    <mergeCell ref="NGY43:NGZ43"/>
    <mergeCell ref="NFX43:NFY43"/>
    <mergeCell ref="NGA43:NGB43"/>
    <mergeCell ref="NGD43:NGE43"/>
    <mergeCell ref="NGG43:NGH43"/>
    <mergeCell ref="NGJ43:NGK43"/>
    <mergeCell ref="NFI43:NFJ43"/>
    <mergeCell ref="NFL43:NFM43"/>
    <mergeCell ref="NFO43:NFP43"/>
    <mergeCell ref="NFR43:NFS43"/>
    <mergeCell ref="NFU43:NFV43"/>
    <mergeCell ref="NET43:NEU43"/>
    <mergeCell ref="NEW43:NEX43"/>
    <mergeCell ref="NEZ43:NFA43"/>
    <mergeCell ref="NFC43:NFD43"/>
    <mergeCell ref="NFF43:NFG43"/>
    <mergeCell ref="NIU43:NIV43"/>
    <mergeCell ref="NIX43:NIY43"/>
    <mergeCell ref="NJA43:NJB43"/>
    <mergeCell ref="NJD43:NJE43"/>
    <mergeCell ref="NJG43:NJH43"/>
    <mergeCell ref="NIF43:NIG43"/>
    <mergeCell ref="NII43:NIJ43"/>
    <mergeCell ref="NIL43:NIM43"/>
    <mergeCell ref="NIO43:NIP43"/>
    <mergeCell ref="NIR43:NIS43"/>
    <mergeCell ref="NHQ43:NHR43"/>
    <mergeCell ref="NHT43:NHU43"/>
    <mergeCell ref="NHW43:NHX43"/>
    <mergeCell ref="NHZ43:NIA43"/>
    <mergeCell ref="NIC43:NID43"/>
    <mergeCell ref="NHB43:NHC43"/>
    <mergeCell ref="NHE43:NHF43"/>
    <mergeCell ref="NHH43:NHI43"/>
    <mergeCell ref="NHK43:NHL43"/>
    <mergeCell ref="NHN43:NHO43"/>
    <mergeCell ref="NLC43:NLD43"/>
    <mergeCell ref="NLF43:NLG43"/>
    <mergeCell ref="NLI43:NLJ43"/>
    <mergeCell ref="NLL43:NLM43"/>
    <mergeCell ref="NLO43:NLP43"/>
    <mergeCell ref="NKN43:NKO43"/>
    <mergeCell ref="NKQ43:NKR43"/>
    <mergeCell ref="NKT43:NKU43"/>
    <mergeCell ref="NKW43:NKX43"/>
    <mergeCell ref="NKZ43:NLA43"/>
    <mergeCell ref="NJY43:NJZ43"/>
    <mergeCell ref="NKB43:NKC43"/>
    <mergeCell ref="NKE43:NKF43"/>
    <mergeCell ref="NKH43:NKI43"/>
    <mergeCell ref="NKK43:NKL43"/>
    <mergeCell ref="NJJ43:NJK43"/>
    <mergeCell ref="NJM43:NJN43"/>
    <mergeCell ref="NJP43:NJQ43"/>
    <mergeCell ref="NJS43:NJT43"/>
    <mergeCell ref="NJV43:NJW43"/>
    <mergeCell ref="NNK43:NNL43"/>
    <mergeCell ref="NNN43:NNO43"/>
    <mergeCell ref="NNQ43:NNR43"/>
    <mergeCell ref="NNT43:NNU43"/>
    <mergeCell ref="NNW43:NNX43"/>
    <mergeCell ref="NMV43:NMW43"/>
    <mergeCell ref="NMY43:NMZ43"/>
    <mergeCell ref="NNB43:NNC43"/>
    <mergeCell ref="NNE43:NNF43"/>
    <mergeCell ref="NNH43:NNI43"/>
    <mergeCell ref="NMG43:NMH43"/>
    <mergeCell ref="NMJ43:NMK43"/>
    <mergeCell ref="NMM43:NMN43"/>
    <mergeCell ref="NMP43:NMQ43"/>
    <mergeCell ref="NMS43:NMT43"/>
    <mergeCell ref="NLR43:NLS43"/>
    <mergeCell ref="NLU43:NLV43"/>
    <mergeCell ref="NLX43:NLY43"/>
    <mergeCell ref="NMA43:NMB43"/>
    <mergeCell ref="NMD43:NME43"/>
    <mergeCell ref="NPS43:NPT43"/>
    <mergeCell ref="NPV43:NPW43"/>
    <mergeCell ref="NPY43:NPZ43"/>
    <mergeCell ref="NQB43:NQC43"/>
    <mergeCell ref="NQE43:NQF43"/>
    <mergeCell ref="NPD43:NPE43"/>
    <mergeCell ref="NPG43:NPH43"/>
    <mergeCell ref="NPJ43:NPK43"/>
    <mergeCell ref="NPM43:NPN43"/>
    <mergeCell ref="NPP43:NPQ43"/>
    <mergeCell ref="NOO43:NOP43"/>
    <mergeCell ref="NOR43:NOS43"/>
    <mergeCell ref="NOU43:NOV43"/>
    <mergeCell ref="NOX43:NOY43"/>
    <mergeCell ref="NPA43:NPB43"/>
    <mergeCell ref="NNZ43:NOA43"/>
    <mergeCell ref="NOC43:NOD43"/>
    <mergeCell ref="NOF43:NOG43"/>
    <mergeCell ref="NOI43:NOJ43"/>
    <mergeCell ref="NOL43:NOM43"/>
    <mergeCell ref="NSA43:NSB43"/>
    <mergeCell ref="NSD43:NSE43"/>
    <mergeCell ref="NSG43:NSH43"/>
    <mergeCell ref="NSJ43:NSK43"/>
    <mergeCell ref="NSM43:NSN43"/>
    <mergeCell ref="NRL43:NRM43"/>
    <mergeCell ref="NRO43:NRP43"/>
    <mergeCell ref="NRR43:NRS43"/>
    <mergeCell ref="NRU43:NRV43"/>
    <mergeCell ref="NRX43:NRY43"/>
    <mergeCell ref="NQW43:NQX43"/>
    <mergeCell ref="NQZ43:NRA43"/>
    <mergeCell ref="NRC43:NRD43"/>
    <mergeCell ref="NRF43:NRG43"/>
    <mergeCell ref="NRI43:NRJ43"/>
    <mergeCell ref="NQH43:NQI43"/>
    <mergeCell ref="NQK43:NQL43"/>
    <mergeCell ref="NQN43:NQO43"/>
    <mergeCell ref="NQQ43:NQR43"/>
    <mergeCell ref="NQT43:NQU43"/>
    <mergeCell ref="NUI43:NUJ43"/>
    <mergeCell ref="NUL43:NUM43"/>
    <mergeCell ref="NUO43:NUP43"/>
    <mergeCell ref="NUR43:NUS43"/>
    <mergeCell ref="NUU43:NUV43"/>
    <mergeCell ref="NTT43:NTU43"/>
    <mergeCell ref="NTW43:NTX43"/>
    <mergeCell ref="NTZ43:NUA43"/>
    <mergeCell ref="NUC43:NUD43"/>
    <mergeCell ref="NUF43:NUG43"/>
    <mergeCell ref="NTE43:NTF43"/>
    <mergeCell ref="NTH43:NTI43"/>
    <mergeCell ref="NTK43:NTL43"/>
    <mergeCell ref="NTN43:NTO43"/>
    <mergeCell ref="NTQ43:NTR43"/>
    <mergeCell ref="NSP43:NSQ43"/>
    <mergeCell ref="NSS43:NST43"/>
    <mergeCell ref="NSV43:NSW43"/>
    <mergeCell ref="NSY43:NSZ43"/>
    <mergeCell ref="NTB43:NTC43"/>
    <mergeCell ref="NWQ43:NWR43"/>
    <mergeCell ref="NWT43:NWU43"/>
    <mergeCell ref="NWW43:NWX43"/>
    <mergeCell ref="NWZ43:NXA43"/>
    <mergeCell ref="NXC43:NXD43"/>
    <mergeCell ref="NWB43:NWC43"/>
    <mergeCell ref="NWE43:NWF43"/>
    <mergeCell ref="NWH43:NWI43"/>
    <mergeCell ref="NWK43:NWL43"/>
    <mergeCell ref="NWN43:NWO43"/>
    <mergeCell ref="NVM43:NVN43"/>
    <mergeCell ref="NVP43:NVQ43"/>
    <mergeCell ref="NVS43:NVT43"/>
    <mergeCell ref="NVV43:NVW43"/>
    <mergeCell ref="NVY43:NVZ43"/>
    <mergeCell ref="NUX43:NUY43"/>
    <mergeCell ref="NVA43:NVB43"/>
    <mergeCell ref="NVD43:NVE43"/>
    <mergeCell ref="NVG43:NVH43"/>
    <mergeCell ref="NVJ43:NVK43"/>
    <mergeCell ref="NYY43:NYZ43"/>
    <mergeCell ref="NZB43:NZC43"/>
    <mergeCell ref="NZE43:NZF43"/>
    <mergeCell ref="NZH43:NZI43"/>
    <mergeCell ref="NZK43:NZL43"/>
    <mergeCell ref="NYJ43:NYK43"/>
    <mergeCell ref="NYM43:NYN43"/>
    <mergeCell ref="NYP43:NYQ43"/>
    <mergeCell ref="NYS43:NYT43"/>
    <mergeCell ref="NYV43:NYW43"/>
    <mergeCell ref="NXU43:NXV43"/>
    <mergeCell ref="NXX43:NXY43"/>
    <mergeCell ref="NYA43:NYB43"/>
    <mergeCell ref="NYD43:NYE43"/>
    <mergeCell ref="NYG43:NYH43"/>
    <mergeCell ref="NXF43:NXG43"/>
    <mergeCell ref="NXI43:NXJ43"/>
    <mergeCell ref="NXL43:NXM43"/>
    <mergeCell ref="NXO43:NXP43"/>
    <mergeCell ref="NXR43:NXS43"/>
    <mergeCell ref="OBG43:OBH43"/>
    <mergeCell ref="OBJ43:OBK43"/>
    <mergeCell ref="OBM43:OBN43"/>
    <mergeCell ref="OBP43:OBQ43"/>
    <mergeCell ref="OBS43:OBT43"/>
    <mergeCell ref="OAR43:OAS43"/>
    <mergeCell ref="OAU43:OAV43"/>
    <mergeCell ref="OAX43:OAY43"/>
    <mergeCell ref="OBA43:OBB43"/>
    <mergeCell ref="OBD43:OBE43"/>
    <mergeCell ref="OAC43:OAD43"/>
    <mergeCell ref="OAF43:OAG43"/>
    <mergeCell ref="OAI43:OAJ43"/>
    <mergeCell ref="OAL43:OAM43"/>
    <mergeCell ref="OAO43:OAP43"/>
    <mergeCell ref="NZN43:NZO43"/>
    <mergeCell ref="NZQ43:NZR43"/>
    <mergeCell ref="NZT43:NZU43"/>
    <mergeCell ref="NZW43:NZX43"/>
    <mergeCell ref="NZZ43:OAA43"/>
    <mergeCell ref="ODO43:ODP43"/>
    <mergeCell ref="ODR43:ODS43"/>
    <mergeCell ref="ODU43:ODV43"/>
    <mergeCell ref="ODX43:ODY43"/>
    <mergeCell ref="OEA43:OEB43"/>
    <mergeCell ref="OCZ43:ODA43"/>
    <mergeCell ref="ODC43:ODD43"/>
    <mergeCell ref="ODF43:ODG43"/>
    <mergeCell ref="ODI43:ODJ43"/>
    <mergeCell ref="ODL43:ODM43"/>
    <mergeCell ref="OCK43:OCL43"/>
    <mergeCell ref="OCN43:OCO43"/>
    <mergeCell ref="OCQ43:OCR43"/>
    <mergeCell ref="OCT43:OCU43"/>
    <mergeCell ref="OCW43:OCX43"/>
    <mergeCell ref="OBV43:OBW43"/>
    <mergeCell ref="OBY43:OBZ43"/>
    <mergeCell ref="OCB43:OCC43"/>
    <mergeCell ref="OCE43:OCF43"/>
    <mergeCell ref="OCH43:OCI43"/>
    <mergeCell ref="OFW43:OFX43"/>
    <mergeCell ref="OFZ43:OGA43"/>
    <mergeCell ref="OGC43:OGD43"/>
    <mergeCell ref="OGF43:OGG43"/>
    <mergeCell ref="OGI43:OGJ43"/>
    <mergeCell ref="OFH43:OFI43"/>
    <mergeCell ref="OFK43:OFL43"/>
    <mergeCell ref="OFN43:OFO43"/>
    <mergeCell ref="OFQ43:OFR43"/>
    <mergeCell ref="OFT43:OFU43"/>
    <mergeCell ref="OES43:OET43"/>
    <mergeCell ref="OEV43:OEW43"/>
    <mergeCell ref="OEY43:OEZ43"/>
    <mergeCell ref="OFB43:OFC43"/>
    <mergeCell ref="OFE43:OFF43"/>
    <mergeCell ref="OED43:OEE43"/>
    <mergeCell ref="OEG43:OEH43"/>
    <mergeCell ref="OEJ43:OEK43"/>
    <mergeCell ref="OEM43:OEN43"/>
    <mergeCell ref="OEP43:OEQ43"/>
    <mergeCell ref="OIE43:OIF43"/>
    <mergeCell ref="OIH43:OII43"/>
    <mergeCell ref="OIK43:OIL43"/>
    <mergeCell ref="OIN43:OIO43"/>
    <mergeCell ref="OIQ43:OIR43"/>
    <mergeCell ref="OHP43:OHQ43"/>
    <mergeCell ref="OHS43:OHT43"/>
    <mergeCell ref="OHV43:OHW43"/>
    <mergeCell ref="OHY43:OHZ43"/>
    <mergeCell ref="OIB43:OIC43"/>
    <mergeCell ref="OHA43:OHB43"/>
    <mergeCell ref="OHD43:OHE43"/>
    <mergeCell ref="OHG43:OHH43"/>
    <mergeCell ref="OHJ43:OHK43"/>
    <mergeCell ref="OHM43:OHN43"/>
    <mergeCell ref="OGL43:OGM43"/>
    <mergeCell ref="OGO43:OGP43"/>
    <mergeCell ref="OGR43:OGS43"/>
    <mergeCell ref="OGU43:OGV43"/>
    <mergeCell ref="OGX43:OGY43"/>
    <mergeCell ref="OKM43:OKN43"/>
    <mergeCell ref="OKP43:OKQ43"/>
    <mergeCell ref="OKS43:OKT43"/>
    <mergeCell ref="OKV43:OKW43"/>
    <mergeCell ref="OKY43:OKZ43"/>
    <mergeCell ref="OJX43:OJY43"/>
    <mergeCell ref="OKA43:OKB43"/>
    <mergeCell ref="OKD43:OKE43"/>
    <mergeCell ref="OKG43:OKH43"/>
    <mergeCell ref="OKJ43:OKK43"/>
    <mergeCell ref="OJI43:OJJ43"/>
    <mergeCell ref="OJL43:OJM43"/>
    <mergeCell ref="OJO43:OJP43"/>
    <mergeCell ref="OJR43:OJS43"/>
    <mergeCell ref="OJU43:OJV43"/>
    <mergeCell ref="OIT43:OIU43"/>
    <mergeCell ref="OIW43:OIX43"/>
    <mergeCell ref="OIZ43:OJA43"/>
    <mergeCell ref="OJC43:OJD43"/>
    <mergeCell ref="OJF43:OJG43"/>
    <mergeCell ref="OMU43:OMV43"/>
    <mergeCell ref="OMX43:OMY43"/>
    <mergeCell ref="ONA43:ONB43"/>
    <mergeCell ref="OND43:ONE43"/>
    <mergeCell ref="ONG43:ONH43"/>
    <mergeCell ref="OMF43:OMG43"/>
    <mergeCell ref="OMI43:OMJ43"/>
    <mergeCell ref="OML43:OMM43"/>
    <mergeCell ref="OMO43:OMP43"/>
    <mergeCell ref="OMR43:OMS43"/>
    <mergeCell ref="OLQ43:OLR43"/>
    <mergeCell ref="OLT43:OLU43"/>
    <mergeCell ref="OLW43:OLX43"/>
    <mergeCell ref="OLZ43:OMA43"/>
    <mergeCell ref="OMC43:OMD43"/>
    <mergeCell ref="OLB43:OLC43"/>
    <mergeCell ref="OLE43:OLF43"/>
    <mergeCell ref="OLH43:OLI43"/>
    <mergeCell ref="OLK43:OLL43"/>
    <mergeCell ref="OLN43:OLO43"/>
    <mergeCell ref="OPC43:OPD43"/>
    <mergeCell ref="OPF43:OPG43"/>
    <mergeCell ref="OPI43:OPJ43"/>
    <mergeCell ref="OPL43:OPM43"/>
    <mergeCell ref="OPO43:OPP43"/>
    <mergeCell ref="OON43:OOO43"/>
    <mergeCell ref="OOQ43:OOR43"/>
    <mergeCell ref="OOT43:OOU43"/>
    <mergeCell ref="OOW43:OOX43"/>
    <mergeCell ref="OOZ43:OPA43"/>
    <mergeCell ref="ONY43:ONZ43"/>
    <mergeCell ref="OOB43:OOC43"/>
    <mergeCell ref="OOE43:OOF43"/>
    <mergeCell ref="OOH43:OOI43"/>
    <mergeCell ref="OOK43:OOL43"/>
    <mergeCell ref="ONJ43:ONK43"/>
    <mergeCell ref="ONM43:ONN43"/>
    <mergeCell ref="ONP43:ONQ43"/>
    <mergeCell ref="ONS43:ONT43"/>
    <mergeCell ref="ONV43:ONW43"/>
    <mergeCell ref="ORK43:ORL43"/>
    <mergeCell ref="ORN43:ORO43"/>
    <mergeCell ref="ORQ43:ORR43"/>
    <mergeCell ref="ORT43:ORU43"/>
    <mergeCell ref="ORW43:ORX43"/>
    <mergeCell ref="OQV43:OQW43"/>
    <mergeCell ref="OQY43:OQZ43"/>
    <mergeCell ref="ORB43:ORC43"/>
    <mergeCell ref="ORE43:ORF43"/>
    <mergeCell ref="ORH43:ORI43"/>
    <mergeCell ref="OQG43:OQH43"/>
    <mergeCell ref="OQJ43:OQK43"/>
    <mergeCell ref="OQM43:OQN43"/>
    <mergeCell ref="OQP43:OQQ43"/>
    <mergeCell ref="OQS43:OQT43"/>
    <mergeCell ref="OPR43:OPS43"/>
    <mergeCell ref="OPU43:OPV43"/>
    <mergeCell ref="OPX43:OPY43"/>
    <mergeCell ref="OQA43:OQB43"/>
    <mergeCell ref="OQD43:OQE43"/>
    <mergeCell ref="OTS43:OTT43"/>
    <mergeCell ref="OTV43:OTW43"/>
    <mergeCell ref="OTY43:OTZ43"/>
    <mergeCell ref="OUB43:OUC43"/>
    <mergeCell ref="OUE43:OUF43"/>
    <mergeCell ref="OTD43:OTE43"/>
    <mergeCell ref="OTG43:OTH43"/>
    <mergeCell ref="OTJ43:OTK43"/>
    <mergeCell ref="OTM43:OTN43"/>
    <mergeCell ref="OTP43:OTQ43"/>
    <mergeCell ref="OSO43:OSP43"/>
    <mergeCell ref="OSR43:OSS43"/>
    <mergeCell ref="OSU43:OSV43"/>
    <mergeCell ref="OSX43:OSY43"/>
    <mergeCell ref="OTA43:OTB43"/>
    <mergeCell ref="ORZ43:OSA43"/>
    <mergeCell ref="OSC43:OSD43"/>
    <mergeCell ref="OSF43:OSG43"/>
    <mergeCell ref="OSI43:OSJ43"/>
    <mergeCell ref="OSL43:OSM43"/>
    <mergeCell ref="OWA43:OWB43"/>
    <mergeCell ref="OWD43:OWE43"/>
    <mergeCell ref="OWG43:OWH43"/>
    <mergeCell ref="OWJ43:OWK43"/>
    <mergeCell ref="OWM43:OWN43"/>
    <mergeCell ref="OVL43:OVM43"/>
    <mergeCell ref="OVO43:OVP43"/>
    <mergeCell ref="OVR43:OVS43"/>
    <mergeCell ref="OVU43:OVV43"/>
    <mergeCell ref="OVX43:OVY43"/>
    <mergeCell ref="OUW43:OUX43"/>
    <mergeCell ref="OUZ43:OVA43"/>
    <mergeCell ref="OVC43:OVD43"/>
    <mergeCell ref="OVF43:OVG43"/>
    <mergeCell ref="OVI43:OVJ43"/>
    <mergeCell ref="OUH43:OUI43"/>
    <mergeCell ref="OUK43:OUL43"/>
    <mergeCell ref="OUN43:OUO43"/>
    <mergeCell ref="OUQ43:OUR43"/>
    <mergeCell ref="OUT43:OUU43"/>
    <mergeCell ref="OYI43:OYJ43"/>
    <mergeCell ref="OYL43:OYM43"/>
    <mergeCell ref="OYO43:OYP43"/>
    <mergeCell ref="OYR43:OYS43"/>
    <mergeCell ref="OYU43:OYV43"/>
    <mergeCell ref="OXT43:OXU43"/>
    <mergeCell ref="OXW43:OXX43"/>
    <mergeCell ref="OXZ43:OYA43"/>
    <mergeCell ref="OYC43:OYD43"/>
    <mergeCell ref="OYF43:OYG43"/>
    <mergeCell ref="OXE43:OXF43"/>
    <mergeCell ref="OXH43:OXI43"/>
    <mergeCell ref="OXK43:OXL43"/>
    <mergeCell ref="OXN43:OXO43"/>
    <mergeCell ref="OXQ43:OXR43"/>
    <mergeCell ref="OWP43:OWQ43"/>
    <mergeCell ref="OWS43:OWT43"/>
    <mergeCell ref="OWV43:OWW43"/>
    <mergeCell ref="OWY43:OWZ43"/>
    <mergeCell ref="OXB43:OXC43"/>
    <mergeCell ref="PAQ43:PAR43"/>
    <mergeCell ref="PAT43:PAU43"/>
    <mergeCell ref="PAW43:PAX43"/>
    <mergeCell ref="PAZ43:PBA43"/>
    <mergeCell ref="PBC43:PBD43"/>
    <mergeCell ref="PAB43:PAC43"/>
    <mergeCell ref="PAE43:PAF43"/>
    <mergeCell ref="PAH43:PAI43"/>
    <mergeCell ref="PAK43:PAL43"/>
    <mergeCell ref="PAN43:PAO43"/>
    <mergeCell ref="OZM43:OZN43"/>
    <mergeCell ref="OZP43:OZQ43"/>
    <mergeCell ref="OZS43:OZT43"/>
    <mergeCell ref="OZV43:OZW43"/>
    <mergeCell ref="OZY43:OZZ43"/>
    <mergeCell ref="OYX43:OYY43"/>
    <mergeCell ref="OZA43:OZB43"/>
    <mergeCell ref="OZD43:OZE43"/>
    <mergeCell ref="OZG43:OZH43"/>
    <mergeCell ref="OZJ43:OZK43"/>
    <mergeCell ref="PCY43:PCZ43"/>
    <mergeCell ref="PDB43:PDC43"/>
    <mergeCell ref="PDE43:PDF43"/>
    <mergeCell ref="PDH43:PDI43"/>
    <mergeCell ref="PDK43:PDL43"/>
    <mergeCell ref="PCJ43:PCK43"/>
    <mergeCell ref="PCM43:PCN43"/>
    <mergeCell ref="PCP43:PCQ43"/>
    <mergeCell ref="PCS43:PCT43"/>
    <mergeCell ref="PCV43:PCW43"/>
    <mergeCell ref="PBU43:PBV43"/>
    <mergeCell ref="PBX43:PBY43"/>
    <mergeCell ref="PCA43:PCB43"/>
    <mergeCell ref="PCD43:PCE43"/>
    <mergeCell ref="PCG43:PCH43"/>
    <mergeCell ref="PBF43:PBG43"/>
    <mergeCell ref="PBI43:PBJ43"/>
    <mergeCell ref="PBL43:PBM43"/>
    <mergeCell ref="PBO43:PBP43"/>
    <mergeCell ref="PBR43:PBS43"/>
    <mergeCell ref="PFG43:PFH43"/>
    <mergeCell ref="PFJ43:PFK43"/>
    <mergeCell ref="PFM43:PFN43"/>
    <mergeCell ref="PFP43:PFQ43"/>
    <mergeCell ref="PFS43:PFT43"/>
    <mergeCell ref="PER43:PES43"/>
    <mergeCell ref="PEU43:PEV43"/>
    <mergeCell ref="PEX43:PEY43"/>
    <mergeCell ref="PFA43:PFB43"/>
    <mergeCell ref="PFD43:PFE43"/>
    <mergeCell ref="PEC43:PED43"/>
    <mergeCell ref="PEF43:PEG43"/>
    <mergeCell ref="PEI43:PEJ43"/>
    <mergeCell ref="PEL43:PEM43"/>
    <mergeCell ref="PEO43:PEP43"/>
    <mergeCell ref="PDN43:PDO43"/>
    <mergeCell ref="PDQ43:PDR43"/>
    <mergeCell ref="PDT43:PDU43"/>
    <mergeCell ref="PDW43:PDX43"/>
    <mergeCell ref="PDZ43:PEA43"/>
    <mergeCell ref="PHO43:PHP43"/>
    <mergeCell ref="PHR43:PHS43"/>
    <mergeCell ref="PHU43:PHV43"/>
    <mergeCell ref="PHX43:PHY43"/>
    <mergeCell ref="PIA43:PIB43"/>
    <mergeCell ref="PGZ43:PHA43"/>
    <mergeCell ref="PHC43:PHD43"/>
    <mergeCell ref="PHF43:PHG43"/>
    <mergeCell ref="PHI43:PHJ43"/>
    <mergeCell ref="PHL43:PHM43"/>
    <mergeCell ref="PGK43:PGL43"/>
    <mergeCell ref="PGN43:PGO43"/>
    <mergeCell ref="PGQ43:PGR43"/>
    <mergeCell ref="PGT43:PGU43"/>
    <mergeCell ref="PGW43:PGX43"/>
    <mergeCell ref="PFV43:PFW43"/>
    <mergeCell ref="PFY43:PFZ43"/>
    <mergeCell ref="PGB43:PGC43"/>
    <mergeCell ref="PGE43:PGF43"/>
    <mergeCell ref="PGH43:PGI43"/>
    <mergeCell ref="PJW43:PJX43"/>
    <mergeCell ref="PJZ43:PKA43"/>
    <mergeCell ref="PKC43:PKD43"/>
    <mergeCell ref="PKF43:PKG43"/>
    <mergeCell ref="PKI43:PKJ43"/>
    <mergeCell ref="PJH43:PJI43"/>
    <mergeCell ref="PJK43:PJL43"/>
    <mergeCell ref="PJN43:PJO43"/>
    <mergeCell ref="PJQ43:PJR43"/>
    <mergeCell ref="PJT43:PJU43"/>
    <mergeCell ref="PIS43:PIT43"/>
    <mergeCell ref="PIV43:PIW43"/>
    <mergeCell ref="PIY43:PIZ43"/>
    <mergeCell ref="PJB43:PJC43"/>
    <mergeCell ref="PJE43:PJF43"/>
    <mergeCell ref="PID43:PIE43"/>
    <mergeCell ref="PIG43:PIH43"/>
    <mergeCell ref="PIJ43:PIK43"/>
    <mergeCell ref="PIM43:PIN43"/>
    <mergeCell ref="PIP43:PIQ43"/>
    <mergeCell ref="PME43:PMF43"/>
    <mergeCell ref="PMH43:PMI43"/>
    <mergeCell ref="PMK43:PML43"/>
    <mergeCell ref="PMN43:PMO43"/>
    <mergeCell ref="PMQ43:PMR43"/>
    <mergeCell ref="PLP43:PLQ43"/>
    <mergeCell ref="PLS43:PLT43"/>
    <mergeCell ref="PLV43:PLW43"/>
    <mergeCell ref="PLY43:PLZ43"/>
    <mergeCell ref="PMB43:PMC43"/>
    <mergeCell ref="PLA43:PLB43"/>
    <mergeCell ref="PLD43:PLE43"/>
    <mergeCell ref="PLG43:PLH43"/>
    <mergeCell ref="PLJ43:PLK43"/>
    <mergeCell ref="PLM43:PLN43"/>
    <mergeCell ref="PKL43:PKM43"/>
    <mergeCell ref="PKO43:PKP43"/>
    <mergeCell ref="PKR43:PKS43"/>
    <mergeCell ref="PKU43:PKV43"/>
    <mergeCell ref="PKX43:PKY43"/>
    <mergeCell ref="POM43:PON43"/>
    <mergeCell ref="POP43:POQ43"/>
    <mergeCell ref="POS43:POT43"/>
    <mergeCell ref="POV43:POW43"/>
    <mergeCell ref="POY43:POZ43"/>
    <mergeCell ref="PNX43:PNY43"/>
    <mergeCell ref="POA43:POB43"/>
    <mergeCell ref="POD43:POE43"/>
    <mergeCell ref="POG43:POH43"/>
    <mergeCell ref="POJ43:POK43"/>
    <mergeCell ref="PNI43:PNJ43"/>
    <mergeCell ref="PNL43:PNM43"/>
    <mergeCell ref="PNO43:PNP43"/>
    <mergeCell ref="PNR43:PNS43"/>
    <mergeCell ref="PNU43:PNV43"/>
    <mergeCell ref="PMT43:PMU43"/>
    <mergeCell ref="PMW43:PMX43"/>
    <mergeCell ref="PMZ43:PNA43"/>
    <mergeCell ref="PNC43:PND43"/>
    <mergeCell ref="PNF43:PNG43"/>
    <mergeCell ref="PQU43:PQV43"/>
    <mergeCell ref="PQX43:PQY43"/>
    <mergeCell ref="PRA43:PRB43"/>
    <mergeCell ref="PRD43:PRE43"/>
    <mergeCell ref="PRG43:PRH43"/>
    <mergeCell ref="PQF43:PQG43"/>
    <mergeCell ref="PQI43:PQJ43"/>
    <mergeCell ref="PQL43:PQM43"/>
    <mergeCell ref="PQO43:PQP43"/>
    <mergeCell ref="PQR43:PQS43"/>
    <mergeCell ref="PPQ43:PPR43"/>
    <mergeCell ref="PPT43:PPU43"/>
    <mergeCell ref="PPW43:PPX43"/>
    <mergeCell ref="PPZ43:PQA43"/>
    <mergeCell ref="PQC43:PQD43"/>
    <mergeCell ref="PPB43:PPC43"/>
    <mergeCell ref="PPE43:PPF43"/>
    <mergeCell ref="PPH43:PPI43"/>
    <mergeCell ref="PPK43:PPL43"/>
    <mergeCell ref="PPN43:PPO43"/>
    <mergeCell ref="PTC43:PTD43"/>
    <mergeCell ref="PTF43:PTG43"/>
    <mergeCell ref="PTI43:PTJ43"/>
    <mergeCell ref="PTL43:PTM43"/>
    <mergeCell ref="PTO43:PTP43"/>
    <mergeCell ref="PSN43:PSO43"/>
    <mergeCell ref="PSQ43:PSR43"/>
    <mergeCell ref="PST43:PSU43"/>
    <mergeCell ref="PSW43:PSX43"/>
    <mergeCell ref="PSZ43:PTA43"/>
    <mergeCell ref="PRY43:PRZ43"/>
    <mergeCell ref="PSB43:PSC43"/>
    <mergeCell ref="PSE43:PSF43"/>
    <mergeCell ref="PSH43:PSI43"/>
    <mergeCell ref="PSK43:PSL43"/>
    <mergeCell ref="PRJ43:PRK43"/>
    <mergeCell ref="PRM43:PRN43"/>
    <mergeCell ref="PRP43:PRQ43"/>
    <mergeCell ref="PRS43:PRT43"/>
    <mergeCell ref="PRV43:PRW43"/>
    <mergeCell ref="PVK43:PVL43"/>
    <mergeCell ref="PVN43:PVO43"/>
    <mergeCell ref="PVQ43:PVR43"/>
    <mergeCell ref="PVT43:PVU43"/>
    <mergeCell ref="PVW43:PVX43"/>
    <mergeCell ref="PUV43:PUW43"/>
    <mergeCell ref="PUY43:PUZ43"/>
    <mergeCell ref="PVB43:PVC43"/>
    <mergeCell ref="PVE43:PVF43"/>
    <mergeCell ref="PVH43:PVI43"/>
    <mergeCell ref="PUG43:PUH43"/>
    <mergeCell ref="PUJ43:PUK43"/>
    <mergeCell ref="PUM43:PUN43"/>
    <mergeCell ref="PUP43:PUQ43"/>
    <mergeCell ref="PUS43:PUT43"/>
    <mergeCell ref="PTR43:PTS43"/>
    <mergeCell ref="PTU43:PTV43"/>
    <mergeCell ref="PTX43:PTY43"/>
    <mergeCell ref="PUA43:PUB43"/>
    <mergeCell ref="PUD43:PUE43"/>
    <mergeCell ref="PXS43:PXT43"/>
    <mergeCell ref="PXV43:PXW43"/>
    <mergeCell ref="PXY43:PXZ43"/>
    <mergeCell ref="PYB43:PYC43"/>
    <mergeCell ref="PYE43:PYF43"/>
    <mergeCell ref="PXD43:PXE43"/>
    <mergeCell ref="PXG43:PXH43"/>
    <mergeCell ref="PXJ43:PXK43"/>
    <mergeCell ref="PXM43:PXN43"/>
    <mergeCell ref="PXP43:PXQ43"/>
    <mergeCell ref="PWO43:PWP43"/>
    <mergeCell ref="PWR43:PWS43"/>
    <mergeCell ref="PWU43:PWV43"/>
    <mergeCell ref="PWX43:PWY43"/>
    <mergeCell ref="PXA43:PXB43"/>
    <mergeCell ref="PVZ43:PWA43"/>
    <mergeCell ref="PWC43:PWD43"/>
    <mergeCell ref="PWF43:PWG43"/>
    <mergeCell ref="PWI43:PWJ43"/>
    <mergeCell ref="PWL43:PWM43"/>
    <mergeCell ref="QAA43:QAB43"/>
    <mergeCell ref="QAD43:QAE43"/>
    <mergeCell ref="QAG43:QAH43"/>
    <mergeCell ref="QAJ43:QAK43"/>
    <mergeCell ref="QAM43:QAN43"/>
    <mergeCell ref="PZL43:PZM43"/>
    <mergeCell ref="PZO43:PZP43"/>
    <mergeCell ref="PZR43:PZS43"/>
    <mergeCell ref="PZU43:PZV43"/>
    <mergeCell ref="PZX43:PZY43"/>
    <mergeCell ref="PYW43:PYX43"/>
    <mergeCell ref="PYZ43:PZA43"/>
    <mergeCell ref="PZC43:PZD43"/>
    <mergeCell ref="PZF43:PZG43"/>
    <mergeCell ref="PZI43:PZJ43"/>
    <mergeCell ref="PYH43:PYI43"/>
    <mergeCell ref="PYK43:PYL43"/>
    <mergeCell ref="PYN43:PYO43"/>
    <mergeCell ref="PYQ43:PYR43"/>
    <mergeCell ref="PYT43:PYU43"/>
    <mergeCell ref="QCI43:QCJ43"/>
    <mergeCell ref="QCL43:QCM43"/>
    <mergeCell ref="QCO43:QCP43"/>
    <mergeCell ref="QCR43:QCS43"/>
    <mergeCell ref="QCU43:QCV43"/>
    <mergeCell ref="QBT43:QBU43"/>
    <mergeCell ref="QBW43:QBX43"/>
    <mergeCell ref="QBZ43:QCA43"/>
    <mergeCell ref="QCC43:QCD43"/>
    <mergeCell ref="QCF43:QCG43"/>
    <mergeCell ref="QBE43:QBF43"/>
    <mergeCell ref="QBH43:QBI43"/>
    <mergeCell ref="QBK43:QBL43"/>
    <mergeCell ref="QBN43:QBO43"/>
    <mergeCell ref="QBQ43:QBR43"/>
    <mergeCell ref="QAP43:QAQ43"/>
    <mergeCell ref="QAS43:QAT43"/>
    <mergeCell ref="QAV43:QAW43"/>
    <mergeCell ref="QAY43:QAZ43"/>
    <mergeCell ref="QBB43:QBC43"/>
    <mergeCell ref="QEQ43:QER43"/>
    <mergeCell ref="QET43:QEU43"/>
    <mergeCell ref="QEW43:QEX43"/>
    <mergeCell ref="QEZ43:QFA43"/>
    <mergeCell ref="QFC43:QFD43"/>
    <mergeCell ref="QEB43:QEC43"/>
    <mergeCell ref="QEE43:QEF43"/>
    <mergeCell ref="QEH43:QEI43"/>
    <mergeCell ref="QEK43:QEL43"/>
    <mergeCell ref="QEN43:QEO43"/>
    <mergeCell ref="QDM43:QDN43"/>
    <mergeCell ref="QDP43:QDQ43"/>
    <mergeCell ref="QDS43:QDT43"/>
    <mergeCell ref="QDV43:QDW43"/>
    <mergeCell ref="QDY43:QDZ43"/>
    <mergeCell ref="QCX43:QCY43"/>
    <mergeCell ref="QDA43:QDB43"/>
    <mergeCell ref="QDD43:QDE43"/>
    <mergeCell ref="QDG43:QDH43"/>
    <mergeCell ref="QDJ43:QDK43"/>
    <mergeCell ref="QGY43:QGZ43"/>
    <mergeCell ref="QHB43:QHC43"/>
    <mergeCell ref="QHE43:QHF43"/>
    <mergeCell ref="QHH43:QHI43"/>
    <mergeCell ref="QHK43:QHL43"/>
    <mergeCell ref="QGJ43:QGK43"/>
    <mergeCell ref="QGM43:QGN43"/>
    <mergeCell ref="QGP43:QGQ43"/>
    <mergeCell ref="QGS43:QGT43"/>
    <mergeCell ref="QGV43:QGW43"/>
    <mergeCell ref="QFU43:QFV43"/>
    <mergeCell ref="QFX43:QFY43"/>
    <mergeCell ref="QGA43:QGB43"/>
    <mergeCell ref="QGD43:QGE43"/>
    <mergeCell ref="QGG43:QGH43"/>
    <mergeCell ref="QFF43:QFG43"/>
    <mergeCell ref="QFI43:QFJ43"/>
    <mergeCell ref="QFL43:QFM43"/>
    <mergeCell ref="QFO43:QFP43"/>
    <mergeCell ref="QFR43:QFS43"/>
    <mergeCell ref="QJG43:QJH43"/>
    <mergeCell ref="QJJ43:QJK43"/>
    <mergeCell ref="QJM43:QJN43"/>
    <mergeCell ref="QJP43:QJQ43"/>
    <mergeCell ref="QJS43:QJT43"/>
    <mergeCell ref="QIR43:QIS43"/>
    <mergeCell ref="QIU43:QIV43"/>
    <mergeCell ref="QIX43:QIY43"/>
    <mergeCell ref="QJA43:QJB43"/>
    <mergeCell ref="QJD43:QJE43"/>
    <mergeCell ref="QIC43:QID43"/>
    <mergeCell ref="QIF43:QIG43"/>
    <mergeCell ref="QII43:QIJ43"/>
    <mergeCell ref="QIL43:QIM43"/>
    <mergeCell ref="QIO43:QIP43"/>
    <mergeCell ref="QHN43:QHO43"/>
    <mergeCell ref="QHQ43:QHR43"/>
    <mergeCell ref="QHT43:QHU43"/>
    <mergeCell ref="QHW43:QHX43"/>
    <mergeCell ref="QHZ43:QIA43"/>
    <mergeCell ref="QLO43:QLP43"/>
    <mergeCell ref="QLR43:QLS43"/>
    <mergeCell ref="QLU43:QLV43"/>
    <mergeCell ref="QLX43:QLY43"/>
    <mergeCell ref="QMA43:QMB43"/>
    <mergeCell ref="QKZ43:QLA43"/>
    <mergeCell ref="QLC43:QLD43"/>
    <mergeCell ref="QLF43:QLG43"/>
    <mergeCell ref="QLI43:QLJ43"/>
    <mergeCell ref="QLL43:QLM43"/>
    <mergeCell ref="QKK43:QKL43"/>
    <mergeCell ref="QKN43:QKO43"/>
    <mergeCell ref="QKQ43:QKR43"/>
    <mergeCell ref="QKT43:QKU43"/>
    <mergeCell ref="QKW43:QKX43"/>
    <mergeCell ref="QJV43:QJW43"/>
    <mergeCell ref="QJY43:QJZ43"/>
    <mergeCell ref="QKB43:QKC43"/>
    <mergeCell ref="QKE43:QKF43"/>
    <mergeCell ref="QKH43:QKI43"/>
    <mergeCell ref="QNW43:QNX43"/>
    <mergeCell ref="QNZ43:QOA43"/>
    <mergeCell ref="QOC43:QOD43"/>
    <mergeCell ref="QOF43:QOG43"/>
    <mergeCell ref="QOI43:QOJ43"/>
    <mergeCell ref="QNH43:QNI43"/>
    <mergeCell ref="QNK43:QNL43"/>
    <mergeCell ref="QNN43:QNO43"/>
    <mergeCell ref="QNQ43:QNR43"/>
    <mergeCell ref="QNT43:QNU43"/>
    <mergeCell ref="QMS43:QMT43"/>
    <mergeCell ref="QMV43:QMW43"/>
    <mergeCell ref="QMY43:QMZ43"/>
    <mergeCell ref="QNB43:QNC43"/>
    <mergeCell ref="QNE43:QNF43"/>
    <mergeCell ref="QMD43:QME43"/>
    <mergeCell ref="QMG43:QMH43"/>
    <mergeCell ref="QMJ43:QMK43"/>
    <mergeCell ref="QMM43:QMN43"/>
    <mergeCell ref="QMP43:QMQ43"/>
    <mergeCell ref="QQE43:QQF43"/>
    <mergeCell ref="QQH43:QQI43"/>
    <mergeCell ref="QQK43:QQL43"/>
    <mergeCell ref="QQN43:QQO43"/>
    <mergeCell ref="QQQ43:QQR43"/>
    <mergeCell ref="QPP43:QPQ43"/>
    <mergeCell ref="QPS43:QPT43"/>
    <mergeCell ref="QPV43:QPW43"/>
    <mergeCell ref="QPY43:QPZ43"/>
    <mergeCell ref="QQB43:QQC43"/>
    <mergeCell ref="QPA43:QPB43"/>
    <mergeCell ref="QPD43:QPE43"/>
    <mergeCell ref="QPG43:QPH43"/>
    <mergeCell ref="QPJ43:QPK43"/>
    <mergeCell ref="QPM43:QPN43"/>
    <mergeCell ref="QOL43:QOM43"/>
    <mergeCell ref="QOO43:QOP43"/>
    <mergeCell ref="QOR43:QOS43"/>
    <mergeCell ref="QOU43:QOV43"/>
    <mergeCell ref="QOX43:QOY43"/>
    <mergeCell ref="QSM43:QSN43"/>
    <mergeCell ref="QSP43:QSQ43"/>
    <mergeCell ref="QSS43:QST43"/>
    <mergeCell ref="QSV43:QSW43"/>
    <mergeCell ref="QSY43:QSZ43"/>
    <mergeCell ref="QRX43:QRY43"/>
    <mergeCell ref="QSA43:QSB43"/>
    <mergeCell ref="QSD43:QSE43"/>
    <mergeCell ref="QSG43:QSH43"/>
    <mergeCell ref="QSJ43:QSK43"/>
    <mergeCell ref="QRI43:QRJ43"/>
    <mergeCell ref="QRL43:QRM43"/>
    <mergeCell ref="QRO43:QRP43"/>
    <mergeCell ref="QRR43:QRS43"/>
    <mergeCell ref="QRU43:QRV43"/>
    <mergeCell ref="QQT43:QQU43"/>
    <mergeCell ref="QQW43:QQX43"/>
    <mergeCell ref="QQZ43:QRA43"/>
    <mergeCell ref="QRC43:QRD43"/>
    <mergeCell ref="QRF43:QRG43"/>
    <mergeCell ref="QUU43:QUV43"/>
    <mergeCell ref="QUX43:QUY43"/>
    <mergeCell ref="QVA43:QVB43"/>
    <mergeCell ref="QVD43:QVE43"/>
    <mergeCell ref="QVG43:QVH43"/>
    <mergeCell ref="QUF43:QUG43"/>
    <mergeCell ref="QUI43:QUJ43"/>
    <mergeCell ref="QUL43:QUM43"/>
    <mergeCell ref="QUO43:QUP43"/>
    <mergeCell ref="QUR43:QUS43"/>
    <mergeCell ref="QTQ43:QTR43"/>
    <mergeCell ref="QTT43:QTU43"/>
    <mergeCell ref="QTW43:QTX43"/>
    <mergeCell ref="QTZ43:QUA43"/>
    <mergeCell ref="QUC43:QUD43"/>
    <mergeCell ref="QTB43:QTC43"/>
    <mergeCell ref="QTE43:QTF43"/>
    <mergeCell ref="QTH43:QTI43"/>
    <mergeCell ref="QTK43:QTL43"/>
    <mergeCell ref="QTN43:QTO43"/>
    <mergeCell ref="QXC43:QXD43"/>
    <mergeCell ref="QXF43:QXG43"/>
    <mergeCell ref="QXI43:QXJ43"/>
    <mergeCell ref="QXL43:QXM43"/>
    <mergeCell ref="QXO43:QXP43"/>
    <mergeCell ref="QWN43:QWO43"/>
    <mergeCell ref="QWQ43:QWR43"/>
    <mergeCell ref="QWT43:QWU43"/>
    <mergeCell ref="QWW43:QWX43"/>
    <mergeCell ref="QWZ43:QXA43"/>
    <mergeCell ref="QVY43:QVZ43"/>
    <mergeCell ref="QWB43:QWC43"/>
    <mergeCell ref="QWE43:QWF43"/>
    <mergeCell ref="QWH43:QWI43"/>
    <mergeCell ref="QWK43:QWL43"/>
    <mergeCell ref="QVJ43:QVK43"/>
    <mergeCell ref="QVM43:QVN43"/>
    <mergeCell ref="QVP43:QVQ43"/>
    <mergeCell ref="QVS43:QVT43"/>
    <mergeCell ref="QVV43:QVW43"/>
    <mergeCell ref="QZK43:QZL43"/>
    <mergeCell ref="QZN43:QZO43"/>
    <mergeCell ref="QZQ43:QZR43"/>
    <mergeCell ref="QZT43:QZU43"/>
    <mergeCell ref="QZW43:QZX43"/>
    <mergeCell ref="QYV43:QYW43"/>
    <mergeCell ref="QYY43:QYZ43"/>
    <mergeCell ref="QZB43:QZC43"/>
    <mergeCell ref="QZE43:QZF43"/>
    <mergeCell ref="QZH43:QZI43"/>
    <mergeCell ref="QYG43:QYH43"/>
    <mergeCell ref="QYJ43:QYK43"/>
    <mergeCell ref="QYM43:QYN43"/>
    <mergeCell ref="QYP43:QYQ43"/>
    <mergeCell ref="QYS43:QYT43"/>
    <mergeCell ref="QXR43:QXS43"/>
    <mergeCell ref="QXU43:QXV43"/>
    <mergeCell ref="QXX43:QXY43"/>
    <mergeCell ref="QYA43:QYB43"/>
    <mergeCell ref="QYD43:QYE43"/>
    <mergeCell ref="RBS43:RBT43"/>
    <mergeCell ref="RBV43:RBW43"/>
    <mergeCell ref="RBY43:RBZ43"/>
    <mergeCell ref="RCB43:RCC43"/>
    <mergeCell ref="RCE43:RCF43"/>
    <mergeCell ref="RBD43:RBE43"/>
    <mergeCell ref="RBG43:RBH43"/>
    <mergeCell ref="RBJ43:RBK43"/>
    <mergeCell ref="RBM43:RBN43"/>
    <mergeCell ref="RBP43:RBQ43"/>
    <mergeCell ref="RAO43:RAP43"/>
    <mergeCell ref="RAR43:RAS43"/>
    <mergeCell ref="RAU43:RAV43"/>
    <mergeCell ref="RAX43:RAY43"/>
    <mergeCell ref="RBA43:RBB43"/>
    <mergeCell ref="QZZ43:RAA43"/>
    <mergeCell ref="RAC43:RAD43"/>
    <mergeCell ref="RAF43:RAG43"/>
    <mergeCell ref="RAI43:RAJ43"/>
    <mergeCell ref="RAL43:RAM43"/>
    <mergeCell ref="REA43:REB43"/>
    <mergeCell ref="RED43:REE43"/>
    <mergeCell ref="REG43:REH43"/>
    <mergeCell ref="REJ43:REK43"/>
    <mergeCell ref="REM43:REN43"/>
    <mergeCell ref="RDL43:RDM43"/>
    <mergeCell ref="RDO43:RDP43"/>
    <mergeCell ref="RDR43:RDS43"/>
    <mergeCell ref="RDU43:RDV43"/>
    <mergeCell ref="RDX43:RDY43"/>
    <mergeCell ref="RCW43:RCX43"/>
    <mergeCell ref="RCZ43:RDA43"/>
    <mergeCell ref="RDC43:RDD43"/>
    <mergeCell ref="RDF43:RDG43"/>
    <mergeCell ref="RDI43:RDJ43"/>
    <mergeCell ref="RCH43:RCI43"/>
    <mergeCell ref="RCK43:RCL43"/>
    <mergeCell ref="RCN43:RCO43"/>
    <mergeCell ref="RCQ43:RCR43"/>
    <mergeCell ref="RCT43:RCU43"/>
    <mergeCell ref="RGI43:RGJ43"/>
    <mergeCell ref="RGL43:RGM43"/>
    <mergeCell ref="RGO43:RGP43"/>
    <mergeCell ref="RGR43:RGS43"/>
    <mergeCell ref="RGU43:RGV43"/>
    <mergeCell ref="RFT43:RFU43"/>
    <mergeCell ref="RFW43:RFX43"/>
    <mergeCell ref="RFZ43:RGA43"/>
    <mergeCell ref="RGC43:RGD43"/>
    <mergeCell ref="RGF43:RGG43"/>
    <mergeCell ref="RFE43:RFF43"/>
    <mergeCell ref="RFH43:RFI43"/>
    <mergeCell ref="RFK43:RFL43"/>
    <mergeCell ref="RFN43:RFO43"/>
    <mergeCell ref="RFQ43:RFR43"/>
    <mergeCell ref="REP43:REQ43"/>
    <mergeCell ref="RES43:RET43"/>
    <mergeCell ref="REV43:REW43"/>
    <mergeCell ref="REY43:REZ43"/>
    <mergeCell ref="RFB43:RFC43"/>
    <mergeCell ref="RIQ43:RIR43"/>
    <mergeCell ref="RIT43:RIU43"/>
    <mergeCell ref="RIW43:RIX43"/>
    <mergeCell ref="RIZ43:RJA43"/>
    <mergeCell ref="RJC43:RJD43"/>
    <mergeCell ref="RIB43:RIC43"/>
    <mergeCell ref="RIE43:RIF43"/>
    <mergeCell ref="RIH43:RII43"/>
    <mergeCell ref="RIK43:RIL43"/>
    <mergeCell ref="RIN43:RIO43"/>
    <mergeCell ref="RHM43:RHN43"/>
    <mergeCell ref="RHP43:RHQ43"/>
    <mergeCell ref="RHS43:RHT43"/>
    <mergeCell ref="RHV43:RHW43"/>
    <mergeCell ref="RHY43:RHZ43"/>
    <mergeCell ref="RGX43:RGY43"/>
    <mergeCell ref="RHA43:RHB43"/>
    <mergeCell ref="RHD43:RHE43"/>
    <mergeCell ref="RHG43:RHH43"/>
    <mergeCell ref="RHJ43:RHK43"/>
    <mergeCell ref="RKY43:RKZ43"/>
    <mergeCell ref="RLB43:RLC43"/>
    <mergeCell ref="RLE43:RLF43"/>
    <mergeCell ref="RLH43:RLI43"/>
    <mergeCell ref="RLK43:RLL43"/>
    <mergeCell ref="RKJ43:RKK43"/>
    <mergeCell ref="RKM43:RKN43"/>
    <mergeCell ref="RKP43:RKQ43"/>
    <mergeCell ref="RKS43:RKT43"/>
    <mergeCell ref="RKV43:RKW43"/>
    <mergeCell ref="RJU43:RJV43"/>
    <mergeCell ref="RJX43:RJY43"/>
    <mergeCell ref="RKA43:RKB43"/>
    <mergeCell ref="RKD43:RKE43"/>
    <mergeCell ref="RKG43:RKH43"/>
    <mergeCell ref="RJF43:RJG43"/>
    <mergeCell ref="RJI43:RJJ43"/>
    <mergeCell ref="RJL43:RJM43"/>
    <mergeCell ref="RJO43:RJP43"/>
    <mergeCell ref="RJR43:RJS43"/>
    <mergeCell ref="RNG43:RNH43"/>
    <mergeCell ref="RNJ43:RNK43"/>
    <mergeCell ref="RNM43:RNN43"/>
    <mergeCell ref="RNP43:RNQ43"/>
    <mergeCell ref="RNS43:RNT43"/>
    <mergeCell ref="RMR43:RMS43"/>
    <mergeCell ref="RMU43:RMV43"/>
    <mergeCell ref="RMX43:RMY43"/>
    <mergeCell ref="RNA43:RNB43"/>
    <mergeCell ref="RND43:RNE43"/>
    <mergeCell ref="RMC43:RMD43"/>
    <mergeCell ref="RMF43:RMG43"/>
    <mergeCell ref="RMI43:RMJ43"/>
    <mergeCell ref="RML43:RMM43"/>
    <mergeCell ref="RMO43:RMP43"/>
    <mergeCell ref="RLN43:RLO43"/>
    <mergeCell ref="RLQ43:RLR43"/>
    <mergeCell ref="RLT43:RLU43"/>
    <mergeCell ref="RLW43:RLX43"/>
    <mergeCell ref="RLZ43:RMA43"/>
    <mergeCell ref="RPO43:RPP43"/>
    <mergeCell ref="RPR43:RPS43"/>
    <mergeCell ref="RPU43:RPV43"/>
    <mergeCell ref="RPX43:RPY43"/>
    <mergeCell ref="RQA43:RQB43"/>
    <mergeCell ref="ROZ43:RPA43"/>
    <mergeCell ref="RPC43:RPD43"/>
    <mergeCell ref="RPF43:RPG43"/>
    <mergeCell ref="RPI43:RPJ43"/>
    <mergeCell ref="RPL43:RPM43"/>
    <mergeCell ref="ROK43:ROL43"/>
    <mergeCell ref="RON43:ROO43"/>
    <mergeCell ref="ROQ43:ROR43"/>
    <mergeCell ref="ROT43:ROU43"/>
    <mergeCell ref="ROW43:ROX43"/>
    <mergeCell ref="RNV43:RNW43"/>
    <mergeCell ref="RNY43:RNZ43"/>
    <mergeCell ref="ROB43:ROC43"/>
    <mergeCell ref="ROE43:ROF43"/>
    <mergeCell ref="ROH43:ROI43"/>
    <mergeCell ref="RRW43:RRX43"/>
    <mergeCell ref="RRZ43:RSA43"/>
    <mergeCell ref="RSC43:RSD43"/>
    <mergeCell ref="RSF43:RSG43"/>
    <mergeCell ref="RSI43:RSJ43"/>
    <mergeCell ref="RRH43:RRI43"/>
    <mergeCell ref="RRK43:RRL43"/>
    <mergeCell ref="RRN43:RRO43"/>
    <mergeCell ref="RRQ43:RRR43"/>
    <mergeCell ref="RRT43:RRU43"/>
    <mergeCell ref="RQS43:RQT43"/>
    <mergeCell ref="RQV43:RQW43"/>
    <mergeCell ref="RQY43:RQZ43"/>
    <mergeCell ref="RRB43:RRC43"/>
    <mergeCell ref="RRE43:RRF43"/>
    <mergeCell ref="RQD43:RQE43"/>
    <mergeCell ref="RQG43:RQH43"/>
    <mergeCell ref="RQJ43:RQK43"/>
    <mergeCell ref="RQM43:RQN43"/>
    <mergeCell ref="RQP43:RQQ43"/>
    <mergeCell ref="RUE43:RUF43"/>
    <mergeCell ref="RUH43:RUI43"/>
    <mergeCell ref="RUK43:RUL43"/>
    <mergeCell ref="RUN43:RUO43"/>
    <mergeCell ref="RUQ43:RUR43"/>
    <mergeCell ref="RTP43:RTQ43"/>
    <mergeCell ref="RTS43:RTT43"/>
    <mergeCell ref="RTV43:RTW43"/>
    <mergeCell ref="RTY43:RTZ43"/>
    <mergeCell ref="RUB43:RUC43"/>
    <mergeCell ref="RTA43:RTB43"/>
    <mergeCell ref="RTD43:RTE43"/>
    <mergeCell ref="RTG43:RTH43"/>
    <mergeCell ref="RTJ43:RTK43"/>
    <mergeCell ref="RTM43:RTN43"/>
    <mergeCell ref="RSL43:RSM43"/>
    <mergeCell ref="RSO43:RSP43"/>
    <mergeCell ref="RSR43:RSS43"/>
    <mergeCell ref="RSU43:RSV43"/>
    <mergeCell ref="RSX43:RSY43"/>
    <mergeCell ref="RWM43:RWN43"/>
    <mergeCell ref="RWP43:RWQ43"/>
    <mergeCell ref="RWS43:RWT43"/>
    <mergeCell ref="RWV43:RWW43"/>
    <mergeCell ref="RWY43:RWZ43"/>
    <mergeCell ref="RVX43:RVY43"/>
    <mergeCell ref="RWA43:RWB43"/>
    <mergeCell ref="RWD43:RWE43"/>
    <mergeCell ref="RWG43:RWH43"/>
    <mergeCell ref="RWJ43:RWK43"/>
    <mergeCell ref="RVI43:RVJ43"/>
    <mergeCell ref="RVL43:RVM43"/>
    <mergeCell ref="RVO43:RVP43"/>
    <mergeCell ref="RVR43:RVS43"/>
    <mergeCell ref="RVU43:RVV43"/>
    <mergeCell ref="RUT43:RUU43"/>
    <mergeCell ref="RUW43:RUX43"/>
    <mergeCell ref="RUZ43:RVA43"/>
    <mergeCell ref="RVC43:RVD43"/>
    <mergeCell ref="RVF43:RVG43"/>
    <mergeCell ref="RYU43:RYV43"/>
    <mergeCell ref="RYX43:RYY43"/>
    <mergeCell ref="RZA43:RZB43"/>
    <mergeCell ref="RZD43:RZE43"/>
    <mergeCell ref="RZG43:RZH43"/>
    <mergeCell ref="RYF43:RYG43"/>
    <mergeCell ref="RYI43:RYJ43"/>
    <mergeCell ref="RYL43:RYM43"/>
    <mergeCell ref="RYO43:RYP43"/>
    <mergeCell ref="RYR43:RYS43"/>
    <mergeCell ref="RXQ43:RXR43"/>
    <mergeCell ref="RXT43:RXU43"/>
    <mergeCell ref="RXW43:RXX43"/>
    <mergeCell ref="RXZ43:RYA43"/>
    <mergeCell ref="RYC43:RYD43"/>
    <mergeCell ref="RXB43:RXC43"/>
    <mergeCell ref="RXE43:RXF43"/>
    <mergeCell ref="RXH43:RXI43"/>
    <mergeCell ref="RXK43:RXL43"/>
    <mergeCell ref="RXN43:RXO43"/>
    <mergeCell ref="SBC43:SBD43"/>
    <mergeCell ref="SBF43:SBG43"/>
    <mergeCell ref="SBI43:SBJ43"/>
    <mergeCell ref="SBL43:SBM43"/>
    <mergeCell ref="SBO43:SBP43"/>
    <mergeCell ref="SAN43:SAO43"/>
    <mergeCell ref="SAQ43:SAR43"/>
    <mergeCell ref="SAT43:SAU43"/>
    <mergeCell ref="SAW43:SAX43"/>
    <mergeCell ref="SAZ43:SBA43"/>
    <mergeCell ref="RZY43:RZZ43"/>
    <mergeCell ref="SAB43:SAC43"/>
    <mergeCell ref="SAE43:SAF43"/>
    <mergeCell ref="SAH43:SAI43"/>
    <mergeCell ref="SAK43:SAL43"/>
    <mergeCell ref="RZJ43:RZK43"/>
    <mergeCell ref="RZM43:RZN43"/>
    <mergeCell ref="RZP43:RZQ43"/>
    <mergeCell ref="RZS43:RZT43"/>
    <mergeCell ref="RZV43:RZW43"/>
    <mergeCell ref="SDK43:SDL43"/>
    <mergeCell ref="SDN43:SDO43"/>
    <mergeCell ref="SDQ43:SDR43"/>
    <mergeCell ref="SDT43:SDU43"/>
    <mergeCell ref="SDW43:SDX43"/>
    <mergeCell ref="SCV43:SCW43"/>
    <mergeCell ref="SCY43:SCZ43"/>
    <mergeCell ref="SDB43:SDC43"/>
    <mergeCell ref="SDE43:SDF43"/>
    <mergeCell ref="SDH43:SDI43"/>
    <mergeCell ref="SCG43:SCH43"/>
    <mergeCell ref="SCJ43:SCK43"/>
    <mergeCell ref="SCM43:SCN43"/>
    <mergeCell ref="SCP43:SCQ43"/>
    <mergeCell ref="SCS43:SCT43"/>
    <mergeCell ref="SBR43:SBS43"/>
    <mergeCell ref="SBU43:SBV43"/>
    <mergeCell ref="SBX43:SBY43"/>
    <mergeCell ref="SCA43:SCB43"/>
    <mergeCell ref="SCD43:SCE43"/>
    <mergeCell ref="SFS43:SFT43"/>
    <mergeCell ref="SFV43:SFW43"/>
    <mergeCell ref="SFY43:SFZ43"/>
    <mergeCell ref="SGB43:SGC43"/>
    <mergeCell ref="SGE43:SGF43"/>
    <mergeCell ref="SFD43:SFE43"/>
    <mergeCell ref="SFG43:SFH43"/>
    <mergeCell ref="SFJ43:SFK43"/>
    <mergeCell ref="SFM43:SFN43"/>
    <mergeCell ref="SFP43:SFQ43"/>
    <mergeCell ref="SEO43:SEP43"/>
    <mergeCell ref="SER43:SES43"/>
    <mergeCell ref="SEU43:SEV43"/>
    <mergeCell ref="SEX43:SEY43"/>
    <mergeCell ref="SFA43:SFB43"/>
    <mergeCell ref="SDZ43:SEA43"/>
    <mergeCell ref="SEC43:SED43"/>
    <mergeCell ref="SEF43:SEG43"/>
    <mergeCell ref="SEI43:SEJ43"/>
    <mergeCell ref="SEL43:SEM43"/>
    <mergeCell ref="SIA43:SIB43"/>
    <mergeCell ref="SID43:SIE43"/>
    <mergeCell ref="SIG43:SIH43"/>
    <mergeCell ref="SIJ43:SIK43"/>
    <mergeCell ref="SIM43:SIN43"/>
    <mergeCell ref="SHL43:SHM43"/>
    <mergeCell ref="SHO43:SHP43"/>
    <mergeCell ref="SHR43:SHS43"/>
    <mergeCell ref="SHU43:SHV43"/>
    <mergeCell ref="SHX43:SHY43"/>
    <mergeCell ref="SGW43:SGX43"/>
    <mergeCell ref="SGZ43:SHA43"/>
    <mergeCell ref="SHC43:SHD43"/>
    <mergeCell ref="SHF43:SHG43"/>
    <mergeCell ref="SHI43:SHJ43"/>
    <mergeCell ref="SGH43:SGI43"/>
    <mergeCell ref="SGK43:SGL43"/>
    <mergeCell ref="SGN43:SGO43"/>
    <mergeCell ref="SGQ43:SGR43"/>
    <mergeCell ref="SGT43:SGU43"/>
    <mergeCell ref="SKI43:SKJ43"/>
    <mergeCell ref="SKL43:SKM43"/>
    <mergeCell ref="SKO43:SKP43"/>
    <mergeCell ref="SKR43:SKS43"/>
    <mergeCell ref="SKU43:SKV43"/>
    <mergeCell ref="SJT43:SJU43"/>
    <mergeCell ref="SJW43:SJX43"/>
    <mergeCell ref="SJZ43:SKA43"/>
    <mergeCell ref="SKC43:SKD43"/>
    <mergeCell ref="SKF43:SKG43"/>
    <mergeCell ref="SJE43:SJF43"/>
    <mergeCell ref="SJH43:SJI43"/>
    <mergeCell ref="SJK43:SJL43"/>
    <mergeCell ref="SJN43:SJO43"/>
    <mergeCell ref="SJQ43:SJR43"/>
    <mergeCell ref="SIP43:SIQ43"/>
    <mergeCell ref="SIS43:SIT43"/>
    <mergeCell ref="SIV43:SIW43"/>
    <mergeCell ref="SIY43:SIZ43"/>
    <mergeCell ref="SJB43:SJC43"/>
    <mergeCell ref="SMQ43:SMR43"/>
    <mergeCell ref="SMT43:SMU43"/>
    <mergeCell ref="SMW43:SMX43"/>
    <mergeCell ref="SMZ43:SNA43"/>
    <mergeCell ref="SNC43:SND43"/>
    <mergeCell ref="SMB43:SMC43"/>
    <mergeCell ref="SME43:SMF43"/>
    <mergeCell ref="SMH43:SMI43"/>
    <mergeCell ref="SMK43:SML43"/>
    <mergeCell ref="SMN43:SMO43"/>
    <mergeCell ref="SLM43:SLN43"/>
    <mergeCell ref="SLP43:SLQ43"/>
    <mergeCell ref="SLS43:SLT43"/>
    <mergeCell ref="SLV43:SLW43"/>
    <mergeCell ref="SLY43:SLZ43"/>
    <mergeCell ref="SKX43:SKY43"/>
    <mergeCell ref="SLA43:SLB43"/>
    <mergeCell ref="SLD43:SLE43"/>
    <mergeCell ref="SLG43:SLH43"/>
    <mergeCell ref="SLJ43:SLK43"/>
    <mergeCell ref="SOY43:SOZ43"/>
    <mergeCell ref="SPB43:SPC43"/>
    <mergeCell ref="SPE43:SPF43"/>
    <mergeCell ref="SPH43:SPI43"/>
    <mergeCell ref="SPK43:SPL43"/>
    <mergeCell ref="SOJ43:SOK43"/>
    <mergeCell ref="SOM43:SON43"/>
    <mergeCell ref="SOP43:SOQ43"/>
    <mergeCell ref="SOS43:SOT43"/>
    <mergeCell ref="SOV43:SOW43"/>
    <mergeCell ref="SNU43:SNV43"/>
    <mergeCell ref="SNX43:SNY43"/>
    <mergeCell ref="SOA43:SOB43"/>
    <mergeCell ref="SOD43:SOE43"/>
    <mergeCell ref="SOG43:SOH43"/>
    <mergeCell ref="SNF43:SNG43"/>
    <mergeCell ref="SNI43:SNJ43"/>
    <mergeCell ref="SNL43:SNM43"/>
    <mergeCell ref="SNO43:SNP43"/>
    <mergeCell ref="SNR43:SNS43"/>
    <mergeCell ref="SRG43:SRH43"/>
    <mergeCell ref="SRJ43:SRK43"/>
    <mergeCell ref="SRM43:SRN43"/>
    <mergeCell ref="SRP43:SRQ43"/>
    <mergeCell ref="SRS43:SRT43"/>
    <mergeCell ref="SQR43:SQS43"/>
    <mergeCell ref="SQU43:SQV43"/>
    <mergeCell ref="SQX43:SQY43"/>
    <mergeCell ref="SRA43:SRB43"/>
    <mergeCell ref="SRD43:SRE43"/>
    <mergeCell ref="SQC43:SQD43"/>
    <mergeCell ref="SQF43:SQG43"/>
    <mergeCell ref="SQI43:SQJ43"/>
    <mergeCell ref="SQL43:SQM43"/>
    <mergeCell ref="SQO43:SQP43"/>
    <mergeCell ref="SPN43:SPO43"/>
    <mergeCell ref="SPQ43:SPR43"/>
    <mergeCell ref="SPT43:SPU43"/>
    <mergeCell ref="SPW43:SPX43"/>
    <mergeCell ref="SPZ43:SQA43"/>
    <mergeCell ref="STO43:STP43"/>
    <mergeCell ref="STR43:STS43"/>
    <mergeCell ref="STU43:STV43"/>
    <mergeCell ref="STX43:STY43"/>
    <mergeCell ref="SUA43:SUB43"/>
    <mergeCell ref="SSZ43:STA43"/>
    <mergeCell ref="STC43:STD43"/>
    <mergeCell ref="STF43:STG43"/>
    <mergeCell ref="STI43:STJ43"/>
    <mergeCell ref="STL43:STM43"/>
    <mergeCell ref="SSK43:SSL43"/>
    <mergeCell ref="SSN43:SSO43"/>
    <mergeCell ref="SSQ43:SSR43"/>
    <mergeCell ref="SST43:SSU43"/>
    <mergeCell ref="SSW43:SSX43"/>
    <mergeCell ref="SRV43:SRW43"/>
    <mergeCell ref="SRY43:SRZ43"/>
    <mergeCell ref="SSB43:SSC43"/>
    <mergeCell ref="SSE43:SSF43"/>
    <mergeCell ref="SSH43:SSI43"/>
    <mergeCell ref="SVW43:SVX43"/>
    <mergeCell ref="SVZ43:SWA43"/>
    <mergeCell ref="SWC43:SWD43"/>
    <mergeCell ref="SWF43:SWG43"/>
    <mergeCell ref="SWI43:SWJ43"/>
    <mergeCell ref="SVH43:SVI43"/>
    <mergeCell ref="SVK43:SVL43"/>
    <mergeCell ref="SVN43:SVO43"/>
    <mergeCell ref="SVQ43:SVR43"/>
    <mergeCell ref="SVT43:SVU43"/>
    <mergeCell ref="SUS43:SUT43"/>
    <mergeCell ref="SUV43:SUW43"/>
    <mergeCell ref="SUY43:SUZ43"/>
    <mergeCell ref="SVB43:SVC43"/>
    <mergeCell ref="SVE43:SVF43"/>
    <mergeCell ref="SUD43:SUE43"/>
    <mergeCell ref="SUG43:SUH43"/>
    <mergeCell ref="SUJ43:SUK43"/>
    <mergeCell ref="SUM43:SUN43"/>
    <mergeCell ref="SUP43:SUQ43"/>
    <mergeCell ref="SYE43:SYF43"/>
    <mergeCell ref="SYH43:SYI43"/>
    <mergeCell ref="SYK43:SYL43"/>
    <mergeCell ref="SYN43:SYO43"/>
    <mergeCell ref="SYQ43:SYR43"/>
    <mergeCell ref="SXP43:SXQ43"/>
    <mergeCell ref="SXS43:SXT43"/>
    <mergeCell ref="SXV43:SXW43"/>
    <mergeCell ref="SXY43:SXZ43"/>
    <mergeCell ref="SYB43:SYC43"/>
    <mergeCell ref="SXA43:SXB43"/>
    <mergeCell ref="SXD43:SXE43"/>
    <mergeCell ref="SXG43:SXH43"/>
    <mergeCell ref="SXJ43:SXK43"/>
    <mergeCell ref="SXM43:SXN43"/>
    <mergeCell ref="SWL43:SWM43"/>
    <mergeCell ref="SWO43:SWP43"/>
    <mergeCell ref="SWR43:SWS43"/>
    <mergeCell ref="SWU43:SWV43"/>
    <mergeCell ref="SWX43:SWY43"/>
    <mergeCell ref="TAM43:TAN43"/>
    <mergeCell ref="TAP43:TAQ43"/>
    <mergeCell ref="TAS43:TAT43"/>
    <mergeCell ref="TAV43:TAW43"/>
    <mergeCell ref="TAY43:TAZ43"/>
    <mergeCell ref="SZX43:SZY43"/>
    <mergeCell ref="TAA43:TAB43"/>
    <mergeCell ref="TAD43:TAE43"/>
    <mergeCell ref="TAG43:TAH43"/>
    <mergeCell ref="TAJ43:TAK43"/>
    <mergeCell ref="SZI43:SZJ43"/>
    <mergeCell ref="SZL43:SZM43"/>
    <mergeCell ref="SZO43:SZP43"/>
    <mergeCell ref="SZR43:SZS43"/>
    <mergeCell ref="SZU43:SZV43"/>
    <mergeCell ref="SYT43:SYU43"/>
    <mergeCell ref="SYW43:SYX43"/>
    <mergeCell ref="SYZ43:SZA43"/>
    <mergeCell ref="SZC43:SZD43"/>
    <mergeCell ref="SZF43:SZG43"/>
    <mergeCell ref="TCU43:TCV43"/>
    <mergeCell ref="TCX43:TCY43"/>
    <mergeCell ref="TDA43:TDB43"/>
    <mergeCell ref="TDD43:TDE43"/>
    <mergeCell ref="TDG43:TDH43"/>
    <mergeCell ref="TCF43:TCG43"/>
    <mergeCell ref="TCI43:TCJ43"/>
    <mergeCell ref="TCL43:TCM43"/>
    <mergeCell ref="TCO43:TCP43"/>
    <mergeCell ref="TCR43:TCS43"/>
    <mergeCell ref="TBQ43:TBR43"/>
    <mergeCell ref="TBT43:TBU43"/>
    <mergeCell ref="TBW43:TBX43"/>
    <mergeCell ref="TBZ43:TCA43"/>
    <mergeCell ref="TCC43:TCD43"/>
    <mergeCell ref="TBB43:TBC43"/>
    <mergeCell ref="TBE43:TBF43"/>
    <mergeCell ref="TBH43:TBI43"/>
    <mergeCell ref="TBK43:TBL43"/>
    <mergeCell ref="TBN43:TBO43"/>
    <mergeCell ref="TFC43:TFD43"/>
    <mergeCell ref="TFF43:TFG43"/>
    <mergeCell ref="TFI43:TFJ43"/>
    <mergeCell ref="TFL43:TFM43"/>
    <mergeCell ref="TFO43:TFP43"/>
    <mergeCell ref="TEN43:TEO43"/>
    <mergeCell ref="TEQ43:TER43"/>
    <mergeCell ref="TET43:TEU43"/>
    <mergeCell ref="TEW43:TEX43"/>
    <mergeCell ref="TEZ43:TFA43"/>
    <mergeCell ref="TDY43:TDZ43"/>
    <mergeCell ref="TEB43:TEC43"/>
    <mergeCell ref="TEE43:TEF43"/>
    <mergeCell ref="TEH43:TEI43"/>
    <mergeCell ref="TEK43:TEL43"/>
    <mergeCell ref="TDJ43:TDK43"/>
    <mergeCell ref="TDM43:TDN43"/>
    <mergeCell ref="TDP43:TDQ43"/>
    <mergeCell ref="TDS43:TDT43"/>
    <mergeCell ref="TDV43:TDW43"/>
    <mergeCell ref="THK43:THL43"/>
    <mergeCell ref="THN43:THO43"/>
    <mergeCell ref="THQ43:THR43"/>
    <mergeCell ref="THT43:THU43"/>
    <mergeCell ref="THW43:THX43"/>
    <mergeCell ref="TGV43:TGW43"/>
    <mergeCell ref="TGY43:TGZ43"/>
    <mergeCell ref="THB43:THC43"/>
    <mergeCell ref="THE43:THF43"/>
    <mergeCell ref="THH43:THI43"/>
    <mergeCell ref="TGG43:TGH43"/>
    <mergeCell ref="TGJ43:TGK43"/>
    <mergeCell ref="TGM43:TGN43"/>
    <mergeCell ref="TGP43:TGQ43"/>
    <mergeCell ref="TGS43:TGT43"/>
    <mergeCell ref="TFR43:TFS43"/>
    <mergeCell ref="TFU43:TFV43"/>
    <mergeCell ref="TFX43:TFY43"/>
    <mergeCell ref="TGA43:TGB43"/>
    <mergeCell ref="TGD43:TGE43"/>
    <mergeCell ref="TJS43:TJT43"/>
    <mergeCell ref="TJV43:TJW43"/>
    <mergeCell ref="TJY43:TJZ43"/>
    <mergeCell ref="TKB43:TKC43"/>
    <mergeCell ref="TKE43:TKF43"/>
    <mergeCell ref="TJD43:TJE43"/>
    <mergeCell ref="TJG43:TJH43"/>
    <mergeCell ref="TJJ43:TJK43"/>
    <mergeCell ref="TJM43:TJN43"/>
    <mergeCell ref="TJP43:TJQ43"/>
    <mergeCell ref="TIO43:TIP43"/>
    <mergeCell ref="TIR43:TIS43"/>
    <mergeCell ref="TIU43:TIV43"/>
    <mergeCell ref="TIX43:TIY43"/>
    <mergeCell ref="TJA43:TJB43"/>
    <mergeCell ref="THZ43:TIA43"/>
    <mergeCell ref="TIC43:TID43"/>
    <mergeCell ref="TIF43:TIG43"/>
    <mergeCell ref="TII43:TIJ43"/>
    <mergeCell ref="TIL43:TIM43"/>
    <mergeCell ref="TMA43:TMB43"/>
    <mergeCell ref="TMD43:TME43"/>
    <mergeCell ref="TMG43:TMH43"/>
    <mergeCell ref="TMJ43:TMK43"/>
    <mergeCell ref="TMM43:TMN43"/>
    <mergeCell ref="TLL43:TLM43"/>
    <mergeCell ref="TLO43:TLP43"/>
    <mergeCell ref="TLR43:TLS43"/>
    <mergeCell ref="TLU43:TLV43"/>
    <mergeCell ref="TLX43:TLY43"/>
    <mergeCell ref="TKW43:TKX43"/>
    <mergeCell ref="TKZ43:TLA43"/>
    <mergeCell ref="TLC43:TLD43"/>
    <mergeCell ref="TLF43:TLG43"/>
    <mergeCell ref="TLI43:TLJ43"/>
    <mergeCell ref="TKH43:TKI43"/>
    <mergeCell ref="TKK43:TKL43"/>
    <mergeCell ref="TKN43:TKO43"/>
    <mergeCell ref="TKQ43:TKR43"/>
    <mergeCell ref="TKT43:TKU43"/>
    <mergeCell ref="TOI43:TOJ43"/>
    <mergeCell ref="TOL43:TOM43"/>
    <mergeCell ref="TOO43:TOP43"/>
    <mergeCell ref="TOR43:TOS43"/>
    <mergeCell ref="TOU43:TOV43"/>
    <mergeCell ref="TNT43:TNU43"/>
    <mergeCell ref="TNW43:TNX43"/>
    <mergeCell ref="TNZ43:TOA43"/>
    <mergeCell ref="TOC43:TOD43"/>
    <mergeCell ref="TOF43:TOG43"/>
    <mergeCell ref="TNE43:TNF43"/>
    <mergeCell ref="TNH43:TNI43"/>
    <mergeCell ref="TNK43:TNL43"/>
    <mergeCell ref="TNN43:TNO43"/>
    <mergeCell ref="TNQ43:TNR43"/>
    <mergeCell ref="TMP43:TMQ43"/>
    <mergeCell ref="TMS43:TMT43"/>
    <mergeCell ref="TMV43:TMW43"/>
    <mergeCell ref="TMY43:TMZ43"/>
    <mergeCell ref="TNB43:TNC43"/>
    <mergeCell ref="TQQ43:TQR43"/>
    <mergeCell ref="TQT43:TQU43"/>
    <mergeCell ref="TQW43:TQX43"/>
    <mergeCell ref="TQZ43:TRA43"/>
    <mergeCell ref="TRC43:TRD43"/>
    <mergeCell ref="TQB43:TQC43"/>
    <mergeCell ref="TQE43:TQF43"/>
    <mergeCell ref="TQH43:TQI43"/>
    <mergeCell ref="TQK43:TQL43"/>
    <mergeCell ref="TQN43:TQO43"/>
    <mergeCell ref="TPM43:TPN43"/>
    <mergeCell ref="TPP43:TPQ43"/>
    <mergeCell ref="TPS43:TPT43"/>
    <mergeCell ref="TPV43:TPW43"/>
    <mergeCell ref="TPY43:TPZ43"/>
    <mergeCell ref="TOX43:TOY43"/>
    <mergeCell ref="TPA43:TPB43"/>
    <mergeCell ref="TPD43:TPE43"/>
    <mergeCell ref="TPG43:TPH43"/>
    <mergeCell ref="TPJ43:TPK43"/>
    <mergeCell ref="TSY43:TSZ43"/>
    <mergeCell ref="TTB43:TTC43"/>
    <mergeCell ref="TTE43:TTF43"/>
    <mergeCell ref="TTH43:TTI43"/>
    <mergeCell ref="TTK43:TTL43"/>
    <mergeCell ref="TSJ43:TSK43"/>
    <mergeCell ref="TSM43:TSN43"/>
    <mergeCell ref="TSP43:TSQ43"/>
    <mergeCell ref="TSS43:TST43"/>
    <mergeCell ref="TSV43:TSW43"/>
    <mergeCell ref="TRU43:TRV43"/>
    <mergeCell ref="TRX43:TRY43"/>
    <mergeCell ref="TSA43:TSB43"/>
    <mergeCell ref="TSD43:TSE43"/>
    <mergeCell ref="TSG43:TSH43"/>
    <mergeCell ref="TRF43:TRG43"/>
    <mergeCell ref="TRI43:TRJ43"/>
    <mergeCell ref="TRL43:TRM43"/>
    <mergeCell ref="TRO43:TRP43"/>
    <mergeCell ref="TRR43:TRS43"/>
    <mergeCell ref="TVG43:TVH43"/>
    <mergeCell ref="TVJ43:TVK43"/>
    <mergeCell ref="TVM43:TVN43"/>
    <mergeCell ref="TVP43:TVQ43"/>
    <mergeCell ref="TVS43:TVT43"/>
    <mergeCell ref="TUR43:TUS43"/>
    <mergeCell ref="TUU43:TUV43"/>
    <mergeCell ref="TUX43:TUY43"/>
    <mergeCell ref="TVA43:TVB43"/>
    <mergeCell ref="TVD43:TVE43"/>
    <mergeCell ref="TUC43:TUD43"/>
    <mergeCell ref="TUF43:TUG43"/>
    <mergeCell ref="TUI43:TUJ43"/>
    <mergeCell ref="TUL43:TUM43"/>
    <mergeCell ref="TUO43:TUP43"/>
    <mergeCell ref="TTN43:TTO43"/>
    <mergeCell ref="TTQ43:TTR43"/>
    <mergeCell ref="TTT43:TTU43"/>
    <mergeCell ref="TTW43:TTX43"/>
    <mergeCell ref="TTZ43:TUA43"/>
    <mergeCell ref="TXO43:TXP43"/>
    <mergeCell ref="TXR43:TXS43"/>
    <mergeCell ref="TXU43:TXV43"/>
    <mergeCell ref="TXX43:TXY43"/>
    <mergeCell ref="TYA43:TYB43"/>
    <mergeCell ref="TWZ43:TXA43"/>
    <mergeCell ref="TXC43:TXD43"/>
    <mergeCell ref="TXF43:TXG43"/>
    <mergeCell ref="TXI43:TXJ43"/>
    <mergeCell ref="TXL43:TXM43"/>
    <mergeCell ref="TWK43:TWL43"/>
    <mergeCell ref="TWN43:TWO43"/>
    <mergeCell ref="TWQ43:TWR43"/>
    <mergeCell ref="TWT43:TWU43"/>
    <mergeCell ref="TWW43:TWX43"/>
    <mergeCell ref="TVV43:TVW43"/>
    <mergeCell ref="TVY43:TVZ43"/>
    <mergeCell ref="TWB43:TWC43"/>
    <mergeCell ref="TWE43:TWF43"/>
    <mergeCell ref="TWH43:TWI43"/>
    <mergeCell ref="TZW43:TZX43"/>
    <mergeCell ref="TZZ43:UAA43"/>
    <mergeCell ref="UAC43:UAD43"/>
    <mergeCell ref="UAF43:UAG43"/>
    <mergeCell ref="UAI43:UAJ43"/>
    <mergeCell ref="TZH43:TZI43"/>
    <mergeCell ref="TZK43:TZL43"/>
    <mergeCell ref="TZN43:TZO43"/>
    <mergeCell ref="TZQ43:TZR43"/>
    <mergeCell ref="TZT43:TZU43"/>
    <mergeCell ref="TYS43:TYT43"/>
    <mergeCell ref="TYV43:TYW43"/>
    <mergeCell ref="TYY43:TYZ43"/>
    <mergeCell ref="TZB43:TZC43"/>
    <mergeCell ref="TZE43:TZF43"/>
    <mergeCell ref="TYD43:TYE43"/>
    <mergeCell ref="TYG43:TYH43"/>
    <mergeCell ref="TYJ43:TYK43"/>
    <mergeCell ref="TYM43:TYN43"/>
    <mergeCell ref="TYP43:TYQ43"/>
    <mergeCell ref="UCE43:UCF43"/>
    <mergeCell ref="UCH43:UCI43"/>
    <mergeCell ref="UCK43:UCL43"/>
    <mergeCell ref="UCN43:UCO43"/>
    <mergeCell ref="UCQ43:UCR43"/>
    <mergeCell ref="UBP43:UBQ43"/>
    <mergeCell ref="UBS43:UBT43"/>
    <mergeCell ref="UBV43:UBW43"/>
    <mergeCell ref="UBY43:UBZ43"/>
    <mergeCell ref="UCB43:UCC43"/>
    <mergeCell ref="UBA43:UBB43"/>
    <mergeCell ref="UBD43:UBE43"/>
    <mergeCell ref="UBG43:UBH43"/>
    <mergeCell ref="UBJ43:UBK43"/>
    <mergeCell ref="UBM43:UBN43"/>
    <mergeCell ref="UAL43:UAM43"/>
    <mergeCell ref="UAO43:UAP43"/>
    <mergeCell ref="UAR43:UAS43"/>
    <mergeCell ref="UAU43:UAV43"/>
    <mergeCell ref="UAX43:UAY43"/>
    <mergeCell ref="UEM43:UEN43"/>
    <mergeCell ref="UEP43:UEQ43"/>
    <mergeCell ref="UES43:UET43"/>
    <mergeCell ref="UEV43:UEW43"/>
    <mergeCell ref="UEY43:UEZ43"/>
    <mergeCell ref="UDX43:UDY43"/>
    <mergeCell ref="UEA43:UEB43"/>
    <mergeCell ref="UED43:UEE43"/>
    <mergeCell ref="UEG43:UEH43"/>
    <mergeCell ref="UEJ43:UEK43"/>
    <mergeCell ref="UDI43:UDJ43"/>
    <mergeCell ref="UDL43:UDM43"/>
    <mergeCell ref="UDO43:UDP43"/>
    <mergeCell ref="UDR43:UDS43"/>
    <mergeCell ref="UDU43:UDV43"/>
    <mergeCell ref="UCT43:UCU43"/>
    <mergeCell ref="UCW43:UCX43"/>
    <mergeCell ref="UCZ43:UDA43"/>
    <mergeCell ref="UDC43:UDD43"/>
    <mergeCell ref="UDF43:UDG43"/>
    <mergeCell ref="UGU43:UGV43"/>
    <mergeCell ref="UGX43:UGY43"/>
    <mergeCell ref="UHA43:UHB43"/>
    <mergeCell ref="UHD43:UHE43"/>
    <mergeCell ref="UHG43:UHH43"/>
    <mergeCell ref="UGF43:UGG43"/>
    <mergeCell ref="UGI43:UGJ43"/>
    <mergeCell ref="UGL43:UGM43"/>
    <mergeCell ref="UGO43:UGP43"/>
    <mergeCell ref="UGR43:UGS43"/>
    <mergeCell ref="UFQ43:UFR43"/>
    <mergeCell ref="UFT43:UFU43"/>
    <mergeCell ref="UFW43:UFX43"/>
    <mergeCell ref="UFZ43:UGA43"/>
    <mergeCell ref="UGC43:UGD43"/>
    <mergeCell ref="UFB43:UFC43"/>
    <mergeCell ref="UFE43:UFF43"/>
    <mergeCell ref="UFH43:UFI43"/>
    <mergeCell ref="UFK43:UFL43"/>
    <mergeCell ref="UFN43:UFO43"/>
    <mergeCell ref="UJC43:UJD43"/>
    <mergeCell ref="UJF43:UJG43"/>
    <mergeCell ref="UJI43:UJJ43"/>
    <mergeCell ref="UJL43:UJM43"/>
    <mergeCell ref="UJO43:UJP43"/>
    <mergeCell ref="UIN43:UIO43"/>
    <mergeCell ref="UIQ43:UIR43"/>
    <mergeCell ref="UIT43:UIU43"/>
    <mergeCell ref="UIW43:UIX43"/>
    <mergeCell ref="UIZ43:UJA43"/>
    <mergeCell ref="UHY43:UHZ43"/>
    <mergeCell ref="UIB43:UIC43"/>
    <mergeCell ref="UIE43:UIF43"/>
    <mergeCell ref="UIH43:UII43"/>
    <mergeCell ref="UIK43:UIL43"/>
    <mergeCell ref="UHJ43:UHK43"/>
    <mergeCell ref="UHM43:UHN43"/>
    <mergeCell ref="UHP43:UHQ43"/>
    <mergeCell ref="UHS43:UHT43"/>
    <mergeCell ref="UHV43:UHW43"/>
    <mergeCell ref="ULK43:ULL43"/>
    <mergeCell ref="ULN43:ULO43"/>
    <mergeCell ref="ULQ43:ULR43"/>
    <mergeCell ref="ULT43:ULU43"/>
    <mergeCell ref="ULW43:ULX43"/>
    <mergeCell ref="UKV43:UKW43"/>
    <mergeCell ref="UKY43:UKZ43"/>
    <mergeCell ref="ULB43:ULC43"/>
    <mergeCell ref="ULE43:ULF43"/>
    <mergeCell ref="ULH43:ULI43"/>
    <mergeCell ref="UKG43:UKH43"/>
    <mergeCell ref="UKJ43:UKK43"/>
    <mergeCell ref="UKM43:UKN43"/>
    <mergeCell ref="UKP43:UKQ43"/>
    <mergeCell ref="UKS43:UKT43"/>
    <mergeCell ref="UJR43:UJS43"/>
    <mergeCell ref="UJU43:UJV43"/>
    <mergeCell ref="UJX43:UJY43"/>
    <mergeCell ref="UKA43:UKB43"/>
    <mergeCell ref="UKD43:UKE43"/>
    <mergeCell ref="UNS43:UNT43"/>
    <mergeCell ref="UNV43:UNW43"/>
    <mergeCell ref="UNY43:UNZ43"/>
    <mergeCell ref="UOB43:UOC43"/>
    <mergeCell ref="UOE43:UOF43"/>
    <mergeCell ref="UND43:UNE43"/>
    <mergeCell ref="UNG43:UNH43"/>
    <mergeCell ref="UNJ43:UNK43"/>
    <mergeCell ref="UNM43:UNN43"/>
    <mergeCell ref="UNP43:UNQ43"/>
    <mergeCell ref="UMO43:UMP43"/>
    <mergeCell ref="UMR43:UMS43"/>
    <mergeCell ref="UMU43:UMV43"/>
    <mergeCell ref="UMX43:UMY43"/>
    <mergeCell ref="UNA43:UNB43"/>
    <mergeCell ref="ULZ43:UMA43"/>
    <mergeCell ref="UMC43:UMD43"/>
    <mergeCell ref="UMF43:UMG43"/>
    <mergeCell ref="UMI43:UMJ43"/>
    <mergeCell ref="UML43:UMM43"/>
    <mergeCell ref="UQA43:UQB43"/>
    <mergeCell ref="UQD43:UQE43"/>
    <mergeCell ref="UQG43:UQH43"/>
    <mergeCell ref="UQJ43:UQK43"/>
    <mergeCell ref="UQM43:UQN43"/>
    <mergeCell ref="UPL43:UPM43"/>
    <mergeCell ref="UPO43:UPP43"/>
    <mergeCell ref="UPR43:UPS43"/>
    <mergeCell ref="UPU43:UPV43"/>
    <mergeCell ref="UPX43:UPY43"/>
    <mergeCell ref="UOW43:UOX43"/>
    <mergeCell ref="UOZ43:UPA43"/>
    <mergeCell ref="UPC43:UPD43"/>
    <mergeCell ref="UPF43:UPG43"/>
    <mergeCell ref="UPI43:UPJ43"/>
    <mergeCell ref="UOH43:UOI43"/>
    <mergeCell ref="UOK43:UOL43"/>
    <mergeCell ref="UON43:UOO43"/>
    <mergeCell ref="UOQ43:UOR43"/>
    <mergeCell ref="UOT43:UOU43"/>
    <mergeCell ref="USI43:USJ43"/>
    <mergeCell ref="USL43:USM43"/>
    <mergeCell ref="USO43:USP43"/>
    <mergeCell ref="USR43:USS43"/>
    <mergeCell ref="USU43:USV43"/>
    <mergeCell ref="URT43:URU43"/>
    <mergeCell ref="URW43:URX43"/>
    <mergeCell ref="URZ43:USA43"/>
    <mergeCell ref="USC43:USD43"/>
    <mergeCell ref="USF43:USG43"/>
    <mergeCell ref="URE43:URF43"/>
    <mergeCell ref="URH43:URI43"/>
    <mergeCell ref="URK43:URL43"/>
    <mergeCell ref="URN43:URO43"/>
    <mergeCell ref="URQ43:URR43"/>
    <mergeCell ref="UQP43:UQQ43"/>
    <mergeCell ref="UQS43:UQT43"/>
    <mergeCell ref="UQV43:UQW43"/>
    <mergeCell ref="UQY43:UQZ43"/>
    <mergeCell ref="URB43:URC43"/>
    <mergeCell ref="UUQ43:UUR43"/>
    <mergeCell ref="UUT43:UUU43"/>
    <mergeCell ref="UUW43:UUX43"/>
    <mergeCell ref="UUZ43:UVA43"/>
    <mergeCell ref="UVC43:UVD43"/>
    <mergeCell ref="UUB43:UUC43"/>
    <mergeCell ref="UUE43:UUF43"/>
    <mergeCell ref="UUH43:UUI43"/>
    <mergeCell ref="UUK43:UUL43"/>
    <mergeCell ref="UUN43:UUO43"/>
    <mergeCell ref="UTM43:UTN43"/>
    <mergeCell ref="UTP43:UTQ43"/>
    <mergeCell ref="UTS43:UTT43"/>
    <mergeCell ref="UTV43:UTW43"/>
    <mergeCell ref="UTY43:UTZ43"/>
    <mergeCell ref="USX43:USY43"/>
    <mergeCell ref="UTA43:UTB43"/>
    <mergeCell ref="UTD43:UTE43"/>
    <mergeCell ref="UTG43:UTH43"/>
    <mergeCell ref="UTJ43:UTK43"/>
    <mergeCell ref="UWY43:UWZ43"/>
    <mergeCell ref="UXB43:UXC43"/>
    <mergeCell ref="UXE43:UXF43"/>
    <mergeCell ref="UXH43:UXI43"/>
    <mergeCell ref="UXK43:UXL43"/>
    <mergeCell ref="UWJ43:UWK43"/>
    <mergeCell ref="UWM43:UWN43"/>
    <mergeCell ref="UWP43:UWQ43"/>
    <mergeCell ref="UWS43:UWT43"/>
    <mergeCell ref="UWV43:UWW43"/>
    <mergeCell ref="UVU43:UVV43"/>
    <mergeCell ref="UVX43:UVY43"/>
    <mergeCell ref="UWA43:UWB43"/>
    <mergeCell ref="UWD43:UWE43"/>
    <mergeCell ref="UWG43:UWH43"/>
    <mergeCell ref="UVF43:UVG43"/>
    <mergeCell ref="UVI43:UVJ43"/>
    <mergeCell ref="UVL43:UVM43"/>
    <mergeCell ref="UVO43:UVP43"/>
    <mergeCell ref="UVR43:UVS43"/>
    <mergeCell ref="UZG43:UZH43"/>
    <mergeCell ref="UZJ43:UZK43"/>
    <mergeCell ref="UZM43:UZN43"/>
    <mergeCell ref="UZP43:UZQ43"/>
    <mergeCell ref="UZS43:UZT43"/>
    <mergeCell ref="UYR43:UYS43"/>
    <mergeCell ref="UYU43:UYV43"/>
    <mergeCell ref="UYX43:UYY43"/>
    <mergeCell ref="UZA43:UZB43"/>
    <mergeCell ref="UZD43:UZE43"/>
    <mergeCell ref="UYC43:UYD43"/>
    <mergeCell ref="UYF43:UYG43"/>
    <mergeCell ref="UYI43:UYJ43"/>
    <mergeCell ref="UYL43:UYM43"/>
    <mergeCell ref="UYO43:UYP43"/>
    <mergeCell ref="UXN43:UXO43"/>
    <mergeCell ref="UXQ43:UXR43"/>
    <mergeCell ref="UXT43:UXU43"/>
    <mergeCell ref="UXW43:UXX43"/>
    <mergeCell ref="UXZ43:UYA43"/>
    <mergeCell ref="VBO43:VBP43"/>
    <mergeCell ref="VBR43:VBS43"/>
    <mergeCell ref="VBU43:VBV43"/>
    <mergeCell ref="VBX43:VBY43"/>
    <mergeCell ref="VCA43:VCB43"/>
    <mergeCell ref="VAZ43:VBA43"/>
    <mergeCell ref="VBC43:VBD43"/>
    <mergeCell ref="VBF43:VBG43"/>
    <mergeCell ref="VBI43:VBJ43"/>
    <mergeCell ref="VBL43:VBM43"/>
    <mergeCell ref="VAK43:VAL43"/>
    <mergeCell ref="VAN43:VAO43"/>
    <mergeCell ref="VAQ43:VAR43"/>
    <mergeCell ref="VAT43:VAU43"/>
    <mergeCell ref="VAW43:VAX43"/>
    <mergeCell ref="UZV43:UZW43"/>
    <mergeCell ref="UZY43:UZZ43"/>
    <mergeCell ref="VAB43:VAC43"/>
    <mergeCell ref="VAE43:VAF43"/>
    <mergeCell ref="VAH43:VAI43"/>
    <mergeCell ref="VDW43:VDX43"/>
    <mergeCell ref="VDZ43:VEA43"/>
    <mergeCell ref="VEC43:VED43"/>
    <mergeCell ref="VEF43:VEG43"/>
    <mergeCell ref="VEI43:VEJ43"/>
    <mergeCell ref="VDH43:VDI43"/>
    <mergeCell ref="VDK43:VDL43"/>
    <mergeCell ref="VDN43:VDO43"/>
    <mergeCell ref="VDQ43:VDR43"/>
    <mergeCell ref="VDT43:VDU43"/>
    <mergeCell ref="VCS43:VCT43"/>
    <mergeCell ref="VCV43:VCW43"/>
    <mergeCell ref="VCY43:VCZ43"/>
    <mergeCell ref="VDB43:VDC43"/>
    <mergeCell ref="VDE43:VDF43"/>
    <mergeCell ref="VCD43:VCE43"/>
    <mergeCell ref="VCG43:VCH43"/>
    <mergeCell ref="VCJ43:VCK43"/>
    <mergeCell ref="VCM43:VCN43"/>
    <mergeCell ref="VCP43:VCQ43"/>
    <mergeCell ref="VGE43:VGF43"/>
    <mergeCell ref="VGH43:VGI43"/>
    <mergeCell ref="VGK43:VGL43"/>
    <mergeCell ref="VGN43:VGO43"/>
    <mergeCell ref="VGQ43:VGR43"/>
    <mergeCell ref="VFP43:VFQ43"/>
    <mergeCell ref="VFS43:VFT43"/>
    <mergeCell ref="VFV43:VFW43"/>
    <mergeCell ref="VFY43:VFZ43"/>
    <mergeCell ref="VGB43:VGC43"/>
    <mergeCell ref="VFA43:VFB43"/>
    <mergeCell ref="VFD43:VFE43"/>
    <mergeCell ref="VFG43:VFH43"/>
    <mergeCell ref="VFJ43:VFK43"/>
    <mergeCell ref="VFM43:VFN43"/>
    <mergeCell ref="VEL43:VEM43"/>
    <mergeCell ref="VEO43:VEP43"/>
    <mergeCell ref="VER43:VES43"/>
    <mergeCell ref="VEU43:VEV43"/>
    <mergeCell ref="VEX43:VEY43"/>
    <mergeCell ref="VIM43:VIN43"/>
    <mergeCell ref="VIP43:VIQ43"/>
    <mergeCell ref="VIS43:VIT43"/>
    <mergeCell ref="VIV43:VIW43"/>
    <mergeCell ref="VIY43:VIZ43"/>
    <mergeCell ref="VHX43:VHY43"/>
    <mergeCell ref="VIA43:VIB43"/>
    <mergeCell ref="VID43:VIE43"/>
    <mergeCell ref="VIG43:VIH43"/>
    <mergeCell ref="VIJ43:VIK43"/>
    <mergeCell ref="VHI43:VHJ43"/>
    <mergeCell ref="VHL43:VHM43"/>
    <mergeCell ref="VHO43:VHP43"/>
    <mergeCell ref="VHR43:VHS43"/>
    <mergeCell ref="VHU43:VHV43"/>
    <mergeCell ref="VGT43:VGU43"/>
    <mergeCell ref="VGW43:VGX43"/>
    <mergeCell ref="VGZ43:VHA43"/>
    <mergeCell ref="VHC43:VHD43"/>
    <mergeCell ref="VHF43:VHG43"/>
    <mergeCell ref="VKU43:VKV43"/>
    <mergeCell ref="VKX43:VKY43"/>
    <mergeCell ref="VLA43:VLB43"/>
    <mergeCell ref="VLD43:VLE43"/>
    <mergeCell ref="VLG43:VLH43"/>
    <mergeCell ref="VKF43:VKG43"/>
    <mergeCell ref="VKI43:VKJ43"/>
    <mergeCell ref="VKL43:VKM43"/>
    <mergeCell ref="VKO43:VKP43"/>
    <mergeCell ref="VKR43:VKS43"/>
    <mergeCell ref="VJQ43:VJR43"/>
    <mergeCell ref="VJT43:VJU43"/>
    <mergeCell ref="VJW43:VJX43"/>
    <mergeCell ref="VJZ43:VKA43"/>
    <mergeCell ref="VKC43:VKD43"/>
    <mergeCell ref="VJB43:VJC43"/>
    <mergeCell ref="VJE43:VJF43"/>
    <mergeCell ref="VJH43:VJI43"/>
    <mergeCell ref="VJK43:VJL43"/>
    <mergeCell ref="VJN43:VJO43"/>
    <mergeCell ref="VNC43:VND43"/>
    <mergeCell ref="VNF43:VNG43"/>
    <mergeCell ref="VNI43:VNJ43"/>
    <mergeCell ref="VNL43:VNM43"/>
    <mergeCell ref="VNO43:VNP43"/>
    <mergeCell ref="VMN43:VMO43"/>
    <mergeCell ref="VMQ43:VMR43"/>
    <mergeCell ref="VMT43:VMU43"/>
    <mergeCell ref="VMW43:VMX43"/>
    <mergeCell ref="VMZ43:VNA43"/>
    <mergeCell ref="VLY43:VLZ43"/>
    <mergeCell ref="VMB43:VMC43"/>
    <mergeCell ref="VME43:VMF43"/>
    <mergeCell ref="VMH43:VMI43"/>
    <mergeCell ref="VMK43:VML43"/>
    <mergeCell ref="VLJ43:VLK43"/>
    <mergeCell ref="VLM43:VLN43"/>
    <mergeCell ref="VLP43:VLQ43"/>
    <mergeCell ref="VLS43:VLT43"/>
    <mergeCell ref="VLV43:VLW43"/>
    <mergeCell ref="VPK43:VPL43"/>
    <mergeCell ref="VPN43:VPO43"/>
    <mergeCell ref="VPQ43:VPR43"/>
    <mergeCell ref="VPT43:VPU43"/>
    <mergeCell ref="VPW43:VPX43"/>
    <mergeCell ref="VOV43:VOW43"/>
    <mergeCell ref="VOY43:VOZ43"/>
    <mergeCell ref="VPB43:VPC43"/>
    <mergeCell ref="VPE43:VPF43"/>
    <mergeCell ref="VPH43:VPI43"/>
    <mergeCell ref="VOG43:VOH43"/>
    <mergeCell ref="VOJ43:VOK43"/>
    <mergeCell ref="VOM43:VON43"/>
    <mergeCell ref="VOP43:VOQ43"/>
    <mergeCell ref="VOS43:VOT43"/>
    <mergeCell ref="VNR43:VNS43"/>
    <mergeCell ref="VNU43:VNV43"/>
    <mergeCell ref="VNX43:VNY43"/>
    <mergeCell ref="VOA43:VOB43"/>
    <mergeCell ref="VOD43:VOE43"/>
    <mergeCell ref="VRS43:VRT43"/>
    <mergeCell ref="VRV43:VRW43"/>
    <mergeCell ref="VRY43:VRZ43"/>
    <mergeCell ref="VSB43:VSC43"/>
    <mergeCell ref="VSE43:VSF43"/>
    <mergeCell ref="VRD43:VRE43"/>
    <mergeCell ref="VRG43:VRH43"/>
    <mergeCell ref="VRJ43:VRK43"/>
    <mergeCell ref="VRM43:VRN43"/>
    <mergeCell ref="VRP43:VRQ43"/>
    <mergeCell ref="VQO43:VQP43"/>
    <mergeCell ref="VQR43:VQS43"/>
    <mergeCell ref="VQU43:VQV43"/>
    <mergeCell ref="VQX43:VQY43"/>
    <mergeCell ref="VRA43:VRB43"/>
    <mergeCell ref="VPZ43:VQA43"/>
    <mergeCell ref="VQC43:VQD43"/>
    <mergeCell ref="VQF43:VQG43"/>
    <mergeCell ref="VQI43:VQJ43"/>
    <mergeCell ref="VQL43:VQM43"/>
    <mergeCell ref="VUA43:VUB43"/>
    <mergeCell ref="VUD43:VUE43"/>
    <mergeCell ref="VUG43:VUH43"/>
    <mergeCell ref="VUJ43:VUK43"/>
    <mergeCell ref="VUM43:VUN43"/>
    <mergeCell ref="VTL43:VTM43"/>
    <mergeCell ref="VTO43:VTP43"/>
    <mergeCell ref="VTR43:VTS43"/>
    <mergeCell ref="VTU43:VTV43"/>
    <mergeCell ref="VTX43:VTY43"/>
    <mergeCell ref="VSW43:VSX43"/>
    <mergeCell ref="VSZ43:VTA43"/>
    <mergeCell ref="VTC43:VTD43"/>
    <mergeCell ref="VTF43:VTG43"/>
    <mergeCell ref="VTI43:VTJ43"/>
    <mergeCell ref="VSH43:VSI43"/>
    <mergeCell ref="VSK43:VSL43"/>
    <mergeCell ref="VSN43:VSO43"/>
    <mergeCell ref="VSQ43:VSR43"/>
    <mergeCell ref="VST43:VSU43"/>
    <mergeCell ref="VWI43:VWJ43"/>
    <mergeCell ref="VWL43:VWM43"/>
    <mergeCell ref="VWO43:VWP43"/>
    <mergeCell ref="VWR43:VWS43"/>
    <mergeCell ref="VWU43:VWV43"/>
    <mergeCell ref="VVT43:VVU43"/>
    <mergeCell ref="VVW43:VVX43"/>
    <mergeCell ref="VVZ43:VWA43"/>
    <mergeCell ref="VWC43:VWD43"/>
    <mergeCell ref="VWF43:VWG43"/>
    <mergeCell ref="VVE43:VVF43"/>
    <mergeCell ref="VVH43:VVI43"/>
    <mergeCell ref="VVK43:VVL43"/>
    <mergeCell ref="VVN43:VVO43"/>
    <mergeCell ref="VVQ43:VVR43"/>
    <mergeCell ref="VUP43:VUQ43"/>
    <mergeCell ref="VUS43:VUT43"/>
    <mergeCell ref="VUV43:VUW43"/>
    <mergeCell ref="VUY43:VUZ43"/>
    <mergeCell ref="VVB43:VVC43"/>
    <mergeCell ref="VYQ43:VYR43"/>
    <mergeCell ref="VYT43:VYU43"/>
    <mergeCell ref="VYW43:VYX43"/>
    <mergeCell ref="VYZ43:VZA43"/>
    <mergeCell ref="VZC43:VZD43"/>
    <mergeCell ref="VYB43:VYC43"/>
    <mergeCell ref="VYE43:VYF43"/>
    <mergeCell ref="VYH43:VYI43"/>
    <mergeCell ref="VYK43:VYL43"/>
    <mergeCell ref="VYN43:VYO43"/>
    <mergeCell ref="VXM43:VXN43"/>
    <mergeCell ref="VXP43:VXQ43"/>
    <mergeCell ref="VXS43:VXT43"/>
    <mergeCell ref="VXV43:VXW43"/>
    <mergeCell ref="VXY43:VXZ43"/>
    <mergeCell ref="VWX43:VWY43"/>
    <mergeCell ref="VXA43:VXB43"/>
    <mergeCell ref="VXD43:VXE43"/>
    <mergeCell ref="VXG43:VXH43"/>
    <mergeCell ref="VXJ43:VXK43"/>
    <mergeCell ref="WAY43:WAZ43"/>
    <mergeCell ref="WBB43:WBC43"/>
    <mergeCell ref="WBE43:WBF43"/>
    <mergeCell ref="WBH43:WBI43"/>
    <mergeCell ref="WBK43:WBL43"/>
    <mergeCell ref="WAJ43:WAK43"/>
    <mergeCell ref="WAM43:WAN43"/>
    <mergeCell ref="WAP43:WAQ43"/>
    <mergeCell ref="WAS43:WAT43"/>
    <mergeCell ref="WAV43:WAW43"/>
    <mergeCell ref="VZU43:VZV43"/>
    <mergeCell ref="VZX43:VZY43"/>
    <mergeCell ref="WAA43:WAB43"/>
    <mergeCell ref="WAD43:WAE43"/>
    <mergeCell ref="WAG43:WAH43"/>
    <mergeCell ref="VZF43:VZG43"/>
    <mergeCell ref="VZI43:VZJ43"/>
    <mergeCell ref="VZL43:VZM43"/>
    <mergeCell ref="VZO43:VZP43"/>
    <mergeCell ref="VZR43:VZS43"/>
    <mergeCell ref="WDG43:WDH43"/>
    <mergeCell ref="WDJ43:WDK43"/>
    <mergeCell ref="WDM43:WDN43"/>
    <mergeCell ref="WDP43:WDQ43"/>
    <mergeCell ref="WDS43:WDT43"/>
    <mergeCell ref="WCR43:WCS43"/>
    <mergeCell ref="WCU43:WCV43"/>
    <mergeCell ref="WCX43:WCY43"/>
    <mergeCell ref="WDA43:WDB43"/>
    <mergeCell ref="WDD43:WDE43"/>
    <mergeCell ref="WCC43:WCD43"/>
    <mergeCell ref="WCF43:WCG43"/>
    <mergeCell ref="WCI43:WCJ43"/>
    <mergeCell ref="WCL43:WCM43"/>
    <mergeCell ref="WCO43:WCP43"/>
    <mergeCell ref="WBN43:WBO43"/>
    <mergeCell ref="WBQ43:WBR43"/>
    <mergeCell ref="WBT43:WBU43"/>
    <mergeCell ref="WBW43:WBX43"/>
    <mergeCell ref="WBZ43:WCA43"/>
    <mergeCell ref="WFO43:WFP43"/>
    <mergeCell ref="WFR43:WFS43"/>
    <mergeCell ref="WFU43:WFV43"/>
    <mergeCell ref="WFX43:WFY43"/>
    <mergeCell ref="WGA43:WGB43"/>
    <mergeCell ref="WEZ43:WFA43"/>
    <mergeCell ref="WFC43:WFD43"/>
    <mergeCell ref="WFF43:WFG43"/>
    <mergeCell ref="WFI43:WFJ43"/>
    <mergeCell ref="WFL43:WFM43"/>
    <mergeCell ref="WEK43:WEL43"/>
    <mergeCell ref="WEN43:WEO43"/>
    <mergeCell ref="WEQ43:WER43"/>
    <mergeCell ref="WET43:WEU43"/>
    <mergeCell ref="WEW43:WEX43"/>
    <mergeCell ref="WDV43:WDW43"/>
    <mergeCell ref="WDY43:WDZ43"/>
    <mergeCell ref="WEB43:WEC43"/>
    <mergeCell ref="WEE43:WEF43"/>
    <mergeCell ref="WEH43:WEI43"/>
    <mergeCell ref="WHW43:WHX43"/>
    <mergeCell ref="WHZ43:WIA43"/>
    <mergeCell ref="WIC43:WID43"/>
    <mergeCell ref="WIF43:WIG43"/>
    <mergeCell ref="WII43:WIJ43"/>
    <mergeCell ref="WHH43:WHI43"/>
    <mergeCell ref="WHK43:WHL43"/>
    <mergeCell ref="WHN43:WHO43"/>
    <mergeCell ref="WHQ43:WHR43"/>
    <mergeCell ref="WHT43:WHU43"/>
    <mergeCell ref="WGS43:WGT43"/>
    <mergeCell ref="WGV43:WGW43"/>
    <mergeCell ref="WGY43:WGZ43"/>
    <mergeCell ref="WHB43:WHC43"/>
    <mergeCell ref="WHE43:WHF43"/>
    <mergeCell ref="WGD43:WGE43"/>
    <mergeCell ref="WGG43:WGH43"/>
    <mergeCell ref="WGJ43:WGK43"/>
    <mergeCell ref="WGM43:WGN43"/>
    <mergeCell ref="WGP43:WGQ43"/>
    <mergeCell ref="WKE43:WKF43"/>
    <mergeCell ref="WKH43:WKI43"/>
    <mergeCell ref="WKK43:WKL43"/>
    <mergeCell ref="WKN43:WKO43"/>
    <mergeCell ref="WKQ43:WKR43"/>
    <mergeCell ref="WJP43:WJQ43"/>
    <mergeCell ref="WJS43:WJT43"/>
    <mergeCell ref="WJV43:WJW43"/>
    <mergeCell ref="WJY43:WJZ43"/>
    <mergeCell ref="WKB43:WKC43"/>
    <mergeCell ref="WJA43:WJB43"/>
    <mergeCell ref="WJD43:WJE43"/>
    <mergeCell ref="WJG43:WJH43"/>
    <mergeCell ref="WJJ43:WJK43"/>
    <mergeCell ref="WJM43:WJN43"/>
    <mergeCell ref="WIL43:WIM43"/>
    <mergeCell ref="WIO43:WIP43"/>
    <mergeCell ref="WIR43:WIS43"/>
    <mergeCell ref="WIU43:WIV43"/>
    <mergeCell ref="WIX43:WIY43"/>
    <mergeCell ref="WMM43:WMN43"/>
    <mergeCell ref="WMP43:WMQ43"/>
    <mergeCell ref="WMS43:WMT43"/>
    <mergeCell ref="WMV43:WMW43"/>
    <mergeCell ref="WMY43:WMZ43"/>
    <mergeCell ref="WLX43:WLY43"/>
    <mergeCell ref="WMA43:WMB43"/>
    <mergeCell ref="WMD43:WME43"/>
    <mergeCell ref="WMG43:WMH43"/>
    <mergeCell ref="WMJ43:WMK43"/>
    <mergeCell ref="WLI43:WLJ43"/>
    <mergeCell ref="WLL43:WLM43"/>
    <mergeCell ref="WLO43:WLP43"/>
    <mergeCell ref="WLR43:WLS43"/>
    <mergeCell ref="WLU43:WLV43"/>
    <mergeCell ref="WKT43:WKU43"/>
    <mergeCell ref="WKW43:WKX43"/>
    <mergeCell ref="WKZ43:WLA43"/>
    <mergeCell ref="WLC43:WLD43"/>
    <mergeCell ref="WLF43:WLG43"/>
    <mergeCell ref="WOU43:WOV43"/>
    <mergeCell ref="WOX43:WOY43"/>
    <mergeCell ref="WPA43:WPB43"/>
    <mergeCell ref="WPD43:WPE43"/>
    <mergeCell ref="WPG43:WPH43"/>
    <mergeCell ref="WOF43:WOG43"/>
    <mergeCell ref="WOI43:WOJ43"/>
    <mergeCell ref="WOL43:WOM43"/>
    <mergeCell ref="WOO43:WOP43"/>
    <mergeCell ref="WOR43:WOS43"/>
    <mergeCell ref="WNQ43:WNR43"/>
    <mergeCell ref="WNT43:WNU43"/>
    <mergeCell ref="WNW43:WNX43"/>
    <mergeCell ref="WNZ43:WOA43"/>
    <mergeCell ref="WOC43:WOD43"/>
    <mergeCell ref="WNB43:WNC43"/>
    <mergeCell ref="WNE43:WNF43"/>
    <mergeCell ref="WNH43:WNI43"/>
    <mergeCell ref="WNK43:WNL43"/>
    <mergeCell ref="WNN43:WNO43"/>
    <mergeCell ref="WRC43:WRD43"/>
    <mergeCell ref="WRF43:WRG43"/>
    <mergeCell ref="WRI43:WRJ43"/>
    <mergeCell ref="WRL43:WRM43"/>
    <mergeCell ref="WRO43:WRP43"/>
    <mergeCell ref="WQN43:WQO43"/>
    <mergeCell ref="WQQ43:WQR43"/>
    <mergeCell ref="WQT43:WQU43"/>
    <mergeCell ref="WQW43:WQX43"/>
    <mergeCell ref="WQZ43:WRA43"/>
    <mergeCell ref="WPY43:WPZ43"/>
    <mergeCell ref="WQB43:WQC43"/>
    <mergeCell ref="WQE43:WQF43"/>
    <mergeCell ref="WQH43:WQI43"/>
    <mergeCell ref="WQK43:WQL43"/>
    <mergeCell ref="WPJ43:WPK43"/>
    <mergeCell ref="WPM43:WPN43"/>
    <mergeCell ref="WPP43:WPQ43"/>
    <mergeCell ref="WPS43:WPT43"/>
    <mergeCell ref="WPV43:WPW43"/>
    <mergeCell ref="WTK43:WTL43"/>
    <mergeCell ref="WTN43:WTO43"/>
    <mergeCell ref="WTQ43:WTR43"/>
    <mergeCell ref="WTT43:WTU43"/>
    <mergeCell ref="WTW43:WTX43"/>
    <mergeCell ref="WSV43:WSW43"/>
    <mergeCell ref="WSY43:WSZ43"/>
    <mergeCell ref="WTB43:WTC43"/>
    <mergeCell ref="WTE43:WTF43"/>
    <mergeCell ref="WTH43:WTI43"/>
    <mergeCell ref="WSG43:WSH43"/>
    <mergeCell ref="WSJ43:WSK43"/>
    <mergeCell ref="WSM43:WSN43"/>
    <mergeCell ref="WSP43:WSQ43"/>
    <mergeCell ref="WSS43:WST43"/>
    <mergeCell ref="WRR43:WRS43"/>
    <mergeCell ref="WRU43:WRV43"/>
    <mergeCell ref="WRX43:WRY43"/>
    <mergeCell ref="WSA43:WSB43"/>
    <mergeCell ref="WSD43:WSE43"/>
    <mergeCell ref="WVS43:WVT43"/>
    <mergeCell ref="WVV43:WVW43"/>
    <mergeCell ref="WVY43:WVZ43"/>
    <mergeCell ref="WWB43:WWC43"/>
    <mergeCell ref="WWE43:WWF43"/>
    <mergeCell ref="WVD43:WVE43"/>
    <mergeCell ref="WVG43:WVH43"/>
    <mergeCell ref="WVJ43:WVK43"/>
    <mergeCell ref="WVM43:WVN43"/>
    <mergeCell ref="WVP43:WVQ43"/>
    <mergeCell ref="WUO43:WUP43"/>
    <mergeCell ref="WUR43:WUS43"/>
    <mergeCell ref="WUU43:WUV43"/>
    <mergeCell ref="WUX43:WUY43"/>
    <mergeCell ref="WVA43:WVB43"/>
    <mergeCell ref="WTZ43:WUA43"/>
    <mergeCell ref="WUC43:WUD43"/>
    <mergeCell ref="WUF43:WUG43"/>
    <mergeCell ref="WUI43:WUJ43"/>
    <mergeCell ref="WUL43:WUM43"/>
    <mergeCell ref="XAC43:XAD43"/>
    <mergeCell ref="XAF43:XAG43"/>
    <mergeCell ref="WYJ43:WYK43"/>
    <mergeCell ref="WYM43:WYN43"/>
    <mergeCell ref="WXL43:WXM43"/>
    <mergeCell ref="WYA43:WYB43"/>
    <mergeCell ref="WYD43:WYE43"/>
    <mergeCell ref="WYG43:WYH43"/>
    <mergeCell ref="WWW43:WWX43"/>
    <mergeCell ref="WWZ43:WXA43"/>
    <mergeCell ref="WXC43:WXD43"/>
    <mergeCell ref="WXF43:WXG43"/>
    <mergeCell ref="WXI43:WXJ43"/>
    <mergeCell ref="WWH43:WWI43"/>
    <mergeCell ref="WWK43:WWL43"/>
    <mergeCell ref="WWN43:WWO43"/>
    <mergeCell ref="WWQ43:WWR43"/>
    <mergeCell ref="WWT43:WWU43"/>
    <mergeCell ref="WXO43:WXP43"/>
    <mergeCell ref="WXR43:WXS43"/>
    <mergeCell ref="WXU43:WXV43"/>
    <mergeCell ref="WXX43:WXY43"/>
    <mergeCell ref="XDC43:XDD43"/>
    <mergeCell ref="WYS43:WYT43"/>
    <mergeCell ref="WYV43:WYW43"/>
    <mergeCell ref="WYY43:WYZ43"/>
    <mergeCell ref="WZB43:WZC43"/>
    <mergeCell ref="G1:K1"/>
    <mergeCell ref="G2:H2"/>
    <mergeCell ref="C84:J84"/>
    <mergeCell ref="XEY43:XEZ43"/>
    <mergeCell ref="XCB43:XCC43"/>
    <mergeCell ref="XCE43:XCF43"/>
    <mergeCell ref="XCH43:XCI43"/>
    <mergeCell ref="XCK43:XCL43"/>
    <mergeCell ref="XCN43:XCO43"/>
    <mergeCell ref="XBM43:XBN43"/>
    <mergeCell ref="XBP43:XBQ43"/>
    <mergeCell ref="XBS43:XBT43"/>
    <mergeCell ref="XBV43:XBW43"/>
    <mergeCell ref="XBY43:XBZ43"/>
    <mergeCell ref="XAX43:XAY43"/>
    <mergeCell ref="XBA43:XBB43"/>
    <mergeCell ref="XBD43:XBE43"/>
    <mergeCell ref="XBG43:XBH43"/>
    <mergeCell ref="XBJ43:XBK43"/>
    <mergeCell ref="XAI43:XAJ43"/>
    <mergeCell ref="XAL43:XAM43"/>
    <mergeCell ref="XAO43:XAP43"/>
    <mergeCell ref="XAR43:XAS43"/>
    <mergeCell ref="XAU43:XAV43"/>
    <mergeCell ref="WZT43:WZU43"/>
    <mergeCell ref="WZW43:WZX43"/>
    <mergeCell ref="WZZ43:XAA43"/>
    <mergeCell ref="C90:E90"/>
    <mergeCell ref="C91:E91"/>
    <mergeCell ref="C89:E89"/>
    <mergeCell ref="C92:E92"/>
    <mergeCell ref="H89:J89"/>
    <mergeCell ref="C85:J85"/>
    <mergeCell ref="WZE43:WZF43"/>
    <mergeCell ref="WZH43:WZI43"/>
    <mergeCell ref="WZK43:WZL43"/>
    <mergeCell ref="WZN43:WZO43"/>
    <mergeCell ref="WZQ43:WZR43"/>
    <mergeCell ref="WYP43:WYQ43"/>
    <mergeCell ref="XFB43:XFC43"/>
    <mergeCell ref="XEJ43:XEK43"/>
    <mergeCell ref="XEM43:XEN43"/>
    <mergeCell ref="XEP43:XEQ43"/>
    <mergeCell ref="XES43:XET43"/>
    <mergeCell ref="XEV43:XEW43"/>
    <mergeCell ref="XDU43:XDV43"/>
    <mergeCell ref="XDX43:XDY43"/>
    <mergeCell ref="XEA43:XEB43"/>
    <mergeCell ref="XED43:XEE43"/>
    <mergeCell ref="XEG43:XEH43"/>
    <mergeCell ref="XDF43:XDG43"/>
    <mergeCell ref="XDI43:XDJ43"/>
    <mergeCell ref="XDL43:XDM43"/>
    <mergeCell ref="XDO43:XDP43"/>
    <mergeCell ref="XDR43:XDS43"/>
    <mergeCell ref="XCQ43:XCR43"/>
    <mergeCell ref="XCT43:XCU43"/>
    <mergeCell ref="XCW43:XCX43"/>
    <mergeCell ref="XCZ43:XDA43"/>
  </mergeCells>
  <conditionalFormatting sqref="E24">
    <cfRule type="expression" dxfId="2" priority="1">
      <formula>#REF!="X"</formula>
    </cfRule>
  </conditionalFormatting>
  <conditionalFormatting sqref="K83:K84">
    <cfRule type="cellIs" dxfId="1" priority="10" operator="lessThanOrEqual">
      <formula>0</formula>
    </cfRule>
  </conditionalFormatting>
  <dataValidations count="1">
    <dataValidation type="list" allowBlank="1" showInputMessage="1" showErrorMessage="1" sqref="J53" xr:uid="{00000000-0002-0000-0200-000000000000}">
      <formula1>$B$14:$B$15</formula1>
    </dataValidation>
  </dataValidations>
  <printOptions horizontalCentered="1" verticalCentered="1"/>
  <pageMargins left="0.39370078740157483" right="0.39370078740157483" top="0.59055118110236227" bottom="0.78740157480314965" header="0.31496062992125984" footer="0.31496062992125984"/>
  <pageSetup scale="44" orientation="portrait" r:id="rId1"/>
  <headerFooter>
    <oddHeader>&amp;L&amp;G&amp;C&amp;"Arial,Normal"&amp;10PROCESO GESTION FINANCIERA
FORMATO - LIQUIDACION DE RETENCION EN LA FUENTE CONTRATISTAS&amp;R&amp;"Arial,Normal"&amp;10F1.G4.P31.GF
Versión 4
Página &amp;P de &amp;N
20/02/2026
Clasificacion de la
Informacion
Pública</oddHead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1000000}">
          <x14:formula1>
            <xm:f>'Honorarios x Mes'!$A$6:$A$17</xm:f>
          </x14:formula1>
          <xm:sqref>D8:D10</xm:sqref>
        </x14:dataValidation>
        <x14:dataValidation type="list" allowBlank="1" showInputMessage="1" showErrorMessage="1" xr:uid="{00000000-0002-0000-0200-000002000000}">
          <x14:formula1>
            <xm:f>Histórico!$A$2:$A$16</xm:f>
          </x14:formula1>
          <xm:sqref>D2</xm:sqref>
        </x14:dataValidation>
        <x14:dataValidation type="list" allowBlank="1" showInputMessage="1" showErrorMessage="1" xr:uid="{00000000-0002-0000-0200-000003000000}">
          <x14:formula1>
            <xm:f>Mes!$C$2:$C$6</xm:f>
          </x14:formula1>
          <xm:sqref>D11</xm:sqref>
        </x14:dataValidation>
        <x14:dataValidation type="list" allowBlank="1" showInputMessage="1" showErrorMessage="1" xr:uid="{00000000-0002-0000-0200-000004000000}">
          <x14:formula1>
            <xm:f>Regionales!$C$2:$C$37</xm:f>
          </x14:formula1>
          <xm:sqref>G4:K4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  <pageSetUpPr fitToPage="1"/>
  </sheetPr>
  <dimension ref="A4:K19"/>
  <sheetViews>
    <sheetView showGridLines="0" zoomScaleNormal="100" workbookViewId="0">
      <pane ySplit="4" topLeftCell="A5" activePane="bottomLeft" state="frozen"/>
      <selection activeCell="D16" sqref="D16"/>
      <selection pane="bottomLeft" activeCell="D16" sqref="D16"/>
    </sheetView>
  </sheetViews>
  <sheetFormatPr baseColWidth="10" defaultColWidth="11.42578125" defaultRowHeight="15" x14ac:dyDescent="0.25"/>
  <cols>
    <col min="1" max="1" width="15.7109375" style="101" customWidth="1"/>
    <col min="2" max="2" width="19.140625" style="95" bestFit="1" customWidth="1"/>
    <col min="3" max="3" width="13.7109375" style="102" customWidth="1"/>
    <col min="4" max="4" width="14.42578125" style="101" bestFit="1" customWidth="1"/>
    <col min="5" max="5" width="8.7109375" style="98" customWidth="1"/>
    <col min="6" max="6" width="23.28515625" style="95" customWidth="1"/>
    <col min="7" max="7" width="17" style="95" bestFit="1" customWidth="1"/>
    <col min="8" max="8" width="8" style="95" bestFit="1" customWidth="1"/>
    <col min="9" max="9" width="24.140625" style="95" customWidth="1"/>
    <col min="10" max="10" width="21.5703125" style="95" customWidth="1"/>
    <col min="11" max="11" width="70.85546875" style="95" customWidth="1"/>
    <col min="12" max="16384" width="11.42578125" style="95"/>
  </cols>
  <sheetData>
    <row r="4" spans="1:11" s="153" customFormat="1" ht="30" x14ac:dyDescent="0.25">
      <c r="A4" s="152" t="s">
        <v>161</v>
      </c>
      <c r="B4" s="117" t="s">
        <v>162</v>
      </c>
      <c r="C4" s="117" t="s">
        <v>172</v>
      </c>
      <c r="D4" s="115" t="s">
        <v>215</v>
      </c>
      <c r="E4" s="213" t="s">
        <v>217</v>
      </c>
      <c r="F4" s="116" t="s">
        <v>216</v>
      </c>
      <c r="G4" s="115" t="s">
        <v>170</v>
      </c>
      <c r="H4" s="212" t="s">
        <v>171</v>
      </c>
      <c r="I4" s="151" t="s">
        <v>219</v>
      </c>
      <c r="J4" s="211" t="s">
        <v>218</v>
      </c>
      <c r="K4" s="210" t="s">
        <v>206</v>
      </c>
    </row>
    <row r="5" spans="1:11" x14ac:dyDescent="0.2">
      <c r="A5" s="246"/>
      <c r="B5" s="247"/>
      <c r="C5" s="248"/>
      <c r="D5" s="249"/>
      <c r="E5" s="250">
        <f>MONTH(COMISIONES[[#This Row],[FECHA RESOLUCIÓN]])</f>
        <v>1</v>
      </c>
      <c r="F5" s="251"/>
      <c r="G5" s="249"/>
      <c r="H5" s="250">
        <f>MONTH(COMISIONES[[#This Row],[FECHA LEGALIZACIÓN]])</f>
        <v>1</v>
      </c>
      <c r="I5" s="251"/>
      <c r="J5" s="154">
        <f>COMISIONES[[#This Row],[VALOR RESOLUCIÓN]]-COMISIONES[[#This Row],[VALOR $ FINAL RESOLUCIÓN]]</f>
        <v>0</v>
      </c>
      <c r="K5" s="245"/>
    </row>
    <row r="6" spans="1:11" x14ac:dyDescent="0.2">
      <c r="A6" s="246"/>
      <c r="B6" s="247"/>
      <c r="C6" s="248"/>
      <c r="D6" s="249"/>
      <c r="E6" s="250">
        <f>MONTH(COMISIONES[[#This Row],[FECHA RESOLUCIÓN]])</f>
        <v>1</v>
      </c>
      <c r="F6" s="251"/>
      <c r="G6" s="249"/>
      <c r="H6" s="250">
        <f>MONTH(COMISIONES[[#This Row],[FECHA LEGALIZACIÓN]])</f>
        <v>1</v>
      </c>
      <c r="I6" s="251"/>
      <c r="J6" s="154">
        <f>COMISIONES[[#This Row],[VALOR RESOLUCIÓN]]-COMISIONES[[#This Row],[VALOR $ FINAL RESOLUCIÓN]]</f>
        <v>0</v>
      </c>
      <c r="K6" s="245"/>
    </row>
    <row r="7" spans="1:11" x14ac:dyDescent="0.2">
      <c r="A7" s="246"/>
      <c r="B7" s="247"/>
      <c r="C7" s="248"/>
      <c r="D7" s="249"/>
      <c r="E7" s="250">
        <f>MONTH(COMISIONES[[#This Row],[FECHA RESOLUCIÓN]])</f>
        <v>1</v>
      </c>
      <c r="F7" s="251"/>
      <c r="G7" s="249"/>
      <c r="H7" s="250">
        <f>MONTH(COMISIONES[[#This Row],[FECHA LEGALIZACIÓN]])</f>
        <v>1</v>
      </c>
      <c r="I7" s="251"/>
      <c r="J7" s="154">
        <f>COMISIONES[[#This Row],[VALOR RESOLUCIÓN]]-COMISIONES[[#This Row],[VALOR $ FINAL RESOLUCIÓN]]</f>
        <v>0</v>
      </c>
      <c r="K7" s="245"/>
    </row>
    <row r="8" spans="1:11" x14ac:dyDescent="0.2">
      <c r="A8" s="246"/>
      <c r="B8" s="247"/>
      <c r="C8" s="248"/>
      <c r="D8" s="249"/>
      <c r="E8" s="250">
        <f>MONTH(COMISIONES[[#This Row],[FECHA RESOLUCIÓN]])</f>
        <v>1</v>
      </c>
      <c r="F8" s="251"/>
      <c r="G8" s="249"/>
      <c r="H8" s="250">
        <f>MONTH(COMISIONES[[#This Row],[FECHA LEGALIZACIÓN]])</f>
        <v>1</v>
      </c>
      <c r="I8" s="251"/>
      <c r="J8" s="154">
        <f>COMISIONES[[#This Row],[VALOR RESOLUCIÓN]]-COMISIONES[[#This Row],[VALOR $ FINAL RESOLUCIÓN]]</f>
        <v>0</v>
      </c>
      <c r="K8" s="245"/>
    </row>
    <row r="9" spans="1:11" x14ac:dyDescent="0.2">
      <c r="A9" s="246"/>
      <c r="B9" s="247"/>
      <c r="C9" s="248"/>
      <c r="D9" s="249"/>
      <c r="E9" s="250">
        <f>MONTH(COMISIONES[[#This Row],[FECHA RESOLUCIÓN]])</f>
        <v>1</v>
      </c>
      <c r="F9" s="251"/>
      <c r="G9" s="249"/>
      <c r="H9" s="250">
        <f>MONTH(COMISIONES[[#This Row],[FECHA LEGALIZACIÓN]])</f>
        <v>1</v>
      </c>
      <c r="I9" s="251"/>
      <c r="J9" s="154">
        <f>COMISIONES[[#This Row],[VALOR RESOLUCIÓN]]-COMISIONES[[#This Row],[VALOR $ FINAL RESOLUCIÓN]]</f>
        <v>0</v>
      </c>
      <c r="K9" s="245"/>
    </row>
    <row r="10" spans="1:11" x14ac:dyDescent="0.25">
      <c r="A10" s="252"/>
      <c r="B10" s="253"/>
      <c r="C10" s="248"/>
      <c r="D10" s="249"/>
      <c r="E10" s="250">
        <f>MONTH(COMISIONES[[#This Row],[FECHA RESOLUCIÓN]])</f>
        <v>1</v>
      </c>
      <c r="F10" s="251"/>
      <c r="G10" s="249"/>
      <c r="H10" s="250">
        <f>MONTH(COMISIONES[[#This Row],[FECHA LEGALIZACIÓN]])</f>
        <v>1</v>
      </c>
      <c r="I10" s="251"/>
      <c r="J10" s="154">
        <f>COMISIONES[[#This Row],[VALOR RESOLUCIÓN]]-COMISIONES[[#This Row],[VALOR $ FINAL RESOLUCIÓN]]</f>
        <v>0</v>
      </c>
      <c r="K10" s="245"/>
    </row>
    <row r="11" spans="1:11" x14ac:dyDescent="0.25">
      <c r="A11" s="252"/>
      <c r="B11" s="253"/>
      <c r="C11" s="248"/>
      <c r="D11" s="249"/>
      <c r="E11" s="250">
        <f>MONTH(COMISIONES[[#This Row],[FECHA RESOLUCIÓN]])</f>
        <v>1</v>
      </c>
      <c r="F11" s="251"/>
      <c r="G11" s="249"/>
      <c r="H11" s="250">
        <f>MONTH(COMISIONES[[#This Row],[FECHA LEGALIZACIÓN]])</f>
        <v>1</v>
      </c>
      <c r="I11" s="251"/>
      <c r="J11" s="154">
        <f>COMISIONES[[#This Row],[VALOR RESOLUCIÓN]]-COMISIONES[[#This Row],[VALOR $ FINAL RESOLUCIÓN]]</f>
        <v>0</v>
      </c>
      <c r="K11" s="245"/>
    </row>
    <row r="12" spans="1:11" x14ac:dyDescent="0.25">
      <c r="A12" s="252"/>
      <c r="B12" s="253"/>
      <c r="C12" s="248"/>
      <c r="D12" s="249"/>
      <c r="E12" s="250">
        <f>MONTH(COMISIONES[[#This Row],[FECHA RESOLUCIÓN]])</f>
        <v>1</v>
      </c>
      <c r="F12" s="251"/>
      <c r="G12" s="249"/>
      <c r="H12" s="250">
        <f>MONTH(COMISIONES[[#This Row],[FECHA LEGALIZACIÓN]])</f>
        <v>1</v>
      </c>
      <c r="I12" s="251"/>
      <c r="J12" s="154">
        <f>COMISIONES[[#This Row],[VALOR RESOLUCIÓN]]-COMISIONES[[#This Row],[VALOR $ FINAL RESOLUCIÓN]]</f>
        <v>0</v>
      </c>
      <c r="K12" s="245"/>
    </row>
    <row r="13" spans="1:11" x14ac:dyDescent="0.25">
      <c r="A13" s="252"/>
      <c r="B13" s="253"/>
      <c r="C13" s="248"/>
      <c r="D13" s="249"/>
      <c r="E13" s="250">
        <f>MONTH(COMISIONES[[#This Row],[FECHA RESOLUCIÓN]])</f>
        <v>1</v>
      </c>
      <c r="F13" s="251"/>
      <c r="G13" s="249"/>
      <c r="H13" s="250">
        <f>MONTH(COMISIONES[[#This Row],[FECHA LEGALIZACIÓN]])</f>
        <v>1</v>
      </c>
      <c r="I13" s="251"/>
      <c r="J13" s="154">
        <f>COMISIONES[[#This Row],[VALOR RESOLUCIÓN]]-COMISIONES[[#This Row],[VALOR $ FINAL RESOLUCIÓN]]</f>
        <v>0</v>
      </c>
      <c r="K13" s="245"/>
    </row>
    <row r="14" spans="1:11" x14ac:dyDescent="0.25">
      <c r="A14" s="252"/>
      <c r="B14" s="253"/>
      <c r="C14" s="248"/>
      <c r="D14" s="249"/>
      <c r="E14" s="250">
        <f>MONTH(COMISIONES[[#This Row],[FECHA RESOLUCIÓN]])</f>
        <v>1</v>
      </c>
      <c r="F14" s="251"/>
      <c r="G14" s="249"/>
      <c r="H14" s="250">
        <f>MONTH(COMISIONES[[#This Row],[FECHA LEGALIZACIÓN]])</f>
        <v>1</v>
      </c>
      <c r="I14" s="251"/>
      <c r="J14" s="154">
        <f>COMISIONES[[#This Row],[VALOR RESOLUCIÓN]]-COMISIONES[[#This Row],[VALOR $ FINAL RESOLUCIÓN]]</f>
        <v>0</v>
      </c>
      <c r="K14" s="245"/>
    </row>
    <row r="15" spans="1:11" x14ac:dyDescent="0.25">
      <c r="A15" s="252"/>
      <c r="B15" s="253"/>
      <c r="C15" s="248"/>
      <c r="D15" s="249"/>
      <c r="E15" s="250">
        <f>MONTH(COMISIONES[[#This Row],[FECHA RESOLUCIÓN]])</f>
        <v>1</v>
      </c>
      <c r="F15" s="251"/>
      <c r="G15" s="249"/>
      <c r="H15" s="250">
        <f>MONTH(COMISIONES[[#This Row],[FECHA LEGALIZACIÓN]])</f>
        <v>1</v>
      </c>
      <c r="I15" s="251"/>
      <c r="J15" s="154">
        <f>COMISIONES[[#This Row],[VALOR RESOLUCIÓN]]-COMISIONES[[#This Row],[VALOR $ FINAL RESOLUCIÓN]]</f>
        <v>0</v>
      </c>
      <c r="K15" s="245"/>
    </row>
    <row r="16" spans="1:11" x14ac:dyDescent="0.25">
      <c r="A16" s="252"/>
      <c r="B16" s="253"/>
      <c r="C16" s="248"/>
      <c r="D16" s="249"/>
      <c r="E16" s="250">
        <f>MONTH(COMISIONES[[#This Row],[FECHA RESOLUCIÓN]])</f>
        <v>1</v>
      </c>
      <c r="F16" s="251"/>
      <c r="G16" s="249"/>
      <c r="H16" s="250">
        <f>MONTH(COMISIONES[[#This Row],[FECHA LEGALIZACIÓN]])</f>
        <v>1</v>
      </c>
      <c r="I16" s="251"/>
      <c r="J16" s="154">
        <f>COMISIONES[[#This Row],[VALOR RESOLUCIÓN]]-COMISIONES[[#This Row],[VALOR $ FINAL RESOLUCIÓN]]</f>
        <v>0</v>
      </c>
      <c r="K16" s="245"/>
    </row>
    <row r="17" spans="1:11" x14ac:dyDescent="0.25">
      <c r="A17" s="106"/>
      <c r="B17" s="103"/>
      <c r="C17" s="104"/>
      <c r="D17" s="105"/>
      <c r="E17" s="250">
        <f>MONTH(COMISIONES[[#This Row],[FECHA RESOLUCIÓN]])</f>
        <v>1</v>
      </c>
      <c r="F17" s="154"/>
      <c r="G17" s="105"/>
      <c r="H17" s="250">
        <f>MONTH(COMISIONES[[#This Row],[FECHA LEGALIZACIÓN]])</f>
        <v>1</v>
      </c>
      <c r="I17" s="251"/>
      <c r="J17" s="154">
        <f>COMISIONES[[#This Row],[VALOR RESOLUCIÓN]]-COMISIONES[[#This Row],[VALOR $ FINAL RESOLUCIÓN]]</f>
        <v>0</v>
      </c>
      <c r="K17" s="245"/>
    </row>
    <row r="18" spans="1:11" x14ac:dyDescent="0.25">
      <c r="A18" s="106"/>
      <c r="B18" s="103"/>
      <c r="C18" s="104"/>
      <c r="D18" s="105"/>
      <c r="E18" s="108"/>
      <c r="F18" s="154"/>
      <c r="G18" s="105"/>
      <c r="H18" s="108"/>
      <c r="I18" s="154"/>
      <c r="J18" s="154"/>
      <c r="K18" s="171"/>
    </row>
    <row r="19" spans="1:11" x14ac:dyDescent="0.25">
      <c r="A19" s="218" t="s">
        <v>163</v>
      </c>
      <c r="B19" s="107"/>
      <c r="C19" s="219"/>
      <c r="D19" s="219"/>
      <c r="E19" s="219"/>
      <c r="F19" s="150">
        <f>SUBTOTAL(109,COMISIONES[VALOR RESOLUCIÓN])</f>
        <v>0</v>
      </c>
      <c r="G19" s="219"/>
      <c r="H19" s="219"/>
      <c r="I19" s="220">
        <f>SUBTOTAL(109,COMISIONES[VALOR $ FINAL RESOLUCIÓN])</f>
        <v>0</v>
      </c>
      <c r="J19" s="107"/>
      <c r="K19" s="172">
        <f>SUBTOTAL(103,COMISIONES[OBSERVACIONES LEGALIZACIÓN])</f>
        <v>0</v>
      </c>
    </row>
  </sheetData>
  <conditionalFormatting sqref="J4:J18">
    <cfRule type="cellIs" dxfId="0" priority="1" operator="notEqual">
      <formula>0</formula>
    </cfRule>
  </conditionalFormatting>
  <printOptions horizontalCentered="1" verticalCentered="1"/>
  <pageMargins left="0.39370078740157483" right="0.39370078740157483" top="0.59055118110236227" bottom="0.78740157480314965" header="0.31496062992125984" footer="0.31496062992125984"/>
  <pageSetup scale="41" orientation="portrait" r:id="rId1"/>
  <headerFooter>
    <oddHeader>&amp;L&amp;G&amp;C&amp;"Arial,Normal"&amp;10PROCESO GESTION FINANCIERA
FORMATO - LIQUIDACION DE RETENCION EN LA FUENTE CONTRATISTAS&amp;R&amp;"Arial,Normal"&amp;10F1.G4.P31.GF
Versión 4
Página &amp;P de &amp;N
20/02/2026
Clasificacion de la
Informacion
Pública</oddHeader>
    <oddFooter>&amp;C&amp;G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5:F32"/>
  <sheetViews>
    <sheetView showGridLines="0" workbookViewId="0">
      <pane ySplit="5" topLeftCell="A6" activePane="bottomLeft" state="frozen"/>
      <selection activeCell="D16" sqref="D16"/>
      <selection pane="bottomLeft" activeCell="D16" sqref="D16"/>
    </sheetView>
  </sheetViews>
  <sheetFormatPr baseColWidth="10" defaultColWidth="11.42578125" defaultRowHeight="15" x14ac:dyDescent="0.25"/>
  <cols>
    <col min="1" max="2" width="13.140625" style="98" bestFit="1" customWidth="1"/>
    <col min="3" max="3" width="19.85546875" customWidth="1"/>
    <col min="4" max="5" width="19.85546875" style="98" customWidth="1"/>
    <col min="6" max="6" width="20.7109375" style="98" customWidth="1"/>
    <col min="7" max="16384" width="11.42578125" style="95"/>
  </cols>
  <sheetData>
    <row r="5" spans="1:6" s="96" customFormat="1" x14ac:dyDescent="0.25">
      <c r="A5" s="97" t="s">
        <v>243</v>
      </c>
      <c r="B5" s="97" t="s">
        <v>227</v>
      </c>
      <c r="C5" s="97" t="s">
        <v>240</v>
      </c>
      <c r="D5" s="97" t="s">
        <v>241</v>
      </c>
      <c r="E5" s="97" t="s">
        <v>242</v>
      </c>
    </row>
    <row r="6" spans="1:6" x14ac:dyDescent="0.25">
      <c r="A6" s="223">
        <v>1</v>
      </c>
      <c r="B6" s="98" t="s">
        <v>228</v>
      </c>
      <c r="C6" s="244">
        <v>0</v>
      </c>
      <c r="D6" s="244">
        <v>0</v>
      </c>
      <c r="E6" s="98">
        <f>SUM(Histórico2[[#This Row],[VALOR SIN IVA]:[IVA]])</f>
        <v>0</v>
      </c>
      <c r="F6" s="95"/>
    </row>
    <row r="7" spans="1:6" x14ac:dyDescent="0.25">
      <c r="A7" s="223">
        <v>2</v>
      </c>
      <c r="B7" s="98" t="s">
        <v>229</v>
      </c>
      <c r="C7" s="244">
        <v>0</v>
      </c>
      <c r="D7" s="244">
        <v>0</v>
      </c>
      <c r="E7" s="98">
        <f>SUM(Histórico2[[#This Row],[VALOR SIN IVA]:[IVA]])</f>
        <v>0</v>
      </c>
      <c r="F7" s="95"/>
    </row>
    <row r="8" spans="1:6" x14ac:dyDescent="0.25">
      <c r="A8" s="223">
        <v>3</v>
      </c>
      <c r="B8" s="98" t="s">
        <v>230</v>
      </c>
      <c r="C8" s="244">
        <v>0</v>
      </c>
      <c r="D8" s="244">
        <v>0</v>
      </c>
      <c r="E8" s="98">
        <f>SUM(Histórico2[[#This Row],[VALOR SIN IVA]:[IVA]])</f>
        <v>0</v>
      </c>
      <c r="F8" s="95"/>
    </row>
    <row r="9" spans="1:6" x14ac:dyDescent="0.25">
      <c r="A9" s="223">
        <v>4</v>
      </c>
      <c r="B9" s="98" t="s">
        <v>231</v>
      </c>
      <c r="C9" s="244">
        <v>0</v>
      </c>
      <c r="D9" s="244">
        <v>0</v>
      </c>
      <c r="E9" s="98">
        <f>SUM(Histórico2[[#This Row],[VALOR SIN IVA]:[IVA]])</f>
        <v>0</v>
      </c>
      <c r="F9" s="95"/>
    </row>
    <row r="10" spans="1:6" x14ac:dyDescent="0.25">
      <c r="A10" s="223">
        <v>5</v>
      </c>
      <c r="B10" s="98" t="s">
        <v>232</v>
      </c>
      <c r="C10" s="244">
        <v>0</v>
      </c>
      <c r="D10" s="244">
        <v>0</v>
      </c>
      <c r="E10" s="98">
        <f>SUM(Histórico2[[#This Row],[VALOR SIN IVA]:[IVA]])</f>
        <v>0</v>
      </c>
      <c r="F10" s="95"/>
    </row>
    <row r="11" spans="1:6" x14ac:dyDescent="0.25">
      <c r="A11" s="223">
        <v>6</v>
      </c>
      <c r="B11" s="98" t="s">
        <v>233</v>
      </c>
      <c r="C11" s="244">
        <v>0</v>
      </c>
      <c r="D11" s="244">
        <v>0</v>
      </c>
      <c r="E11" s="98">
        <f>SUM(Histórico2[[#This Row],[VALOR SIN IVA]:[IVA]])</f>
        <v>0</v>
      </c>
      <c r="F11" s="95"/>
    </row>
    <row r="12" spans="1:6" x14ac:dyDescent="0.25">
      <c r="A12" s="223">
        <v>7</v>
      </c>
      <c r="B12" s="98" t="s">
        <v>234</v>
      </c>
      <c r="C12" s="244">
        <v>0</v>
      </c>
      <c r="D12" s="244">
        <v>0</v>
      </c>
      <c r="E12" s="98">
        <f>SUM(Histórico2[[#This Row],[VALOR SIN IVA]:[IVA]])</f>
        <v>0</v>
      </c>
      <c r="F12" s="95"/>
    </row>
    <row r="13" spans="1:6" x14ac:dyDescent="0.25">
      <c r="A13" s="223">
        <v>8</v>
      </c>
      <c r="B13" s="98" t="s">
        <v>235</v>
      </c>
      <c r="C13" s="244">
        <v>0</v>
      </c>
      <c r="D13" s="244">
        <v>0</v>
      </c>
      <c r="E13" s="98">
        <f>SUM(Histórico2[[#This Row],[VALOR SIN IVA]:[IVA]])</f>
        <v>0</v>
      </c>
      <c r="F13" s="95"/>
    </row>
    <row r="14" spans="1:6" x14ac:dyDescent="0.25">
      <c r="A14" s="223">
        <v>9</v>
      </c>
      <c r="B14" s="98" t="s">
        <v>236</v>
      </c>
      <c r="C14" s="244">
        <v>0</v>
      </c>
      <c r="D14" s="244">
        <v>0</v>
      </c>
      <c r="E14" s="98">
        <f>SUM(Histórico2[[#This Row],[VALOR SIN IVA]:[IVA]])</f>
        <v>0</v>
      </c>
      <c r="F14" s="95"/>
    </row>
    <row r="15" spans="1:6" x14ac:dyDescent="0.25">
      <c r="A15" s="223">
        <v>10</v>
      </c>
      <c r="B15" s="98" t="s">
        <v>237</v>
      </c>
      <c r="C15" s="244">
        <v>0</v>
      </c>
      <c r="D15" s="244">
        <v>0</v>
      </c>
      <c r="E15" s="98">
        <f>SUM(Histórico2[[#This Row],[VALOR SIN IVA]:[IVA]])</f>
        <v>0</v>
      </c>
      <c r="F15" s="95"/>
    </row>
    <row r="16" spans="1:6" x14ac:dyDescent="0.25">
      <c r="A16" s="223">
        <v>11</v>
      </c>
      <c r="B16" s="98" t="s">
        <v>238</v>
      </c>
      <c r="C16" s="244">
        <v>0</v>
      </c>
      <c r="D16" s="244">
        <v>0</v>
      </c>
      <c r="E16" s="98">
        <f>SUM(Histórico2[[#This Row],[VALOR SIN IVA]:[IVA]])</f>
        <v>0</v>
      </c>
      <c r="F16" s="95"/>
    </row>
    <row r="17" spans="1:6" x14ac:dyDescent="0.25">
      <c r="A17" s="223">
        <v>12</v>
      </c>
      <c r="B17" s="98" t="s">
        <v>239</v>
      </c>
      <c r="C17" s="244">
        <v>0</v>
      </c>
      <c r="D17" s="244">
        <v>0</v>
      </c>
      <c r="E17" s="98">
        <f>SUM(Histórico2[[#This Row],[VALOR SIN IVA]:[IVA]])</f>
        <v>0</v>
      </c>
      <c r="F17" s="95"/>
    </row>
    <row r="18" spans="1:6" x14ac:dyDescent="0.25">
      <c r="C18" s="95"/>
    </row>
    <row r="19" spans="1:6" x14ac:dyDescent="0.25">
      <c r="C19" s="95"/>
    </row>
    <row r="20" spans="1:6" x14ac:dyDescent="0.25">
      <c r="C20" s="95"/>
    </row>
    <row r="21" spans="1:6" x14ac:dyDescent="0.25">
      <c r="C21" s="95"/>
    </row>
    <row r="22" spans="1:6" x14ac:dyDescent="0.25">
      <c r="C22" s="95"/>
    </row>
    <row r="23" spans="1:6" x14ac:dyDescent="0.25">
      <c r="C23" s="95"/>
    </row>
    <row r="24" spans="1:6" x14ac:dyDescent="0.25">
      <c r="C24" s="95"/>
    </row>
    <row r="31" spans="1:6" x14ac:dyDescent="0.25">
      <c r="A31" s="280" t="s">
        <v>77</v>
      </c>
    </row>
    <row r="32" spans="1:6" x14ac:dyDescent="0.25">
      <c r="A32" s="280" t="s">
        <v>78</v>
      </c>
    </row>
  </sheetData>
  <printOptions horizontalCentered="1" verticalCentered="1"/>
  <pageMargins left="0.39370078740157483" right="0.39370078740157483" top="0.59055118110236227" bottom="0.78740157480314965" header="0.31496062992125984" footer="0.31496062992125984"/>
  <pageSetup orientation="portrait" r:id="rId1"/>
  <headerFooter>
    <oddHeader>&amp;L&amp;G&amp;C&amp;"Arial,Normal"&amp;10PROCESO GESTION FINANCIERA
FORMATO - LIQUIDACION DE RETENCION EN LA FUENTE CONTRATISTAS&amp;R&amp;"Arial,Normal"&amp;10F1.G4.P31.GF
Versión 4
Página &amp;P de &amp;N
20/02/2026
Clasificacion de la
Informacion
Pública</oddHeader>
    <oddFooter>&amp;C&amp;G</oddFoot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D25"/>
  <sheetViews>
    <sheetView showGridLines="0" workbookViewId="0">
      <pane ySplit="1" topLeftCell="A2" activePane="bottomLeft" state="frozen"/>
      <selection activeCell="E10" sqref="E10"/>
      <selection pane="bottomLeft" activeCell="E7" sqref="E7"/>
    </sheetView>
  </sheetViews>
  <sheetFormatPr baseColWidth="10" defaultColWidth="11.42578125" defaultRowHeight="15" x14ac:dyDescent="0.25"/>
  <cols>
    <col min="1" max="1" width="10.7109375" style="94" customWidth="1"/>
    <col min="2" max="2" width="17.7109375" style="98" customWidth="1"/>
    <col min="3" max="3" width="20.7109375" style="98" customWidth="1"/>
    <col min="4" max="16384" width="11.42578125" style="95"/>
  </cols>
  <sheetData>
    <row r="1" spans="1:3" s="96" customFormat="1" x14ac:dyDescent="0.25">
      <c r="A1" s="96" t="s">
        <v>164</v>
      </c>
      <c r="B1" s="97" t="s">
        <v>166</v>
      </c>
      <c r="C1" s="97" t="s">
        <v>165</v>
      </c>
    </row>
    <row r="2" spans="1:3" s="96" customFormat="1" x14ac:dyDescent="0.25">
      <c r="A2" s="96">
        <v>2026</v>
      </c>
      <c r="B2" s="298">
        <v>52374</v>
      </c>
      <c r="C2" s="299">
        <v>1750905</v>
      </c>
    </row>
    <row r="3" spans="1:3" s="96" customFormat="1" x14ac:dyDescent="0.25">
      <c r="A3" s="94">
        <v>2025</v>
      </c>
      <c r="B3" s="281">
        <v>49799</v>
      </c>
      <c r="C3" s="282">
        <v>1423500</v>
      </c>
    </row>
    <row r="4" spans="1:3" s="96" customFormat="1" x14ac:dyDescent="0.25">
      <c r="A4" s="94">
        <v>2024</v>
      </c>
      <c r="B4" s="281">
        <v>47065</v>
      </c>
      <c r="C4" s="282">
        <v>1300000</v>
      </c>
    </row>
    <row r="5" spans="1:3" s="96" customFormat="1" x14ac:dyDescent="0.25">
      <c r="A5" s="94">
        <v>2023</v>
      </c>
      <c r="B5" s="281">
        <v>42412</v>
      </c>
      <c r="C5" s="282">
        <v>1160000</v>
      </c>
    </row>
    <row r="6" spans="1:3" s="96" customFormat="1" x14ac:dyDescent="0.25">
      <c r="A6" s="94">
        <v>2022</v>
      </c>
      <c r="B6" s="281">
        <v>38004</v>
      </c>
      <c r="C6" s="282">
        <v>1000000</v>
      </c>
    </row>
    <row r="7" spans="1:3" s="96" customFormat="1" x14ac:dyDescent="0.25">
      <c r="A7" s="94">
        <v>2021</v>
      </c>
      <c r="B7" s="98">
        <v>36308</v>
      </c>
      <c r="C7" s="283">
        <v>908526</v>
      </c>
    </row>
    <row r="8" spans="1:3" s="94" customFormat="1" x14ac:dyDescent="0.25">
      <c r="A8" s="94">
        <v>2020</v>
      </c>
      <c r="B8" s="98">
        <v>35607</v>
      </c>
      <c r="C8" s="283">
        <v>877803</v>
      </c>
    </row>
    <row r="9" spans="1:3" s="96" customFormat="1" x14ac:dyDescent="0.25">
      <c r="A9" s="94">
        <v>2019</v>
      </c>
      <c r="B9" s="98">
        <v>34270</v>
      </c>
      <c r="C9" s="283">
        <v>828116</v>
      </c>
    </row>
    <row r="10" spans="1:3" x14ac:dyDescent="0.25">
      <c r="A10" s="94">
        <v>2018</v>
      </c>
      <c r="B10" s="98">
        <v>33156</v>
      </c>
      <c r="C10" s="283">
        <v>781242</v>
      </c>
    </row>
    <row r="11" spans="1:3" x14ac:dyDescent="0.25">
      <c r="A11" s="94">
        <v>2017</v>
      </c>
      <c r="B11" s="98">
        <v>31859</v>
      </c>
      <c r="C11" s="283">
        <v>737717</v>
      </c>
    </row>
    <row r="12" spans="1:3" x14ac:dyDescent="0.25">
      <c r="A12" s="94">
        <v>2016</v>
      </c>
      <c r="B12" s="98">
        <v>29753</v>
      </c>
      <c r="C12" s="283">
        <v>689455</v>
      </c>
    </row>
    <row r="13" spans="1:3" x14ac:dyDescent="0.25">
      <c r="A13" s="94">
        <v>2015</v>
      </c>
      <c r="B13" s="98">
        <v>28279</v>
      </c>
      <c r="C13" s="283">
        <v>644350</v>
      </c>
    </row>
    <row r="14" spans="1:3" x14ac:dyDescent="0.25">
      <c r="A14" s="94">
        <v>2014</v>
      </c>
      <c r="B14" s="98">
        <v>27485</v>
      </c>
      <c r="C14" s="283">
        <v>616000</v>
      </c>
    </row>
    <row r="15" spans="1:3" x14ac:dyDescent="0.25">
      <c r="A15" s="94">
        <v>2013</v>
      </c>
      <c r="B15" s="98">
        <v>26841</v>
      </c>
      <c r="C15" s="283">
        <v>589500</v>
      </c>
    </row>
    <row r="16" spans="1:3" x14ac:dyDescent="0.25">
      <c r="A16" s="94">
        <v>2012</v>
      </c>
      <c r="B16" s="98">
        <v>26049</v>
      </c>
      <c r="C16" s="283">
        <v>566700</v>
      </c>
    </row>
    <row r="19" spans="1:4" x14ac:dyDescent="0.25">
      <c r="B19" s="274" t="s">
        <v>283</v>
      </c>
      <c r="C19" s="274"/>
    </row>
    <row r="20" spans="1:4" x14ac:dyDescent="0.25">
      <c r="A20" s="275" t="s">
        <v>268</v>
      </c>
      <c r="B20" s="98">
        <f>+C5*4</f>
        <v>4640000</v>
      </c>
      <c r="C20" s="98">
        <f>+B21-1</f>
        <v>18559999</v>
      </c>
      <c r="D20" s="276">
        <v>0.01</v>
      </c>
    </row>
    <row r="21" spans="1:4" x14ac:dyDescent="0.25">
      <c r="A21" s="275" t="s">
        <v>269</v>
      </c>
      <c r="B21" s="98">
        <f>+C5*16</f>
        <v>18560000</v>
      </c>
      <c r="C21" s="98">
        <f>+B22-1</f>
        <v>19719999</v>
      </c>
      <c r="D21" s="277">
        <v>1.2E-2</v>
      </c>
    </row>
    <row r="22" spans="1:4" x14ac:dyDescent="0.25">
      <c r="A22" s="275" t="s">
        <v>270</v>
      </c>
      <c r="B22" s="98">
        <f>+C5*17</f>
        <v>19720000</v>
      </c>
      <c r="C22" s="98">
        <f>+B23-1</f>
        <v>20879999</v>
      </c>
      <c r="D22" s="277">
        <v>1.4E-2</v>
      </c>
    </row>
    <row r="23" spans="1:4" x14ac:dyDescent="0.25">
      <c r="A23" s="275" t="s">
        <v>271</v>
      </c>
      <c r="B23" s="98">
        <f>+C5*18</f>
        <v>20880000</v>
      </c>
      <c r="C23" s="98">
        <f>+B24-1</f>
        <v>22039999</v>
      </c>
      <c r="D23" s="277">
        <v>1.6E-2</v>
      </c>
    </row>
    <row r="24" spans="1:4" x14ac:dyDescent="0.25">
      <c r="A24" s="275" t="s">
        <v>272</v>
      </c>
      <c r="B24" s="98">
        <f>+C5*19</f>
        <v>22040000</v>
      </c>
      <c r="C24" s="98">
        <f>+B25-1</f>
        <v>23199999</v>
      </c>
      <c r="D24" s="277">
        <v>1.7999999999999999E-2</v>
      </c>
    </row>
    <row r="25" spans="1:4" ht="30" x14ac:dyDescent="0.25">
      <c r="A25" s="275" t="s">
        <v>273</v>
      </c>
      <c r="B25" s="98">
        <f>+C5*20</f>
        <v>23200000</v>
      </c>
      <c r="D25" s="276">
        <v>0.02</v>
      </c>
    </row>
  </sheetData>
  <pageMargins left="0.7" right="0.7" top="0.75" bottom="0.75" header="0.3" footer="0.3"/>
  <pageSetup orientation="portrait" horizontalDpi="4294967295" verticalDpi="4294967295" r:id="rId1"/>
  <headerFooter>
    <oddHeader>&amp;R&amp;"Arial"&amp;16 CLASIFICADA&amp;1#&amp;C&amp;G</oddHead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  <pageSetUpPr fitToPage="1"/>
  </sheetPr>
  <dimension ref="A1:C37"/>
  <sheetViews>
    <sheetView showGridLines="0" zoomScale="80" zoomScaleNormal="80" workbookViewId="0">
      <pane ySplit="1" topLeftCell="A2" activePane="bottomLeft" state="frozen"/>
      <selection activeCell="E10" sqref="E10"/>
      <selection pane="bottomLeft" activeCell="C38" sqref="C38"/>
    </sheetView>
  </sheetViews>
  <sheetFormatPr baseColWidth="10" defaultColWidth="11.42578125" defaultRowHeight="15" x14ac:dyDescent="0.25"/>
  <cols>
    <col min="1" max="1" width="7.7109375" style="85" customWidth="1"/>
    <col min="2" max="2" width="13.7109375" style="85" customWidth="1"/>
    <col min="3" max="3" width="25.7109375" style="85" customWidth="1"/>
    <col min="4" max="16384" width="11.42578125" style="85"/>
  </cols>
  <sheetData>
    <row r="1" spans="1:3" x14ac:dyDescent="0.25">
      <c r="A1" s="84" t="s">
        <v>82</v>
      </c>
      <c r="B1" s="84" t="s">
        <v>83</v>
      </c>
      <c r="C1" s="84" t="s">
        <v>84</v>
      </c>
    </row>
    <row r="2" spans="1:3" x14ac:dyDescent="0.25">
      <c r="A2" s="86">
        <v>0</v>
      </c>
      <c r="B2" s="86" t="s">
        <v>85</v>
      </c>
      <c r="C2" s="87" t="s">
        <v>86</v>
      </c>
    </row>
    <row r="3" spans="1:3" x14ac:dyDescent="0.25">
      <c r="A3" s="86">
        <v>1</v>
      </c>
      <c r="B3" s="86" t="s">
        <v>87</v>
      </c>
      <c r="C3" s="88" t="s">
        <v>88</v>
      </c>
    </row>
    <row r="4" spans="1:3" x14ac:dyDescent="0.25">
      <c r="A4" s="86">
        <v>2</v>
      </c>
      <c r="B4" s="86" t="s">
        <v>89</v>
      </c>
      <c r="C4" s="88" t="s">
        <v>90</v>
      </c>
    </row>
    <row r="5" spans="1:3" x14ac:dyDescent="0.25">
      <c r="A5" s="86">
        <v>3</v>
      </c>
      <c r="B5" s="86" t="s">
        <v>91</v>
      </c>
      <c r="C5" s="87" t="s">
        <v>92</v>
      </c>
    </row>
    <row r="6" spans="1:3" x14ac:dyDescent="0.25">
      <c r="A6" s="86">
        <v>4</v>
      </c>
      <c r="B6" s="86" t="s">
        <v>93</v>
      </c>
      <c r="C6" s="87" t="s">
        <v>94</v>
      </c>
    </row>
    <row r="7" spans="1:3" x14ac:dyDescent="0.25">
      <c r="A7" s="86">
        <v>5</v>
      </c>
      <c r="B7" s="86" t="s">
        <v>95</v>
      </c>
      <c r="C7" s="87" t="s">
        <v>96</v>
      </c>
    </row>
    <row r="8" spans="1:3" x14ac:dyDescent="0.25">
      <c r="A8" s="86">
        <v>6</v>
      </c>
      <c r="B8" s="86" t="s">
        <v>97</v>
      </c>
      <c r="C8" s="87" t="s">
        <v>98</v>
      </c>
    </row>
    <row r="9" spans="1:3" x14ac:dyDescent="0.25">
      <c r="A9" s="86">
        <v>7</v>
      </c>
      <c r="B9" s="86" t="s">
        <v>99</v>
      </c>
      <c r="C9" s="87" t="s">
        <v>100</v>
      </c>
    </row>
    <row r="10" spans="1:3" x14ac:dyDescent="0.25">
      <c r="A10" s="86">
        <v>8</v>
      </c>
      <c r="B10" s="86" t="s">
        <v>101</v>
      </c>
      <c r="C10" s="87" t="s">
        <v>102</v>
      </c>
    </row>
    <row r="11" spans="1:3" x14ac:dyDescent="0.25">
      <c r="A11" s="86">
        <v>9</v>
      </c>
      <c r="B11" s="86" t="s">
        <v>103</v>
      </c>
      <c r="C11" s="87" t="s">
        <v>104</v>
      </c>
    </row>
    <row r="12" spans="1:3" x14ac:dyDescent="0.25">
      <c r="A12" s="86">
        <v>10</v>
      </c>
      <c r="B12" s="86" t="s">
        <v>105</v>
      </c>
      <c r="C12" s="88" t="s">
        <v>106</v>
      </c>
    </row>
    <row r="13" spans="1:3" x14ac:dyDescent="0.25">
      <c r="A13" s="86">
        <v>11</v>
      </c>
      <c r="B13" s="86" t="s">
        <v>107</v>
      </c>
      <c r="C13" s="87" t="s">
        <v>108</v>
      </c>
    </row>
    <row r="14" spans="1:3" x14ac:dyDescent="0.25">
      <c r="A14" s="86">
        <v>12</v>
      </c>
      <c r="B14" s="86" t="s">
        <v>109</v>
      </c>
      <c r="C14" s="87" t="s">
        <v>110</v>
      </c>
    </row>
    <row r="15" spans="1:3" x14ac:dyDescent="0.25">
      <c r="A15" s="86">
        <v>13</v>
      </c>
      <c r="B15" s="86" t="s">
        <v>111</v>
      </c>
      <c r="C15" s="87" t="s">
        <v>112</v>
      </c>
    </row>
    <row r="16" spans="1:3" x14ac:dyDescent="0.25">
      <c r="A16" s="86">
        <v>14</v>
      </c>
      <c r="B16" s="86" t="s">
        <v>113</v>
      </c>
      <c r="C16" s="87" t="s">
        <v>114</v>
      </c>
    </row>
    <row r="17" spans="1:3" x14ac:dyDescent="0.25">
      <c r="A17" s="86">
        <v>15</v>
      </c>
      <c r="B17" s="86" t="s">
        <v>115</v>
      </c>
      <c r="C17" s="87" t="s">
        <v>116</v>
      </c>
    </row>
    <row r="18" spans="1:3" x14ac:dyDescent="0.25">
      <c r="A18" s="86">
        <v>16</v>
      </c>
      <c r="B18" s="86" t="s">
        <v>117</v>
      </c>
      <c r="C18" s="87" t="s">
        <v>118</v>
      </c>
    </row>
    <row r="19" spans="1:3" x14ac:dyDescent="0.25">
      <c r="A19" s="86">
        <v>17</v>
      </c>
      <c r="B19" s="86" t="s">
        <v>119</v>
      </c>
      <c r="C19" s="88" t="s">
        <v>120</v>
      </c>
    </row>
    <row r="20" spans="1:3" x14ac:dyDescent="0.25">
      <c r="A20" s="86">
        <v>18</v>
      </c>
      <c r="B20" s="86" t="s">
        <v>121</v>
      </c>
      <c r="C20" s="88" t="s">
        <v>122</v>
      </c>
    </row>
    <row r="21" spans="1:3" x14ac:dyDescent="0.25">
      <c r="A21" s="86">
        <v>19</v>
      </c>
      <c r="B21" s="86" t="s">
        <v>123</v>
      </c>
      <c r="C21" s="87" t="s">
        <v>124</v>
      </c>
    </row>
    <row r="22" spans="1:3" x14ac:dyDescent="0.25">
      <c r="A22" s="86">
        <v>20</v>
      </c>
      <c r="B22" s="86" t="s">
        <v>125</v>
      </c>
      <c r="C22" s="87" t="s">
        <v>126</v>
      </c>
    </row>
    <row r="23" spans="1:3" x14ac:dyDescent="0.25">
      <c r="A23" s="86">
        <v>21</v>
      </c>
      <c r="B23" s="86" t="s">
        <v>127</v>
      </c>
      <c r="C23" s="87" t="s">
        <v>128</v>
      </c>
    </row>
    <row r="24" spans="1:3" x14ac:dyDescent="0.25">
      <c r="A24" s="86">
        <v>22</v>
      </c>
      <c r="B24" s="86" t="s">
        <v>129</v>
      </c>
      <c r="C24" s="87" t="s">
        <v>130</v>
      </c>
    </row>
    <row r="25" spans="1:3" x14ac:dyDescent="0.25">
      <c r="A25" s="86">
        <v>23</v>
      </c>
      <c r="B25" s="86" t="s">
        <v>131</v>
      </c>
      <c r="C25" s="87" t="s">
        <v>132</v>
      </c>
    </row>
    <row r="26" spans="1:3" x14ac:dyDescent="0.25">
      <c r="A26" s="86">
        <v>24</v>
      </c>
      <c r="B26" s="86" t="s">
        <v>133</v>
      </c>
      <c r="C26" s="87" t="s">
        <v>134</v>
      </c>
    </row>
    <row r="27" spans="1:3" x14ac:dyDescent="0.25">
      <c r="A27" s="86">
        <v>25</v>
      </c>
      <c r="B27" s="86" t="s">
        <v>135</v>
      </c>
      <c r="C27" s="87" t="s">
        <v>136</v>
      </c>
    </row>
    <row r="28" spans="1:3" x14ac:dyDescent="0.25">
      <c r="A28" s="86">
        <v>26</v>
      </c>
      <c r="B28" s="86" t="s">
        <v>137</v>
      </c>
      <c r="C28" s="88" t="s">
        <v>138</v>
      </c>
    </row>
    <row r="29" spans="1:3" x14ac:dyDescent="0.25">
      <c r="A29" s="86">
        <v>27</v>
      </c>
      <c r="B29" s="86" t="s">
        <v>139</v>
      </c>
      <c r="C29" s="87" t="s">
        <v>140</v>
      </c>
    </row>
    <row r="30" spans="1:3" x14ac:dyDescent="0.25">
      <c r="A30" s="86">
        <v>28</v>
      </c>
      <c r="B30" s="86" t="s">
        <v>141</v>
      </c>
      <c r="C30" s="87" t="s">
        <v>142</v>
      </c>
    </row>
    <row r="31" spans="1:3" x14ac:dyDescent="0.25">
      <c r="A31" s="86">
        <v>29</v>
      </c>
      <c r="B31" s="86" t="s">
        <v>143</v>
      </c>
      <c r="C31" s="87" t="s">
        <v>144</v>
      </c>
    </row>
    <row r="32" spans="1:3" x14ac:dyDescent="0.25">
      <c r="A32" s="86">
        <v>30</v>
      </c>
      <c r="B32" s="86" t="s">
        <v>145</v>
      </c>
      <c r="C32" s="87" t="s">
        <v>146</v>
      </c>
    </row>
    <row r="33" spans="1:3" x14ac:dyDescent="0.25">
      <c r="A33" s="86">
        <v>31</v>
      </c>
      <c r="B33" s="86" t="s">
        <v>147</v>
      </c>
      <c r="C33" s="87" t="s">
        <v>148</v>
      </c>
    </row>
    <row r="34" spans="1:3" x14ac:dyDescent="0.25">
      <c r="A34" s="86">
        <v>32</v>
      </c>
      <c r="B34" s="86" t="s">
        <v>149</v>
      </c>
      <c r="C34" s="87" t="s">
        <v>150</v>
      </c>
    </row>
    <row r="35" spans="1:3" x14ac:dyDescent="0.25">
      <c r="A35" s="86">
        <v>33</v>
      </c>
      <c r="B35" s="86" t="s">
        <v>151</v>
      </c>
      <c r="C35" s="87" t="s">
        <v>152</v>
      </c>
    </row>
    <row r="36" spans="1:3" x14ac:dyDescent="0.25">
      <c r="A36" s="86">
        <v>34</v>
      </c>
      <c r="B36" s="86" t="s">
        <v>153</v>
      </c>
      <c r="C36" s="87" t="s">
        <v>154</v>
      </c>
    </row>
    <row r="37" spans="1:3" x14ac:dyDescent="0.25">
      <c r="A37" s="86">
        <v>35</v>
      </c>
      <c r="B37" s="86" t="s">
        <v>284</v>
      </c>
      <c r="C37" s="87" t="s">
        <v>285</v>
      </c>
    </row>
  </sheetData>
  <autoFilter ref="A1:C36" xr:uid="{00000000-0009-0000-0000-000006000000}"/>
  <printOptions horizontalCentered="1"/>
  <pageMargins left="0.59055118110236227" right="0.59055118110236227" top="0.59055118110236227" bottom="0.59055118110236227" header="0.31496062992125984" footer="0.31496062992125984"/>
  <pageSetup scale="97" orientation="landscape" r:id="rId1"/>
  <headerFooter>
    <oddHeader>&amp;R&amp;"Arial"&amp;16 CLASIFICADA&amp;1#&amp;C&amp;G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"/>
  <sheetViews>
    <sheetView workbookViewId="0">
      <selection activeCell="B8" sqref="B8"/>
    </sheetView>
  </sheetViews>
  <sheetFormatPr baseColWidth="10" defaultRowHeight="15" x14ac:dyDescent="0.25"/>
  <cols>
    <col min="7" max="7" width="23.85546875" bestFit="1" customWidth="1"/>
  </cols>
  <sheetData>
    <row r="1" spans="1:4" ht="45" x14ac:dyDescent="0.25">
      <c r="A1" s="230" t="s">
        <v>244</v>
      </c>
      <c r="C1" t="s">
        <v>274</v>
      </c>
      <c r="D1" t="s">
        <v>275</v>
      </c>
    </row>
    <row r="2" spans="1:4" x14ac:dyDescent="0.25">
      <c r="A2" s="231">
        <v>1</v>
      </c>
      <c r="C2" t="s">
        <v>276</v>
      </c>
      <c r="D2" s="278">
        <v>5.2199999999999998E-3</v>
      </c>
    </row>
    <row r="3" spans="1:4" x14ac:dyDescent="0.25">
      <c r="A3" s="231">
        <v>2</v>
      </c>
      <c r="C3" t="s">
        <v>277</v>
      </c>
      <c r="D3" s="278">
        <v>1.044E-2</v>
      </c>
    </row>
    <row r="4" spans="1:4" x14ac:dyDescent="0.25">
      <c r="A4" s="231">
        <v>3</v>
      </c>
      <c r="C4" t="s">
        <v>278</v>
      </c>
      <c r="D4" s="278">
        <v>2.436E-2</v>
      </c>
    </row>
    <row r="5" spans="1:4" x14ac:dyDescent="0.25">
      <c r="A5" s="231">
        <v>4</v>
      </c>
      <c r="C5" t="s">
        <v>279</v>
      </c>
      <c r="D5" s="278">
        <v>4.3499999999999997E-2</v>
      </c>
    </row>
    <row r="6" spans="1:4" x14ac:dyDescent="0.25">
      <c r="A6" s="231">
        <v>5</v>
      </c>
      <c r="C6" t="s">
        <v>280</v>
      </c>
      <c r="D6" s="278">
        <v>6.9599999999999995E-2</v>
      </c>
    </row>
    <row r="7" spans="1:4" x14ac:dyDescent="0.25">
      <c r="A7" s="231">
        <v>6</v>
      </c>
    </row>
    <row r="8" spans="1:4" x14ac:dyDescent="0.25">
      <c r="A8" s="231">
        <v>7</v>
      </c>
    </row>
    <row r="9" spans="1:4" x14ac:dyDescent="0.25">
      <c r="A9" s="231">
        <v>8</v>
      </c>
    </row>
    <row r="10" spans="1:4" x14ac:dyDescent="0.25">
      <c r="A10" s="231">
        <v>9</v>
      </c>
    </row>
    <row r="11" spans="1:4" x14ac:dyDescent="0.25">
      <c r="A11" s="231">
        <v>10</v>
      </c>
    </row>
    <row r="12" spans="1:4" x14ac:dyDescent="0.25">
      <c r="A12" s="231">
        <v>11</v>
      </c>
    </row>
    <row r="13" spans="1:4" x14ac:dyDescent="0.25">
      <c r="A13" s="231">
        <v>12</v>
      </c>
    </row>
  </sheetData>
  <pageMargins left="0.7" right="0.7" top="0.75" bottom="0.75" header="0.3" footer="0.3"/>
  <pageSetup paperSize="9" orientation="portrait" r:id="rId1"/>
  <headerFooter>
    <oddHeader>&amp;R&amp;"Arial"&amp;16 CLASIFICADA&amp;1#&amp;C&amp;G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22CA84-9845-46C1-960C-1A4394DC7164}">
  <ds:schemaRefs>
    <ds:schemaRef ds:uri="http://schemas.microsoft.com/office/2006/metadata/properties"/>
    <ds:schemaRef ds:uri="http://purl.org/dc/dcmitype/"/>
    <ds:schemaRef ds:uri="http://purl.org/dc/terms/"/>
    <ds:schemaRef ds:uri="356bbcdc-10e5-4ba0-9c2f-0848e6eba7c0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1b5a5b6-0840-4c7e-a10d-280026b3afe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ADB8C41-F27A-4F63-9541-0A69706CE1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B0FBC7-2564-4A33-A2AC-8FD40CE7D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24fa64-d846-4d95-8530-9056851cc407}" enabled="1" method="Privileged" siteId="{3d92a5f3-bc7a-4a79-8c5e-5e483f7789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Formula para Conversión</vt:lpstr>
      <vt:lpstr>Imprimir</vt:lpstr>
      <vt:lpstr>Liquidación</vt:lpstr>
      <vt:lpstr>Acumulado Desplazamientos</vt:lpstr>
      <vt:lpstr>Honorarios x Mes</vt:lpstr>
      <vt:lpstr>Histórico</vt:lpstr>
      <vt:lpstr>Regionales</vt:lpstr>
      <vt:lpstr>Mes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Stewar Ackine Leguizamo</dc:creator>
  <cp:lastModifiedBy>Cesar Augusto Rodriguez Chaparro</cp:lastModifiedBy>
  <cp:lastPrinted>2026-02-20T16:10:04Z</cp:lastPrinted>
  <dcterms:created xsi:type="dcterms:W3CDTF">2014-12-01T21:21:51Z</dcterms:created>
  <dcterms:modified xsi:type="dcterms:W3CDTF">2026-02-20T16:10:16Z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Jackson.Ackine@icbf.gov.co</vt:lpwstr>
  </property>
  <property fmtid="{D5CDD505-2E9C-101B-9397-08002B2CF9AE}" pid="5" name="MSIP_Label_1b24fa64-d846-4d95-8530-9056851cc407_SetDate">
    <vt:lpwstr>2018-06-18T23:29:48.5000730Z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  <property fmtid="{D5CDD505-2E9C-101B-9397-08002B2CF9AE}" pid="10" name="ContentTypeId">
    <vt:lpwstr>0x0101009F2DDD188C3B0048B47FBD1C00090F93</vt:lpwstr>
  </property>
</Properties>
</file>