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899F57EF-D30F-44C5-B63E-9A2A53D81459}" xr6:coauthVersionLast="40" xr6:coauthVersionMax="40" xr10:uidLastSave="{00000000-0000-0000-0000-000000000000}"/>
  <bookViews>
    <workbookView xWindow="-120" yWindow="-120" windowWidth="24240" windowHeight="13140" xr2:uid="{51AD6148-CEF6-460B-B36E-868086744506}"/>
  </bookViews>
  <sheets>
    <sheet name="CASA UNIVERSITA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62" i="1" l="1"/>
  <c r="AI62" i="1"/>
  <c r="AQ61" i="1"/>
  <c r="AJ61" i="1"/>
  <c r="AJ62" i="1" s="1"/>
  <c r="AC55" i="1"/>
  <c r="AD55" i="1" s="1"/>
  <c r="AX61" i="1" s="1"/>
  <c r="AX62" i="1" s="1"/>
  <c r="P55" i="1"/>
  <c r="AC54" i="1"/>
  <c r="U54" i="1"/>
  <c r="J54" i="1"/>
  <c r="P54" i="1" s="1"/>
  <c r="B54" i="1" s="1"/>
  <c r="Y53" i="1"/>
  <c r="U53" i="1"/>
  <c r="AC53" i="1" s="1"/>
  <c r="P53" i="1"/>
  <c r="J53" i="1"/>
  <c r="AD52" i="1"/>
  <c r="AU61" i="1" s="1"/>
  <c r="AU62" i="1" s="1"/>
  <c r="AC52" i="1"/>
  <c r="P52" i="1"/>
  <c r="B52" i="1"/>
  <c r="AD51" i="1"/>
  <c r="AT61" i="1" s="1"/>
  <c r="AT62" i="1" s="1"/>
  <c r="AC51" i="1"/>
  <c r="P51" i="1"/>
  <c r="B51" i="1"/>
  <c r="AD50" i="1"/>
  <c r="AS61" i="1" s="1"/>
  <c r="AS62" i="1" s="1"/>
  <c r="AC50" i="1"/>
  <c r="P50" i="1"/>
  <c r="B50" i="1"/>
  <c r="AD49" i="1"/>
  <c r="AR61" i="1" s="1"/>
  <c r="AR62" i="1" s="1"/>
  <c r="AC49" i="1"/>
  <c r="P49" i="1"/>
  <c r="B49" i="1"/>
  <c r="AD48" i="1"/>
  <c r="AC48" i="1"/>
  <c r="P48" i="1"/>
  <c r="B48" i="1"/>
  <c r="AD47" i="1"/>
  <c r="AP61" i="1" s="1"/>
  <c r="AP62" i="1" s="1"/>
  <c r="AC47" i="1"/>
  <c r="P47" i="1"/>
  <c r="B47" i="1"/>
  <c r="AD46" i="1"/>
  <c r="AO61" i="1" s="1"/>
  <c r="AO62" i="1" s="1"/>
  <c r="AC46" i="1"/>
  <c r="P46" i="1"/>
  <c r="B46" i="1"/>
  <c r="AD45" i="1"/>
  <c r="AN61" i="1" s="1"/>
  <c r="AN62" i="1" s="1"/>
  <c r="AC45" i="1"/>
  <c r="P45" i="1"/>
  <c r="B45" i="1"/>
  <c r="AD44" i="1"/>
  <c r="AM61" i="1" s="1"/>
  <c r="AM62" i="1" s="1"/>
  <c r="AC44" i="1"/>
  <c r="P44" i="1"/>
  <c r="B44" i="1"/>
  <c r="AD43" i="1"/>
  <c r="AL61" i="1" s="1"/>
  <c r="AL62" i="1" s="1"/>
  <c r="AC43" i="1"/>
  <c r="P43" i="1"/>
  <c r="B43" i="1"/>
  <c r="Y42" i="1"/>
  <c r="U42" i="1"/>
  <c r="AC42" i="1" s="1"/>
  <c r="AD42" i="1" s="1"/>
  <c r="AK61" i="1" s="1"/>
  <c r="AK62" i="1" s="1"/>
  <c r="P42" i="1"/>
  <c r="J42" i="1"/>
  <c r="AC41" i="1"/>
  <c r="AD41" i="1" s="1"/>
  <c r="P41" i="1"/>
  <c r="B41" i="1" s="1"/>
  <c r="AC40" i="1"/>
  <c r="AD40" i="1" s="1"/>
  <c r="AI61" i="1" s="1"/>
  <c r="P40" i="1"/>
  <c r="B40" i="1" s="1"/>
  <c r="AC39" i="1"/>
  <c r="AD39" i="1" s="1"/>
  <c r="AH61" i="1" s="1"/>
  <c r="AH62" i="1" s="1"/>
  <c r="P39" i="1"/>
  <c r="AD38" i="1"/>
  <c r="AG61" i="1" s="1"/>
  <c r="AG62" i="1" s="1"/>
  <c r="AC38" i="1"/>
  <c r="P38" i="1"/>
  <c r="B38" i="1" s="1"/>
  <c r="AC37" i="1"/>
  <c r="AD37" i="1" s="1"/>
  <c r="AF61" i="1" s="1"/>
  <c r="AF62" i="1" s="1"/>
  <c r="P37" i="1"/>
  <c r="AD36" i="1"/>
  <c r="AE61" i="1" s="1"/>
  <c r="AE62" i="1" s="1"/>
  <c r="AC36" i="1"/>
  <c r="P36" i="1"/>
  <c r="B36" i="1" s="1"/>
  <c r="AC35" i="1"/>
  <c r="AD35" i="1" s="1"/>
  <c r="AD61" i="1" s="1"/>
  <c r="AD62" i="1" s="1"/>
  <c r="P35" i="1"/>
  <c r="AD34" i="1"/>
  <c r="AC61" i="1" s="1"/>
  <c r="AC62" i="1" s="1"/>
  <c r="AC34" i="1"/>
  <c r="P34" i="1"/>
  <c r="B34" i="1" s="1"/>
  <c r="AC33" i="1"/>
  <c r="AD33" i="1" s="1"/>
  <c r="AB61" i="1" s="1"/>
  <c r="AB62" i="1" s="1"/>
  <c r="P33" i="1"/>
  <c r="AD32" i="1"/>
  <c r="AA61" i="1" s="1"/>
  <c r="AA62" i="1" s="1"/>
  <c r="AC32" i="1"/>
  <c r="P32" i="1"/>
  <c r="B32" i="1" s="1"/>
  <c r="AC31" i="1"/>
  <c r="AD31" i="1" s="1"/>
  <c r="Z61" i="1" s="1"/>
  <c r="Z62" i="1" s="1"/>
  <c r="P31" i="1"/>
  <c r="AD30" i="1"/>
  <c r="Y61" i="1" s="1"/>
  <c r="Y62" i="1" s="1"/>
  <c r="AC30" i="1"/>
  <c r="P30" i="1"/>
  <c r="B30" i="1" s="1"/>
  <c r="AC29" i="1"/>
  <c r="AD29" i="1" s="1"/>
  <c r="X61" i="1" s="1"/>
  <c r="X62" i="1" s="1"/>
  <c r="P29" i="1"/>
  <c r="AD28" i="1"/>
  <c r="W61" i="1" s="1"/>
  <c r="W62" i="1" s="1"/>
  <c r="AC28" i="1"/>
  <c r="P28" i="1"/>
  <c r="B28" i="1" s="1"/>
  <c r="AC27" i="1"/>
  <c r="AD27" i="1" s="1"/>
  <c r="V61" i="1" s="1"/>
  <c r="V62" i="1" s="1"/>
  <c r="P27" i="1"/>
  <c r="AD26" i="1"/>
  <c r="U61" i="1" s="1"/>
  <c r="U62" i="1" s="1"/>
  <c r="AC26" i="1"/>
  <c r="P26" i="1"/>
  <c r="B26" i="1" s="1"/>
  <c r="AC25" i="1"/>
  <c r="AD25" i="1" s="1"/>
  <c r="T61" i="1" s="1"/>
  <c r="T62" i="1" s="1"/>
  <c r="P25" i="1"/>
  <c r="AD24" i="1"/>
  <c r="S61" i="1" s="1"/>
  <c r="S62" i="1" s="1"/>
  <c r="AC24" i="1"/>
  <c r="P24" i="1"/>
  <c r="B24" i="1" s="1"/>
  <c r="AC23" i="1"/>
  <c r="AD23" i="1" s="1"/>
  <c r="R61" i="1" s="1"/>
  <c r="R62" i="1" s="1"/>
  <c r="P23" i="1"/>
  <c r="AD22" i="1"/>
  <c r="Q61" i="1" s="1"/>
  <c r="Q62" i="1" s="1"/>
  <c r="AC22" i="1"/>
  <c r="P22" i="1"/>
  <c r="B22" i="1" s="1"/>
  <c r="AC21" i="1"/>
  <c r="AD21" i="1" s="1"/>
  <c r="P61" i="1" s="1"/>
  <c r="P62" i="1" s="1"/>
  <c r="P21" i="1"/>
  <c r="AD20" i="1"/>
  <c r="O61" i="1" s="1"/>
  <c r="O62" i="1" s="1"/>
  <c r="AC20" i="1"/>
  <c r="P20" i="1"/>
  <c r="B20" i="1" s="1"/>
  <c r="AC19" i="1"/>
  <c r="AD19" i="1" s="1"/>
  <c r="N61" i="1" s="1"/>
  <c r="N62" i="1" s="1"/>
  <c r="P19" i="1"/>
  <c r="AD18" i="1"/>
  <c r="M61" i="1" s="1"/>
  <c r="M62" i="1" s="1"/>
  <c r="AC18" i="1"/>
  <c r="P18" i="1"/>
  <c r="B18" i="1" s="1"/>
  <c r="AC17" i="1"/>
  <c r="AD17" i="1" s="1"/>
  <c r="L61" i="1" s="1"/>
  <c r="L62" i="1" s="1"/>
  <c r="P17" i="1"/>
  <c r="AD16" i="1"/>
  <c r="K61" i="1" s="1"/>
  <c r="K62" i="1" s="1"/>
  <c r="AC16" i="1"/>
  <c r="P16" i="1"/>
  <c r="B16" i="1" s="1"/>
  <c r="AC15" i="1"/>
  <c r="AD15" i="1" s="1"/>
  <c r="J61" i="1" s="1"/>
  <c r="J62" i="1" s="1"/>
  <c r="P15" i="1"/>
  <c r="AC14" i="1"/>
  <c r="P14" i="1"/>
  <c r="B14" i="1" s="1"/>
  <c r="AC13" i="1"/>
  <c r="AD13" i="1" s="1"/>
  <c r="H61" i="1" s="1"/>
  <c r="H62" i="1" s="1"/>
  <c r="P13" i="1"/>
  <c r="AD12" i="1"/>
  <c r="G61" i="1" s="1"/>
  <c r="G62" i="1" s="1"/>
  <c r="AC12" i="1"/>
  <c r="P12" i="1"/>
  <c r="B12" i="1" s="1"/>
  <c r="AC11" i="1"/>
  <c r="AD11" i="1" s="1"/>
  <c r="F61" i="1" s="1"/>
  <c r="F62" i="1" s="1"/>
  <c r="P11" i="1"/>
  <c r="B13" i="1" l="1"/>
  <c r="B17" i="1"/>
  <c r="B21" i="1"/>
  <c r="B25" i="1"/>
  <c r="B29" i="1"/>
  <c r="B33" i="1"/>
  <c r="B37" i="1"/>
  <c r="AD53" i="1"/>
  <c r="AV61" i="1" s="1"/>
  <c r="AV62" i="1" s="1"/>
  <c r="B53" i="1"/>
  <c r="AD14" i="1"/>
  <c r="I61" i="1" s="1"/>
  <c r="I62" i="1" s="1"/>
  <c r="AD54" i="1"/>
  <c r="AW61" i="1" s="1"/>
  <c r="AW62" i="1" s="1"/>
  <c r="B11" i="1"/>
  <c r="B15" i="1"/>
  <c r="B19" i="1"/>
  <c r="B23" i="1"/>
  <c r="B27" i="1"/>
  <c r="B31" i="1"/>
  <c r="B35" i="1"/>
  <c r="B39" i="1"/>
  <c r="B42" i="1"/>
  <c r="B55" i="1"/>
</calcChain>
</file>

<file path=xl/sharedStrings.xml><?xml version="1.0" encoding="utf-8"?>
<sst xmlns="http://schemas.openxmlformats.org/spreadsheetml/2006/main" count="231" uniqueCount="86">
  <si>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 
</t>
    </r>
    <r>
      <rPr>
        <b/>
        <sz val="14"/>
        <color rgb="FFFFFF00"/>
        <rFont val="Calibri"/>
        <family val="2"/>
        <scheme val="minor"/>
      </rPr>
      <t>CASA UNIVERSITARIA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</si>
  <si>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</si>
  <si>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 xml:space="preserve">Número de hombres entre 18 y 49 años </t>
  </si>
  <si>
    <t xml:space="preserve">Número de mujeres entre 18 y 49 años </t>
  </si>
  <si>
    <t>TIPO DE ALIMENTO A SUMINISTRAR</t>
  </si>
  <si>
    <t xml:space="preserve">TOTAL NECESIDAD MENSUAL  </t>
  </si>
  <si>
    <t>UNIDAD DE MEDIDA</t>
  </si>
  <si>
    <t>CASA UNIVERSITARIA</t>
  </si>
  <si>
    <t>ÍNDICE DE OCUPACIÓN</t>
  </si>
  <si>
    <t>TOTAL ESTIMADO POR CUPO ASIGNADO (g/cc/unid)</t>
  </si>
  <si>
    <t>Rango etario</t>
  </si>
  <si>
    <t>HOMBRES ENTRE 18 Y 49 AÑOS</t>
  </si>
  <si>
    <t>MUJERES ENTRE 18 Y 49 AÑOS</t>
  </si>
  <si>
    <t>Participación % de beneficiarios del rango etario en la ocupación de cupos asignados</t>
  </si>
  <si>
    <t>ALIMENTO A SUMINISTRAR</t>
  </si>
  <si>
    <t>DESAYUNO</t>
  </si>
  <si>
    <t>REFRIGERIO MAÑANA</t>
  </si>
  <si>
    <t>ALMUERZO</t>
  </si>
  <si>
    <t>REFRIGERIO TARDE</t>
  </si>
  <si>
    <t>CENA</t>
  </si>
  <si>
    <t>TOTAL/MES-CUPO</t>
  </si>
  <si>
    <t>REFIGERIO NOCTURNO</t>
  </si>
  <si>
    <t>Ración</t>
  </si>
  <si>
    <t>Frec/mes</t>
  </si>
  <si>
    <t>ACEITES Y GRASAS</t>
  </si>
  <si>
    <t>Lts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</si>
  <si>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</si>
  <si>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</si>
  <si>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</si>
  <si>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</si>
  <si>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</si>
  <si>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</si>
  <si>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</si>
  <si>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</si>
  <si>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</si>
  <si>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</si>
  <si>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</si>
  <si>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</si>
  <si>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</si>
  <si>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</si>
  <si>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</si>
  <si>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</si>
  <si>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</si>
  <si>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FÉCULA</t>
  </si>
  <si>
    <t>FRIJOL EMPACADO</t>
  </si>
  <si>
    <t>FRUTOS SECOS Y SEMILLAS</t>
  </si>
  <si>
    <t>FRUTA EN COMPOTA</t>
  </si>
  <si>
    <t xml:space="preserve">FRUTA </t>
  </si>
  <si>
    <t>FRUTA ENTERA O EN JUGO</t>
  </si>
  <si>
    <t>GALLETERÍA</t>
  </si>
  <si>
    <t>GELATINA</t>
  </si>
  <si>
    <t xml:space="preserve">HARINA DE MAIZ </t>
  </si>
  <si>
    <t>HARINA DE MAIZ AMARILLO</t>
  </si>
  <si>
    <t>HARINA DE TRIGO</t>
  </si>
  <si>
    <t>HARINA DE PLÁTANO</t>
  </si>
  <si>
    <t>HIGADO</t>
  </si>
  <si>
    <t>HUEVO (unid)</t>
  </si>
  <si>
    <t>Un.</t>
  </si>
  <si>
    <t xml:space="preserve">HUEVO </t>
  </si>
  <si>
    <t xml:space="preserve">KUMIS, Yogourt  </t>
  </si>
  <si>
    <t>KUMIS, Yogourt y Avena</t>
  </si>
  <si>
    <t xml:space="preserve">LECHE CONTINUACIÓN FORTIFICADA CON Fe </t>
  </si>
  <si>
    <t>LECHE CONTINUACIÓN</t>
  </si>
  <si>
    <t>LECHE ENTERA EN POLVO</t>
  </si>
  <si>
    <t>LECHE LIQUIDA O EN POLVO (se calcula líquida)</t>
  </si>
  <si>
    <t>LECHE LIQUIDA O EN POLVO (se calcula LÍQUIDA)</t>
  </si>
  <si>
    <t>LEGUMINOSA SECA</t>
  </si>
  <si>
    <t>LEGUMINOSAS FRESCAS O SECAS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</si>
  <si>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</si>
  <si>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</si>
  <si>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</si>
  <si>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</si>
  <si>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</si>
  <si>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</si>
  <si>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</si>
  <si>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</si>
  <si>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</si>
  <si>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</si>
  <si>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</si>
  <si>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</si>
  <si>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</si>
  <si>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</si>
  <si>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>HÍGADO</t>
  </si>
  <si>
    <t>KUMIS, Yogourt</t>
  </si>
  <si>
    <t>LECHE LIQUIDA O EN POLVO (se calcula liquida ml)</t>
  </si>
  <si>
    <t>CONSUMO EN KG, L O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</si>
</sst>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justify" vertical="top" wrapText="1"/>
      <protection hidden="1"/>
    </xf>
    <xf numFmtId="0" fontId="5" fillId="3" borderId="2" xfId="0" applyFont="1" applyFill="1" applyBorder="1" applyAlignment="1" applyProtection="1">
      <alignment horizontal="justify" vertical="top" wrapText="1"/>
      <protection hidden="1"/>
    </xf>
    <xf numFmtId="0" fontId="5" fillId="3" borderId="3" xfId="0" applyFont="1" applyFill="1" applyBorder="1" applyAlignment="1" applyProtection="1">
      <alignment horizontal="justify" vertical="top" wrapText="1"/>
      <protection hidden="1"/>
    </xf>
    <xf numFmtId="0" fontId="0" fillId="4" borderId="4" xfId="0" applyFill="1" applyBorder="1" applyProtection="1"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8" fillId="4" borderId="9" xfId="0" applyFont="1" applyFill="1" applyBorder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>
      <alignment horizontal="center" vertical="center"/>
    </xf>
    <xf numFmtId="9" fontId="9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top" wrapText="1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>
      <alignment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vertical="center" wrapText="1"/>
    </xf>
    <xf numFmtId="10" fontId="10" fillId="4" borderId="7" xfId="1" applyNumberFormat="1" applyFont="1" applyFill="1" applyBorder="1" applyAlignment="1">
      <alignment horizontal="center" vertical="center"/>
    </xf>
    <xf numFmtId="10" fontId="10" fillId="4" borderId="20" xfId="1" applyNumberFormat="1" applyFont="1" applyFill="1" applyBorder="1" applyAlignment="1">
      <alignment horizontal="center" vertical="center"/>
    </xf>
    <xf numFmtId="10" fontId="10" fillId="4" borderId="21" xfId="1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8" fillId="4" borderId="23" xfId="0" applyFont="1" applyFill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 wrapText="1"/>
      <protection hidden="1"/>
    </xf>
    <xf numFmtId="0" fontId="9" fillId="2" borderId="25" xfId="0" applyFont="1" applyFill="1" applyBorder="1" applyAlignment="1" applyProtection="1">
      <alignment horizontal="center" vertical="center" wrapText="1"/>
      <protection hidden="1"/>
    </xf>
    <xf numFmtId="0" fontId="10" fillId="4" borderId="2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top" wrapText="1"/>
    </xf>
    <xf numFmtId="0" fontId="0" fillId="0" borderId="4" xfId="0" applyBorder="1" applyProtection="1">
      <protection hidden="1"/>
    </xf>
    <xf numFmtId="0" fontId="0" fillId="4" borderId="27" xfId="0" applyFill="1" applyBorder="1" applyProtection="1">
      <protection hidden="1"/>
    </xf>
    <xf numFmtId="0" fontId="0" fillId="0" borderId="28" xfId="0" applyBorder="1" applyProtection="1">
      <protection hidden="1"/>
    </xf>
    <xf numFmtId="0" fontId="0" fillId="0" borderId="26" xfId="0" applyBorder="1"/>
    <xf numFmtId="0" fontId="0" fillId="5" borderId="19" xfId="0" applyFill="1" applyBorder="1"/>
    <xf numFmtId="0" fontId="0" fillId="6" borderId="19" xfId="0" applyFill="1" applyBorder="1"/>
    <xf numFmtId="0" fontId="0" fillId="7" borderId="19" xfId="0" applyFill="1" applyBorder="1"/>
    <xf numFmtId="0" fontId="0" fillId="0" borderId="29" xfId="0" applyBorder="1" applyAlignment="1" applyProtection="1">
      <alignment wrapText="1"/>
      <protection hidden="1"/>
    </xf>
    <xf numFmtId="0" fontId="0" fillId="4" borderId="19" xfId="0" applyFill="1" applyBorder="1" applyProtection="1">
      <protection hidden="1"/>
    </xf>
    <xf numFmtId="0" fontId="0" fillId="0" borderId="30" xfId="0" applyBorder="1" applyProtection="1">
      <protection hidden="1"/>
    </xf>
    <xf numFmtId="0" fontId="0" fillId="0" borderId="19" xfId="0" applyBorder="1" applyAlignment="1">
      <alignment wrapText="1"/>
    </xf>
    <xf numFmtId="0" fontId="0" fillId="0" borderId="19" xfId="0" applyBorder="1"/>
    <xf numFmtId="0" fontId="0" fillId="0" borderId="29" xfId="0" applyBorder="1" applyProtection="1">
      <protection hidden="1"/>
    </xf>
    <xf numFmtId="0" fontId="0" fillId="0" borderId="31" xfId="0" applyBorder="1" applyAlignment="1" applyProtection="1">
      <alignment wrapText="1"/>
      <protection hidden="1"/>
    </xf>
    <xf numFmtId="0" fontId="0" fillId="4" borderId="32" xfId="0" applyFill="1" applyBorder="1" applyProtection="1">
      <protection hidden="1"/>
    </xf>
    <xf numFmtId="0" fontId="0" fillId="0" borderId="33" xfId="0" applyBorder="1" applyProtection="1">
      <protection hidden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9" fontId="11" fillId="0" borderId="0" xfId="1" applyFont="1" applyAlignment="1">
      <alignment horizontal="center" vertical="center" wrapText="1"/>
    </xf>
    <xf numFmtId="9" fontId="11" fillId="0" borderId="19" xfId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2439C-9E9A-4FCD-8FE2-947141BC67F9}">
  <dimension ref="A1:AX62"/>
  <sheetViews>
    <sheetView tabSelected="1" view="pageBreakPreview" zoomScale="60" zoomScaleNormal="100" workbookViewId="0">
      <selection activeCell="BD9" sqref="BD9"/>
    </sheetView>
  </sheetViews>
  <sheetFormatPr baseColWidth="10" defaultRowHeight="15" x14ac:dyDescent="0.25"/>
  <cols>
    <col min="1" max="1" width="65" customWidth="1"/>
    <col min="2" max="2" width="17" customWidth="1"/>
    <col min="3" max="3" width="16.140625" customWidth="1"/>
    <col min="5" max="5" width="45.7109375" hidden="1" customWidth="1"/>
    <col min="6" max="15" width="11.7109375" hidden="1" customWidth="1"/>
    <col min="16" max="16" width="18.42578125" hidden="1" customWidth="1"/>
    <col min="17" max="18" width="11" hidden="1" customWidth="1"/>
    <col min="19" max="19" width="11.28515625" hidden="1" customWidth="1"/>
    <col min="20" max="20" width="11.85546875" hidden="1" customWidth="1"/>
    <col min="21" max="21" width="11.140625" hidden="1" customWidth="1"/>
    <col min="22" max="22" width="12" hidden="1" customWidth="1"/>
    <col min="23" max="23" width="11.5703125" hidden="1" customWidth="1"/>
    <col min="24" max="26" width="11.7109375" hidden="1" customWidth="1"/>
    <col min="27" max="27" width="12.42578125" hidden="1" customWidth="1"/>
    <col min="28" max="28" width="10.7109375" hidden="1" customWidth="1"/>
    <col min="29" max="29" width="19.42578125" hidden="1" customWidth="1"/>
    <col min="30" max="30" width="16.42578125" hidden="1" customWidth="1"/>
    <col min="31" max="52" width="0" hidden="1" customWidth="1"/>
  </cols>
  <sheetData>
    <row r="1" spans="1:30" ht="84.75" customHeight="1" thickBot="1" x14ac:dyDescent="0.35">
      <c r="A1" s="1" t="s">
        <v>0</v>
      </c>
      <c r="B1" s="2"/>
      <c r="C1" s="3"/>
    </row>
    <row r="2" spans="1:30" ht="192" customHeight="1" thickBot="1" x14ac:dyDescent="0.3">
      <c r="A2" s="4" t="s">
        <v>1</v>
      </c>
      <c r="B2" s="5"/>
      <c r="C2" s="6"/>
    </row>
    <row r="3" spans="1:30" ht="15.75" thickBot="1" x14ac:dyDescent="0.3">
      <c r="A3" s="7" t="s">
        <v>2</v>
      </c>
      <c r="B3" s="8">
        <v>0</v>
      </c>
      <c r="C3" s="9"/>
    </row>
    <row r="4" spans="1:30" ht="15.75" thickBot="1" x14ac:dyDescent="0.3">
      <c r="A4" s="7" t="s">
        <v>3</v>
      </c>
      <c r="B4" s="10">
        <v>0</v>
      </c>
      <c r="C4" s="11"/>
    </row>
    <row r="5" spans="1:30" ht="15" customHeight="1" x14ac:dyDescent="0.25">
      <c r="A5" s="12" t="s">
        <v>4</v>
      </c>
      <c r="B5" s="13" t="s">
        <v>5</v>
      </c>
      <c r="C5" s="14" t="s">
        <v>6</v>
      </c>
      <c r="E5" s="15" t="s">
        <v>7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 t="s">
        <v>8</v>
      </c>
      <c r="AB5" s="15"/>
      <c r="AC5" s="16">
        <v>1</v>
      </c>
      <c r="AD5" s="17" t="s">
        <v>9</v>
      </c>
    </row>
    <row r="6" spans="1:30" ht="15" customHeight="1" x14ac:dyDescent="0.25">
      <c r="A6" s="18"/>
      <c r="B6" s="19"/>
      <c r="C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6"/>
      <c r="AD6" s="17"/>
    </row>
    <row r="7" spans="1:30" ht="15.75" x14ac:dyDescent="0.25">
      <c r="A7" s="18"/>
      <c r="B7" s="19"/>
      <c r="C7" s="20"/>
      <c r="E7" s="21" t="s">
        <v>10</v>
      </c>
      <c r="F7" s="22" t="s">
        <v>11</v>
      </c>
      <c r="G7" s="23"/>
      <c r="H7" s="23"/>
      <c r="I7" s="23"/>
      <c r="J7" s="23"/>
      <c r="K7" s="23"/>
      <c r="L7" s="23"/>
      <c r="M7" s="23"/>
      <c r="N7" s="23"/>
      <c r="O7" s="23"/>
      <c r="P7" s="24"/>
      <c r="Q7" s="22" t="s">
        <v>12</v>
      </c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4"/>
      <c r="AD7" s="17"/>
    </row>
    <row r="8" spans="1:30" ht="32.25" customHeight="1" x14ac:dyDescent="0.25">
      <c r="A8" s="18"/>
      <c r="B8" s="19"/>
      <c r="C8" s="20"/>
      <c r="E8" s="25" t="s">
        <v>13</v>
      </c>
      <c r="F8" s="26">
        <v>1</v>
      </c>
      <c r="G8" s="27"/>
      <c r="H8" s="27"/>
      <c r="I8" s="27"/>
      <c r="J8" s="27"/>
      <c r="K8" s="27"/>
      <c r="L8" s="27"/>
      <c r="M8" s="27"/>
      <c r="N8" s="27"/>
      <c r="O8" s="27"/>
      <c r="P8" s="28"/>
      <c r="Q8" s="26">
        <v>1</v>
      </c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8"/>
      <c r="AD8" s="17"/>
    </row>
    <row r="9" spans="1:30" ht="24.75" customHeight="1" x14ac:dyDescent="0.25">
      <c r="A9" s="18"/>
      <c r="B9" s="19"/>
      <c r="C9" s="20"/>
      <c r="E9" s="29" t="s">
        <v>14</v>
      </c>
      <c r="F9" s="30" t="s">
        <v>15</v>
      </c>
      <c r="G9" s="30"/>
      <c r="H9" s="30" t="s">
        <v>16</v>
      </c>
      <c r="I9" s="30"/>
      <c r="J9" s="30" t="s">
        <v>17</v>
      </c>
      <c r="K9" s="30"/>
      <c r="L9" s="30" t="s">
        <v>18</v>
      </c>
      <c r="M9" s="30"/>
      <c r="N9" s="30" t="s">
        <v>19</v>
      </c>
      <c r="O9" s="30"/>
      <c r="P9" s="31" t="s">
        <v>20</v>
      </c>
      <c r="Q9" s="32" t="s">
        <v>15</v>
      </c>
      <c r="R9" s="33"/>
      <c r="S9" s="32" t="s">
        <v>16</v>
      </c>
      <c r="T9" s="33"/>
      <c r="U9" s="32" t="s">
        <v>17</v>
      </c>
      <c r="V9" s="33"/>
      <c r="W9" s="32" t="s">
        <v>18</v>
      </c>
      <c r="X9" s="33"/>
      <c r="Y9" s="32" t="s">
        <v>19</v>
      </c>
      <c r="Z9" s="33"/>
      <c r="AA9" s="32" t="s">
        <v>21</v>
      </c>
      <c r="AB9" s="33"/>
      <c r="AC9" s="31" t="s">
        <v>20</v>
      </c>
      <c r="AD9" s="17"/>
    </row>
    <row r="10" spans="1:30" ht="16.5" thickBot="1" x14ac:dyDescent="0.3">
      <c r="A10" s="34"/>
      <c r="B10" s="35"/>
      <c r="C10" s="36"/>
      <c r="E10" s="29"/>
      <c r="F10" s="29" t="s">
        <v>22</v>
      </c>
      <c r="G10" s="29" t="s">
        <v>23</v>
      </c>
      <c r="H10" s="29" t="s">
        <v>22</v>
      </c>
      <c r="I10" s="29" t="s">
        <v>23</v>
      </c>
      <c r="J10" s="29" t="s">
        <v>22</v>
      </c>
      <c r="K10" s="29" t="s">
        <v>23</v>
      </c>
      <c r="L10" s="29" t="s">
        <v>22</v>
      </c>
      <c r="M10" s="29" t="s">
        <v>23</v>
      </c>
      <c r="N10" s="29" t="s">
        <v>22</v>
      </c>
      <c r="O10" s="29" t="s">
        <v>23</v>
      </c>
      <c r="P10" s="37"/>
      <c r="Q10" s="29" t="s">
        <v>22</v>
      </c>
      <c r="R10" s="29" t="s">
        <v>23</v>
      </c>
      <c r="S10" s="29" t="s">
        <v>22</v>
      </c>
      <c r="T10" s="29" t="s">
        <v>23</v>
      </c>
      <c r="U10" s="29" t="s">
        <v>22</v>
      </c>
      <c r="V10" s="29" t="s">
        <v>23</v>
      </c>
      <c r="W10" s="29" t="s">
        <v>22</v>
      </c>
      <c r="X10" s="29" t="s">
        <v>23</v>
      </c>
      <c r="Y10" s="29" t="s">
        <v>22</v>
      </c>
      <c r="Z10" s="29" t="s">
        <v>23</v>
      </c>
      <c r="AA10" s="29" t="s">
        <v>22</v>
      </c>
      <c r="AB10" s="29" t="s">
        <v>23</v>
      </c>
      <c r="AC10" s="37"/>
      <c r="AD10" s="38"/>
    </row>
    <row r="11" spans="1:30" x14ac:dyDescent="0.25">
      <c r="A11" s="39" t="s">
        <v>24</v>
      </c>
      <c r="B11" s="40">
        <f>(ROUNDUP((B$3*P11+B$4*AC11)/1000,1))</f>
        <v>0</v>
      </c>
      <c r="C11" s="41" t="s">
        <v>25</v>
      </c>
      <c r="E11" s="42" t="s">
        <v>24</v>
      </c>
      <c r="F11" s="43">
        <v>11</v>
      </c>
      <c r="G11" s="43">
        <v>30</v>
      </c>
      <c r="H11" s="43"/>
      <c r="I11" s="43"/>
      <c r="J11" s="43">
        <v>12</v>
      </c>
      <c r="K11" s="43">
        <v>30</v>
      </c>
      <c r="L11" s="43"/>
      <c r="M11" s="43"/>
      <c r="N11" s="43">
        <v>12</v>
      </c>
      <c r="O11" s="43">
        <v>30</v>
      </c>
      <c r="P11" s="43">
        <f t="shared" ref="P11:P55" si="0">(+F11*G11+H11*I11+J11*K11+L11*M11+N11*O11)*F$8</f>
        <v>1050</v>
      </c>
      <c r="Q11" s="44">
        <v>5</v>
      </c>
      <c r="R11" s="44">
        <v>30</v>
      </c>
      <c r="S11" s="44"/>
      <c r="T11" s="44"/>
      <c r="U11" s="44">
        <v>10</v>
      </c>
      <c r="V11" s="44">
        <v>30</v>
      </c>
      <c r="W11" s="44"/>
      <c r="X11" s="44"/>
      <c r="Y11" s="44">
        <v>10</v>
      </c>
      <c r="Z11" s="44">
        <v>30</v>
      </c>
      <c r="AA11" s="44"/>
      <c r="AB11" s="44"/>
      <c r="AC11" s="44">
        <f t="shared" ref="AC11:AC55" si="1">(Q11*R11+S11*T11+U11*V11+W11*X11+Y11*Z11+AA11*AB11)*Q$8</f>
        <v>750</v>
      </c>
      <c r="AD11" s="45">
        <f t="shared" ref="AD11:AD27" si="2">(+AC11+P11)*AC$5</f>
        <v>1800</v>
      </c>
    </row>
    <row r="12" spans="1:30" hidden="1" x14ac:dyDescent="0.25">
      <c r="A12" s="46" t="s">
        <v>26</v>
      </c>
      <c r="B12" s="47">
        <f t="shared" ref="B12:B55" si="3">(ROUNDUP((B$3*P12+B$4*AC12)/1000,1))</f>
        <v>0</v>
      </c>
      <c r="C12" s="48" t="s">
        <v>27</v>
      </c>
      <c r="E12" s="49" t="s">
        <v>26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50">
        <f t="shared" si="0"/>
        <v>0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>
        <f t="shared" si="1"/>
        <v>0</v>
      </c>
      <c r="AD12" s="45">
        <f t="shared" si="2"/>
        <v>0</v>
      </c>
    </row>
    <row r="13" spans="1:30" ht="15.75" customHeight="1" x14ac:dyDescent="0.25">
      <c r="A13" s="46" t="s">
        <v>28</v>
      </c>
      <c r="B13" s="47">
        <f t="shared" si="3"/>
        <v>0</v>
      </c>
      <c r="C13" s="48" t="s">
        <v>27</v>
      </c>
      <c r="E13" s="49" t="s">
        <v>28</v>
      </c>
      <c r="F13" s="43">
        <v>60</v>
      </c>
      <c r="G13" s="43">
        <v>15</v>
      </c>
      <c r="H13" s="43"/>
      <c r="I13" s="43"/>
      <c r="J13" s="43">
        <v>50</v>
      </c>
      <c r="K13" s="43">
        <v>9</v>
      </c>
      <c r="L13" s="43"/>
      <c r="M13" s="43"/>
      <c r="N13" s="43"/>
      <c r="O13" s="43"/>
      <c r="P13" s="50">
        <f t="shared" si="0"/>
        <v>1350</v>
      </c>
      <c r="Q13" s="44">
        <v>30</v>
      </c>
      <c r="R13" s="44">
        <v>15</v>
      </c>
      <c r="S13" s="44"/>
      <c r="T13" s="44"/>
      <c r="U13" s="44">
        <v>50</v>
      </c>
      <c r="V13" s="44">
        <v>9</v>
      </c>
      <c r="W13" s="44"/>
      <c r="X13" s="44"/>
      <c r="Y13" s="44">
        <v>50</v>
      </c>
      <c r="Z13" s="44">
        <v>9</v>
      </c>
      <c r="AA13" s="44"/>
      <c r="AB13" s="44"/>
      <c r="AC13" s="44">
        <f t="shared" si="1"/>
        <v>1350</v>
      </c>
      <c r="AD13" s="45">
        <f t="shared" si="2"/>
        <v>2700</v>
      </c>
    </row>
    <row r="14" spans="1:30" x14ac:dyDescent="0.25">
      <c r="A14" s="51" t="s">
        <v>29</v>
      </c>
      <c r="B14" s="47">
        <f t="shared" si="3"/>
        <v>0</v>
      </c>
      <c r="C14" s="48" t="s">
        <v>27</v>
      </c>
      <c r="E14" s="50" t="s">
        <v>29</v>
      </c>
      <c r="F14" s="43"/>
      <c r="G14" s="43"/>
      <c r="H14" s="43"/>
      <c r="I14" s="43"/>
      <c r="J14" s="43">
        <v>50</v>
      </c>
      <c r="K14" s="43">
        <v>25</v>
      </c>
      <c r="L14" s="43"/>
      <c r="M14" s="43"/>
      <c r="N14" s="43">
        <v>50</v>
      </c>
      <c r="O14" s="43">
        <v>25</v>
      </c>
      <c r="P14" s="50">
        <f t="shared" si="0"/>
        <v>2500</v>
      </c>
      <c r="Q14" s="44"/>
      <c r="R14" s="44"/>
      <c r="S14" s="44"/>
      <c r="T14" s="44"/>
      <c r="U14" s="44">
        <v>40</v>
      </c>
      <c r="V14" s="44">
        <v>25</v>
      </c>
      <c r="W14" s="44"/>
      <c r="X14" s="44"/>
      <c r="Y14" s="44">
        <v>40</v>
      </c>
      <c r="Z14" s="44">
        <v>25</v>
      </c>
      <c r="AA14" s="44"/>
      <c r="AB14" s="44"/>
      <c r="AC14" s="44">
        <f t="shared" si="1"/>
        <v>2000</v>
      </c>
      <c r="AD14" s="45">
        <f t="shared" si="2"/>
        <v>4500</v>
      </c>
    </row>
    <row r="15" spans="1:30" hidden="1" x14ac:dyDescent="0.25">
      <c r="A15" s="51" t="s">
        <v>30</v>
      </c>
      <c r="B15" s="47">
        <f t="shared" si="3"/>
        <v>0</v>
      </c>
      <c r="C15" s="48" t="s">
        <v>27</v>
      </c>
      <c r="E15" s="50" t="s">
        <v>30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>
        <f t="shared" si="0"/>
        <v>0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>
        <f t="shared" si="1"/>
        <v>0</v>
      </c>
      <c r="AD15" s="45">
        <f t="shared" si="2"/>
        <v>0</v>
      </c>
    </row>
    <row r="16" spans="1:30" ht="16.5" customHeight="1" x14ac:dyDescent="0.25">
      <c r="A16" s="46" t="s">
        <v>31</v>
      </c>
      <c r="B16" s="47">
        <f t="shared" si="3"/>
        <v>0</v>
      </c>
      <c r="C16" s="48" t="s">
        <v>27</v>
      </c>
      <c r="E16" s="49" t="s">
        <v>31</v>
      </c>
      <c r="F16" s="43"/>
      <c r="G16" s="43"/>
      <c r="H16" s="43"/>
      <c r="I16" s="43"/>
      <c r="J16" s="43">
        <v>90</v>
      </c>
      <c r="K16" s="43">
        <v>4</v>
      </c>
      <c r="L16" s="43"/>
      <c r="M16" s="43"/>
      <c r="N16" s="43">
        <v>90</v>
      </c>
      <c r="O16" s="43">
        <v>4</v>
      </c>
      <c r="P16" s="43">
        <f t="shared" si="0"/>
        <v>720</v>
      </c>
      <c r="Q16" s="44"/>
      <c r="R16" s="44"/>
      <c r="S16" s="44"/>
      <c r="T16" s="44"/>
      <c r="U16" s="44">
        <v>70</v>
      </c>
      <c r="V16" s="44">
        <v>4</v>
      </c>
      <c r="W16" s="44"/>
      <c r="X16" s="44"/>
      <c r="Y16" s="44">
        <v>70</v>
      </c>
      <c r="Z16" s="44">
        <v>4</v>
      </c>
      <c r="AA16" s="44"/>
      <c r="AB16" s="44"/>
      <c r="AC16" s="44">
        <f t="shared" si="1"/>
        <v>560</v>
      </c>
      <c r="AD16" s="45">
        <f t="shared" si="2"/>
        <v>1280</v>
      </c>
    </row>
    <row r="17" spans="1:30" hidden="1" x14ac:dyDescent="0.25">
      <c r="A17" s="51" t="s">
        <v>32</v>
      </c>
      <c r="B17" s="47">
        <f t="shared" si="3"/>
        <v>0</v>
      </c>
      <c r="C17" s="48" t="s">
        <v>27</v>
      </c>
      <c r="E17" s="50" t="s">
        <v>32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>
        <f t="shared" si="0"/>
        <v>0</v>
      </c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>
        <f t="shared" si="1"/>
        <v>0</v>
      </c>
      <c r="AD17" s="45">
        <f t="shared" si="2"/>
        <v>0</v>
      </c>
    </row>
    <row r="18" spans="1:30" hidden="1" x14ac:dyDescent="0.25">
      <c r="A18" s="51" t="s">
        <v>33</v>
      </c>
      <c r="B18" s="47">
        <f t="shared" si="3"/>
        <v>0</v>
      </c>
      <c r="C18" s="48" t="s">
        <v>27</v>
      </c>
      <c r="E18" s="50" t="s">
        <v>33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50">
        <f t="shared" si="0"/>
        <v>0</v>
      </c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>
        <f t="shared" si="1"/>
        <v>0</v>
      </c>
      <c r="AD18" s="45">
        <f t="shared" si="2"/>
        <v>0</v>
      </c>
    </row>
    <row r="19" spans="1:30" ht="15" customHeight="1" x14ac:dyDescent="0.25">
      <c r="A19" s="46" t="s">
        <v>34</v>
      </c>
      <c r="B19" s="47">
        <f t="shared" si="3"/>
        <v>0</v>
      </c>
      <c r="C19" s="48" t="s">
        <v>27</v>
      </c>
      <c r="E19" s="49" t="s">
        <v>34</v>
      </c>
      <c r="F19" s="43">
        <v>10</v>
      </c>
      <c r="G19" s="43">
        <v>13</v>
      </c>
      <c r="H19" s="43">
        <v>7</v>
      </c>
      <c r="I19" s="43">
        <v>15</v>
      </c>
      <c r="J19" s="43">
        <v>7</v>
      </c>
      <c r="K19" s="43">
        <v>15</v>
      </c>
      <c r="L19" s="43">
        <v>7</v>
      </c>
      <c r="M19" s="43">
        <v>15</v>
      </c>
      <c r="N19" s="43">
        <v>7</v>
      </c>
      <c r="O19" s="43">
        <v>15</v>
      </c>
      <c r="P19" s="43">
        <f t="shared" si="0"/>
        <v>550</v>
      </c>
      <c r="Q19" s="44">
        <v>10</v>
      </c>
      <c r="R19" s="44">
        <v>13</v>
      </c>
      <c r="S19" s="44">
        <v>7</v>
      </c>
      <c r="T19" s="44">
        <v>15</v>
      </c>
      <c r="U19" s="44">
        <v>7</v>
      </c>
      <c r="V19" s="44">
        <v>15</v>
      </c>
      <c r="W19" s="44">
        <v>7</v>
      </c>
      <c r="X19" s="44">
        <v>15</v>
      </c>
      <c r="Y19" s="44">
        <v>7</v>
      </c>
      <c r="Z19" s="44">
        <v>15</v>
      </c>
      <c r="AA19" s="44"/>
      <c r="AB19" s="44"/>
      <c r="AC19" s="44">
        <f t="shared" si="1"/>
        <v>550</v>
      </c>
      <c r="AD19" s="45">
        <f t="shared" si="2"/>
        <v>1100</v>
      </c>
    </row>
    <row r="20" spans="1:30" hidden="1" x14ac:dyDescent="0.25">
      <c r="A20" s="46" t="s">
        <v>35</v>
      </c>
      <c r="B20" s="47">
        <f t="shared" si="3"/>
        <v>0</v>
      </c>
      <c r="C20" s="48" t="s">
        <v>27</v>
      </c>
      <c r="E20" s="49" t="s">
        <v>35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>
        <f t="shared" si="0"/>
        <v>0</v>
      </c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>
        <f t="shared" si="1"/>
        <v>0</v>
      </c>
      <c r="AD20" s="45">
        <f t="shared" si="2"/>
        <v>0</v>
      </c>
    </row>
    <row r="21" spans="1:30" x14ac:dyDescent="0.25">
      <c r="A21" s="46" t="s">
        <v>36</v>
      </c>
      <c r="B21" s="47">
        <f t="shared" si="3"/>
        <v>0</v>
      </c>
      <c r="C21" s="48" t="s">
        <v>27</v>
      </c>
      <c r="E21" s="49" t="s">
        <v>36</v>
      </c>
      <c r="F21" s="43"/>
      <c r="G21" s="43"/>
      <c r="H21" s="43"/>
      <c r="I21" s="43"/>
      <c r="J21" s="43">
        <v>90</v>
      </c>
      <c r="K21" s="43">
        <v>9</v>
      </c>
      <c r="L21" s="43"/>
      <c r="M21" s="43"/>
      <c r="N21" s="43">
        <v>90</v>
      </c>
      <c r="O21" s="43">
        <v>13</v>
      </c>
      <c r="P21" s="43">
        <f t="shared" si="0"/>
        <v>1980</v>
      </c>
      <c r="Q21" s="44"/>
      <c r="R21" s="44"/>
      <c r="S21" s="44"/>
      <c r="T21" s="44"/>
      <c r="U21" s="44">
        <v>70</v>
      </c>
      <c r="V21" s="44">
        <v>9</v>
      </c>
      <c r="W21" s="44"/>
      <c r="X21" s="44"/>
      <c r="Y21" s="44">
        <v>70</v>
      </c>
      <c r="Z21" s="44">
        <v>9</v>
      </c>
      <c r="AA21" s="44"/>
      <c r="AB21" s="44"/>
      <c r="AC21" s="44">
        <f t="shared" si="1"/>
        <v>1260</v>
      </c>
      <c r="AD21" s="45">
        <f t="shared" si="2"/>
        <v>3240</v>
      </c>
    </row>
    <row r="22" spans="1:30" hidden="1" x14ac:dyDescent="0.25">
      <c r="A22" s="51" t="s">
        <v>37</v>
      </c>
      <c r="B22" s="47">
        <f t="shared" si="3"/>
        <v>0</v>
      </c>
      <c r="C22" s="48" t="s">
        <v>27</v>
      </c>
      <c r="E22" s="50" t="s">
        <v>37</v>
      </c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>
        <f t="shared" si="0"/>
        <v>0</v>
      </c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>
        <f t="shared" si="1"/>
        <v>0</v>
      </c>
      <c r="AD22" s="45">
        <f t="shared" si="2"/>
        <v>0</v>
      </c>
    </row>
    <row r="23" spans="1:30" ht="15" hidden="1" customHeight="1" x14ac:dyDescent="0.25">
      <c r="A23" s="46" t="s">
        <v>38</v>
      </c>
      <c r="B23" s="47">
        <f t="shared" si="3"/>
        <v>0</v>
      </c>
      <c r="C23" s="48" t="s">
        <v>27</v>
      </c>
      <c r="E23" s="49" t="s">
        <v>38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50">
        <f t="shared" si="0"/>
        <v>0</v>
      </c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>
        <f t="shared" si="1"/>
        <v>0</v>
      </c>
      <c r="AD23" s="45">
        <f t="shared" si="2"/>
        <v>0</v>
      </c>
    </row>
    <row r="24" spans="1:30" x14ac:dyDescent="0.25">
      <c r="A24" s="51" t="s">
        <v>39</v>
      </c>
      <c r="B24" s="47">
        <f t="shared" si="3"/>
        <v>0</v>
      </c>
      <c r="C24" s="48" t="s">
        <v>27</v>
      </c>
      <c r="E24" s="50" t="s">
        <v>39</v>
      </c>
      <c r="F24" s="43"/>
      <c r="G24" s="43"/>
      <c r="H24" s="43"/>
      <c r="I24" s="43"/>
      <c r="J24" s="43">
        <v>15</v>
      </c>
      <c r="K24" s="43">
        <v>30</v>
      </c>
      <c r="L24" s="43"/>
      <c r="M24" s="43"/>
      <c r="N24" s="43"/>
      <c r="O24" s="43"/>
      <c r="P24" s="50">
        <f t="shared" si="0"/>
        <v>450</v>
      </c>
      <c r="Q24" s="44"/>
      <c r="R24" s="44"/>
      <c r="S24" s="44"/>
      <c r="T24" s="44"/>
      <c r="U24" s="44">
        <v>10</v>
      </c>
      <c r="V24" s="44">
        <v>30</v>
      </c>
      <c r="W24" s="44"/>
      <c r="X24" s="44"/>
      <c r="Y24" s="44"/>
      <c r="Z24" s="44"/>
      <c r="AA24" s="44"/>
      <c r="AB24" s="44"/>
      <c r="AC24" s="44">
        <f t="shared" si="1"/>
        <v>300</v>
      </c>
      <c r="AD24" s="45">
        <f t="shared" si="2"/>
        <v>750</v>
      </c>
    </row>
    <row r="25" spans="1:30" x14ac:dyDescent="0.25">
      <c r="A25" s="46" t="s">
        <v>40</v>
      </c>
      <c r="B25" s="47">
        <f t="shared" si="3"/>
        <v>0</v>
      </c>
      <c r="C25" s="48" t="s">
        <v>27</v>
      </c>
      <c r="E25" s="49" t="s">
        <v>40</v>
      </c>
      <c r="F25" s="43">
        <v>20</v>
      </c>
      <c r="G25" s="43">
        <v>4</v>
      </c>
      <c r="H25" s="43"/>
      <c r="I25" s="43"/>
      <c r="J25" s="43"/>
      <c r="K25" s="43"/>
      <c r="L25" s="43"/>
      <c r="M25" s="43"/>
      <c r="N25" s="43"/>
      <c r="O25" s="43"/>
      <c r="P25" s="43">
        <f t="shared" si="0"/>
        <v>80</v>
      </c>
      <c r="Q25" s="44">
        <v>15</v>
      </c>
      <c r="R25" s="44">
        <v>4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>
        <f t="shared" si="1"/>
        <v>60</v>
      </c>
      <c r="AD25" s="45">
        <f t="shared" si="2"/>
        <v>140</v>
      </c>
    </row>
    <row r="26" spans="1:30" hidden="1" x14ac:dyDescent="0.25">
      <c r="A26" s="51" t="s">
        <v>41</v>
      </c>
      <c r="B26" s="47">
        <f t="shared" si="3"/>
        <v>0</v>
      </c>
      <c r="C26" s="48" t="s">
        <v>27</v>
      </c>
      <c r="E26" s="50" t="s">
        <v>41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50">
        <f t="shared" si="0"/>
        <v>0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>
        <f t="shared" si="1"/>
        <v>0</v>
      </c>
      <c r="AD26" s="45">
        <f t="shared" si="2"/>
        <v>0</v>
      </c>
    </row>
    <row r="27" spans="1:30" hidden="1" x14ac:dyDescent="0.25">
      <c r="A27" s="51" t="s">
        <v>42</v>
      </c>
      <c r="B27" s="47">
        <f t="shared" si="3"/>
        <v>0</v>
      </c>
      <c r="C27" s="48" t="s">
        <v>27</v>
      </c>
      <c r="E27" s="50" t="s">
        <v>43</v>
      </c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>
        <f t="shared" si="0"/>
        <v>0</v>
      </c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>
        <f t="shared" si="1"/>
        <v>0</v>
      </c>
      <c r="AD27" s="45">
        <f t="shared" si="2"/>
        <v>0</v>
      </c>
    </row>
    <row r="28" spans="1:30" hidden="1" x14ac:dyDescent="0.25">
      <c r="A28" s="46" t="s">
        <v>44</v>
      </c>
      <c r="B28" s="47">
        <f t="shared" si="3"/>
        <v>0</v>
      </c>
      <c r="C28" s="48" t="s">
        <v>27</v>
      </c>
      <c r="E28" s="49" t="s">
        <v>44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>
        <f t="shared" si="0"/>
        <v>0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>
        <f t="shared" si="1"/>
        <v>0</v>
      </c>
      <c r="AD28" s="45">
        <f>(+AC28+P28)*AC$5</f>
        <v>0</v>
      </c>
    </row>
    <row r="29" spans="1:30" hidden="1" x14ac:dyDescent="0.25">
      <c r="A29" s="46" t="s">
        <v>45</v>
      </c>
      <c r="B29" s="47">
        <f t="shared" si="3"/>
        <v>0</v>
      </c>
      <c r="C29" s="48" t="s">
        <v>27</v>
      </c>
      <c r="E29" s="49" t="s">
        <v>46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50">
        <f t="shared" si="0"/>
        <v>0</v>
      </c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>
        <f t="shared" si="1"/>
        <v>0</v>
      </c>
      <c r="AD29" s="45">
        <f t="shared" ref="AD29:AD55" si="4">(+AC29+P29)*AC$5</f>
        <v>0</v>
      </c>
    </row>
    <row r="30" spans="1:30" x14ac:dyDescent="0.25">
      <c r="A30" s="51" t="s">
        <v>47</v>
      </c>
      <c r="B30" s="47">
        <f t="shared" si="3"/>
        <v>0</v>
      </c>
      <c r="C30" s="48" t="s">
        <v>27</v>
      </c>
      <c r="E30" s="50" t="s">
        <v>48</v>
      </c>
      <c r="F30" s="43">
        <v>107.5</v>
      </c>
      <c r="G30" s="43">
        <v>30</v>
      </c>
      <c r="H30" s="43">
        <v>116.25</v>
      </c>
      <c r="I30" s="43">
        <v>30</v>
      </c>
      <c r="J30" s="43">
        <v>90</v>
      </c>
      <c r="K30" s="43">
        <v>30</v>
      </c>
      <c r="L30" s="43">
        <v>116.25</v>
      </c>
      <c r="M30" s="43">
        <v>30</v>
      </c>
      <c r="N30" s="43">
        <v>90</v>
      </c>
      <c r="O30" s="43">
        <v>30</v>
      </c>
      <c r="P30" s="50">
        <f t="shared" si="0"/>
        <v>15600</v>
      </c>
      <c r="Q30" s="44">
        <v>104</v>
      </c>
      <c r="R30" s="44">
        <v>30</v>
      </c>
      <c r="S30" s="44">
        <v>116.25</v>
      </c>
      <c r="T30" s="44">
        <v>30</v>
      </c>
      <c r="U30" s="44">
        <v>90</v>
      </c>
      <c r="V30" s="44">
        <v>30</v>
      </c>
      <c r="W30" s="44">
        <v>116.25</v>
      </c>
      <c r="X30" s="44">
        <v>30</v>
      </c>
      <c r="Y30" s="44">
        <v>70</v>
      </c>
      <c r="Z30" s="44">
        <v>30</v>
      </c>
      <c r="AA30" s="44"/>
      <c r="AB30" s="44"/>
      <c r="AC30" s="44">
        <f t="shared" si="1"/>
        <v>14895</v>
      </c>
      <c r="AD30" s="45">
        <f t="shared" si="4"/>
        <v>30495</v>
      </c>
    </row>
    <row r="31" spans="1:30" x14ac:dyDescent="0.25">
      <c r="A31" s="51" t="s">
        <v>49</v>
      </c>
      <c r="B31" s="47">
        <f t="shared" si="3"/>
        <v>0</v>
      </c>
      <c r="C31" s="48" t="s">
        <v>27</v>
      </c>
      <c r="E31" s="50" t="s">
        <v>49</v>
      </c>
      <c r="F31" s="43"/>
      <c r="G31" s="43"/>
      <c r="H31" s="43">
        <v>21</v>
      </c>
      <c r="I31" s="43">
        <v>15</v>
      </c>
      <c r="J31" s="43"/>
      <c r="K31" s="43"/>
      <c r="L31" s="43">
        <v>21</v>
      </c>
      <c r="M31" s="43">
        <v>15</v>
      </c>
      <c r="N31" s="43"/>
      <c r="O31" s="43"/>
      <c r="P31" s="50">
        <f t="shared" si="0"/>
        <v>630</v>
      </c>
      <c r="Q31" s="44"/>
      <c r="R31" s="44"/>
      <c r="S31" s="44">
        <v>21</v>
      </c>
      <c r="T31" s="44">
        <v>15</v>
      </c>
      <c r="U31" s="44"/>
      <c r="V31" s="44"/>
      <c r="W31" s="44">
        <v>21</v>
      </c>
      <c r="X31" s="44">
        <v>15</v>
      </c>
      <c r="Y31" s="44"/>
      <c r="Z31" s="44"/>
      <c r="AA31" s="44"/>
      <c r="AB31" s="44"/>
      <c r="AC31" s="44">
        <f t="shared" si="1"/>
        <v>630</v>
      </c>
      <c r="AD31" s="45">
        <f t="shared" si="4"/>
        <v>1260</v>
      </c>
    </row>
    <row r="32" spans="1:30" hidden="1" x14ac:dyDescent="0.25">
      <c r="A32" s="51" t="s">
        <v>50</v>
      </c>
      <c r="B32" s="47">
        <f t="shared" si="3"/>
        <v>0</v>
      </c>
      <c r="C32" s="48" t="s">
        <v>27</v>
      </c>
      <c r="E32" s="50" t="s">
        <v>50</v>
      </c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>
        <f t="shared" si="0"/>
        <v>0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>
        <f t="shared" si="1"/>
        <v>0</v>
      </c>
      <c r="AD32" s="45">
        <f t="shared" si="4"/>
        <v>0</v>
      </c>
    </row>
    <row r="33" spans="1:30" hidden="1" x14ac:dyDescent="0.25">
      <c r="A33" s="51" t="s">
        <v>51</v>
      </c>
      <c r="B33" s="47">
        <f t="shared" si="3"/>
        <v>0</v>
      </c>
      <c r="C33" s="48" t="s">
        <v>27</v>
      </c>
      <c r="E33" s="50" t="s">
        <v>52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50">
        <f t="shared" si="0"/>
        <v>0</v>
      </c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>
        <f t="shared" si="1"/>
        <v>0</v>
      </c>
      <c r="AD33" s="45">
        <f t="shared" si="4"/>
        <v>0</v>
      </c>
    </row>
    <row r="34" spans="1:30" hidden="1" x14ac:dyDescent="0.25">
      <c r="A34" s="51" t="s">
        <v>53</v>
      </c>
      <c r="B34" s="47">
        <f t="shared" si="3"/>
        <v>0</v>
      </c>
      <c r="C34" s="48" t="s">
        <v>27</v>
      </c>
      <c r="E34" s="50" t="s">
        <v>54</v>
      </c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>
        <f t="shared" si="0"/>
        <v>0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>
        <f t="shared" si="1"/>
        <v>0</v>
      </c>
      <c r="AD34" s="45">
        <f t="shared" si="4"/>
        <v>0</v>
      </c>
    </row>
    <row r="35" spans="1:30" hidden="1" x14ac:dyDescent="0.25">
      <c r="A35" s="51" t="s">
        <v>54</v>
      </c>
      <c r="B35" s="47">
        <f t="shared" si="3"/>
        <v>0</v>
      </c>
      <c r="C35" s="48" t="s">
        <v>27</v>
      </c>
      <c r="E35" s="50" t="s">
        <v>53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>
        <f t="shared" si="0"/>
        <v>0</v>
      </c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>
        <f t="shared" si="1"/>
        <v>0</v>
      </c>
      <c r="AD35" s="45">
        <f t="shared" si="4"/>
        <v>0</v>
      </c>
    </row>
    <row r="36" spans="1:30" hidden="1" x14ac:dyDescent="0.25">
      <c r="A36" s="46" t="s">
        <v>55</v>
      </c>
      <c r="B36" s="47">
        <f t="shared" si="3"/>
        <v>0</v>
      </c>
      <c r="C36" s="48" t="s">
        <v>27</v>
      </c>
      <c r="E36" s="50" t="s">
        <v>55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>
        <f t="shared" si="0"/>
        <v>0</v>
      </c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>
        <f t="shared" si="1"/>
        <v>0</v>
      </c>
      <c r="AD36" s="45">
        <f t="shared" si="4"/>
        <v>0</v>
      </c>
    </row>
    <row r="37" spans="1:30" x14ac:dyDescent="0.25">
      <c r="A37" s="46" t="s">
        <v>56</v>
      </c>
      <c r="B37" s="47">
        <f>(ROUNDUP((B$3*P37+B$4*AC37),0))</f>
        <v>0</v>
      </c>
      <c r="C37" s="48" t="s">
        <v>57</v>
      </c>
      <c r="E37" s="49" t="s">
        <v>58</v>
      </c>
      <c r="F37" s="43">
        <v>1</v>
      </c>
      <c r="G37" s="43">
        <v>20</v>
      </c>
      <c r="H37" s="43"/>
      <c r="I37" s="43"/>
      <c r="J37" s="43">
        <v>1</v>
      </c>
      <c r="K37" s="43">
        <v>4</v>
      </c>
      <c r="L37" s="43"/>
      <c r="M37" s="43"/>
      <c r="N37" s="43">
        <v>1</v>
      </c>
      <c r="O37" s="43">
        <v>4</v>
      </c>
      <c r="P37" s="43">
        <f t="shared" si="0"/>
        <v>28</v>
      </c>
      <c r="Q37" s="44">
        <v>1</v>
      </c>
      <c r="R37" s="44">
        <v>20</v>
      </c>
      <c r="S37" s="44"/>
      <c r="T37" s="44"/>
      <c r="U37" s="44">
        <v>1</v>
      </c>
      <c r="V37" s="44">
        <v>4</v>
      </c>
      <c r="W37" s="44"/>
      <c r="X37" s="44"/>
      <c r="Y37" s="44">
        <v>1</v>
      </c>
      <c r="Z37" s="44">
        <v>4</v>
      </c>
      <c r="AA37" s="44"/>
      <c r="AB37" s="44"/>
      <c r="AC37" s="44">
        <f t="shared" si="1"/>
        <v>28</v>
      </c>
      <c r="AD37" s="45">
        <f t="shared" si="4"/>
        <v>56</v>
      </c>
    </row>
    <row r="38" spans="1:30" x14ac:dyDescent="0.25">
      <c r="A38" s="46" t="s">
        <v>59</v>
      </c>
      <c r="B38" s="47">
        <f t="shared" si="3"/>
        <v>0</v>
      </c>
      <c r="C38" s="48" t="s">
        <v>25</v>
      </c>
      <c r="E38" s="49" t="s">
        <v>60</v>
      </c>
      <c r="F38" s="43"/>
      <c r="G38" s="43"/>
      <c r="H38" s="43">
        <v>180</v>
      </c>
      <c r="I38" s="43">
        <v>10</v>
      </c>
      <c r="J38" s="43"/>
      <c r="K38" s="43"/>
      <c r="L38" s="43">
        <v>180</v>
      </c>
      <c r="M38" s="43">
        <v>20</v>
      </c>
      <c r="N38" s="43"/>
      <c r="O38" s="43"/>
      <c r="P38" s="50">
        <f t="shared" si="0"/>
        <v>5400</v>
      </c>
      <c r="Q38" s="44"/>
      <c r="R38" s="44"/>
      <c r="S38" s="44">
        <v>180</v>
      </c>
      <c r="T38" s="44">
        <v>10</v>
      </c>
      <c r="U38" s="44"/>
      <c r="V38" s="44"/>
      <c r="W38" s="44">
        <v>180</v>
      </c>
      <c r="X38" s="44">
        <v>20</v>
      </c>
      <c r="Y38" s="44"/>
      <c r="Z38" s="44"/>
      <c r="AA38" s="44"/>
      <c r="AB38" s="44"/>
      <c r="AC38" s="44">
        <f t="shared" si="1"/>
        <v>5400</v>
      </c>
      <c r="AD38" s="45">
        <f t="shared" si="4"/>
        <v>10800</v>
      </c>
    </row>
    <row r="39" spans="1:30" hidden="1" x14ac:dyDescent="0.25">
      <c r="A39" s="51" t="s">
        <v>61</v>
      </c>
      <c r="B39" s="47">
        <f t="shared" si="3"/>
        <v>0</v>
      </c>
      <c r="C39" s="48" t="s">
        <v>27</v>
      </c>
      <c r="E39" s="50" t="s">
        <v>62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50">
        <f t="shared" si="0"/>
        <v>0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>
        <f t="shared" si="1"/>
        <v>0</v>
      </c>
      <c r="AD39" s="45">
        <f t="shared" si="4"/>
        <v>0</v>
      </c>
    </row>
    <row r="40" spans="1:30" hidden="1" x14ac:dyDescent="0.25">
      <c r="A40" s="51" t="s">
        <v>63</v>
      </c>
      <c r="B40" s="47">
        <f t="shared" si="3"/>
        <v>0</v>
      </c>
      <c r="C40" s="48" t="s">
        <v>27</v>
      </c>
      <c r="E40" s="50" t="s">
        <v>63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>
        <f t="shared" si="0"/>
        <v>0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>
        <f t="shared" si="1"/>
        <v>0</v>
      </c>
      <c r="AD40" s="45">
        <f t="shared" si="4"/>
        <v>0</v>
      </c>
    </row>
    <row r="41" spans="1:30" x14ac:dyDescent="0.25">
      <c r="A41" s="51" t="s">
        <v>64</v>
      </c>
      <c r="B41" s="47">
        <f t="shared" si="3"/>
        <v>0</v>
      </c>
      <c r="C41" s="48" t="s">
        <v>25</v>
      </c>
      <c r="E41" s="50" t="s">
        <v>65</v>
      </c>
      <c r="F41" s="43">
        <v>180</v>
      </c>
      <c r="G41" s="43">
        <v>30</v>
      </c>
      <c r="H41" s="43">
        <v>180</v>
      </c>
      <c r="I41" s="43">
        <v>20</v>
      </c>
      <c r="J41" s="43"/>
      <c r="K41" s="43"/>
      <c r="L41" s="43">
        <v>180</v>
      </c>
      <c r="M41" s="43">
        <v>10</v>
      </c>
      <c r="N41" s="43"/>
      <c r="O41" s="43"/>
      <c r="P41" s="50">
        <f t="shared" si="0"/>
        <v>10800</v>
      </c>
      <c r="Q41" s="44">
        <v>180</v>
      </c>
      <c r="R41" s="44">
        <v>30</v>
      </c>
      <c r="S41" s="44">
        <v>180</v>
      </c>
      <c r="T41" s="44">
        <v>20</v>
      </c>
      <c r="U41" s="44"/>
      <c r="V41" s="44"/>
      <c r="W41" s="44">
        <v>180</v>
      </c>
      <c r="X41" s="44">
        <v>10</v>
      </c>
      <c r="Y41" s="44"/>
      <c r="Z41" s="44"/>
      <c r="AA41" s="44"/>
      <c r="AB41" s="44"/>
      <c r="AC41" s="44">
        <f t="shared" si="1"/>
        <v>10800</v>
      </c>
      <c r="AD41" s="45">
        <f t="shared" si="4"/>
        <v>21600</v>
      </c>
    </row>
    <row r="42" spans="1:30" x14ac:dyDescent="0.25">
      <c r="A42" s="46" t="s">
        <v>66</v>
      </c>
      <c r="B42" s="47">
        <f t="shared" si="3"/>
        <v>0</v>
      </c>
      <c r="C42" s="48" t="s">
        <v>27</v>
      </c>
      <c r="E42" s="49" t="s">
        <v>67</v>
      </c>
      <c r="F42" s="43"/>
      <c r="G42" s="43"/>
      <c r="H42" s="43"/>
      <c r="I42" s="43"/>
      <c r="J42" s="43">
        <f>+(30*12+2*30)/30</f>
        <v>14</v>
      </c>
      <c r="K42" s="43">
        <v>30</v>
      </c>
      <c r="L42" s="43"/>
      <c r="M42" s="43"/>
      <c r="N42" s="43"/>
      <c r="O42" s="43"/>
      <c r="P42" s="43">
        <f t="shared" si="0"/>
        <v>420</v>
      </c>
      <c r="Q42" s="44"/>
      <c r="R42" s="44"/>
      <c r="S42" s="44"/>
      <c r="T42" s="44"/>
      <c r="U42" s="44">
        <f>+(30*12+2*30)/30</f>
        <v>14</v>
      </c>
      <c r="V42" s="44">
        <v>30</v>
      </c>
      <c r="W42" s="44"/>
      <c r="X42" s="44"/>
      <c r="Y42" s="44">
        <f>+(30*12+2*30)/30</f>
        <v>14</v>
      </c>
      <c r="Z42" s="44">
        <v>30</v>
      </c>
      <c r="AA42" s="44"/>
      <c r="AB42" s="44"/>
      <c r="AC42" s="44">
        <f t="shared" si="1"/>
        <v>840</v>
      </c>
      <c r="AD42" s="45">
        <f t="shared" si="4"/>
        <v>1260</v>
      </c>
    </row>
    <row r="43" spans="1:30" hidden="1" x14ac:dyDescent="0.25">
      <c r="A43" s="51" t="s">
        <v>68</v>
      </c>
      <c r="B43" s="47">
        <f t="shared" si="3"/>
        <v>0</v>
      </c>
      <c r="C43" s="48" t="s">
        <v>27</v>
      </c>
      <c r="E43" s="50" t="s">
        <v>68</v>
      </c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>
        <f t="shared" si="0"/>
        <v>0</v>
      </c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>
        <f t="shared" si="1"/>
        <v>0</v>
      </c>
      <c r="AD43" s="45">
        <f t="shared" si="4"/>
        <v>0</v>
      </c>
    </row>
    <row r="44" spans="1:30" hidden="1" x14ac:dyDescent="0.25">
      <c r="A44" s="51" t="s">
        <v>69</v>
      </c>
      <c r="B44" s="47">
        <f t="shared" si="3"/>
        <v>0</v>
      </c>
      <c r="C44" s="48" t="s">
        <v>27</v>
      </c>
      <c r="E44" s="50" t="s">
        <v>69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>
        <f t="shared" si="0"/>
        <v>0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>
        <f t="shared" si="1"/>
        <v>0</v>
      </c>
      <c r="AD44" s="45">
        <f t="shared" si="4"/>
        <v>0</v>
      </c>
    </row>
    <row r="45" spans="1:30" x14ac:dyDescent="0.25">
      <c r="A45" s="51" t="s">
        <v>70</v>
      </c>
      <c r="B45" s="47">
        <f t="shared" si="3"/>
        <v>0</v>
      </c>
      <c r="C45" s="48" t="s">
        <v>27</v>
      </c>
      <c r="E45" s="50" t="s">
        <v>70</v>
      </c>
      <c r="F45" s="43">
        <v>15</v>
      </c>
      <c r="G45" s="43">
        <v>13</v>
      </c>
      <c r="H45" s="43">
        <v>7</v>
      </c>
      <c r="I45" s="43">
        <v>15</v>
      </c>
      <c r="J45" s="43">
        <v>7</v>
      </c>
      <c r="K45" s="43">
        <v>15</v>
      </c>
      <c r="L45" s="43">
        <v>7</v>
      </c>
      <c r="M45" s="43">
        <v>15</v>
      </c>
      <c r="N45" s="43">
        <v>7</v>
      </c>
      <c r="O45" s="43">
        <v>15</v>
      </c>
      <c r="P45" s="43">
        <f t="shared" si="0"/>
        <v>615</v>
      </c>
      <c r="Q45" s="44">
        <v>10</v>
      </c>
      <c r="R45" s="44">
        <v>13</v>
      </c>
      <c r="S45" s="44">
        <v>7</v>
      </c>
      <c r="T45" s="44">
        <v>15</v>
      </c>
      <c r="U45" s="44">
        <v>7</v>
      </c>
      <c r="V45" s="44">
        <v>15</v>
      </c>
      <c r="W45" s="44">
        <v>7</v>
      </c>
      <c r="X45" s="44">
        <v>15</v>
      </c>
      <c r="Y45" s="44">
        <v>7</v>
      </c>
      <c r="Z45" s="44">
        <v>15</v>
      </c>
      <c r="AA45" s="44"/>
      <c r="AB45" s="44"/>
      <c r="AC45" s="44">
        <f t="shared" si="1"/>
        <v>550</v>
      </c>
      <c r="AD45" s="45">
        <f t="shared" si="4"/>
        <v>1165</v>
      </c>
    </row>
    <row r="46" spans="1:30" hidden="1" x14ac:dyDescent="0.25">
      <c r="A46" s="51" t="s">
        <v>71</v>
      </c>
      <c r="B46" s="47">
        <f t="shared" si="3"/>
        <v>0</v>
      </c>
      <c r="C46" s="48" t="s">
        <v>27</v>
      </c>
      <c r="E46" s="50" t="s">
        <v>71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>
        <f t="shared" si="0"/>
        <v>0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>
        <f t="shared" si="1"/>
        <v>0</v>
      </c>
      <c r="AD46" s="45">
        <f t="shared" si="4"/>
        <v>0</v>
      </c>
    </row>
    <row r="47" spans="1:30" x14ac:dyDescent="0.25">
      <c r="A47" s="46" t="s">
        <v>72</v>
      </c>
      <c r="B47" s="47">
        <f t="shared" si="3"/>
        <v>0</v>
      </c>
      <c r="C47" s="48" t="s">
        <v>27</v>
      </c>
      <c r="E47" s="49" t="s">
        <v>72</v>
      </c>
      <c r="F47" s="43">
        <v>60</v>
      </c>
      <c r="G47" s="43">
        <v>15</v>
      </c>
      <c r="H47" s="43">
        <v>60</v>
      </c>
      <c r="I47" s="43">
        <v>15</v>
      </c>
      <c r="J47" s="43"/>
      <c r="K47" s="43"/>
      <c r="L47" s="43">
        <v>60</v>
      </c>
      <c r="M47" s="43">
        <v>15</v>
      </c>
      <c r="N47" s="43"/>
      <c r="O47" s="43"/>
      <c r="P47" s="50">
        <f t="shared" si="0"/>
        <v>2700</v>
      </c>
      <c r="Q47" s="44">
        <v>30</v>
      </c>
      <c r="R47" s="44">
        <v>15</v>
      </c>
      <c r="S47" s="44">
        <v>30</v>
      </c>
      <c r="T47" s="44">
        <v>15</v>
      </c>
      <c r="U47" s="44"/>
      <c r="V47" s="44"/>
      <c r="W47" s="44">
        <v>30</v>
      </c>
      <c r="X47" s="44">
        <v>15</v>
      </c>
      <c r="Y47" s="44"/>
      <c r="Z47" s="44"/>
      <c r="AA47" s="44"/>
      <c r="AB47" s="44"/>
      <c r="AC47" s="44">
        <f t="shared" si="1"/>
        <v>1350</v>
      </c>
      <c r="AD47" s="45">
        <f t="shared" si="4"/>
        <v>4050</v>
      </c>
    </row>
    <row r="48" spans="1:30" hidden="1" x14ac:dyDescent="0.25">
      <c r="A48" s="51" t="s">
        <v>73</v>
      </c>
      <c r="B48" s="47">
        <f t="shared" si="3"/>
        <v>0</v>
      </c>
      <c r="C48" s="48" t="s">
        <v>27</v>
      </c>
      <c r="E48" s="50" t="s">
        <v>73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50">
        <f t="shared" si="0"/>
        <v>0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>
        <f t="shared" si="1"/>
        <v>0</v>
      </c>
      <c r="AD48" s="45">
        <f t="shared" si="4"/>
        <v>0</v>
      </c>
    </row>
    <row r="49" spans="1:50" x14ac:dyDescent="0.25">
      <c r="A49" s="51" t="s">
        <v>74</v>
      </c>
      <c r="B49" s="47">
        <f t="shared" si="3"/>
        <v>0</v>
      </c>
      <c r="C49" s="48" t="s">
        <v>27</v>
      </c>
      <c r="E49" s="50" t="s">
        <v>74</v>
      </c>
      <c r="F49" s="43"/>
      <c r="G49" s="43"/>
      <c r="H49" s="43"/>
      <c r="I49" s="43"/>
      <c r="J49" s="43">
        <v>50</v>
      </c>
      <c r="K49" s="43">
        <v>5</v>
      </c>
      <c r="L49" s="43"/>
      <c r="M49" s="43"/>
      <c r="N49" s="43">
        <v>50</v>
      </c>
      <c r="O49" s="43">
        <v>5</v>
      </c>
      <c r="P49" s="50">
        <f t="shared" si="0"/>
        <v>500</v>
      </c>
      <c r="Q49" s="44"/>
      <c r="R49" s="44"/>
      <c r="S49" s="44"/>
      <c r="T49" s="44"/>
      <c r="U49" s="44">
        <v>40</v>
      </c>
      <c r="V49" s="44">
        <v>5</v>
      </c>
      <c r="W49" s="44"/>
      <c r="X49" s="44"/>
      <c r="Y49" s="44">
        <v>40</v>
      </c>
      <c r="Z49" s="44">
        <v>5</v>
      </c>
      <c r="AA49" s="44"/>
      <c r="AB49" s="44"/>
      <c r="AC49" s="44">
        <f t="shared" si="1"/>
        <v>400</v>
      </c>
      <c r="AD49" s="45">
        <f t="shared" si="4"/>
        <v>900</v>
      </c>
    </row>
    <row r="50" spans="1:50" hidden="1" x14ac:dyDescent="0.25">
      <c r="A50" s="51" t="s">
        <v>75</v>
      </c>
      <c r="B50" s="47">
        <f t="shared" si="3"/>
        <v>0</v>
      </c>
      <c r="C50" s="48" t="s">
        <v>27</v>
      </c>
      <c r="E50" s="50" t="s">
        <v>75</v>
      </c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>
        <f t="shared" si="0"/>
        <v>0</v>
      </c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>
        <f t="shared" si="1"/>
        <v>0</v>
      </c>
      <c r="AD50" s="45">
        <f t="shared" si="4"/>
        <v>0</v>
      </c>
    </row>
    <row r="51" spans="1:50" x14ac:dyDescent="0.25">
      <c r="A51" s="51" t="s">
        <v>76</v>
      </c>
      <c r="B51" s="47">
        <f t="shared" si="3"/>
        <v>0</v>
      </c>
      <c r="C51" s="48" t="s">
        <v>27</v>
      </c>
      <c r="E51" s="50" t="s">
        <v>76</v>
      </c>
      <c r="F51" s="43"/>
      <c r="G51" s="43"/>
      <c r="H51" s="43"/>
      <c r="I51" s="43"/>
      <c r="J51" s="43">
        <v>193</v>
      </c>
      <c r="K51" s="43">
        <v>9</v>
      </c>
      <c r="L51" s="43"/>
      <c r="M51" s="43"/>
      <c r="N51" s="43">
        <v>130.5</v>
      </c>
      <c r="O51" s="43">
        <v>9</v>
      </c>
      <c r="P51" s="43">
        <f t="shared" si="0"/>
        <v>2911.5</v>
      </c>
      <c r="Q51" s="44"/>
      <c r="R51" s="44"/>
      <c r="S51" s="44"/>
      <c r="T51" s="44"/>
      <c r="U51" s="44">
        <v>100</v>
      </c>
      <c r="V51" s="44">
        <v>9</v>
      </c>
      <c r="W51" s="44"/>
      <c r="X51" s="44"/>
      <c r="Y51" s="44">
        <v>100</v>
      </c>
      <c r="Z51" s="44">
        <v>9</v>
      </c>
      <c r="AA51" s="44"/>
      <c r="AB51" s="44"/>
      <c r="AC51" s="44">
        <f t="shared" si="1"/>
        <v>1800</v>
      </c>
      <c r="AD51" s="45">
        <f t="shared" si="4"/>
        <v>4711.5</v>
      </c>
    </row>
    <row r="52" spans="1:50" x14ac:dyDescent="0.25">
      <c r="A52" s="51" t="s">
        <v>77</v>
      </c>
      <c r="B52" s="47">
        <f t="shared" si="3"/>
        <v>0</v>
      </c>
      <c r="C52" s="48" t="s">
        <v>27</v>
      </c>
      <c r="E52" s="50" t="s">
        <v>78</v>
      </c>
      <c r="F52" s="43">
        <v>60</v>
      </c>
      <c r="G52" s="43">
        <v>10</v>
      </c>
      <c r="H52" s="43"/>
      <c r="I52" s="43"/>
      <c r="J52" s="43"/>
      <c r="K52" s="43"/>
      <c r="L52" s="43"/>
      <c r="M52" s="43"/>
      <c r="N52" s="43"/>
      <c r="O52" s="43"/>
      <c r="P52" s="50">
        <f t="shared" si="0"/>
        <v>600</v>
      </c>
      <c r="Q52" s="44">
        <v>50</v>
      </c>
      <c r="R52" s="44">
        <v>10</v>
      </c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>
        <f t="shared" si="1"/>
        <v>500</v>
      </c>
      <c r="AD52" s="45">
        <f t="shared" si="4"/>
        <v>1100</v>
      </c>
    </row>
    <row r="53" spans="1:50" x14ac:dyDescent="0.25">
      <c r="A53" s="46" t="s">
        <v>79</v>
      </c>
      <c r="B53" s="47">
        <f t="shared" si="3"/>
        <v>0</v>
      </c>
      <c r="C53" s="48" t="s">
        <v>27</v>
      </c>
      <c r="E53" s="49" t="s">
        <v>79</v>
      </c>
      <c r="F53" s="43"/>
      <c r="G53" s="43"/>
      <c r="H53" s="43"/>
      <c r="I53" s="43"/>
      <c r="J53" s="43">
        <f>+(84*21+67.5*30)/30</f>
        <v>126.3</v>
      </c>
      <c r="K53" s="43">
        <v>30</v>
      </c>
      <c r="L53" s="43"/>
      <c r="M53" s="43"/>
      <c r="N53" s="43"/>
      <c r="O53" s="43"/>
      <c r="P53" s="50">
        <f t="shared" si="0"/>
        <v>3789</v>
      </c>
      <c r="Q53" s="44"/>
      <c r="R53" s="44"/>
      <c r="S53" s="44"/>
      <c r="T53" s="44"/>
      <c r="U53" s="44">
        <f>+(70*21+67.5*30)/30</f>
        <v>116.5</v>
      </c>
      <c r="V53" s="44">
        <v>30</v>
      </c>
      <c r="W53" s="44"/>
      <c r="X53" s="44"/>
      <c r="Y53" s="44">
        <f>+(71.5)</f>
        <v>71.5</v>
      </c>
      <c r="Z53" s="44">
        <v>21</v>
      </c>
      <c r="AA53" s="44"/>
      <c r="AB53" s="44"/>
      <c r="AC53" s="44">
        <f t="shared" si="1"/>
        <v>4996.5</v>
      </c>
      <c r="AD53" s="45">
        <f t="shared" si="4"/>
        <v>8785.5</v>
      </c>
    </row>
    <row r="54" spans="1:50" x14ac:dyDescent="0.25">
      <c r="A54" s="46" t="s">
        <v>80</v>
      </c>
      <c r="B54" s="47">
        <f t="shared" si="3"/>
        <v>0</v>
      </c>
      <c r="C54" s="48" t="s">
        <v>27</v>
      </c>
      <c r="E54" s="49" t="s">
        <v>80</v>
      </c>
      <c r="F54" s="43"/>
      <c r="G54" s="43"/>
      <c r="H54" s="43"/>
      <c r="I54" s="43"/>
      <c r="J54" s="43">
        <f>+(17+66.5)</f>
        <v>83.5</v>
      </c>
      <c r="K54" s="43">
        <v>30</v>
      </c>
      <c r="L54" s="43"/>
      <c r="M54" s="43"/>
      <c r="N54" s="43">
        <v>66.5</v>
      </c>
      <c r="O54" s="43">
        <v>30</v>
      </c>
      <c r="P54" s="50">
        <f t="shared" si="0"/>
        <v>4500</v>
      </c>
      <c r="Q54" s="44"/>
      <c r="R54" s="44"/>
      <c r="S54" s="44"/>
      <c r="T54" s="44"/>
      <c r="U54" s="44">
        <f>63+17</f>
        <v>80</v>
      </c>
      <c r="V54" s="44">
        <v>30</v>
      </c>
      <c r="W54" s="44"/>
      <c r="X54" s="44"/>
      <c r="Y54" s="44">
        <v>58</v>
      </c>
      <c r="Z54" s="44">
        <v>30</v>
      </c>
      <c r="AA54" s="44"/>
      <c r="AB54" s="44"/>
      <c r="AC54" s="44">
        <f t="shared" si="1"/>
        <v>4140</v>
      </c>
      <c r="AD54" s="45">
        <f t="shared" si="4"/>
        <v>8640</v>
      </c>
    </row>
    <row r="55" spans="1:50" ht="15.75" thickBot="1" x14ac:dyDescent="0.3">
      <c r="A55" s="52" t="s">
        <v>81</v>
      </c>
      <c r="B55" s="53">
        <f t="shared" si="3"/>
        <v>0</v>
      </c>
      <c r="C55" s="54" t="s">
        <v>27</v>
      </c>
      <c r="E55" s="50" t="s">
        <v>81</v>
      </c>
      <c r="F55" s="43"/>
      <c r="G55" s="43"/>
      <c r="H55" s="43"/>
      <c r="I55" s="43"/>
      <c r="J55" s="43">
        <v>90</v>
      </c>
      <c r="K55" s="43">
        <v>4</v>
      </c>
      <c r="L55" s="43"/>
      <c r="M55" s="43"/>
      <c r="N55" s="43"/>
      <c r="O55" s="43"/>
      <c r="P55" s="43">
        <f t="shared" si="0"/>
        <v>360</v>
      </c>
      <c r="Q55" s="44"/>
      <c r="R55" s="44"/>
      <c r="S55" s="44"/>
      <c r="T55" s="44"/>
      <c r="U55" s="44">
        <v>100</v>
      </c>
      <c r="V55" s="44">
        <v>4</v>
      </c>
      <c r="W55" s="44"/>
      <c r="X55" s="44"/>
      <c r="Y55" s="44">
        <v>100</v>
      </c>
      <c r="Z55" s="44">
        <v>4</v>
      </c>
      <c r="AA55" s="44"/>
      <c r="AB55" s="44"/>
      <c r="AC55" s="44">
        <f t="shared" si="1"/>
        <v>800</v>
      </c>
      <c r="AD55" s="45">
        <f t="shared" si="4"/>
        <v>1160</v>
      </c>
    </row>
    <row r="58" spans="1:50" x14ac:dyDescent="0.25"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/>
    </row>
    <row r="59" spans="1:50" x14ac:dyDescent="0.25"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</row>
    <row r="60" spans="1:50" ht="90" x14ac:dyDescent="0.25">
      <c r="F60" s="58" t="s">
        <v>24</v>
      </c>
      <c r="G60" s="58" t="s">
        <v>26</v>
      </c>
      <c r="H60" s="58" t="s">
        <v>28</v>
      </c>
      <c r="I60" s="58" t="s">
        <v>29</v>
      </c>
      <c r="J60" s="58" t="s">
        <v>30</v>
      </c>
      <c r="K60" s="58" t="s">
        <v>31</v>
      </c>
      <c r="L60" s="58" t="s">
        <v>32</v>
      </c>
      <c r="M60" s="58" t="s">
        <v>33</v>
      </c>
      <c r="N60" s="58" t="s">
        <v>34</v>
      </c>
      <c r="O60" s="58" t="s">
        <v>35</v>
      </c>
      <c r="P60" s="58" t="s">
        <v>36</v>
      </c>
      <c r="Q60" s="58" t="s">
        <v>37</v>
      </c>
      <c r="R60" s="58" t="s">
        <v>38</v>
      </c>
      <c r="S60" s="58" t="s">
        <v>39</v>
      </c>
      <c r="T60" s="58" t="s">
        <v>40</v>
      </c>
      <c r="U60" s="58" t="s">
        <v>41</v>
      </c>
      <c r="V60" s="58" t="s">
        <v>42</v>
      </c>
      <c r="W60" s="58" t="s">
        <v>44</v>
      </c>
      <c r="X60" s="58" t="s">
        <v>46</v>
      </c>
      <c r="Y60" s="58" t="s">
        <v>48</v>
      </c>
      <c r="Z60" s="58" t="s">
        <v>49</v>
      </c>
      <c r="AA60" s="58" t="s">
        <v>50</v>
      </c>
      <c r="AB60" s="58" t="s">
        <v>51</v>
      </c>
      <c r="AC60" s="58" t="s">
        <v>53</v>
      </c>
      <c r="AD60" s="58" t="s">
        <v>54</v>
      </c>
      <c r="AE60" s="58" t="s">
        <v>82</v>
      </c>
      <c r="AF60" s="58" t="s">
        <v>58</v>
      </c>
      <c r="AG60" s="58" t="s">
        <v>83</v>
      </c>
      <c r="AH60" s="58" t="s">
        <v>62</v>
      </c>
      <c r="AI60" s="58" t="s">
        <v>63</v>
      </c>
      <c r="AJ60" s="58" t="s">
        <v>84</v>
      </c>
      <c r="AK60" s="58" t="s">
        <v>67</v>
      </c>
      <c r="AL60" s="58" t="s">
        <v>68</v>
      </c>
      <c r="AM60" s="58" t="s">
        <v>69</v>
      </c>
      <c r="AN60" s="58" t="s">
        <v>70</v>
      </c>
      <c r="AO60" s="58" t="s">
        <v>71</v>
      </c>
      <c r="AP60" s="58" t="s">
        <v>72</v>
      </c>
      <c r="AQ60" s="58" t="s">
        <v>73</v>
      </c>
      <c r="AR60" s="58" t="s">
        <v>74</v>
      </c>
      <c r="AS60" s="58" t="s">
        <v>75</v>
      </c>
      <c r="AT60" s="58" t="s">
        <v>76</v>
      </c>
      <c r="AU60" s="58" t="s">
        <v>78</v>
      </c>
      <c r="AV60" s="58" t="s">
        <v>79</v>
      </c>
      <c r="AW60" s="58" t="s">
        <v>80</v>
      </c>
      <c r="AX60" s="58" t="s">
        <v>81</v>
      </c>
    </row>
    <row r="61" spans="1:50" x14ac:dyDescent="0.25">
      <c r="F61" s="44">
        <f>+AD11</f>
        <v>1800</v>
      </c>
      <c r="G61" s="44">
        <f>+AD12</f>
        <v>0</v>
      </c>
      <c r="H61" s="44">
        <f>+AD13</f>
        <v>2700</v>
      </c>
      <c r="I61" s="44">
        <f>+AD14</f>
        <v>4500</v>
      </c>
      <c r="J61" s="44">
        <f>+AD15</f>
        <v>0</v>
      </c>
      <c r="K61" s="44">
        <f>+AD16</f>
        <v>1280</v>
      </c>
      <c r="L61" s="44">
        <f>+AD17</f>
        <v>0</v>
      </c>
      <c r="M61" s="44">
        <f>+AD18</f>
        <v>0</v>
      </c>
      <c r="N61" s="44">
        <f>+AD19</f>
        <v>1100</v>
      </c>
      <c r="O61" s="44">
        <f>+AD20</f>
        <v>0</v>
      </c>
      <c r="P61" s="44">
        <f>+AD21</f>
        <v>3240</v>
      </c>
      <c r="Q61" s="44">
        <f>+AD22</f>
        <v>0</v>
      </c>
      <c r="R61" s="44">
        <f>+AD23</f>
        <v>0</v>
      </c>
      <c r="S61" s="44">
        <f>+AD24</f>
        <v>750</v>
      </c>
      <c r="T61" s="44">
        <f>+AD25</f>
        <v>140</v>
      </c>
      <c r="U61" s="44">
        <f>+AD26</f>
        <v>0</v>
      </c>
      <c r="V61" s="44">
        <f>+AD27</f>
        <v>0</v>
      </c>
      <c r="W61" s="44">
        <f>+AD28</f>
        <v>0</v>
      </c>
      <c r="X61" s="44">
        <f>+AD29</f>
        <v>0</v>
      </c>
      <c r="Y61" s="44">
        <f>+AD30</f>
        <v>30495</v>
      </c>
      <c r="Z61" s="44">
        <f>+AD31</f>
        <v>1260</v>
      </c>
      <c r="AA61" s="44">
        <f>+AD32</f>
        <v>0</v>
      </c>
      <c r="AB61" s="44">
        <f>+AD33</f>
        <v>0</v>
      </c>
      <c r="AC61" s="44">
        <f>+AD34</f>
        <v>0</v>
      </c>
      <c r="AD61" s="44">
        <f>+AD35</f>
        <v>0</v>
      </c>
      <c r="AE61" s="44">
        <f>+AD36</f>
        <v>0</v>
      </c>
      <c r="AF61" s="44">
        <f>+AD37</f>
        <v>56</v>
      </c>
      <c r="AG61" s="44">
        <f>+AD38</f>
        <v>10800</v>
      </c>
      <c r="AH61" s="44">
        <f>+AD39</f>
        <v>0</v>
      </c>
      <c r="AI61" s="44">
        <f>+AD40</f>
        <v>0</v>
      </c>
      <c r="AJ61" s="44">
        <f>+AD41</f>
        <v>21600</v>
      </c>
      <c r="AK61" s="44">
        <f>+AD42</f>
        <v>1260</v>
      </c>
      <c r="AL61" s="44">
        <f>+AD43</f>
        <v>0</v>
      </c>
      <c r="AM61" s="44">
        <f>+AD44</f>
        <v>0</v>
      </c>
      <c r="AN61" s="44">
        <f>+$AD45</f>
        <v>1165</v>
      </c>
      <c r="AO61" s="44">
        <f>+$AD46</f>
        <v>0</v>
      </c>
      <c r="AP61" s="44">
        <f>+$AD47</f>
        <v>4050</v>
      </c>
      <c r="AQ61" s="44">
        <f>+$AD448</f>
        <v>0</v>
      </c>
      <c r="AR61" s="44">
        <f>+$AD49</f>
        <v>900</v>
      </c>
      <c r="AS61" s="44">
        <f>+$AD50</f>
        <v>0</v>
      </c>
      <c r="AT61" s="44">
        <f>+$AD51</f>
        <v>4711.5</v>
      </c>
      <c r="AU61" s="44">
        <f>+$AD52</f>
        <v>1100</v>
      </c>
      <c r="AV61" s="44">
        <f>+$AD53</f>
        <v>8785.5</v>
      </c>
      <c r="AW61" s="44">
        <f>+$AD54</f>
        <v>8640</v>
      </c>
      <c r="AX61" s="44">
        <f>+$AD55</f>
        <v>1160</v>
      </c>
    </row>
    <row r="62" spans="1:50" x14ac:dyDescent="0.25">
      <c r="E62" s="50" t="s">
        <v>85</v>
      </c>
      <c r="F62" s="50">
        <f>+F61/1000</f>
        <v>1.8</v>
      </c>
      <c r="G62" s="50">
        <f t="shared" ref="G62:AE62" si="5">+G61/1000</f>
        <v>0</v>
      </c>
      <c r="H62" s="50">
        <f t="shared" si="5"/>
        <v>2.7</v>
      </c>
      <c r="I62" s="50">
        <f t="shared" si="5"/>
        <v>4.5</v>
      </c>
      <c r="J62" s="50">
        <f t="shared" si="5"/>
        <v>0</v>
      </c>
      <c r="K62" s="50">
        <f t="shared" si="5"/>
        <v>1.28</v>
      </c>
      <c r="L62" s="50">
        <f t="shared" si="5"/>
        <v>0</v>
      </c>
      <c r="M62" s="50">
        <f t="shared" si="5"/>
        <v>0</v>
      </c>
      <c r="N62" s="50">
        <f t="shared" si="5"/>
        <v>1.1000000000000001</v>
      </c>
      <c r="O62" s="50">
        <f t="shared" si="5"/>
        <v>0</v>
      </c>
      <c r="P62" s="50">
        <f t="shared" si="5"/>
        <v>3.24</v>
      </c>
      <c r="Q62" s="50">
        <f t="shared" si="5"/>
        <v>0</v>
      </c>
      <c r="R62" s="50">
        <f t="shared" si="5"/>
        <v>0</v>
      </c>
      <c r="S62" s="50">
        <f t="shared" si="5"/>
        <v>0.75</v>
      </c>
      <c r="T62" s="50">
        <f t="shared" si="5"/>
        <v>0.14000000000000001</v>
      </c>
      <c r="U62" s="50">
        <f t="shared" si="5"/>
        <v>0</v>
      </c>
      <c r="V62" s="50">
        <f t="shared" si="5"/>
        <v>0</v>
      </c>
      <c r="W62" s="50">
        <f t="shared" si="5"/>
        <v>0</v>
      </c>
      <c r="X62" s="50">
        <f t="shared" si="5"/>
        <v>0</v>
      </c>
      <c r="Y62" s="50">
        <f t="shared" si="5"/>
        <v>30.495000000000001</v>
      </c>
      <c r="Z62" s="50">
        <f t="shared" si="5"/>
        <v>1.26</v>
      </c>
      <c r="AA62" s="50">
        <f t="shared" si="5"/>
        <v>0</v>
      </c>
      <c r="AB62" s="50">
        <f t="shared" si="5"/>
        <v>0</v>
      </c>
      <c r="AC62" s="50">
        <f t="shared" si="5"/>
        <v>0</v>
      </c>
      <c r="AD62" s="50">
        <f t="shared" si="5"/>
        <v>0</v>
      </c>
      <c r="AE62" s="50">
        <f t="shared" si="5"/>
        <v>0</v>
      </c>
      <c r="AF62" s="50">
        <f>+AF61</f>
        <v>56</v>
      </c>
      <c r="AG62" s="50">
        <f t="shared" ref="AG62:AX62" si="6">+AG61/1000</f>
        <v>10.8</v>
      </c>
      <c r="AH62" s="50">
        <f t="shared" si="6"/>
        <v>0</v>
      </c>
      <c r="AI62" s="50">
        <f t="shared" si="6"/>
        <v>0</v>
      </c>
      <c r="AJ62" s="50">
        <f t="shared" si="6"/>
        <v>21.6</v>
      </c>
      <c r="AK62" s="50">
        <f t="shared" si="6"/>
        <v>1.26</v>
      </c>
      <c r="AL62" s="50">
        <f t="shared" si="6"/>
        <v>0</v>
      </c>
      <c r="AM62" s="50">
        <f t="shared" si="6"/>
        <v>0</v>
      </c>
      <c r="AN62" s="50">
        <f t="shared" si="6"/>
        <v>1.165</v>
      </c>
      <c r="AO62" s="50">
        <f t="shared" si="6"/>
        <v>0</v>
      </c>
      <c r="AP62" s="50">
        <f t="shared" si="6"/>
        <v>4.05</v>
      </c>
      <c r="AQ62" s="50">
        <f t="shared" si="6"/>
        <v>0</v>
      </c>
      <c r="AR62" s="50">
        <f t="shared" si="6"/>
        <v>0.9</v>
      </c>
      <c r="AS62" s="50">
        <f t="shared" si="6"/>
        <v>0</v>
      </c>
      <c r="AT62" s="50">
        <f t="shared" si="6"/>
        <v>4.7115</v>
      </c>
      <c r="AU62" s="50">
        <f t="shared" si="6"/>
        <v>1.1000000000000001</v>
      </c>
      <c r="AV62" s="50">
        <f t="shared" si="6"/>
        <v>8.7855000000000008</v>
      </c>
      <c r="AW62" s="50">
        <f t="shared" si="6"/>
        <v>8.64</v>
      </c>
      <c r="AX62" s="50">
        <f t="shared" si="6"/>
        <v>1.1599999999999999</v>
      </c>
    </row>
  </sheetData>
  <sheetProtection algorithmName="SHA-512" hashValue="K2ZatZdyzR7lGuHqdgOLq8vZmZ+xm0DJWozV2xbOwO4ixLQnrOp7FlMngaGGABdWzl0zRyYNTyJldYyCSILkpQ==" saltValue="f2c4m6jalSWVw4wEFIa9Bw==" spinCount="100000" sheet="1" objects="1" scenarios="1"/>
  <mergeCells count="29">
    <mergeCell ref="U9:V9"/>
    <mergeCell ref="W9:X9"/>
    <mergeCell ref="Y9:Z9"/>
    <mergeCell ref="AA9:AB9"/>
    <mergeCell ref="AC9:AC10"/>
    <mergeCell ref="F58:R58"/>
    <mergeCell ref="J9:K9"/>
    <mergeCell ref="L9:M9"/>
    <mergeCell ref="N9:O9"/>
    <mergeCell ref="P9:P10"/>
    <mergeCell ref="Q9:R9"/>
    <mergeCell ref="S9:T9"/>
    <mergeCell ref="E5:Z6"/>
    <mergeCell ref="AA5:AB6"/>
    <mergeCell ref="AC5:AC6"/>
    <mergeCell ref="AD5:AD10"/>
    <mergeCell ref="F7:P7"/>
    <mergeCell ref="Q7:AC7"/>
    <mergeCell ref="F8:P8"/>
    <mergeCell ref="Q8:AC8"/>
    <mergeCell ref="F9:G9"/>
    <mergeCell ref="H9:I9"/>
    <mergeCell ref="A1:C1"/>
    <mergeCell ref="A2:C2"/>
    <mergeCell ref="B3:C3"/>
    <mergeCell ref="B4:C4"/>
    <mergeCell ref="A5:A10"/>
    <mergeCell ref="B5:B10"/>
    <mergeCell ref="C5:C10"/>
  </mergeCells>
  <pageMargins left="0.31496062992125984" right="0.31496062992125984" top="0.35433070866141736" bottom="0.35433070866141736" header="0" footer="0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CASA UNIVERSITARIA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2020-01-31T20:36:06Z</dcterms:created>
  <dcterms:modified xsi:type="dcterms:W3CDTF">2020-01-31T20:37:18Z</dcterms:modified>
</cp:coreProperties>
</file>