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37" documentId="8_{864C2D38-7D01-4325-AD32-6FBC886DAFEF}" xr6:coauthVersionLast="47" xr6:coauthVersionMax="47" xr10:uidLastSave="{7CF1D13F-B44F-4736-B8C8-7CF8338EC981}"/>
  <bookViews>
    <workbookView xWindow="-120" yWindow="-120" windowWidth="24240" windowHeight="13140" xr2:uid="{C9573DEA-5AA9-4DF8-83A6-FD7906298CA4}"/>
  </bookViews>
  <sheets>
    <sheet name="MODALIDAD PROPIA E INTERC.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X40" i="1" l="1"/>
  <c r="AS40" i="1"/>
  <c r="AL40" i="1"/>
  <c r="AE40" i="1"/>
  <c r="X40" i="1"/>
  <c r="AX39" i="1"/>
  <c r="AS39" i="1"/>
  <c r="AL39" i="1"/>
  <c r="AE39" i="1"/>
  <c r="X39" i="1"/>
  <c r="AX38" i="1"/>
  <c r="AS38" i="1"/>
  <c r="AL38" i="1"/>
  <c r="AE38" i="1"/>
  <c r="X38" i="1"/>
  <c r="AX37" i="1"/>
  <c r="AS37" i="1"/>
  <c r="AL37" i="1"/>
  <c r="AE37" i="1"/>
  <c r="X37" i="1"/>
  <c r="AX36" i="1"/>
  <c r="AS36" i="1"/>
  <c r="AL36" i="1"/>
  <c r="AE36" i="1"/>
  <c r="Y36" i="1"/>
  <c r="X36" i="1"/>
  <c r="AX35" i="1"/>
  <c r="AS35" i="1"/>
  <c r="AL35" i="1"/>
  <c r="AE35" i="1"/>
  <c r="X35" i="1"/>
  <c r="AX34" i="1"/>
  <c r="AS34" i="1"/>
  <c r="AL34" i="1"/>
  <c r="AE34" i="1"/>
  <c r="X34" i="1"/>
  <c r="AX33" i="1"/>
  <c r="AS33" i="1"/>
  <c r="AL33" i="1"/>
  <c r="AE33" i="1"/>
  <c r="Y33" i="1"/>
  <c r="X33" i="1"/>
  <c r="R33" i="1"/>
  <c r="AX32" i="1"/>
  <c r="AS32" i="1"/>
  <c r="AL32" i="1"/>
  <c r="AE32" i="1"/>
  <c r="X32" i="1"/>
  <c r="AX31" i="1"/>
  <c r="AS31" i="1"/>
  <c r="AL31" i="1"/>
  <c r="AE31" i="1"/>
  <c r="X31" i="1"/>
  <c r="AX30" i="1"/>
  <c r="AM30" i="1"/>
  <c r="AS30" i="1" s="1"/>
  <c r="AL30" i="1"/>
  <c r="AE30" i="1"/>
  <c r="X30" i="1"/>
  <c r="AX29" i="1"/>
  <c r="AS29" i="1"/>
  <c r="AL29" i="1"/>
  <c r="AE29" i="1"/>
  <c r="X29" i="1"/>
  <c r="AX28" i="1"/>
  <c r="AS28" i="1"/>
  <c r="AL28" i="1"/>
  <c r="AE28" i="1"/>
  <c r="X28" i="1"/>
  <c r="AX27" i="1"/>
  <c r="AS27" i="1"/>
  <c r="AL27" i="1"/>
  <c r="AE27" i="1"/>
  <c r="X27" i="1"/>
  <c r="AX26" i="1"/>
  <c r="AS26" i="1"/>
  <c r="AL26" i="1"/>
  <c r="AE26" i="1"/>
  <c r="X26" i="1"/>
  <c r="AX25" i="1"/>
  <c r="AS25" i="1"/>
  <c r="AL25" i="1"/>
  <c r="AE25" i="1"/>
  <c r="X25" i="1"/>
  <c r="AX24" i="1"/>
  <c r="AS24" i="1"/>
  <c r="AL24" i="1"/>
  <c r="Y24" i="1"/>
  <c r="AE24" i="1" s="1"/>
  <c r="R24" i="1"/>
  <c r="X24" i="1" s="1"/>
  <c r="AX23" i="1"/>
  <c r="AS23" i="1"/>
  <c r="AL23" i="1"/>
  <c r="AE23" i="1"/>
  <c r="X23" i="1"/>
  <c r="AX22" i="1"/>
  <c r="AS22" i="1"/>
  <c r="AL22" i="1"/>
  <c r="AE22" i="1"/>
  <c r="X22" i="1"/>
  <c r="AX21" i="1"/>
  <c r="AS21" i="1"/>
  <c r="AL21" i="1"/>
  <c r="AE21" i="1"/>
  <c r="X21" i="1"/>
  <c r="AX20" i="1"/>
  <c r="AS20" i="1"/>
  <c r="AF20" i="1"/>
  <c r="AL20" i="1" s="1"/>
  <c r="AE20" i="1"/>
  <c r="X20" i="1"/>
  <c r="AX19" i="1"/>
  <c r="AS19" i="1"/>
  <c r="AL19" i="1"/>
  <c r="AE19" i="1"/>
  <c r="Y19" i="1"/>
  <c r="X19" i="1"/>
  <c r="AX18" i="1"/>
  <c r="AS18" i="1"/>
  <c r="AL18" i="1"/>
  <c r="AE18" i="1"/>
  <c r="X18" i="1"/>
  <c r="AX17" i="1"/>
  <c r="AS17" i="1"/>
  <c r="AL17" i="1"/>
  <c r="AE17" i="1"/>
  <c r="X17" i="1"/>
  <c r="AX16" i="1"/>
  <c r="AS16" i="1"/>
  <c r="AL16" i="1"/>
  <c r="AE16" i="1"/>
  <c r="X16" i="1"/>
  <c r="AX15" i="1"/>
  <c r="AS15" i="1"/>
  <c r="AL15" i="1"/>
  <c r="AE15" i="1"/>
  <c r="X15" i="1"/>
  <c r="AX14" i="1"/>
  <c r="AS14" i="1"/>
  <c r="AL14" i="1"/>
  <c r="AE14" i="1"/>
  <c r="X14" i="1"/>
  <c r="AX13" i="1"/>
  <c r="AS13" i="1"/>
  <c r="AL13" i="1"/>
  <c r="AE13" i="1"/>
  <c r="X13" i="1"/>
  <c r="AX12" i="1"/>
  <c r="AS12" i="1"/>
  <c r="AL12" i="1"/>
  <c r="AE12" i="1"/>
  <c r="X12" i="1"/>
  <c r="AX11" i="1"/>
  <c r="AS11" i="1"/>
  <c r="AL11" i="1"/>
  <c r="AE11" i="1"/>
  <c r="X11" i="1"/>
  <c r="AX10" i="1"/>
  <c r="AS10" i="1"/>
  <c r="AL10" i="1"/>
  <c r="AE10" i="1"/>
  <c r="X10" i="1"/>
  <c r="AX9" i="1"/>
  <c r="AS9" i="1"/>
  <c r="AL9" i="1"/>
  <c r="AE9" i="1"/>
  <c r="X9" i="1"/>
  <c r="C7" i="1"/>
  <c r="AY15" i="1" l="1"/>
  <c r="C15" i="1" s="1"/>
  <c r="AY26" i="1"/>
  <c r="C26" i="1" s="1"/>
  <c r="AY14" i="1"/>
  <c r="C14" i="1" s="1"/>
  <c r="AY38" i="1"/>
  <c r="C38" i="1" s="1"/>
  <c r="AY11" i="1"/>
  <c r="C11" i="1" s="1"/>
  <c r="AY37" i="1"/>
  <c r="C37" i="1" s="1"/>
  <c r="AY27" i="1"/>
  <c r="C27" i="1" s="1"/>
  <c r="AY25" i="1"/>
  <c r="C25" i="1" s="1"/>
  <c r="AY22" i="1"/>
  <c r="C22" i="1" s="1"/>
  <c r="AY17" i="1"/>
  <c r="C17" i="1" s="1"/>
  <c r="AY20" i="1"/>
  <c r="C20" i="1" s="1"/>
  <c r="AY34" i="1"/>
  <c r="C34" i="1" s="1"/>
  <c r="AY19" i="1"/>
  <c r="C19" i="1" s="1"/>
  <c r="AY23" i="1"/>
  <c r="C23" i="1" s="1"/>
  <c r="AY28" i="1"/>
  <c r="C28" i="1" s="1"/>
  <c r="AY31" i="1"/>
  <c r="C31" i="1" s="1"/>
  <c r="AY16" i="1"/>
  <c r="C16" i="1" s="1"/>
  <c r="AY30" i="1"/>
  <c r="C30" i="1" s="1"/>
  <c r="AY10" i="1"/>
  <c r="C10" i="1" s="1"/>
  <c r="AY13" i="1"/>
  <c r="C13" i="1" s="1"/>
  <c r="AY24" i="1"/>
  <c r="C24" i="1" s="1"/>
  <c r="AY33" i="1"/>
  <c r="C33" i="1" s="1"/>
  <c r="AY36" i="1"/>
  <c r="C36" i="1" s="1"/>
  <c r="AY18" i="1"/>
  <c r="C18" i="1" s="1"/>
  <c r="AY21" i="1"/>
  <c r="C21" i="1" s="1"/>
  <c r="AY32" i="1"/>
  <c r="C32" i="1" s="1"/>
  <c r="AY12" i="1"/>
  <c r="C12" i="1" s="1"/>
  <c r="AY29" i="1"/>
  <c r="C29" i="1" s="1"/>
  <c r="AY35" i="1"/>
  <c r="C35" i="1" s="1"/>
  <c r="AY9" i="1"/>
  <c r="C9" i="1" s="1"/>
  <c r="AY40" i="1"/>
  <c r="C40" i="1" s="1"/>
  <c r="AY39" i="1"/>
  <c r="C39" i="1" s="1"/>
</calcChain>
</file>

<file path=xl/sharedStrings.xml><?xml version="1.0" encoding="utf-8"?>
<sst xmlns="http://schemas.openxmlformats.org/spreadsheetml/2006/main" count="173" uniqueCount="103">
  <si>
    <t xml:space="preserve">MODALIDAD PROPIA E INTERCULTURAL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</si>
  <si>
    <t>RANGO ETARIO DE LOS BENEFICIARIOS</t>
  </si>
  <si>
    <t>Entre 6 meses y 11 meses 30 días de edad</t>
  </si>
  <si>
    <t>De 1 año a 23 meses y 30 días de edad</t>
  </si>
  <si>
    <t>TOTAL ESTIMADO POR CUPO ASIGNADO (g/cc/unid)</t>
  </si>
  <si>
    <t>de 2 años a 5 años y 11 meses</t>
  </si>
  <si>
    <t>De 6 años a 9 años y 11 meses</t>
  </si>
  <si>
    <t>6-11 meses y 30 días</t>
  </si>
  <si>
    <t>1 año a 23 meses 30 días</t>
  </si>
  <si>
    <t>2 AÑOS A 5 AÑOS 11 MESES</t>
  </si>
  <si>
    <t>6AÑOS A 9 AÑOS 11 MESES</t>
  </si>
  <si>
    <t>TOTAL  BENEFICIARIOS ATENDIDOS</t>
  </si>
  <si>
    <t>CANTIDES PROMEDIO</t>
  </si>
  <si>
    <t>NOTAS DE CÁLCULO</t>
  </si>
  <si>
    <t>TOTAL/MES-CUPO (g, ml, unid)</t>
  </si>
  <si>
    <t>GRUPO DE ALMENTOS</t>
  </si>
  <si>
    <t>ALIMENTO A SUMINISTRAR</t>
  </si>
  <si>
    <t>CANTIDAD ESTIMADA
(Kg, L o unid)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</si>
  <si>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</si>
  <si>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</si>
  <si>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</si>
  <si>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</si>
  <si>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</si>
  <si>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</si>
  <si>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0,5 intercambios 22 dias</t>
  </si>
  <si>
    <t>1 intercambio 22 dias</t>
  </si>
  <si>
    <t>1 intercambio 30 dias</t>
  </si>
  <si>
    <t>LECHE ENTERA UHT o PASTEURIZADA</t>
  </si>
  <si>
    <t>1 intercambio 30 días</t>
  </si>
  <si>
    <t>CARNES O HUEVOS O QUESO</t>
  </si>
  <si>
    <t>ATUN ENLATADO</t>
  </si>
  <si>
    <t>CARNE MAGRA DE CERDO</t>
  </si>
  <si>
    <t>0,5 intercambios 2 dias</t>
  </si>
  <si>
    <t>0,75 intercambios 4 dias</t>
  </si>
  <si>
    <t>2,5 intercambios 4 dias</t>
  </si>
  <si>
    <t>CARNE MAGRA DE POLLO</t>
  </si>
  <si>
    <t>0,5 intercambios 8 dias</t>
  </si>
  <si>
    <t>0,75 intercambios 8 dias</t>
  </si>
  <si>
    <t>2,5 intercambios 8 dias</t>
  </si>
  <si>
    <t>3 intercambios 8 dias</t>
  </si>
  <si>
    <t>CARNE MAGRA DE RES</t>
  </si>
  <si>
    <t>2,5intercambios 8 dias</t>
  </si>
  <si>
    <t>VISCERAS</t>
  </si>
  <si>
    <t>HUEVO</t>
  </si>
  <si>
    <t>0,5 intercambios 30 días</t>
  </si>
  <si>
    <t>1 intercambio 24 días</t>
  </si>
  <si>
    <t>PESCADO</t>
  </si>
  <si>
    <t>0,5 intercambios 4 dias</t>
  </si>
  <si>
    <t>2,5 intercambio 4 dias</t>
  </si>
  <si>
    <t>3 intercambio 4 dias</t>
  </si>
  <si>
    <t>QUESO</t>
  </si>
  <si>
    <t>0,5 intercambios  4 días</t>
  </si>
  <si>
    <t>0,5 intercambios 4 días</t>
  </si>
  <si>
    <t>1,75 intercambio 8 días</t>
  </si>
  <si>
    <t>LEGUMINOSA</t>
  </si>
  <si>
    <t>FRIJOL</t>
  </si>
  <si>
    <t>LENTEJA</t>
  </si>
  <si>
    <t>FRUTA COSECHA</t>
  </si>
  <si>
    <t>FRUTA</t>
  </si>
  <si>
    <t>0,75 intercambios 30 días, utilizable 80%</t>
  </si>
  <si>
    <t>1 intercambio 30 días, utilizable 80%</t>
  </si>
  <si>
    <t>VERDURA</t>
  </si>
  <si>
    <t>VERDURAS</t>
  </si>
  <si>
    <t>0,75 intercambios 30 días</t>
  </si>
  <si>
    <t>1 intercambios 30 días</t>
  </si>
  <si>
    <t>CEREALES</t>
  </si>
  <si>
    <t>ACOMPAÑANTE DERIVADO DE CEREAL (pan, galleta, papilla de cereal)</t>
  </si>
  <si>
    <t>1 intercambio de galletas, 30 días y medio de pan 30 dias</t>
  </si>
  <si>
    <t>1 intercambio de galletas, 30 días y uno de pan 30 dias</t>
  </si>
  <si>
    <t>ARROZ BLANCO</t>
  </si>
  <si>
    <t>0,2intercambios, 23 días</t>
  </si>
  <si>
    <t>0,2 intercambios, 23 días</t>
  </si>
  <si>
    <t>0,5 intercambios, 23 días</t>
  </si>
  <si>
    <t>PASTAS ALIMENTICIAS</t>
  </si>
  <si>
    <t>0,2intercambios, 7 días</t>
  </si>
  <si>
    <t>0,2 intercambios, 7 días</t>
  </si>
  <si>
    <t>0,5 intercambios, 7 días</t>
  </si>
  <si>
    <t>AVENA EN HOJUELAS</t>
  </si>
  <si>
    <t>HARINA DE MAÍZ</t>
  </si>
  <si>
    <t>0,3intercambios, 30 días</t>
  </si>
  <si>
    <t>0,5 intercambios, 30 días</t>
  </si>
  <si>
    <t>HARINA DE TRIGO</t>
  </si>
  <si>
    <t>0,2intercambios, 30 días</t>
  </si>
  <si>
    <t>CEREAL</t>
  </si>
  <si>
    <t>TUBÉRCULOS, RAICES O PLATANOS</t>
  </si>
  <si>
    <t>TUBÉRCULOS, RAICES O PLÁTANOS</t>
  </si>
  <si>
    <t>0,3 intercambios, 30 días. Parte utilizable 80%</t>
  </si>
  <si>
    <t>0,5 intercambios, 30 días. Parte utilizable 80%</t>
  </si>
  <si>
    <t>GRASAS</t>
  </si>
  <si>
    <t>MANTEQUILLA SIN SAL</t>
  </si>
  <si>
    <t>MARGARINA</t>
  </si>
  <si>
    <t>ACEITE DE GIRASOL, MAÍZ O SOYA</t>
  </si>
  <si>
    <t>1,5 intercambios 30 días</t>
  </si>
  <si>
    <t>0,75 intercambios 30días</t>
  </si>
  <si>
    <t>2 intercambios 30días</t>
  </si>
  <si>
    <t>FRUOS SECOS</t>
  </si>
  <si>
    <t>MANI</t>
  </si>
  <si>
    <t>1 intercambio 15 días</t>
  </si>
  <si>
    <t>AZÚCARES</t>
  </si>
  <si>
    <t>AZÚCAR</t>
  </si>
  <si>
    <t>CHOCOLATE</t>
  </si>
  <si>
    <t>PANELA</t>
  </si>
  <si>
    <t>1 intercambio  30 días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</si>
</sst>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2">
    <xf numFmtId="0" fontId="0" fillId="0" borderId="0" xfId="0"/>
    <xf numFmtId="0" fontId="4" fillId="0" borderId="0" xfId="0" applyFont="1" applyAlignment="1" applyProtection="1">
      <alignment vertical="top"/>
      <protection hidden="1"/>
    </xf>
    <xf numFmtId="0" fontId="4" fillId="0" borderId="4" xfId="0" applyFont="1" applyBorder="1" applyAlignment="1" applyProtection="1">
      <alignment vertical="top"/>
      <protection hidden="1"/>
    </xf>
    <xf numFmtId="0" fontId="0" fillId="0" borderId="0" xfId="0" applyProtection="1">
      <protection hidden="1"/>
    </xf>
    <xf numFmtId="0" fontId="0" fillId="3" borderId="6" xfId="0" applyFill="1" applyBorder="1" applyAlignment="1" applyProtection="1">
      <alignment horizontal="right"/>
      <protection hidden="1"/>
    </xf>
    <xf numFmtId="0" fontId="0" fillId="0" borderId="7" xfId="0" applyBorder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0" fillId="3" borderId="6" xfId="0" applyFill="1" applyBorder="1" applyProtection="1">
      <protection hidden="1"/>
    </xf>
    <xf numFmtId="0" fontId="6" fillId="0" borderId="0" xfId="0" applyFont="1" applyAlignment="1">
      <alignment vertical="center" wrapText="1"/>
    </xf>
    <xf numFmtId="0" fontId="6" fillId="3" borderId="17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0" fillId="3" borderId="21" xfId="0" applyFill="1" applyBorder="1" applyAlignment="1" applyProtection="1">
      <alignment vertical="center" wrapText="1"/>
      <protection hidden="1"/>
    </xf>
    <xf numFmtId="0" fontId="6" fillId="3" borderId="22" xfId="0" applyFont="1" applyFill="1" applyBorder="1" applyAlignment="1" applyProtection="1">
      <alignment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26" xfId="0" applyFont="1" applyBorder="1" applyAlignment="1" applyProtection="1">
      <alignment horizontal="center" vertical="center" wrapText="1"/>
      <protection hidden="1"/>
    </xf>
    <xf numFmtId="0" fontId="0" fillId="6" borderId="30" xfId="0" applyFill="1" applyBorder="1" applyProtection="1">
      <protection hidden="1"/>
    </xf>
    <xf numFmtId="0" fontId="0" fillId="6" borderId="2" xfId="0" applyFill="1" applyBorder="1" applyProtection="1">
      <protection hidden="1"/>
    </xf>
    <xf numFmtId="0" fontId="0" fillId="7" borderId="2" xfId="0" applyFill="1" applyBorder="1" applyProtection="1">
      <protection hidden="1"/>
    </xf>
    <xf numFmtId="2" fontId="0" fillId="5" borderId="31" xfId="0" applyNumberForma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6" borderId="1" xfId="0" applyFill="1" applyBorder="1" applyProtection="1">
      <protection hidden="1"/>
    </xf>
    <xf numFmtId="0" fontId="7" fillId="0" borderId="30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7" fillId="7" borderId="2" xfId="0" applyFont="1" applyFill="1" applyBorder="1" applyProtection="1">
      <protection hidden="1"/>
    </xf>
    <xf numFmtId="2" fontId="0" fillId="5" borderId="32" xfId="0" applyNumberFormat="1" applyFill="1" applyBorder="1" applyProtection="1">
      <protection hidden="1"/>
    </xf>
    <xf numFmtId="2" fontId="0" fillId="6" borderId="8" xfId="0" applyNumberFormat="1" applyFill="1" applyBorder="1" applyProtection="1">
      <protection hidden="1"/>
    </xf>
    <xf numFmtId="1" fontId="0" fillId="6" borderId="33" xfId="0" applyNumberFormat="1" applyFill="1" applyBorder="1" applyProtection="1">
      <protection hidden="1"/>
    </xf>
    <xf numFmtId="1" fontId="0" fillId="7" borderId="33" xfId="0" applyNumberFormat="1" applyFill="1" applyBorder="1" applyProtection="1">
      <protection hidden="1"/>
    </xf>
    <xf numFmtId="2" fontId="0" fillId="5" borderId="33" xfId="0" applyNumberFormat="1" applyFill="1" applyBorder="1" applyProtection="1">
      <protection hidden="1"/>
    </xf>
    <xf numFmtId="2" fontId="0" fillId="0" borderId="29" xfId="0" applyNumberFormat="1" applyBorder="1" applyProtection="1">
      <protection hidden="1"/>
    </xf>
    <xf numFmtId="0" fontId="0" fillId="0" borderId="0" xfId="0" applyAlignment="1">
      <alignment wrapText="1"/>
    </xf>
    <xf numFmtId="0" fontId="0" fillId="6" borderId="12" xfId="0" applyFill="1" applyBorder="1" applyProtection="1">
      <protection hidden="1"/>
    </xf>
    <xf numFmtId="0" fontId="0" fillId="6" borderId="6" xfId="0" applyFill="1" applyBorder="1" applyProtection="1">
      <protection hidden="1"/>
    </xf>
    <xf numFmtId="0" fontId="0" fillId="7" borderId="6" xfId="0" applyFill="1" applyBorder="1" applyProtection="1">
      <protection hidden="1"/>
    </xf>
    <xf numFmtId="2" fontId="0" fillId="5" borderId="7" xfId="0" applyNumberFormat="1" applyFill="1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5" borderId="7" xfId="0" applyFill="1" applyBorder="1" applyProtection="1">
      <protection hidden="1"/>
    </xf>
    <xf numFmtId="0" fontId="0" fillId="6" borderId="5" xfId="0" applyFill="1" applyBorder="1" applyProtection="1">
      <protection hidden="1"/>
    </xf>
    <xf numFmtId="0" fontId="7" fillId="0" borderId="12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7" fillId="7" borderId="6" xfId="0" applyFont="1" applyFill="1" applyBorder="1" applyProtection="1">
      <protection hidden="1"/>
    </xf>
    <xf numFmtId="0" fontId="0" fillId="5" borderId="18" xfId="0" applyFill="1" applyBorder="1" applyProtection="1">
      <protection hidden="1"/>
    </xf>
    <xf numFmtId="0" fontId="0" fillId="6" borderId="13" xfId="0" applyFill="1" applyBorder="1" applyProtection="1">
      <protection hidden="1"/>
    </xf>
    <xf numFmtId="1" fontId="0" fillId="6" borderId="18" xfId="0" applyNumberFormat="1" applyFill="1" applyBorder="1" applyProtection="1">
      <protection hidden="1"/>
    </xf>
    <xf numFmtId="1" fontId="0" fillId="7" borderId="18" xfId="0" applyNumberFormat="1" applyFill="1" applyBorder="1" applyProtection="1">
      <protection hidden="1"/>
    </xf>
    <xf numFmtId="2" fontId="0" fillId="0" borderId="35" xfId="0" applyNumberFormat="1" applyBorder="1" applyProtection="1">
      <protection hidden="1"/>
    </xf>
    <xf numFmtId="0" fontId="0" fillId="6" borderId="20" xfId="0" applyFill="1" applyBorder="1" applyProtection="1">
      <protection hidden="1"/>
    </xf>
    <xf numFmtId="0" fontId="0" fillId="6" borderId="16" xfId="0" applyFill="1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7" fillId="0" borderId="16" xfId="0" applyFont="1" applyBorder="1" applyProtection="1">
      <protection hidden="1"/>
    </xf>
    <xf numFmtId="0" fontId="0" fillId="6" borderId="38" xfId="0" applyFill="1" applyBorder="1" applyProtection="1">
      <protection hidden="1"/>
    </xf>
    <xf numFmtId="1" fontId="0" fillId="6" borderId="19" xfId="0" applyNumberFormat="1" applyFill="1" applyBorder="1" applyProtection="1">
      <protection hidden="1"/>
    </xf>
    <xf numFmtId="1" fontId="0" fillId="7" borderId="19" xfId="0" applyNumberFormat="1" applyFill="1" applyBorder="1" applyProtection="1">
      <protection hidden="1"/>
    </xf>
    <xf numFmtId="165" fontId="0" fillId="7" borderId="19" xfId="0" applyNumberFormat="1" applyFill="1" applyBorder="1" applyProtection="1">
      <protection hidden="1"/>
    </xf>
    <xf numFmtId="0" fontId="0" fillId="5" borderId="19" xfId="0" applyFill="1" applyBorder="1" applyProtection="1">
      <protection hidden="1"/>
    </xf>
    <xf numFmtId="2" fontId="0" fillId="0" borderId="36" xfId="0" applyNumberFormat="1" applyBorder="1" applyProtection="1">
      <protection hidden="1"/>
    </xf>
    <xf numFmtId="0" fontId="0" fillId="6" borderId="42" xfId="0" applyFill="1" applyBorder="1" applyProtection="1">
      <protection hidden="1"/>
    </xf>
    <xf numFmtId="0" fontId="0" fillId="6" borderId="43" xfId="0" applyFill="1" applyBorder="1" applyProtection="1">
      <protection hidden="1"/>
    </xf>
    <xf numFmtId="2" fontId="0" fillId="5" borderId="45" xfId="0" applyNumberFormat="1" applyFill="1" applyBorder="1" applyProtection="1">
      <protection hidden="1"/>
    </xf>
    <xf numFmtId="0" fontId="0" fillId="0" borderId="46" xfId="0" applyBorder="1" applyProtection="1">
      <protection hidden="1"/>
    </xf>
    <xf numFmtId="0" fontId="0" fillId="0" borderId="43" xfId="0" applyBorder="1" applyProtection="1">
      <protection hidden="1"/>
    </xf>
    <xf numFmtId="0" fontId="0" fillId="5" borderId="45" xfId="0" applyFill="1" applyBorder="1" applyProtection="1">
      <protection hidden="1"/>
    </xf>
    <xf numFmtId="0" fontId="7" fillId="0" borderId="43" xfId="0" applyFont="1" applyBorder="1" applyProtection="1">
      <protection hidden="1"/>
    </xf>
    <xf numFmtId="0" fontId="0" fillId="5" borderId="44" xfId="0" applyFill="1" applyBorder="1" applyProtection="1">
      <protection hidden="1"/>
    </xf>
    <xf numFmtId="2" fontId="0" fillId="5" borderId="3" xfId="0" applyNumberFormat="1" applyFill="1" applyBorder="1" applyProtection="1">
      <protection hidden="1"/>
    </xf>
    <xf numFmtId="1" fontId="0" fillId="7" borderId="2" xfId="0" applyNumberFormat="1" applyFill="1" applyBorder="1" applyProtection="1">
      <protection hidden="1"/>
    </xf>
    <xf numFmtId="2" fontId="0" fillId="5" borderId="18" xfId="0" applyNumberFormat="1" applyFill="1" applyBorder="1" applyProtection="1">
      <protection hidden="1"/>
    </xf>
    <xf numFmtId="2" fontId="0" fillId="6" borderId="13" xfId="0" applyNumberFormat="1" applyFill="1" applyBorder="1" applyProtection="1">
      <protection hidden="1"/>
    </xf>
    <xf numFmtId="1" fontId="0" fillId="7" borderId="6" xfId="0" applyNumberFormat="1" applyFill="1" applyBorder="1" applyProtection="1">
      <protection hidden="1"/>
    </xf>
    <xf numFmtId="2" fontId="0" fillId="5" borderId="17" xfId="0" applyNumberFormat="1" applyFill="1" applyBorder="1" applyProtection="1">
      <protection hidden="1"/>
    </xf>
    <xf numFmtId="2" fontId="0" fillId="5" borderId="19" xfId="0" applyNumberFormat="1" applyFill="1" applyBorder="1" applyProtection="1">
      <protection hidden="1"/>
    </xf>
    <xf numFmtId="2" fontId="0" fillId="6" borderId="49" xfId="0" applyNumberFormat="1" applyFill="1" applyBorder="1" applyProtection="1">
      <protection hidden="1"/>
    </xf>
    <xf numFmtId="1" fontId="0" fillId="6" borderId="44" xfId="0" applyNumberFormat="1" applyFill="1" applyBorder="1" applyProtection="1">
      <protection hidden="1"/>
    </xf>
    <xf numFmtId="1" fontId="0" fillId="7" borderId="43" xfId="0" applyNumberFormat="1" applyFill="1" applyBorder="1" applyProtection="1">
      <protection hidden="1"/>
    </xf>
    <xf numFmtId="2" fontId="0" fillId="5" borderId="44" xfId="0" applyNumberFormat="1" applyFill="1" applyBorder="1" applyProtection="1">
      <protection hidden="1"/>
    </xf>
    <xf numFmtId="2" fontId="0" fillId="0" borderId="40" xfId="0" applyNumberFormat="1" applyBorder="1" applyProtection="1">
      <protection hidden="1"/>
    </xf>
    <xf numFmtId="2" fontId="0" fillId="6" borderId="50" xfId="0" applyNumberFormat="1" applyFill="1" applyBorder="1" applyProtection="1">
      <protection hidden="1"/>
    </xf>
    <xf numFmtId="1" fontId="0" fillId="6" borderId="51" xfId="0" applyNumberFormat="1" applyFill="1" applyBorder="1" applyProtection="1">
      <protection hidden="1"/>
    </xf>
    <xf numFmtId="1" fontId="0" fillId="7" borderId="32" xfId="0" applyNumberFormat="1" applyFill="1" applyBorder="1" applyProtection="1">
      <protection hidden="1"/>
    </xf>
    <xf numFmtId="2" fontId="0" fillId="0" borderId="47" xfId="0" applyNumberFormat="1" applyBorder="1" applyProtection="1">
      <protection hidden="1"/>
    </xf>
    <xf numFmtId="2" fontId="0" fillId="6" borderId="5" xfId="0" applyNumberFormat="1" applyFill="1" applyBorder="1" applyProtection="1">
      <protection hidden="1"/>
    </xf>
    <xf numFmtId="1" fontId="0" fillId="6" borderId="6" xfId="0" applyNumberFormat="1" applyFill="1" applyBorder="1" applyProtection="1">
      <protection hidden="1"/>
    </xf>
    <xf numFmtId="0" fontId="0" fillId="0" borderId="0" xfId="0" applyAlignment="1">
      <alignment vertical="center" wrapText="1"/>
    </xf>
    <xf numFmtId="0" fontId="0" fillId="7" borderId="43" xfId="0" applyFill="1" applyBorder="1" applyProtection="1">
      <protection hidden="1"/>
    </xf>
    <xf numFmtId="0" fontId="0" fillId="6" borderId="46" xfId="0" applyFill="1" applyBorder="1" applyProtection="1">
      <protection hidden="1"/>
    </xf>
    <xf numFmtId="1" fontId="0" fillId="6" borderId="43" xfId="0" applyNumberFormat="1" applyFill="1" applyBorder="1" applyProtection="1">
      <protection hidden="1"/>
    </xf>
    <xf numFmtId="1" fontId="0" fillId="7" borderId="44" xfId="0" applyNumberFormat="1" applyFill="1" applyBorder="1" applyProtection="1">
      <protection hidden="1"/>
    </xf>
    <xf numFmtId="0" fontId="0" fillId="3" borderId="52" xfId="0" applyFill="1" applyBorder="1" applyAlignment="1" applyProtection="1">
      <alignment wrapText="1"/>
      <protection hidden="1"/>
    </xf>
    <xf numFmtId="0" fontId="0" fillId="6" borderId="55" xfId="0" applyFill="1" applyBorder="1" applyProtection="1">
      <protection hidden="1"/>
    </xf>
    <xf numFmtId="0" fontId="0" fillId="6" borderId="25" xfId="0" applyFill="1" applyBorder="1" applyProtection="1">
      <protection hidden="1"/>
    </xf>
    <xf numFmtId="2" fontId="0" fillId="5" borderId="24" xfId="0" applyNumberFormat="1" applyFill="1" applyBorder="1" applyProtection="1">
      <protection hidden="1"/>
    </xf>
    <xf numFmtId="0" fontId="0" fillId="0" borderId="58" xfId="0" applyBorder="1" applyProtection="1">
      <protection hidden="1"/>
    </xf>
    <xf numFmtId="0" fontId="0" fillId="0" borderId="25" xfId="0" applyBorder="1" applyProtection="1">
      <protection hidden="1"/>
    </xf>
    <xf numFmtId="0" fontId="7" fillId="0" borderId="25" xfId="0" applyFont="1" applyBorder="1" applyProtection="1">
      <protection hidden="1"/>
    </xf>
    <xf numFmtId="2" fontId="0" fillId="5" borderId="25" xfId="0" applyNumberFormat="1" applyFill="1" applyBorder="1" applyProtection="1">
      <protection hidden="1"/>
    </xf>
    <xf numFmtId="2" fontId="0" fillId="6" borderId="58" xfId="0" applyNumberFormat="1" applyFill="1" applyBorder="1" applyProtection="1">
      <protection hidden="1"/>
    </xf>
    <xf numFmtId="1" fontId="0" fillId="6" borderId="59" xfId="0" applyNumberFormat="1" applyFill="1" applyBorder="1" applyProtection="1">
      <protection hidden="1"/>
    </xf>
    <xf numFmtId="1" fontId="0" fillId="7" borderId="59" xfId="0" applyNumberFormat="1" applyFill="1" applyBorder="1" applyProtection="1">
      <protection hidden="1"/>
    </xf>
    <xf numFmtId="2" fontId="0" fillId="5" borderId="59" xfId="0" applyNumberFormat="1" applyFill="1" applyBorder="1" applyProtection="1">
      <protection hidden="1"/>
    </xf>
    <xf numFmtId="2" fontId="0" fillId="0" borderId="53" xfId="0" applyNumberFormat="1" applyBorder="1" applyProtection="1">
      <protection hidden="1"/>
    </xf>
    <xf numFmtId="0" fontId="0" fillId="3" borderId="28" xfId="0" applyFill="1" applyBorder="1" applyAlignment="1" applyProtection="1">
      <alignment vertical="center" wrapText="1"/>
      <protection hidden="1"/>
    </xf>
    <xf numFmtId="0" fontId="0" fillId="6" borderId="62" xfId="0" applyFill="1" applyBorder="1" applyProtection="1">
      <protection hidden="1"/>
    </xf>
    <xf numFmtId="0" fontId="0" fillId="6" borderId="63" xfId="0" applyFill="1" applyBorder="1" applyProtection="1">
      <protection hidden="1"/>
    </xf>
    <xf numFmtId="2" fontId="0" fillId="5" borderId="64" xfId="0" applyNumberFormat="1" applyFill="1" applyBorder="1" applyProtection="1">
      <protection hidden="1"/>
    </xf>
    <xf numFmtId="0" fontId="0" fillId="0" borderId="65" xfId="0" applyBorder="1" applyProtection="1">
      <protection hidden="1"/>
    </xf>
    <xf numFmtId="0" fontId="0" fillId="0" borderId="63" xfId="0" applyBorder="1" applyProtection="1">
      <protection hidden="1"/>
    </xf>
    <xf numFmtId="0" fontId="7" fillId="0" borderId="63" xfId="0" applyFont="1" applyBorder="1" applyProtection="1">
      <protection hidden="1"/>
    </xf>
    <xf numFmtId="2" fontId="0" fillId="5" borderId="66" xfId="0" applyNumberFormat="1" applyFill="1" applyBorder="1" applyProtection="1">
      <protection hidden="1"/>
    </xf>
    <xf numFmtId="2" fontId="0" fillId="6" borderId="52" xfId="0" applyNumberFormat="1" applyFill="1" applyBorder="1" applyProtection="1">
      <protection hidden="1"/>
    </xf>
    <xf numFmtId="1" fontId="0" fillId="6" borderId="56" xfId="0" applyNumberFormat="1" applyFill="1" applyBorder="1" applyProtection="1">
      <protection hidden="1"/>
    </xf>
    <xf numFmtId="1" fontId="0" fillId="7" borderId="56" xfId="0" applyNumberFormat="1" applyFill="1" applyBorder="1" applyProtection="1">
      <protection hidden="1"/>
    </xf>
    <xf numFmtId="1" fontId="0" fillId="7" borderId="22" xfId="0" applyNumberFormat="1" applyFill="1" applyBorder="1" applyProtection="1">
      <protection hidden="1"/>
    </xf>
    <xf numFmtId="2" fontId="0" fillId="5" borderId="56" xfId="0" applyNumberFormat="1" applyFill="1" applyBorder="1" applyProtection="1">
      <protection hidden="1"/>
    </xf>
    <xf numFmtId="2" fontId="0" fillId="0" borderId="60" xfId="0" applyNumberFormat="1" applyBorder="1" applyProtection="1">
      <protection hidden="1"/>
    </xf>
    <xf numFmtId="2" fontId="0" fillId="6" borderId="1" xfId="0" applyNumberFormat="1" applyFill="1" applyBorder="1" applyProtection="1">
      <protection hidden="1"/>
    </xf>
    <xf numFmtId="1" fontId="0" fillId="6" borderId="2" xfId="0" applyNumberFormat="1" applyFill="1" applyBorder="1" applyProtection="1">
      <protection hidden="1"/>
    </xf>
    <xf numFmtId="2" fontId="0" fillId="5" borderId="9" xfId="0" applyNumberFormat="1" applyFill="1" applyBorder="1" applyProtection="1">
      <protection hidden="1"/>
    </xf>
    <xf numFmtId="2" fontId="0" fillId="5" borderId="11" xfId="0" applyNumberFormat="1" applyFill="1" applyBorder="1" applyProtection="1">
      <protection hidden="1"/>
    </xf>
    <xf numFmtId="0" fontId="0" fillId="7" borderId="16" xfId="0" applyFill="1" applyBorder="1" applyProtection="1">
      <protection hidden="1"/>
    </xf>
    <xf numFmtId="2" fontId="0" fillId="5" borderId="67" xfId="0" applyNumberFormat="1" applyFill="1" applyBorder="1" applyProtection="1">
      <protection hidden="1"/>
    </xf>
    <xf numFmtId="2" fontId="0" fillId="6" borderId="15" xfId="0" applyNumberFormat="1" applyFill="1" applyBorder="1" applyProtection="1">
      <protection hidden="1"/>
    </xf>
    <xf numFmtId="1" fontId="0" fillId="6" borderId="16" xfId="0" applyNumberFormat="1" applyFill="1" applyBorder="1" applyProtection="1">
      <protection hidden="1"/>
    </xf>
    <xf numFmtId="1" fontId="0" fillId="7" borderId="16" xfId="0" applyNumberFormat="1" applyFill="1" applyBorder="1" applyProtection="1">
      <protection hidden="1"/>
    </xf>
    <xf numFmtId="0" fontId="0" fillId="0" borderId="0" xfId="0" applyAlignment="1">
      <alignment vertical="center"/>
    </xf>
    <xf numFmtId="0" fontId="0" fillId="3" borderId="52" xfId="0" applyFill="1" applyBorder="1" applyAlignment="1" applyProtection="1">
      <alignment horizontal="left" vertical="center" wrapText="1"/>
      <protection hidden="1"/>
    </xf>
    <xf numFmtId="0" fontId="0" fillId="6" borderId="57" xfId="0" applyFill="1" applyBorder="1" applyProtection="1">
      <protection hidden="1"/>
    </xf>
    <xf numFmtId="0" fontId="0" fillId="6" borderId="22" xfId="0" applyFill="1" applyBorder="1" applyProtection="1">
      <protection hidden="1"/>
    </xf>
    <xf numFmtId="2" fontId="0" fillId="5" borderId="23" xfId="0" applyNumberFormat="1" applyFill="1" applyBorder="1" applyProtection="1">
      <protection hidden="1"/>
    </xf>
    <xf numFmtId="0" fontId="0" fillId="0" borderId="21" xfId="0" applyBorder="1" applyProtection="1">
      <protection hidden="1"/>
    </xf>
    <xf numFmtId="0" fontId="0" fillId="0" borderId="22" xfId="0" applyBorder="1" applyProtection="1">
      <protection hidden="1"/>
    </xf>
    <xf numFmtId="0" fontId="7" fillId="0" borderId="22" xfId="0" applyFont="1" applyBorder="1" applyProtection="1">
      <protection hidden="1"/>
    </xf>
    <xf numFmtId="2" fontId="0" fillId="6" borderId="22" xfId="0" applyNumberFormat="1" applyFill="1" applyBorder="1" applyProtection="1">
      <protection hidden="1"/>
    </xf>
    <xf numFmtId="1" fontId="0" fillId="6" borderId="22" xfId="0" applyNumberFormat="1" applyFill="1" applyBorder="1" applyProtection="1">
      <protection hidden="1"/>
    </xf>
    <xf numFmtId="2" fontId="0" fillId="0" borderId="68" xfId="0" applyNumberFormat="1" applyBorder="1" applyProtection="1">
      <protection hidden="1"/>
    </xf>
    <xf numFmtId="2" fontId="0" fillId="5" borderId="2" xfId="0" applyNumberFormat="1" applyFill="1" applyBorder="1" applyProtection="1">
      <protection hidden="1"/>
    </xf>
    <xf numFmtId="2" fontId="0" fillId="6" borderId="2" xfId="0" applyNumberFormat="1" applyFill="1" applyBorder="1" applyProtection="1">
      <protection hidden="1"/>
    </xf>
    <xf numFmtId="2" fontId="0" fillId="5" borderId="6" xfId="0" applyNumberFormat="1" applyFill="1" applyBorder="1" applyProtection="1">
      <protection hidden="1"/>
    </xf>
    <xf numFmtId="2" fontId="0" fillId="6" borderId="6" xfId="0" applyNumberFormat="1" applyFill="1" applyBorder="1" applyProtection="1">
      <protection hidden="1"/>
    </xf>
    <xf numFmtId="0" fontId="0" fillId="0" borderId="0" xfId="0" applyAlignment="1">
      <alignment horizontal="left" vertical="center"/>
    </xf>
    <xf numFmtId="2" fontId="0" fillId="5" borderId="16" xfId="0" applyNumberFormat="1" applyFill="1" applyBorder="1" applyProtection="1">
      <protection hidden="1"/>
    </xf>
    <xf numFmtId="2" fontId="0" fillId="6" borderId="16" xfId="0" applyNumberFormat="1" applyFill="1" applyBorder="1" applyProtection="1">
      <protection hidden="1"/>
    </xf>
    <xf numFmtId="0" fontId="0" fillId="3" borderId="52" xfId="0" applyFill="1" applyBorder="1" applyAlignment="1" applyProtection="1">
      <alignment horizontal="center" vertical="center"/>
      <protection hidden="1"/>
    </xf>
    <xf numFmtId="0" fontId="0" fillId="7" borderId="22" xfId="0" applyFill="1" applyBorder="1" applyAlignment="1" applyProtection="1">
      <alignment horizontal="center"/>
      <protection hidden="1"/>
    </xf>
    <xf numFmtId="2" fontId="0" fillId="5" borderId="22" xfId="0" applyNumberFormat="1" applyFill="1" applyBorder="1" applyProtection="1">
      <protection hidden="1"/>
    </xf>
    <xf numFmtId="2" fontId="0" fillId="0" borderId="23" xfId="0" applyNumberFormat="1" applyBorder="1" applyProtection="1">
      <protection hidden="1"/>
    </xf>
    <xf numFmtId="0" fontId="0" fillId="6" borderId="70" xfId="0" applyFill="1" applyBorder="1" applyProtection="1">
      <protection hidden="1"/>
    </xf>
    <xf numFmtId="0" fontId="0" fillId="6" borderId="51" xfId="0" applyFill="1" applyBorder="1" applyProtection="1">
      <protection hidden="1"/>
    </xf>
    <xf numFmtId="0" fontId="0" fillId="7" borderId="51" xfId="0" applyFill="1" applyBorder="1" applyProtection="1">
      <protection hidden="1"/>
    </xf>
    <xf numFmtId="0" fontId="0" fillId="0" borderId="50" xfId="0" applyBorder="1" applyProtection="1">
      <protection hidden="1"/>
    </xf>
    <xf numFmtId="0" fontId="0" fillId="0" borderId="51" xfId="0" applyBorder="1" applyProtection="1">
      <protection hidden="1"/>
    </xf>
    <xf numFmtId="0" fontId="0" fillId="6" borderId="50" xfId="0" applyFill="1" applyBorder="1" applyProtection="1">
      <protection hidden="1"/>
    </xf>
    <xf numFmtId="0" fontId="7" fillId="0" borderId="51" xfId="0" applyFont="1" applyBorder="1" applyProtection="1">
      <protection hidden="1"/>
    </xf>
    <xf numFmtId="2" fontId="0" fillId="6" borderId="71" xfId="0" applyNumberFormat="1" applyFill="1" applyBorder="1" applyProtection="1">
      <protection hidden="1"/>
    </xf>
    <xf numFmtId="1" fontId="0" fillId="6" borderId="32" xfId="0" applyNumberFormat="1" applyFill="1" applyBorder="1" applyProtection="1">
      <protection hidden="1"/>
    </xf>
    <xf numFmtId="0" fontId="0" fillId="7" borderId="0" xfId="0" applyFill="1" applyProtection="1">
      <protection hidden="1"/>
    </xf>
    <xf numFmtId="0" fontId="0" fillId="5" borderId="0" xfId="0" applyFill="1" applyProtection="1">
      <protection hidden="1"/>
    </xf>
    <xf numFmtId="0" fontId="0" fillId="6" borderId="0" xfId="0" applyFill="1" applyProtection="1">
      <protection hidden="1"/>
    </xf>
    <xf numFmtId="0" fontId="0" fillId="6" borderId="29" xfId="0" applyFill="1" applyBorder="1" applyProtection="1">
      <protection hidden="1"/>
    </xf>
    <xf numFmtId="2" fontId="0" fillId="6" borderId="10" xfId="0" applyNumberFormat="1" applyFill="1" applyBorder="1" applyProtection="1">
      <protection hidden="1"/>
    </xf>
    <xf numFmtId="0" fontId="0" fillId="6" borderId="35" xfId="0" applyFill="1" applyBorder="1" applyAlignment="1" applyProtection="1">
      <alignment wrapText="1"/>
      <protection hidden="1"/>
    </xf>
    <xf numFmtId="0" fontId="0" fillId="6" borderId="14" xfId="0" applyFill="1" applyBorder="1" applyAlignment="1" applyProtection="1">
      <alignment wrapText="1"/>
      <protection hidden="1"/>
    </xf>
    <xf numFmtId="0" fontId="0" fillId="6" borderId="36" xfId="0" applyFill="1" applyBorder="1" applyAlignment="1" applyProtection="1">
      <alignment wrapText="1"/>
      <protection hidden="1"/>
    </xf>
    <xf numFmtId="0" fontId="0" fillId="6" borderId="37" xfId="0" applyFill="1" applyBorder="1" applyAlignment="1" applyProtection="1">
      <alignment wrapText="1"/>
      <protection hidden="1"/>
    </xf>
    <xf numFmtId="0" fontId="0" fillId="6" borderId="40" xfId="0" applyFill="1" applyBorder="1" applyAlignment="1" applyProtection="1">
      <alignment wrapText="1"/>
      <protection hidden="1"/>
    </xf>
    <xf numFmtId="0" fontId="0" fillId="6" borderId="41" xfId="0" applyFill="1" applyBorder="1" applyAlignment="1" applyProtection="1">
      <alignment wrapText="1"/>
      <protection hidden="1"/>
    </xf>
    <xf numFmtId="0" fontId="0" fillId="6" borderId="10" xfId="0" applyFill="1" applyBorder="1" applyProtection="1">
      <protection hidden="1"/>
    </xf>
    <xf numFmtId="0" fontId="0" fillId="6" borderId="47" xfId="0" applyFill="1" applyBorder="1" applyProtection="1">
      <protection hidden="1"/>
    </xf>
    <xf numFmtId="0" fontId="0" fillId="6" borderId="48" xfId="0" applyFill="1" applyBorder="1" applyProtection="1">
      <protection hidden="1"/>
    </xf>
    <xf numFmtId="0" fontId="0" fillId="6" borderId="35" xfId="0" applyFill="1" applyBorder="1" applyProtection="1">
      <protection hidden="1"/>
    </xf>
    <xf numFmtId="0" fontId="0" fillId="6" borderId="14" xfId="0" applyFill="1" applyBorder="1" applyProtection="1">
      <protection hidden="1"/>
    </xf>
    <xf numFmtId="0" fontId="0" fillId="6" borderId="29" xfId="0" applyFill="1" applyBorder="1" applyAlignment="1" applyProtection="1">
      <alignment wrapText="1"/>
      <protection hidden="1"/>
    </xf>
    <xf numFmtId="0" fontId="0" fillId="6" borderId="10" xfId="0" applyFill="1" applyBorder="1" applyAlignment="1" applyProtection="1">
      <alignment wrapText="1"/>
      <protection hidden="1"/>
    </xf>
    <xf numFmtId="0" fontId="0" fillId="6" borderId="40" xfId="0" applyFill="1" applyBorder="1" applyAlignment="1" applyProtection="1">
      <alignment vertical="center" wrapText="1"/>
      <protection hidden="1"/>
    </xf>
    <xf numFmtId="0" fontId="0" fillId="6" borderId="41" xfId="0" applyFill="1" applyBorder="1" applyAlignment="1" applyProtection="1">
      <alignment vertical="center" wrapText="1"/>
      <protection hidden="1"/>
    </xf>
    <xf numFmtId="0" fontId="0" fillId="6" borderId="53" xfId="0" applyFill="1" applyBorder="1" applyAlignment="1" applyProtection="1">
      <alignment vertical="center" wrapText="1"/>
      <protection hidden="1"/>
    </xf>
    <xf numFmtId="0" fontId="0" fillId="6" borderId="54" xfId="0" applyFill="1" applyBorder="1" applyAlignment="1" applyProtection="1">
      <alignment vertical="center" wrapText="1"/>
      <protection hidden="1"/>
    </xf>
    <xf numFmtId="0" fontId="0" fillId="6" borderId="60" xfId="0" applyFill="1" applyBorder="1" applyAlignment="1" applyProtection="1">
      <alignment vertical="center" wrapText="1"/>
      <protection hidden="1"/>
    </xf>
    <xf numFmtId="0" fontId="0" fillId="6" borderId="61" xfId="0" applyFill="1" applyBorder="1" applyAlignment="1" applyProtection="1">
      <alignment vertical="center" wrapText="1"/>
      <protection hidden="1"/>
    </xf>
    <xf numFmtId="0" fontId="0" fillId="6" borderId="29" xfId="0" applyFill="1" applyBorder="1" applyAlignment="1" applyProtection="1">
      <alignment vertical="center" wrapText="1"/>
      <protection hidden="1"/>
    </xf>
    <xf numFmtId="0" fontId="0" fillId="6" borderId="10" xfId="0" applyFill="1" applyBorder="1" applyAlignment="1" applyProtection="1">
      <alignment vertical="center" wrapText="1"/>
      <protection hidden="1"/>
    </xf>
    <xf numFmtId="0" fontId="0" fillId="6" borderId="35" xfId="0" applyFill="1" applyBorder="1" applyAlignment="1" applyProtection="1">
      <alignment vertical="center" wrapText="1"/>
      <protection hidden="1"/>
    </xf>
    <xf numFmtId="0" fontId="0" fillId="6" borderId="14" xfId="0" applyFill="1" applyBorder="1" applyAlignment="1" applyProtection="1">
      <alignment vertical="center" wrapText="1"/>
      <protection hidden="1"/>
    </xf>
    <xf numFmtId="0" fontId="0" fillId="6" borderId="36" xfId="0" applyFill="1" applyBorder="1" applyAlignment="1" applyProtection="1">
      <alignment vertical="center" wrapText="1"/>
      <protection hidden="1"/>
    </xf>
    <xf numFmtId="0" fontId="0" fillId="6" borderId="37" xfId="0" applyFill="1" applyBorder="1" applyAlignment="1" applyProtection="1">
      <alignment vertical="center" wrapText="1"/>
      <protection hidden="1"/>
    </xf>
    <xf numFmtId="0" fontId="0" fillId="6" borderId="36" xfId="0" applyFill="1" applyBorder="1" applyAlignment="1" applyProtection="1">
      <alignment vertical="center"/>
      <protection hidden="1"/>
    </xf>
    <xf numFmtId="0" fontId="0" fillId="6" borderId="37" xfId="0" applyFill="1" applyBorder="1" applyAlignment="1" applyProtection="1">
      <alignment vertical="center"/>
      <protection hidden="1"/>
    </xf>
    <xf numFmtId="0" fontId="0" fillId="6" borderId="68" xfId="0" applyFill="1" applyBorder="1" applyAlignment="1" applyProtection="1">
      <alignment vertical="center" wrapText="1"/>
      <protection hidden="1"/>
    </xf>
    <xf numFmtId="0" fontId="0" fillId="6" borderId="69" xfId="0" applyFill="1" applyBorder="1" applyAlignment="1" applyProtection="1">
      <alignment vertical="center" wrapText="1"/>
      <protection hidden="1"/>
    </xf>
    <xf numFmtId="0" fontId="0" fillId="6" borderId="36" xfId="0" applyFill="1" applyBorder="1" applyAlignment="1" applyProtection="1">
      <alignment horizontal="left" vertical="center"/>
      <protection hidden="1"/>
    </xf>
    <xf numFmtId="0" fontId="0" fillId="6" borderId="68" xfId="0" applyFill="1" applyBorder="1" applyAlignment="1" applyProtection="1">
      <alignment horizontal="left" vertical="center"/>
      <protection hidden="1"/>
    </xf>
    <xf numFmtId="0" fontId="0" fillId="6" borderId="47" xfId="0" applyFill="1" applyBorder="1" applyAlignment="1" applyProtection="1">
      <alignment wrapText="1"/>
      <protection hidden="1"/>
    </xf>
    <xf numFmtId="0" fontId="0" fillId="6" borderId="48" xfId="0" applyFill="1" applyBorder="1" applyAlignment="1" applyProtection="1">
      <alignment wrapText="1"/>
      <protection hidden="1"/>
    </xf>
    <xf numFmtId="0" fontId="0" fillId="6" borderId="40" xfId="0" applyFill="1" applyBorder="1" applyProtection="1">
      <protection hidden="1"/>
    </xf>
    <xf numFmtId="0" fontId="0" fillId="6" borderId="41" xfId="0" applyFill="1" applyBorder="1" applyProtection="1">
      <protection hidden="1"/>
    </xf>
    <xf numFmtId="0" fontId="6" fillId="3" borderId="23" xfId="0" applyFont="1" applyFill="1" applyBorder="1" applyAlignment="1" applyProtection="1">
      <alignment horizontal="center" vertical="center" wrapText="1"/>
      <protection hidden="1"/>
    </xf>
    <xf numFmtId="0" fontId="0" fillId="6" borderId="37" xfId="0" applyFill="1" applyBorder="1" applyAlignment="1" applyProtection="1">
      <alignment horizontal="right" vertical="center"/>
      <protection hidden="1"/>
    </xf>
    <xf numFmtId="0" fontId="0" fillId="6" borderId="69" xfId="0" applyFill="1" applyBorder="1" applyAlignment="1" applyProtection="1">
      <alignment horizontal="right" vertical="center"/>
      <protection hidden="1"/>
    </xf>
    <xf numFmtId="0" fontId="0" fillId="7" borderId="56" xfId="0" applyFill="1" applyBorder="1" applyAlignment="1" applyProtection="1">
      <alignment horizontal="center"/>
      <protection hidden="1"/>
    </xf>
    <xf numFmtId="0" fontId="0" fillId="7" borderId="57" xfId="0" applyFill="1" applyBorder="1" applyAlignment="1" applyProtection="1">
      <alignment horizontal="center"/>
      <protection hidden="1"/>
    </xf>
    <xf numFmtId="0" fontId="0" fillId="3" borderId="34" xfId="0" applyFill="1" applyBorder="1" applyAlignment="1" applyProtection="1">
      <alignment horizontal="left" vertical="center"/>
      <protection hidden="1"/>
    </xf>
    <xf numFmtId="0" fontId="0" fillId="3" borderId="39" xfId="0" applyFill="1" applyBorder="1" applyAlignment="1" applyProtection="1">
      <alignment horizontal="left" vertical="center"/>
      <protection hidden="1"/>
    </xf>
    <xf numFmtId="0" fontId="0" fillId="7" borderId="44" xfId="0" applyFill="1" applyBorder="1" applyAlignment="1" applyProtection="1">
      <alignment horizontal="center"/>
      <protection hidden="1"/>
    </xf>
    <xf numFmtId="0" fontId="0" fillId="7" borderId="42" xfId="0" applyFill="1" applyBorder="1" applyAlignment="1" applyProtection="1">
      <alignment horizontal="center"/>
      <protection hidden="1"/>
    </xf>
    <xf numFmtId="0" fontId="0" fillId="7" borderId="44" xfId="0" applyFill="1" applyBorder="1" applyAlignment="1" applyProtection="1">
      <alignment horizontal="center" wrapText="1"/>
      <protection hidden="1"/>
    </xf>
    <xf numFmtId="0" fontId="0" fillId="7" borderId="42" xfId="0" applyFill="1" applyBorder="1" applyAlignment="1" applyProtection="1">
      <alignment horizontal="center" wrapText="1"/>
      <protection hidden="1"/>
    </xf>
    <xf numFmtId="0" fontId="0" fillId="7" borderId="56" xfId="0" applyFill="1" applyBorder="1" applyAlignment="1" applyProtection="1">
      <alignment horizontal="center" wrapText="1"/>
      <protection hidden="1"/>
    </xf>
    <xf numFmtId="0" fontId="0" fillId="7" borderId="57" xfId="0" applyFill="1" applyBorder="1" applyAlignment="1" applyProtection="1">
      <alignment horizontal="center" wrapText="1"/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3" borderId="34" xfId="0" applyFill="1" applyBorder="1" applyAlignment="1" applyProtection="1">
      <alignment horizontal="center" vertical="center"/>
      <protection hidden="1"/>
    </xf>
    <xf numFmtId="0" fontId="0" fillId="7" borderId="19" xfId="0" applyFill="1" applyBorder="1" applyAlignment="1" applyProtection="1">
      <alignment horizontal="center"/>
      <protection hidden="1"/>
    </xf>
    <xf numFmtId="0" fontId="0" fillId="7" borderId="20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38" xfId="0" applyFill="1" applyBorder="1" applyAlignment="1" applyProtection="1">
      <alignment horizontal="center" vertical="center"/>
      <protection hidden="1"/>
    </xf>
    <xf numFmtId="0" fontId="0" fillId="7" borderId="6" xfId="0" applyFill="1" applyBorder="1" applyAlignment="1" applyProtection="1">
      <alignment horizontal="center"/>
      <protection hidden="1"/>
    </xf>
    <xf numFmtId="0" fontId="0" fillId="7" borderId="18" xfId="0" applyFill="1" applyBorder="1" applyAlignment="1" applyProtection="1">
      <alignment horizontal="center"/>
      <protection hidden="1"/>
    </xf>
    <xf numFmtId="0" fontId="0" fillId="7" borderId="12" xfId="0" applyFill="1" applyBorder="1" applyAlignment="1" applyProtection="1">
      <alignment horizontal="center"/>
      <protection hidden="1"/>
    </xf>
    <xf numFmtId="0" fontId="0" fillId="7" borderId="18" xfId="0" applyFill="1" applyBorder="1" applyAlignment="1" applyProtection="1">
      <alignment horizontal="center" wrapText="1"/>
      <protection hidden="1"/>
    </xf>
    <xf numFmtId="0" fontId="0" fillId="7" borderId="12" xfId="0" applyFill="1" applyBorder="1" applyAlignment="1" applyProtection="1">
      <alignment horizontal="center" wrapText="1"/>
      <protection hidden="1"/>
    </xf>
    <xf numFmtId="0" fontId="0" fillId="7" borderId="6" xfId="0" applyFill="1" applyBorder="1" applyAlignment="1" applyProtection="1">
      <alignment horizontal="center" wrapText="1"/>
      <protection hidden="1"/>
    </xf>
    <xf numFmtId="0" fontId="0" fillId="7" borderId="33" xfId="0" applyFill="1" applyBorder="1" applyAlignment="1" applyProtection="1">
      <alignment horizontal="center" wrapText="1"/>
      <protection hidden="1"/>
    </xf>
    <xf numFmtId="0" fontId="0" fillId="7" borderId="30" xfId="0" applyFill="1" applyBorder="1" applyAlignment="1" applyProtection="1">
      <alignment horizontal="center" wrapText="1"/>
      <protection hidden="1"/>
    </xf>
    <xf numFmtId="0" fontId="0" fillId="3" borderId="28" xfId="0" applyFill="1" applyBorder="1" applyAlignment="1" applyProtection="1">
      <alignment horizontal="center" vertical="center" wrapText="1"/>
      <protection hidden="1"/>
    </xf>
    <xf numFmtId="0" fontId="0" fillId="3" borderId="34" xfId="0" applyFill="1" applyBorder="1" applyAlignment="1" applyProtection="1">
      <alignment horizontal="center" vertical="center" wrapText="1"/>
      <protection hidden="1"/>
    </xf>
    <xf numFmtId="0" fontId="0" fillId="3" borderId="39" xfId="0" applyFill="1" applyBorder="1" applyAlignment="1" applyProtection="1">
      <alignment horizontal="center" vertical="center" wrapText="1"/>
      <protection hidden="1"/>
    </xf>
    <xf numFmtId="0" fontId="0" fillId="7" borderId="33" xfId="0" applyFill="1" applyBorder="1" applyAlignment="1" applyProtection="1">
      <alignment horizontal="center"/>
      <protection hidden="1"/>
    </xf>
    <xf numFmtId="0" fontId="0" fillId="7" borderId="30" xfId="0" applyFill="1" applyBorder="1" applyAlignment="1" applyProtection="1">
      <alignment horizontal="center"/>
      <protection hidden="1"/>
    </xf>
    <xf numFmtId="0" fontId="6" fillId="5" borderId="16" xfId="0" applyFont="1" applyFill="1" applyBorder="1" applyAlignment="1" applyProtection="1">
      <alignment horizontal="center" vertical="center" wrapText="1"/>
      <protection hidden="1"/>
    </xf>
    <xf numFmtId="0" fontId="6" fillId="5" borderId="25" xfId="0" applyFont="1" applyFill="1" applyBorder="1" applyAlignment="1" applyProtection="1">
      <alignment horizontal="center" vertical="center" wrapText="1"/>
      <protection hidden="1"/>
    </xf>
    <xf numFmtId="0" fontId="6" fillId="0" borderId="18" xfId="0" applyFont="1" applyBorder="1" applyAlignment="1" applyProtection="1">
      <alignment horizontal="center" vertical="center" wrapText="1"/>
      <protection hidden="1"/>
    </xf>
    <xf numFmtId="0" fontId="6" fillId="0" borderId="12" xfId="0" applyFont="1" applyBorder="1" applyAlignment="1" applyProtection="1">
      <alignment horizontal="center" vertical="center" wrapText="1"/>
      <protection hidden="1"/>
    </xf>
    <xf numFmtId="0" fontId="6" fillId="0" borderId="19" xfId="0" applyFont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24" xfId="0" applyFont="1" applyFill="1" applyBorder="1" applyAlignment="1" applyProtection="1">
      <alignment horizontal="center" vertical="center" wrapText="1"/>
      <protection hidden="1"/>
    </xf>
    <xf numFmtId="0" fontId="6" fillId="0" borderId="5" xfId="0" applyFont="1" applyBorder="1" applyAlignment="1" applyProtection="1">
      <alignment horizontal="center" vertical="center" wrapText="1"/>
      <protection hidden="1"/>
    </xf>
    <xf numFmtId="0" fontId="6" fillId="5" borderId="17" xfId="0" applyFont="1" applyFill="1" applyBorder="1" applyAlignment="1" applyProtection="1">
      <alignment horizontal="center" vertical="center" wrapText="1"/>
      <protection hidden="1"/>
    </xf>
    <xf numFmtId="0" fontId="6" fillId="5" borderId="24" xfId="0" applyFont="1" applyFill="1" applyBorder="1" applyAlignment="1" applyProtection="1">
      <alignment horizontal="center" vertical="center" wrapText="1"/>
      <protection hidden="1"/>
    </xf>
    <xf numFmtId="0" fontId="0" fillId="3" borderId="39" xfId="0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top" wrapText="1"/>
      <protection hidden="1"/>
    </xf>
    <xf numFmtId="0" fontId="3" fillId="2" borderId="2" xfId="0" applyFont="1" applyFill="1" applyBorder="1" applyAlignment="1" applyProtection="1">
      <alignment horizontal="center" vertical="top" wrapText="1"/>
      <protection hidden="1"/>
    </xf>
    <xf numFmtId="0" fontId="3" fillId="2" borderId="3" xfId="0" applyFont="1" applyFill="1" applyBorder="1" applyAlignment="1" applyProtection="1">
      <alignment horizontal="center" vertical="top" wrapText="1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27" xfId="0" applyFont="1" applyFill="1" applyBorder="1" applyAlignment="1" applyProtection="1">
      <alignment horizontal="center" vertical="center" wrapText="1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10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0" xfId="0" applyFont="1" applyBorder="1" applyAlignment="1" applyProtection="1">
      <alignment horizontal="center" vertical="center"/>
      <protection hidden="1"/>
    </xf>
    <xf numFmtId="0" fontId="6" fillId="0" borderId="11" xfId="0" applyFont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6" xfId="0" applyFont="1" applyBorder="1" applyAlignment="1" applyProtection="1">
      <alignment horizontal="center" vertical="center"/>
      <protection hidden="1"/>
    </xf>
    <xf numFmtId="164" fontId="6" fillId="0" borderId="13" xfId="1" applyNumberFormat="1" applyFont="1" applyFill="1" applyBorder="1" applyAlignment="1" applyProtection="1">
      <alignment horizontal="center" vertical="center"/>
      <protection hidden="1"/>
    </xf>
    <xf numFmtId="164" fontId="6" fillId="0" borderId="11" xfId="1" applyNumberFormat="1" applyFont="1" applyFill="1" applyBorder="1" applyAlignment="1" applyProtection="1">
      <alignment horizontal="center" vertical="center"/>
      <protection hidden="1"/>
    </xf>
    <xf numFmtId="164" fontId="6" fillId="0" borderId="14" xfId="1" applyNumberFormat="1" applyFont="1" applyFill="1" applyBorder="1" applyAlignment="1" applyProtection="1">
      <alignment horizontal="center" vertical="center"/>
      <protection hidden="1"/>
    </xf>
    <xf numFmtId="164" fontId="6" fillId="0" borderId="12" xfId="1" applyNumberFormat="1" applyFont="1" applyFill="1" applyBorder="1" applyAlignment="1" applyProtection="1">
      <alignment horizontal="center" vertical="center"/>
      <protection hidden="1"/>
    </xf>
    <xf numFmtId="164" fontId="6" fillId="0" borderId="6" xfId="1" applyNumberFormat="1" applyFont="1" applyFill="1" applyBorder="1" applyAlignment="1" applyProtection="1">
      <alignment horizontal="center" vertical="center"/>
      <protection hidden="1"/>
    </xf>
    <xf numFmtId="0" fontId="2" fillId="3" borderId="15" xfId="0" applyFont="1" applyFill="1" applyBorder="1" applyAlignment="1" applyProtection="1">
      <alignment horizontal="right" vertical="center" wrapText="1"/>
      <protection hidden="1"/>
    </xf>
    <xf numFmtId="0" fontId="2" fillId="3" borderId="16" xfId="0" applyFont="1" applyFill="1" applyBorder="1" applyAlignment="1" applyProtection="1">
      <alignment horizontal="right" vertical="center" wrapText="1"/>
      <protection hidden="1"/>
    </xf>
    <xf numFmtId="0" fontId="6" fillId="5" borderId="26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5459D-9E97-499D-9251-F32AA484B031}">
  <sheetPr>
    <tabColor theme="4" tint="-0.499984740745262"/>
  </sheetPr>
  <dimension ref="A1:AY46"/>
  <sheetViews>
    <sheetView tabSelected="1" workbookViewId="0">
      <selection activeCell="F37" sqref="F37"/>
    </sheetView>
  </sheetViews>
  <sheetFormatPr defaultColWidth="11.42578125" defaultRowHeight="15"/>
  <cols>
    <col min="1" max="1" width="20.7109375" customWidth="1"/>
    <col min="2" max="2" width="61.140625" customWidth="1"/>
    <col min="3" max="3" width="19.42578125" customWidth="1"/>
    <col min="4" max="17" width="15.5703125" customWidth="1"/>
    <col min="18" max="18" width="19" style="3" hidden="1" customWidth="1"/>
    <col min="19" max="19" width="0" style="3" hidden="1" customWidth="1"/>
    <col min="20" max="21" width="0" style="164" hidden="1" customWidth="1"/>
    <col min="22" max="23" width="0" style="3" hidden="1" customWidth="1"/>
    <col min="24" max="24" width="19.140625" style="3" hidden="1" customWidth="1"/>
    <col min="25" max="26" width="10.7109375" style="3" hidden="1" customWidth="1"/>
    <col min="27" max="27" width="12.42578125" style="164" hidden="1" customWidth="1"/>
    <col min="28" max="28" width="13.5703125" style="164" hidden="1" customWidth="1"/>
    <col min="29" max="30" width="10.7109375" style="3" hidden="1" customWidth="1"/>
    <col min="31" max="31" width="20" style="165" hidden="1" customWidth="1"/>
    <col min="32" max="32" width="11.42578125" style="166" hidden="1" customWidth="1"/>
    <col min="33" max="33" width="0" style="166" hidden="1" customWidth="1"/>
    <col min="34" max="35" width="0" style="164" hidden="1" customWidth="1"/>
    <col min="36" max="37" width="0" style="166" hidden="1" customWidth="1"/>
    <col min="38" max="38" width="19.5703125" style="165" hidden="1" customWidth="1"/>
    <col min="39" max="39" width="11.28515625" style="3" hidden="1" customWidth="1"/>
    <col min="40" max="40" width="11.5703125" style="3" hidden="1" customWidth="1"/>
    <col min="41" max="42" width="11.5703125" style="164" hidden="1" customWidth="1"/>
    <col min="43" max="43" width="11.140625" style="3" hidden="1" customWidth="1"/>
    <col min="44" max="44" width="11.5703125" style="3" hidden="1" customWidth="1"/>
    <col min="45" max="45" width="18.7109375" style="165" hidden="1" customWidth="1"/>
    <col min="46" max="46" width="18.28515625" style="3" hidden="1" customWidth="1"/>
    <col min="47" max="47" width="0" style="3" hidden="1" customWidth="1"/>
    <col min="48" max="48" width="13.140625" style="3" hidden="1" customWidth="1"/>
    <col min="49" max="49" width="12.85546875" style="3" hidden="1" customWidth="1"/>
    <col min="50" max="50" width="19.28515625" style="3" hidden="1" customWidth="1"/>
    <col min="51" max="51" width="21" style="3" hidden="1" customWidth="1"/>
  </cols>
  <sheetData>
    <row r="1" spans="1:51" ht="135" customHeight="1">
      <c r="A1" s="249" t="s">
        <v>0</v>
      </c>
      <c r="B1" s="250"/>
      <c r="C1" s="25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T1" s="3"/>
      <c r="U1" s="3"/>
      <c r="AA1" s="3"/>
      <c r="AB1" s="3"/>
      <c r="AE1" s="3"/>
      <c r="AF1" s="3"/>
      <c r="AG1" s="3"/>
      <c r="AH1" s="3"/>
      <c r="AI1" s="3"/>
      <c r="AJ1" s="3"/>
      <c r="AK1" s="3"/>
      <c r="AL1" s="3"/>
      <c r="AO1" s="3"/>
      <c r="AP1" s="3"/>
      <c r="AS1" s="3"/>
    </row>
    <row r="2" spans="1:51">
      <c r="A2" s="252" t="s">
        <v>1</v>
      </c>
      <c r="B2" s="4" t="s">
        <v>2</v>
      </c>
      <c r="C2" s="5">
        <v>3416</v>
      </c>
      <c r="T2" s="3"/>
      <c r="U2" s="3"/>
      <c r="AA2" s="3"/>
      <c r="AB2" s="3"/>
      <c r="AE2" s="3"/>
      <c r="AF2" s="3"/>
      <c r="AG2" s="3"/>
      <c r="AH2" s="3"/>
      <c r="AI2" s="3"/>
      <c r="AJ2" s="3"/>
      <c r="AK2" s="3"/>
      <c r="AL2" s="3"/>
      <c r="AO2" s="3"/>
      <c r="AP2" s="3"/>
      <c r="AS2" s="3"/>
    </row>
    <row r="3" spans="1:51" ht="15" customHeight="1">
      <c r="A3" s="252"/>
      <c r="B3" s="4" t="s">
        <v>3</v>
      </c>
      <c r="C3" s="5">
        <v>9727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8"/>
      <c r="AU3" s="8"/>
      <c r="AV3" s="8"/>
      <c r="AW3" s="9" t="s">
        <v>4</v>
      </c>
      <c r="AY3" s="253" t="s">
        <v>4</v>
      </c>
    </row>
    <row r="4" spans="1:51" ht="15" customHeight="1" thickBot="1">
      <c r="A4" s="252"/>
      <c r="B4" s="4" t="s">
        <v>5</v>
      </c>
      <c r="C4" s="5">
        <v>28325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8"/>
      <c r="AU4" s="8"/>
      <c r="AV4" s="8"/>
      <c r="AW4" s="9"/>
      <c r="AY4" s="253"/>
    </row>
    <row r="5" spans="1:51" ht="15.75" customHeight="1">
      <c r="A5" s="252"/>
      <c r="B5" s="4" t="s">
        <v>6</v>
      </c>
      <c r="C5" s="5">
        <v>48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55" t="s">
        <v>7</v>
      </c>
      <c r="S5" s="256"/>
      <c r="T5" s="256"/>
      <c r="U5" s="256"/>
      <c r="V5" s="256"/>
      <c r="W5" s="256"/>
      <c r="X5" s="257"/>
      <c r="Y5" s="255" t="s">
        <v>8</v>
      </c>
      <c r="Z5" s="256"/>
      <c r="AA5" s="256"/>
      <c r="AB5" s="256"/>
      <c r="AC5" s="256"/>
      <c r="AD5" s="256"/>
      <c r="AE5" s="257"/>
      <c r="AF5" s="258" t="s">
        <v>9</v>
      </c>
      <c r="AG5" s="259"/>
      <c r="AH5" s="259"/>
      <c r="AI5" s="259"/>
      <c r="AJ5" s="259"/>
      <c r="AK5" s="259"/>
      <c r="AL5" s="260"/>
      <c r="AM5" s="261" t="s">
        <v>10</v>
      </c>
      <c r="AN5" s="261"/>
      <c r="AO5" s="261"/>
      <c r="AP5" s="261"/>
      <c r="AQ5" s="261"/>
      <c r="AR5" s="261"/>
      <c r="AS5" s="262"/>
      <c r="AT5" s="263"/>
      <c r="AU5" s="263"/>
      <c r="AV5" s="263"/>
      <c r="AW5" s="263"/>
      <c r="AX5" s="263"/>
      <c r="AY5" s="253"/>
    </row>
    <row r="6" spans="1:51" ht="16.5" customHeight="1">
      <c r="A6" s="252"/>
      <c r="B6" s="11"/>
      <c r="C6" s="5">
        <v>2344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264">
        <v>0.11</v>
      </c>
      <c r="S6" s="265"/>
      <c r="T6" s="265"/>
      <c r="U6" s="265"/>
      <c r="V6" s="265"/>
      <c r="W6" s="265"/>
      <c r="X6" s="266"/>
      <c r="Y6" s="264">
        <v>0.11</v>
      </c>
      <c r="Z6" s="265"/>
      <c r="AA6" s="265"/>
      <c r="AB6" s="265"/>
      <c r="AC6" s="265"/>
      <c r="AD6" s="265"/>
      <c r="AE6" s="266"/>
      <c r="AF6" s="264">
        <v>0.44500000000000001</v>
      </c>
      <c r="AG6" s="265"/>
      <c r="AH6" s="265"/>
      <c r="AI6" s="265"/>
      <c r="AJ6" s="265"/>
      <c r="AK6" s="265"/>
      <c r="AL6" s="266"/>
      <c r="AM6" s="265">
        <v>0.33500000000000002</v>
      </c>
      <c r="AN6" s="265"/>
      <c r="AO6" s="265"/>
      <c r="AP6" s="265"/>
      <c r="AQ6" s="265"/>
      <c r="AR6" s="265"/>
      <c r="AS6" s="267"/>
      <c r="AT6" s="268"/>
      <c r="AU6" s="268"/>
      <c r="AV6" s="268"/>
      <c r="AW6" s="268"/>
      <c r="AX6" s="268"/>
      <c r="AY6" s="253"/>
    </row>
    <row r="7" spans="1:51" ht="25.5" customHeight="1" thickBot="1">
      <c r="A7" s="269" t="s">
        <v>11</v>
      </c>
      <c r="B7" s="270"/>
      <c r="C7" s="13">
        <f>SUM(C2:C6)</f>
        <v>43860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245" t="s">
        <v>12</v>
      </c>
      <c r="S7" s="242"/>
      <c r="T7" s="238" t="s">
        <v>13</v>
      </c>
      <c r="U7" s="239"/>
      <c r="V7" s="242"/>
      <c r="W7" s="242"/>
      <c r="X7" s="243" t="s">
        <v>14</v>
      </c>
      <c r="Y7" s="245" t="s">
        <v>12</v>
      </c>
      <c r="Z7" s="242"/>
      <c r="AA7" s="238" t="s">
        <v>13</v>
      </c>
      <c r="AB7" s="239"/>
      <c r="AC7" s="242"/>
      <c r="AD7" s="242"/>
      <c r="AE7" s="243" t="s">
        <v>14</v>
      </c>
      <c r="AF7" s="245" t="s">
        <v>12</v>
      </c>
      <c r="AG7" s="242"/>
      <c r="AH7" s="238" t="s">
        <v>13</v>
      </c>
      <c r="AI7" s="239"/>
      <c r="AJ7" s="242"/>
      <c r="AK7" s="242"/>
      <c r="AL7" s="246" t="s">
        <v>14</v>
      </c>
      <c r="AM7" s="239" t="s">
        <v>12</v>
      </c>
      <c r="AN7" s="242"/>
      <c r="AO7" s="238" t="s">
        <v>13</v>
      </c>
      <c r="AP7" s="239"/>
      <c r="AQ7" s="242"/>
      <c r="AR7" s="242"/>
      <c r="AS7" s="236" t="s">
        <v>14</v>
      </c>
      <c r="AT7" s="238"/>
      <c r="AU7" s="239"/>
      <c r="AV7" s="240"/>
      <c r="AW7" s="241"/>
      <c r="AX7" s="236" t="s">
        <v>14</v>
      </c>
      <c r="AY7" s="253"/>
    </row>
    <row r="8" spans="1:51" ht="53.25" customHeight="1" thickBot="1">
      <c r="A8" s="15" t="s">
        <v>15</v>
      </c>
      <c r="B8" s="16" t="s">
        <v>16</v>
      </c>
      <c r="C8" s="204" t="s">
        <v>17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7" t="s">
        <v>18</v>
      </c>
      <c r="S8" s="18" t="s">
        <v>19</v>
      </c>
      <c r="T8" s="18" t="s">
        <v>18</v>
      </c>
      <c r="U8" s="18" t="s">
        <v>19</v>
      </c>
      <c r="V8" s="18" t="s">
        <v>18</v>
      </c>
      <c r="W8" s="18" t="s">
        <v>19</v>
      </c>
      <c r="X8" s="244"/>
      <c r="Y8" s="19" t="s">
        <v>18</v>
      </c>
      <c r="Z8" s="18" t="s">
        <v>19</v>
      </c>
      <c r="AA8" s="18" t="s">
        <v>18</v>
      </c>
      <c r="AB8" s="18" t="s">
        <v>19</v>
      </c>
      <c r="AC8" s="18" t="s">
        <v>18</v>
      </c>
      <c r="AD8" s="18" t="s">
        <v>19</v>
      </c>
      <c r="AE8" s="244"/>
      <c r="AF8" s="19" t="s">
        <v>18</v>
      </c>
      <c r="AG8" s="18" t="s">
        <v>19</v>
      </c>
      <c r="AH8" s="18" t="s">
        <v>18</v>
      </c>
      <c r="AI8" s="18" t="s">
        <v>19</v>
      </c>
      <c r="AJ8" s="18" t="s">
        <v>18</v>
      </c>
      <c r="AK8" s="18" t="s">
        <v>19</v>
      </c>
      <c r="AL8" s="247"/>
      <c r="AM8" s="17" t="s">
        <v>18</v>
      </c>
      <c r="AN8" s="18" t="s">
        <v>19</v>
      </c>
      <c r="AO8" s="18" t="s">
        <v>18</v>
      </c>
      <c r="AP8" s="18" t="s">
        <v>19</v>
      </c>
      <c r="AQ8" s="18" t="s">
        <v>18</v>
      </c>
      <c r="AR8" s="18" t="s">
        <v>19</v>
      </c>
      <c r="AS8" s="237"/>
      <c r="AT8" s="20" t="s">
        <v>18</v>
      </c>
      <c r="AU8" s="20" t="s">
        <v>19</v>
      </c>
      <c r="AV8" s="21" t="s">
        <v>18</v>
      </c>
      <c r="AW8" s="21" t="s">
        <v>19</v>
      </c>
      <c r="AX8" s="271"/>
      <c r="AY8" s="254"/>
    </row>
    <row r="9" spans="1:51">
      <c r="A9" s="217" t="s">
        <v>20</v>
      </c>
      <c r="B9" s="167" t="s">
        <v>21</v>
      </c>
      <c r="C9" s="168">
        <f>AY9</f>
        <v>0</v>
      </c>
      <c r="R9" s="22"/>
      <c r="S9" s="23"/>
      <c r="T9" s="24"/>
      <c r="U9" s="24"/>
      <c r="V9" s="23"/>
      <c r="W9" s="23"/>
      <c r="X9" s="25">
        <f>(R9*S9)*$C$2</f>
        <v>0</v>
      </c>
      <c r="Y9" s="26"/>
      <c r="Z9" s="27"/>
      <c r="AA9" s="24"/>
      <c r="AB9" s="24"/>
      <c r="AC9" s="27"/>
      <c r="AD9" s="27"/>
      <c r="AE9" s="25">
        <f>(Y9*Z9)*$C$3</f>
        <v>0</v>
      </c>
      <c r="AF9" s="28"/>
      <c r="AG9" s="23"/>
      <c r="AH9" s="24"/>
      <c r="AI9" s="24"/>
      <c r="AJ9" s="23"/>
      <c r="AK9" s="23"/>
      <c r="AL9" s="25">
        <f>(AF9*AG9)*$C$4</f>
        <v>0</v>
      </c>
      <c r="AM9" s="29"/>
      <c r="AN9" s="30"/>
      <c r="AO9" s="31"/>
      <c r="AP9" s="31"/>
      <c r="AQ9" s="30"/>
      <c r="AR9" s="30"/>
      <c r="AS9" s="32">
        <f>(AM9*AN9)*$C$5</f>
        <v>0</v>
      </c>
      <c r="AT9" s="33"/>
      <c r="AU9" s="34"/>
      <c r="AV9" s="35"/>
      <c r="AW9" s="35"/>
      <c r="AX9" s="36">
        <f>(AT9*AU9+AV9*AW9)*$C$6</f>
        <v>0</v>
      </c>
      <c r="AY9" s="37">
        <f>(AS9+AL9+AE9+X9+AX9)/1000</f>
        <v>0</v>
      </c>
    </row>
    <row r="10" spans="1:51">
      <c r="A10" s="218"/>
      <c r="B10" s="169" t="s">
        <v>22</v>
      </c>
      <c r="C10" s="170">
        <f t="shared" ref="C10:C40" si="0">AY10</f>
        <v>0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40"/>
      <c r="T10" s="41"/>
      <c r="U10" s="41"/>
      <c r="V10" s="40"/>
      <c r="W10" s="40"/>
      <c r="X10" s="42">
        <f t="shared" ref="X10:X40" si="1">(R10*S10)*$C$2</f>
        <v>0</v>
      </c>
      <c r="Y10" s="43"/>
      <c r="Z10" s="44"/>
      <c r="AA10" s="41"/>
      <c r="AB10" s="41"/>
      <c r="AC10" s="44"/>
      <c r="AD10" s="44"/>
      <c r="AE10" s="45">
        <f t="shared" ref="AE10:AE40" si="2">(Y10*Z10)*$C$3</f>
        <v>0</v>
      </c>
      <c r="AF10" s="46"/>
      <c r="AG10" s="40"/>
      <c r="AH10" s="41"/>
      <c r="AI10" s="41"/>
      <c r="AJ10" s="40"/>
      <c r="AK10" s="40"/>
      <c r="AL10" s="45">
        <f t="shared" ref="AL10:AL40" si="3">(AF10*AG10)*$C$4</f>
        <v>0</v>
      </c>
      <c r="AM10" s="47"/>
      <c r="AN10" s="48"/>
      <c r="AO10" s="49"/>
      <c r="AP10" s="49"/>
      <c r="AQ10" s="48"/>
      <c r="AR10" s="48"/>
      <c r="AS10" s="50">
        <f t="shared" ref="AS10:AS40" si="4">(AM10*AN10)*$C$5</f>
        <v>0</v>
      </c>
      <c r="AT10" s="51"/>
      <c r="AU10" s="52"/>
      <c r="AV10" s="53"/>
      <c r="AW10" s="53"/>
      <c r="AX10" s="50">
        <f t="shared" ref="AX10:AX40" si="5">(AT10*AU10+AV10*AW10)*$C$6</f>
        <v>0</v>
      </c>
      <c r="AY10" s="54">
        <f t="shared" ref="AY10:AY40" si="6">(AS10+AL10+AE10+X10+AX10)/1000</f>
        <v>0</v>
      </c>
    </row>
    <row r="11" spans="1:51">
      <c r="A11" s="218"/>
      <c r="B11" s="171" t="s">
        <v>23</v>
      </c>
      <c r="C11" s="172">
        <f t="shared" si="0"/>
        <v>153832.6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55">
        <v>100</v>
      </c>
      <c r="S11" s="56">
        <v>22</v>
      </c>
      <c r="T11" s="224" t="s">
        <v>24</v>
      </c>
      <c r="U11" s="225"/>
      <c r="V11" s="56"/>
      <c r="W11" s="56"/>
      <c r="X11" s="42">
        <f t="shared" si="1"/>
        <v>7515200</v>
      </c>
      <c r="Y11" s="57">
        <v>100</v>
      </c>
      <c r="Z11" s="58">
        <v>22</v>
      </c>
      <c r="AA11" s="224" t="s">
        <v>24</v>
      </c>
      <c r="AB11" s="225"/>
      <c r="AC11" s="58"/>
      <c r="AD11" s="58"/>
      <c r="AE11" s="45">
        <f t="shared" si="2"/>
        <v>21399400</v>
      </c>
      <c r="AF11" s="57">
        <v>200</v>
      </c>
      <c r="AG11" s="58">
        <v>22</v>
      </c>
      <c r="AH11" s="224" t="s">
        <v>25</v>
      </c>
      <c r="AI11" s="225"/>
      <c r="AJ11" s="56"/>
      <c r="AK11" s="56"/>
      <c r="AL11" s="45">
        <f t="shared" si="3"/>
        <v>124630000</v>
      </c>
      <c r="AM11" s="57">
        <v>200</v>
      </c>
      <c r="AN11" s="58">
        <v>30</v>
      </c>
      <c r="AO11" s="224" t="s">
        <v>26</v>
      </c>
      <c r="AP11" s="225"/>
      <c r="AQ11" s="59"/>
      <c r="AR11" s="59"/>
      <c r="AS11" s="50">
        <f t="shared" si="4"/>
        <v>288000</v>
      </c>
      <c r="AT11" s="60"/>
      <c r="AU11" s="61"/>
      <c r="AV11" s="62"/>
      <c r="AW11" s="63"/>
      <c r="AX11" s="64">
        <f t="shared" si="5"/>
        <v>0</v>
      </c>
      <c r="AY11" s="65">
        <f t="shared" si="6"/>
        <v>153832.6</v>
      </c>
    </row>
    <row r="12" spans="1:51" ht="15.75" customHeight="1" thickBot="1">
      <c r="A12" s="248"/>
      <c r="B12" s="173" t="s">
        <v>27</v>
      </c>
      <c r="C12" s="174">
        <f t="shared" si="0"/>
        <v>249096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66">
        <v>200</v>
      </c>
      <c r="S12" s="67">
        <v>30</v>
      </c>
      <c r="T12" s="211" t="s">
        <v>28</v>
      </c>
      <c r="U12" s="212"/>
      <c r="V12" s="67"/>
      <c r="W12" s="67"/>
      <c r="X12" s="68">
        <f t="shared" si="1"/>
        <v>20496000</v>
      </c>
      <c r="Y12" s="69">
        <v>200</v>
      </c>
      <c r="Z12" s="70">
        <v>30</v>
      </c>
      <c r="AA12" s="211" t="s">
        <v>28</v>
      </c>
      <c r="AB12" s="212"/>
      <c r="AC12" s="70"/>
      <c r="AD12" s="70"/>
      <c r="AE12" s="71">
        <f t="shared" si="2"/>
        <v>58362000</v>
      </c>
      <c r="AF12" s="69">
        <v>200</v>
      </c>
      <c r="AG12" s="70">
        <v>30</v>
      </c>
      <c r="AH12" s="211" t="s">
        <v>28</v>
      </c>
      <c r="AI12" s="212"/>
      <c r="AJ12" s="67"/>
      <c r="AK12" s="67"/>
      <c r="AL12" s="71">
        <f t="shared" si="3"/>
        <v>169950000</v>
      </c>
      <c r="AM12" s="69">
        <v>200</v>
      </c>
      <c r="AN12" s="70">
        <v>30</v>
      </c>
      <c r="AO12" s="211" t="s">
        <v>28</v>
      </c>
      <c r="AP12" s="212"/>
      <c r="AQ12" s="72"/>
      <c r="AR12" s="72"/>
      <c r="AS12" s="73">
        <f t="shared" si="4"/>
        <v>288000</v>
      </c>
      <c r="AT12" s="60"/>
      <c r="AU12" s="61"/>
      <c r="AV12" s="62"/>
      <c r="AW12" s="63"/>
      <c r="AX12" s="64">
        <f t="shared" si="5"/>
        <v>0</v>
      </c>
      <c r="AY12" s="65">
        <f t="shared" si="6"/>
        <v>249096</v>
      </c>
    </row>
    <row r="13" spans="1:51" ht="15.75" customHeight="1">
      <c r="A13" s="231" t="s">
        <v>29</v>
      </c>
      <c r="B13" s="167" t="s">
        <v>30</v>
      </c>
      <c r="C13" s="175">
        <f t="shared" si="0"/>
        <v>0</v>
      </c>
      <c r="R13" s="22"/>
      <c r="S13" s="23"/>
      <c r="T13" s="24"/>
      <c r="U13" s="24"/>
      <c r="V13" s="23"/>
      <c r="W13" s="23"/>
      <c r="X13" s="25">
        <f t="shared" si="1"/>
        <v>0</v>
      </c>
      <c r="Y13" s="26"/>
      <c r="Z13" s="27"/>
      <c r="AA13" s="24"/>
      <c r="AB13" s="24"/>
      <c r="AC13" s="27"/>
      <c r="AD13" s="27"/>
      <c r="AE13" s="74">
        <f t="shared" si="2"/>
        <v>0</v>
      </c>
      <c r="AF13" s="26"/>
      <c r="AG13" s="27"/>
      <c r="AH13" s="24"/>
      <c r="AI13" s="24"/>
      <c r="AJ13" s="23"/>
      <c r="AK13" s="23"/>
      <c r="AL13" s="74">
        <f t="shared" si="3"/>
        <v>0</v>
      </c>
      <c r="AM13" s="26"/>
      <c r="AN13" s="27"/>
      <c r="AO13" s="24"/>
      <c r="AP13" s="24"/>
      <c r="AQ13" s="30"/>
      <c r="AR13" s="30"/>
      <c r="AS13" s="36">
        <f t="shared" si="4"/>
        <v>0</v>
      </c>
      <c r="AT13" s="33"/>
      <c r="AU13" s="34"/>
      <c r="AV13" s="75"/>
      <c r="AW13" s="75"/>
      <c r="AX13" s="36">
        <f t="shared" si="5"/>
        <v>0</v>
      </c>
      <c r="AY13" s="37">
        <f t="shared" si="6"/>
        <v>0</v>
      </c>
    </row>
    <row r="14" spans="1:51">
      <c r="A14" s="232"/>
      <c r="B14" s="176" t="s">
        <v>31</v>
      </c>
      <c r="C14" s="177">
        <f t="shared" si="0"/>
        <v>19184.580000000002</v>
      </c>
      <c r="R14" s="39">
        <v>30</v>
      </c>
      <c r="S14" s="40">
        <v>4</v>
      </c>
      <c r="T14" s="224" t="s">
        <v>32</v>
      </c>
      <c r="U14" s="225"/>
      <c r="V14" s="40"/>
      <c r="W14" s="40"/>
      <c r="X14" s="42">
        <f t="shared" si="1"/>
        <v>409920</v>
      </c>
      <c r="Y14" s="43">
        <v>45</v>
      </c>
      <c r="Z14" s="44">
        <v>4</v>
      </c>
      <c r="AA14" s="224" t="s">
        <v>33</v>
      </c>
      <c r="AB14" s="225"/>
      <c r="AC14" s="44"/>
      <c r="AD14" s="44"/>
      <c r="AE14" s="42">
        <f t="shared" si="2"/>
        <v>1750860</v>
      </c>
      <c r="AF14" s="43">
        <v>150</v>
      </c>
      <c r="AG14" s="44">
        <v>4</v>
      </c>
      <c r="AH14" s="224" t="s">
        <v>34</v>
      </c>
      <c r="AI14" s="225"/>
      <c r="AJ14" s="40"/>
      <c r="AK14" s="40"/>
      <c r="AL14" s="42">
        <f t="shared" si="3"/>
        <v>16995000</v>
      </c>
      <c r="AM14" s="43">
        <v>150</v>
      </c>
      <c r="AN14" s="44">
        <v>4</v>
      </c>
      <c r="AO14" s="224" t="s">
        <v>34</v>
      </c>
      <c r="AP14" s="225"/>
      <c r="AQ14" s="48"/>
      <c r="AR14" s="48"/>
      <c r="AS14" s="76">
        <f t="shared" si="4"/>
        <v>28800</v>
      </c>
      <c r="AT14" s="77"/>
      <c r="AU14" s="52"/>
      <c r="AV14" s="78"/>
      <c r="AW14" s="78"/>
      <c r="AX14" s="76">
        <f t="shared" si="5"/>
        <v>0</v>
      </c>
      <c r="AY14" s="54">
        <f t="shared" si="6"/>
        <v>19184.580000000002</v>
      </c>
    </row>
    <row r="15" spans="1:51" ht="16.5" customHeight="1">
      <c r="A15" s="232"/>
      <c r="B15" s="178" t="s">
        <v>35</v>
      </c>
      <c r="C15" s="179">
        <f t="shared" si="0"/>
        <v>38380.68</v>
      </c>
      <c r="R15" s="39">
        <v>30</v>
      </c>
      <c r="S15" s="40">
        <v>8</v>
      </c>
      <c r="T15" s="224" t="s">
        <v>36</v>
      </c>
      <c r="U15" s="225"/>
      <c r="V15" s="40"/>
      <c r="W15" s="40"/>
      <c r="X15" s="42">
        <f t="shared" si="1"/>
        <v>819840</v>
      </c>
      <c r="Y15" s="43">
        <v>45</v>
      </c>
      <c r="Z15" s="44">
        <v>8</v>
      </c>
      <c r="AA15" s="224" t="s">
        <v>37</v>
      </c>
      <c r="AB15" s="225"/>
      <c r="AC15" s="44"/>
      <c r="AD15" s="44"/>
      <c r="AE15" s="42">
        <f t="shared" si="2"/>
        <v>3501720</v>
      </c>
      <c r="AF15" s="43">
        <v>150</v>
      </c>
      <c r="AG15" s="44">
        <v>8</v>
      </c>
      <c r="AH15" s="224" t="s">
        <v>38</v>
      </c>
      <c r="AI15" s="225"/>
      <c r="AJ15" s="40"/>
      <c r="AK15" s="40"/>
      <c r="AL15" s="42">
        <f t="shared" si="3"/>
        <v>33990000</v>
      </c>
      <c r="AM15" s="43">
        <v>180</v>
      </c>
      <c r="AN15" s="44">
        <v>8</v>
      </c>
      <c r="AO15" s="224" t="s">
        <v>39</v>
      </c>
      <c r="AP15" s="225"/>
      <c r="AQ15" s="48"/>
      <c r="AR15" s="48"/>
      <c r="AS15" s="76">
        <f t="shared" si="4"/>
        <v>69120</v>
      </c>
      <c r="AT15" s="77"/>
      <c r="AU15" s="52"/>
      <c r="AV15" s="78"/>
      <c r="AW15" s="78"/>
      <c r="AX15" s="76">
        <f t="shared" si="5"/>
        <v>0</v>
      </c>
      <c r="AY15" s="54">
        <f t="shared" si="6"/>
        <v>38380.68</v>
      </c>
    </row>
    <row r="16" spans="1:51">
      <c r="A16" s="232"/>
      <c r="B16" s="169" t="s">
        <v>40</v>
      </c>
      <c r="C16" s="170">
        <f t="shared" si="0"/>
        <v>38369.160000000003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>
        <v>30</v>
      </c>
      <c r="S16" s="40">
        <v>8</v>
      </c>
      <c r="T16" s="224" t="s">
        <v>36</v>
      </c>
      <c r="U16" s="225"/>
      <c r="V16" s="40"/>
      <c r="W16" s="40"/>
      <c r="X16" s="42">
        <f t="shared" si="1"/>
        <v>819840</v>
      </c>
      <c r="Y16" s="43">
        <v>45</v>
      </c>
      <c r="Z16" s="44">
        <v>8</v>
      </c>
      <c r="AA16" s="224" t="s">
        <v>37</v>
      </c>
      <c r="AB16" s="225"/>
      <c r="AC16" s="44"/>
      <c r="AD16" s="44"/>
      <c r="AE16" s="42">
        <f t="shared" si="2"/>
        <v>3501720</v>
      </c>
      <c r="AF16" s="43">
        <v>150</v>
      </c>
      <c r="AG16" s="44">
        <v>8</v>
      </c>
      <c r="AH16" s="224" t="s">
        <v>41</v>
      </c>
      <c r="AI16" s="225"/>
      <c r="AJ16" s="40"/>
      <c r="AK16" s="40"/>
      <c r="AL16" s="42">
        <f t="shared" si="3"/>
        <v>33990000</v>
      </c>
      <c r="AM16" s="43">
        <v>150</v>
      </c>
      <c r="AN16" s="44">
        <v>8</v>
      </c>
      <c r="AO16" s="224" t="s">
        <v>41</v>
      </c>
      <c r="AP16" s="225"/>
      <c r="AQ16" s="48"/>
      <c r="AR16" s="48"/>
      <c r="AS16" s="76">
        <f t="shared" si="4"/>
        <v>57600</v>
      </c>
      <c r="AT16" s="77"/>
      <c r="AU16" s="52"/>
      <c r="AV16" s="78"/>
      <c r="AW16" s="78"/>
      <c r="AX16" s="76">
        <f t="shared" si="5"/>
        <v>0</v>
      </c>
      <c r="AY16" s="54">
        <f t="shared" si="6"/>
        <v>38369.160000000003</v>
      </c>
    </row>
    <row r="17" spans="1:51">
      <c r="A17" s="232"/>
      <c r="B17" s="169" t="s">
        <v>42</v>
      </c>
      <c r="C17" s="170">
        <f t="shared" si="0"/>
        <v>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  <c r="S17" s="40"/>
      <c r="T17" s="224"/>
      <c r="U17" s="225"/>
      <c r="V17" s="40"/>
      <c r="W17" s="40"/>
      <c r="X17" s="42">
        <f t="shared" si="1"/>
        <v>0</v>
      </c>
      <c r="Y17" s="43"/>
      <c r="Z17" s="44"/>
      <c r="AA17" s="41"/>
      <c r="AB17" s="41"/>
      <c r="AC17" s="44"/>
      <c r="AD17" s="44"/>
      <c r="AE17" s="42">
        <f t="shared" si="2"/>
        <v>0</v>
      </c>
      <c r="AF17" s="43"/>
      <c r="AG17" s="44"/>
      <c r="AH17" s="41"/>
      <c r="AI17" s="41"/>
      <c r="AJ17" s="40"/>
      <c r="AK17" s="40"/>
      <c r="AL17" s="42">
        <f t="shared" si="3"/>
        <v>0</v>
      </c>
      <c r="AM17" s="43"/>
      <c r="AN17" s="44"/>
      <c r="AO17" s="41"/>
      <c r="AP17" s="41"/>
      <c r="AQ17" s="48"/>
      <c r="AR17" s="48"/>
      <c r="AS17" s="76">
        <f t="shared" si="4"/>
        <v>0</v>
      </c>
      <c r="AT17" s="77"/>
      <c r="AU17" s="52"/>
      <c r="AV17" s="78"/>
      <c r="AW17" s="78"/>
      <c r="AX17" s="76">
        <f t="shared" si="5"/>
        <v>0</v>
      </c>
      <c r="AY17" s="54">
        <f t="shared" si="6"/>
        <v>0</v>
      </c>
    </row>
    <row r="18" spans="1:51">
      <c r="A18" s="232"/>
      <c r="B18" s="178" t="s">
        <v>43</v>
      </c>
      <c r="C18" s="179">
        <f t="shared" si="0"/>
        <v>1135878</v>
      </c>
      <c r="R18" s="39">
        <v>0.5</v>
      </c>
      <c r="S18" s="40">
        <v>30</v>
      </c>
      <c r="T18" s="224" t="s">
        <v>44</v>
      </c>
      <c r="U18" s="225"/>
      <c r="V18" s="40"/>
      <c r="W18" s="40"/>
      <c r="X18" s="42">
        <f t="shared" si="1"/>
        <v>51240</v>
      </c>
      <c r="Y18" s="43">
        <v>1</v>
      </c>
      <c r="Z18" s="44">
        <v>24</v>
      </c>
      <c r="AA18" s="224" t="s">
        <v>45</v>
      </c>
      <c r="AB18" s="225"/>
      <c r="AC18" s="44"/>
      <c r="AD18" s="44"/>
      <c r="AE18" s="42">
        <f t="shared" si="2"/>
        <v>233448</v>
      </c>
      <c r="AF18" s="43">
        <v>1</v>
      </c>
      <c r="AG18" s="44">
        <v>30</v>
      </c>
      <c r="AH18" s="224" t="s">
        <v>28</v>
      </c>
      <c r="AI18" s="225"/>
      <c r="AJ18" s="40"/>
      <c r="AK18" s="40"/>
      <c r="AL18" s="42">
        <f t="shared" si="3"/>
        <v>849750</v>
      </c>
      <c r="AM18" s="43">
        <v>1</v>
      </c>
      <c r="AN18" s="44">
        <v>30</v>
      </c>
      <c r="AO18" s="224" t="s">
        <v>28</v>
      </c>
      <c r="AP18" s="225"/>
      <c r="AQ18" s="48"/>
      <c r="AR18" s="48"/>
      <c r="AS18" s="76">
        <f t="shared" si="4"/>
        <v>1440</v>
      </c>
      <c r="AT18" s="77"/>
      <c r="AU18" s="52"/>
      <c r="AV18" s="78"/>
      <c r="AW18" s="78"/>
      <c r="AX18" s="76">
        <f t="shared" si="5"/>
        <v>0</v>
      </c>
      <c r="AY18" s="54">
        <f>(AS18+AL18+AE18+X18+AX18)</f>
        <v>1135878</v>
      </c>
    </row>
    <row r="19" spans="1:51" ht="15" customHeight="1">
      <c r="A19" s="232"/>
      <c r="B19" s="169" t="s">
        <v>46</v>
      </c>
      <c r="C19" s="170">
        <f t="shared" si="0"/>
        <v>24479.465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>
        <v>32.5</v>
      </c>
      <c r="S19" s="40">
        <v>4</v>
      </c>
      <c r="T19" s="224" t="s">
        <v>47</v>
      </c>
      <c r="U19" s="225"/>
      <c r="V19" s="40"/>
      <c r="W19" s="40"/>
      <c r="X19" s="42">
        <f t="shared" si="1"/>
        <v>444080</v>
      </c>
      <c r="Y19" s="43">
        <f>32.5*1.5</f>
        <v>48.75</v>
      </c>
      <c r="Z19" s="44">
        <v>4</v>
      </c>
      <c r="AA19" s="224" t="s">
        <v>33</v>
      </c>
      <c r="AB19" s="225"/>
      <c r="AC19" s="44"/>
      <c r="AD19" s="44"/>
      <c r="AE19" s="42">
        <f t="shared" si="2"/>
        <v>1896765</v>
      </c>
      <c r="AF19" s="43">
        <v>195</v>
      </c>
      <c r="AG19" s="44">
        <v>4</v>
      </c>
      <c r="AH19" s="224" t="s">
        <v>48</v>
      </c>
      <c r="AI19" s="225"/>
      <c r="AJ19" s="40"/>
      <c r="AK19" s="40"/>
      <c r="AL19" s="42">
        <f t="shared" si="3"/>
        <v>22093500</v>
      </c>
      <c r="AM19" s="43">
        <v>235</v>
      </c>
      <c r="AN19" s="44">
        <v>4</v>
      </c>
      <c r="AO19" s="224" t="s">
        <v>49</v>
      </c>
      <c r="AP19" s="225"/>
      <c r="AQ19" s="48"/>
      <c r="AR19" s="48"/>
      <c r="AS19" s="76">
        <f t="shared" si="4"/>
        <v>45120</v>
      </c>
      <c r="AT19" s="77"/>
      <c r="AU19" s="52"/>
      <c r="AV19" s="78"/>
      <c r="AW19" s="78"/>
      <c r="AX19" s="76">
        <f t="shared" si="5"/>
        <v>0</v>
      </c>
      <c r="AY19" s="54">
        <f t="shared" si="6"/>
        <v>24479.465</v>
      </c>
    </row>
    <row r="20" spans="1:51" ht="15.75" thickBot="1">
      <c r="A20" s="233"/>
      <c r="B20" s="171" t="s">
        <v>50</v>
      </c>
      <c r="C20" s="172">
        <f t="shared" si="0"/>
        <v>11858.224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55">
        <v>14</v>
      </c>
      <c r="S20" s="56">
        <v>4</v>
      </c>
      <c r="T20" s="224" t="s">
        <v>51</v>
      </c>
      <c r="U20" s="225"/>
      <c r="V20" s="56"/>
      <c r="W20" s="56"/>
      <c r="X20" s="79">
        <f t="shared" si="1"/>
        <v>191296</v>
      </c>
      <c r="Y20" s="57">
        <v>14</v>
      </c>
      <c r="Z20" s="58">
        <v>4</v>
      </c>
      <c r="AA20" s="211" t="s">
        <v>52</v>
      </c>
      <c r="AB20" s="212"/>
      <c r="AC20" s="58"/>
      <c r="AD20" s="58"/>
      <c r="AE20" s="79">
        <f t="shared" si="2"/>
        <v>544712</v>
      </c>
      <c r="AF20" s="57">
        <f>28*1.75</f>
        <v>49</v>
      </c>
      <c r="AG20" s="58">
        <v>8</v>
      </c>
      <c r="AH20" s="211" t="s">
        <v>53</v>
      </c>
      <c r="AI20" s="212"/>
      <c r="AJ20" s="56"/>
      <c r="AK20" s="56"/>
      <c r="AL20" s="79">
        <f t="shared" si="3"/>
        <v>11103400</v>
      </c>
      <c r="AM20" s="57">
        <v>49</v>
      </c>
      <c r="AN20" s="58">
        <v>8</v>
      </c>
      <c r="AO20" s="211" t="s">
        <v>53</v>
      </c>
      <c r="AP20" s="212"/>
      <c r="AQ20" s="59"/>
      <c r="AR20" s="59"/>
      <c r="AS20" s="80">
        <f t="shared" si="4"/>
        <v>18816</v>
      </c>
      <c r="AT20" s="81"/>
      <c r="AU20" s="82"/>
      <c r="AV20" s="83"/>
      <c r="AW20" s="83"/>
      <c r="AX20" s="84">
        <f t="shared" si="5"/>
        <v>0</v>
      </c>
      <c r="AY20" s="85">
        <f t="shared" si="6"/>
        <v>11858.224</v>
      </c>
    </row>
    <row r="21" spans="1:51">
      <c r="A21" s="231" t="s">
        <v>54</v>
      </c>
      <c r="B21" s="180" t="s">
        <v>55</v>
      </c>
      <c r="C21" s="181">
        <f t="shared" si="0"/>
        <v>15984.78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22">
        <v>30</v>
      </c>
      <c r="S21" s="23">
        <v>6</v>
      </c>
      <c r="T21" s="224" t="s">
        <v>47</v>
      </c>
      <c r="U21" s="225"/>
      <c r="V21" s="23"/>
      <c r="W21" s="23"/>
      <c r="X21" s="74">
        <f t="shared" si="1"/>
        <v>614880</v>
      </c>
      <c r="Y21" s="26">
        <v>45</v>
      </c>
      <c r="Z21" s="27">
        <v>4</v>
      </c>
      <c r="AA21" s="234" t="s">
        <v>33</v>
      </c>
      <c r="AB21" s="235"/>
      <c r="AC21" s="27"/>
      <c r="AD21" s="27"/>
      <c r="AE21" s="74">
        <f t="shared" si="2"/>
        <v>1750860</v>
      </c>
      <c r="AF21" s="26">
        <v>120</v>
      </c>
      <c r="AG21" s="27">
        <v>4</v>
      </c>
      <c r="AH21" s="234" t="s">
        <v>48</v>
      </c>
      <c r="AI21" s="235"/>
      <c r="AJ21" s="23"/>
      <c r="AK21" s="23"/>
      <c r="AL21" s="74">
        <f t="shared" si="3"/>
        <v>13596000</v>
      </c>
      <c r="AM21" s="26">
        <v>120</v>
      </c>
      <c r="AN21" s="27">
        <v>4</v>
      </c>
      <c r="AO21" s="234" t="s">
        <v>48</v>
      </c>
      <c r="AP21" s="235"/>
      <c r="AQ21" s="30"/>
      <c r="AR21" s="30"/>
      <c r="AS21" s="36">
        <f t="shared" si="4"/>
        <v>23040</v>
      </c>
      <c r="AT21" s="86"/>
      <c r="AU21" s="87"/>
      <c r="AV21" s="88"/>
      <c r="AW21" s="88"/>
      <c r="AX21" s="32">
        <f t="shared" si="5"/>
        <v>0</v>
      </c>
      <c r="AY21" s="89">
        <f t="shared" si="6"/>
        <v>15984.78</v>
      </c>
    </row>
    <row r="22" spans="1:51">
      <c r="A22" s="232"/>
      <c r="B22" s="169" t="s">
        <v>56</v>
      </c>
      <c r="C22" s="170">
        <f t="shared" si="0"/>
        <v>0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9"/>
      <c r="S22" s="40"/>
      <c r="T22" s="41"/>
      <c r="U22" s="41"/>
      <c r="V22" s="40"/>
      <c r="W22" s="40"/>
      <c r="X22" s="42">
        <f t="shared" si="1"/>
        <v>0</v>
      </c>
      <c r="Y22" s="43"/>
      <c r="Z22" s="44"/>
      <c r="AA22" s="41"/>
      <c r="AB22" s="41"/>
      <c r="AC22" s="44"/>
      <c r="AD22" s="44"/>
      <c r="AE22" s="42">
        <f t="shared" si="2"/>
        <v>0</v>
      </c>
      <c r="AF22" s="43"/>
      <c r="AG22" s="44"/>
      <c r="AH22" s="41"/>
      <c r="AI22" s="41"/>
      <c r="AJ22" s="40"/>
      <c r="AK22" s="40"/>
      <c r="AL22" s="42">
        <f t="shared" si="3"/>
        <v>0</v>
      </c>
      <c r="AM22" s="43"/>
      <c r="AN22" s="44"/>
      <c r="AO22" s="41"/>
      <c r="AP22" s="41"/>
      <c r="AQ22" s="48"/>
      <c r="AR22" s="48"/>
      <c r="AS22" s="76">
        <f t="shared" si="4"/>
        <v>0</v>
      </c>
      <c r="AT22" s="90"/>
      <c r="AU22" s="91"/>
      <c r="AV22" s="53"/>
      <c r="AW22" s="53"/>
      <c r="AX22" s="76">
        <f t="shared" si="5"/>
        <v>0</v>
      </c>
      <c r="AY22" s="54">
        <f t="shared" si="6"/>
        <v>0</v>
      </c>
    </row>
    <row r="23" spans="1:51" ht="31.5" customHeight="1" thickBot="1">
      <c r="A23" s="233"/>
      <c r="B23" s="182" t="s">
        <v>54</v>
      </c>
      <c r="C23" s="183">
        <f t="shared" si="0"/>
        <v>0</v>
      </c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66"/>
      <c r="S23" s="67"/>
      <c r="T23" s="93"/>
      <c r="U23" s="93"/>
      <c r="V23" s="67"/>
      <c r="W23" s="67"/>
      <c r="X23" s="68">
        <f t="shared" si="1"/>
        <v>0</v>
      </c>
      <c r="Y23" s="69"/>
      <c r="Z23" s="70"/>
      <c r="AA23" s="93"/>
      <c r="AB23" s="93"/>
      <c r="AC23" s="70"/>
      <c r="AD23" s="70"/>
      <c r="AE23" s="68">
        <f t="shared" si="2"/>
        <v>0</v>
      </c>
      <c r="AF23" s="69"/>
      <c r="AG23" s="70"/>
      <c r="AH23" s="93"/>
      <c r="AI23" s="93"/>
      <c r="AJ23" s="67"/>
      <c r="AK23" s="67"/>
      <c r="AL23" s="68">
        <f t="shared" si="3"/>
        <v>0</v>
      </c>
      <c r="AM23" s="69"/>
      <c r="AN23" s="70"/>
      <c r="AO23" s="93"/>
      <c r="AP23" s="93"/>
      <c r="AQ23" s="72"/>
      <c r="AR23" s="72"/>
      <c r="AS23" s="84">
        <f t="shared" si="4"/>
        <v>0</v>
      </c>
      <c r="AT23" s="94"/>
      <c r="AU23" s="95"/>
      <c r="AV23" s="96"/>
      <c r="AW23" s="96"/>
      <c r="AX23" s="84">
        <f t="shared" si="5"/>
        <v>0</v>
      </c>
      <c r="AY23" s="85">
        <f t="shared" si="6"/>
        <v>0</v>
      </c>
    </row>
    <row r="24" spans="1:51" ht="30.75" customHeight="1" thickBot="1">
      <c r="A24" s="97" t="s">
        <v>57</v>
      </c>
      <c r="B24" s="184" t="s">
        <v>58</v>
      </c>
      <c r="C24" s="185">
        <f t="shared" si="0"/>
        <v>133318.20000000001</v>
      </c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8">
        <f>107</f>
        <v>107</v>
      </c>
      <c r="S24" s="99">
        <v>30</v>
      </c>
      <c r="T24" s="215" t="s">
        <v>59</v>
      </c>
      <c r="U24" s="216"/>
      <c r="V24" s="99"/>
      <c r="W24" s="99"/>
      <c r="X24" s="100">
        <f t="shared" si="1"/>
        <v>10965360</v>
      </c>
      <c r="Y24" s="101">
        <f>107</f>
        <v>107</v>
      </c>
      <c r="Z24" s="102">
        <v>30</v>
      </c>
      <c r="AA24" s="215" t="s">
        <v>59</v>
      </c>
      <c r="AB24" s="216"/>
      <c r="AC24" s="102"/>
      <c r="AD24" s="102"/>
      <c r="AE24" s="100">
        <f t="shared" si="2"/>
        <v>31223670</v>
      </c>
      <c r="AF24" s="101">
        <v>107</v>
      </c>
      <c r="AG24" s="102">
        <v>30</v>
      </c>
      <c r="AH24" s="215" t="s">
        <v>59</v>
      </c>
      <c r="AI24" s="216"/>
      <c r="AJ24" s="99"/>
      <c r="AK24" s="99"/>
      <c r="AL24" s="100">
        <f t="shared" si="3"/>
        <v>90923250</v>
      </c>
      <c r="AM24" s="101">
        <v>143</v>
      </c>
      <c r="AN24" s="102">
        <v>30</v>
      </c>
      <c r="AO24" s="215" t="s">
        <v>60</v>
      </c>
      <c r="AP24" s="216"/>
      <c r="AQ24" s="103"/>
      <c r="AR24" s="103"/>
      <c r="AS24" s="104">
        <f t="shared" si="4"/>
        <v>205920</v>
      </c>
      <c r="AT24" s="105"/>
      <c r="AU24" s="106"/>
      <c r="AV24" s="107"/>
      <c r="AW24" s="107"/>
      <c r="AX24" s="108">
        <f t="shared" si="5"/>
        <v>0</v>
      </c>
      <c r="AY24" s="109">
        <f t="shared" si="6"/>
        <v>133318.20000000001</v>
      </c>
    </row>
    <row r="25" spans="1:51" ht="32.25" customHeight="1" thickBot="1">
      <c r="A25" s="110" t="s">
        <v>61</v>
      </c>
      <c r="B25" s="186" t="s">
        <v>62</v>
      </c>
      <c r="C25" s="187">
        <f t="shared" si="0"/>
        <v>71019.72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111">
        <v>57</v>
      </c>
      <c r="S25" s="112">
        <v>30</v>
      </c>
      <c r="T25" s="215" t="s">
        <v>63</v>
      </c>
      <c r="U25" s="216"/>
      <c r="V25" s="112"/>
      <c r="W25" s="112"/>
      <c r="X25" s="113">
        <f t="shared" si="1"/>
        <v>5841360</v>
      </c>
      <c r="Y25" s="114">
        <v>57</v>
      </c>
      <c r="Z25" s="115">
        <v>30</v>
      </c>
      <c r="AA25" s="215" t="s">
        <v>63</v>
      </c>
      <c r="AB25" s="216"/>
      <c r="AC25" s="115"/>
      <c r="AD25" s="115"/>
      <c r="AE25" s="113">
        <f t="shared" si="2"/>
        <v>16633170</v>
      </c>
      <c r="AF25" s="114">
        <v>57</v>
      </c>
      <c r="AG25" s="115">
        <v>30</v>
      </c>
      <c r="AH25" s="215" t="s">
        <v>63</v>
      </c>
      <c r="AI25" s="216"/>
      <c r="AJ25" s="112"/>
      <c r="AK25" s="112"/>
      <c r="AL25" s="113">
        <f t="shared" si="3"/>
        <v>48435750</v>
      </c>
      <c r="AM25" s="114">
        <v>76</v>
      </c>
      <c r="AN25" s="115">
        <v>30</v>
      </c>
      <c r="AO25" s="215" t="s">
        <v>64</v>
      </c>
      <c r="AP25" s="216"/>
      <c r="AQ25" s="116"/>
      <c r="AR25" s="116"/>
      <c r="AS25" s="117">
        <f t="shared" si="4"/>
        <v>109440</v>
      </c>
      <c r="AT25" s="118"/>
      <c r="AU25" s="119"/>
      <c r="AV25" s="120"/>
      <c r="AW25" s="121"/>
      <c r="AX25" s="122">
        <f t="shared" si="5"/>
        <v>0</v>
      </c>
      <c r="AY25" s="123">
        <f t="shared" si="6"/>
        <v>71019.72</v>
      </c>
    </row>
    <row r="26" spans="1:51" ht="43.5" customHeight="1">
      <c r="A26" s="221" t="s">
        <v>65</v>
      </c>
      <c r="B26" s="188" t="s">
        <v>66</v>
      </c>
      <c r="C26" s="189">
        <f t="shared" si="0"/>
        <v>53245.95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22">
        <v>32.5</v>
      </c>
      <c r="S26" s="23">
        <v>30</v>
      </c>
      <c r="T26" s="228" t="s">
        <v>67</v>
      </c>
      <c r="U26" s="228"/>
      <c r="V26" s="23"/>
      <c r="W26" s="23"/>
      <c r="X26" s="74">
        <f t="shared" si="1"/>
        <v>3330600</v>
      </c>
      <c r="Y26" s="26">
        <v>32.5</v>
      </c>
      <c r="Z26" s="27">
        <v>30</v>
      </c>
      <c r="AA26" s="229" t="s">
        <v>67</v>
      </c>
      <c r="AB26" s="230"/>
      <c r="AC26" s="27"/>
      <c r="AD26" s="27"/>
      <c r="AE26" s="74">
        <f t="shared" si="2"/>
        <v>9483825</v>
      </c>
      <c r="AF26" s="26">
        <v>47.5</v>
      </c>
      <c r="AG26" s="27">
        <v>30</v>
      </c>
      <c r="AH26" s="229" t="s">
        <v>68</v>
      </c>
      <c r="AI26" s="230"/>
      <c r="AJ26" s="23"/>
      <c r="AK26" s="23"/>
      <c r="AL26" s="36">
        <f t="shared" si="3"/>
        <v>40363125</v>
      </c>
      <c r="AM26" s="26">
        <v>47.5</v>
      </c>
      <c r="AN26" s="27">
        <v>30</v>
      </c>
      <c r="AO26" s="229" t="s">
        <v>68</v>
      </c>
      <c r="AP26" s="230"/>
      <c r="AQ26" s="30"/>
      <c r="AR26" s="30"/>
      <c r="AS26" s="36">
        <f t="shared" si="4"/>
        <v>68400</v>
      </c>
      <c r="AT26" s="124"/>
      <c r="AU26" s="125"/>
      <c r="AV26" s="75"/>
      <c r="AW26" s="75"/>
      <c r="AX26" s="126">
        <f t="shared" si="5"/>
        <v>0</v>
      </c>
      <c r="AY26" s="37">
        <f t="shared" si="6"/>
        <v>53245.95</v>
      </c>
    </row>
    <row r="27" spans="1:51" ht="32.25" customHeight="1">
      <c r="A27" s="218"/>
      <c r="B27" s="190" t="s">
        <v>69</v>
      </c>
      <c r="C27" s="191">
        <f t="shared" si="0"/>
        <v>15304.384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39">
        <v>16</v>
      </c>
      <c r="S27" s="40">
        <v>23</v>
      </c>
      <c r="T27" s="228" t="s">
        <v>70</v>
      </c>
      <c r="U27" s="228"/>
      <c r="V27" s="40"/>
      <c r="W27" s="40"/>
      <c r="X27" s="42">
        <f t="shared" si="1"/>
        <v>1257088</v>
      </c>
      <c r="Y27" s="43">
        <v>16</v>
      </c>
      <c r="Z27" s="44">
        <v>23</v>
      </c>
      <c r="AA27" s="41" t="s">
        <v>70</v>
      </c>
      <c r="AB27" s="41"/>
      <c r="AC27" s="44"/>
      <c r="AD27" s="44"/>
      <c r="AE27" s="42">
        <f t="shared" si="2"/>
        <v>3579536</v>
      </c>
      <c r="AF27" s="43">
        <v>16</v>
      </c>
      <c r="AG27" s="44">
        <v>23</v>
      </c>
      <c r="AH27" s="226" t="s">
        <v>71</v>
      </c>
      <c r="AI27" s="227"/>
      <c r="AJ27" s="40"/>
      <c r="AK27" s="40"/>
      <c r="AL27" s="76">
        <f t="shared" si="3"/>
        <v>10423600</v>
      </c>
      <c r="AM27" s="43">
        <v>40</v>
      </c>
      <c r="AN27" s="44">
        <v>23</v>
      </c>
      <c r="AO27" s="226" t="s">
        <v>72</v>
      </c>
      <c r="AP27" s="227"/>
      <c r="AQ27" s="48"/>
      <c r="AR27" s="48"/>
      <c r="AS27" s="76">
        <f t="shared" si="4"/>
        <v>44160</v>
      </c>
      <c r="AT27" s="90"/>
      <c r="AU27" s="91"/>
      <c r="AV27" s="78"/>
      <c r="AW27" s="78"/>
      <c r="AX27" s="127">
        <f t="shared" si="5"/>
        <v>0</v>
      </c>
      <c r="AY27" s="54">
        <f t="shared" si="6"/>
        <v>15304.384</v>
      </c>
    </row>
    <row r="28" spans="1:51" ht="32.25" customHeight="1">
      <c r="A28" s="218"/>
      <c r="B28" s="190" t="s">
        <v>73</v>
      </c>
      <c r="C28" s="191">
        <f t="shared" si="0"/>
        <v>4363.4528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39">
        <v>12.8</v>
      </c>
      <c r="S28" s="40">
        <v>7</v>
      </c>
      <c r="T28" s="223" t="s">
        <v>74</v>
      </c>
      <c r="U28" s="223"/>
      <c r="V28" s="40"/>
      <c r="W28" s="40"/>
      <c r="X28" s="42">
        <f t="shared" si="1"/>
        <v>306073.60000000003</v>
      </c>
      <c r="Y28" s="43">
        <v>12.8</v>
      </c>
      <c r="Z28" s="44">
        <v>7</v>
      </c>
      <c r="AA28" s="224" t="s">
        <v>74</v>
      </c>
      <c r="AB28" s="225"/>
      <c r="AC28" s="44"/>
      <c r="AD28" s="44"/>
      <c r="AE28" s="42">
        <f t="shared" si="2"/>
        <v>871539.20000000007</v>
      </c>
      <c r="AF28" s="43">
        <v>16</v>
      </c>
      <c r="AG28" s="44">
        <v>7</v>
      </c>
      <c r="AH28" s="224" t="s">
        <v>75</v>
      </c>
      <c r="AI28" s="225"/>
      <c r="AJ28" s="40"/>
      <c r="AK28" s="40"/>
      <c r="AL28" s="76">
        <f t="shared" si="3"/>
        <v>3172400</v>
      </c>
      <c r="AM28" s="43">
        <v>40</v>
      </c>
      <c r="AN28" s="44">
        <v>7</v>
      </c>
      <c r="AO28" s="224" t="s">
        <v>76</v>
      </c>
      <c r="AP28" s="225"/>
      <c r="AQ28" s="48"/>
      <c r="AR28" s="48"/>
      <c r="AS28" s="76">
        <f t="shared" si="4"/>
        <v>13440</v>
      </c>
      <c r="AT28" s="90"/>
      <c r="AU28" s="91"/>
      <c r="AV28" s="78"/>
      <c r="AW28" s="78"/>
      <c r="AX28" s="127">
        <f t="shared" si="5"/>
        <v>0</v>
      </c>
      <c r="AY28" s="54">
        <f t="shared" si="6"/>
        <v>4363.4528</v>
      </c>
    </row>
    <row r="29" spans="1:51" ht="32.25" customHeight="1">
      <c r="A29" s="218"/>
      <c r="B29" s="192" t="s">
        <v>77</v>
      </c>
      <c r="C29" s="193">
        <f t="shared" si="0"/>
        <v>0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55"/>
      <c r="S29" s="56"/>
      <c r="T29" s="223"/>
      <c r="U29" s="223"/>
      <c r="V29" s="56"/>
      <c r="W29" s="56"/>
      <c r="X29" s="79">
        <f t="shared" si="1"/>
        <v>0</v>
      </c>
      <c r="Y29" s="57"/>
      <c r="Z29" s="58"/>
      <c r="AA29" s="128"/>
      <c r="AB29" s="128"/>
      <c r="AC29" s="58"/>
      <c r="AD29" s="58"/>
      <c r="AE29" s="79">
        <f t="shared" si="2"/>
        <v>0</v>
      </c>
      <c r="AF29" s="57"/>
      <c r="AG29" s="58"/>
      <c r="AH29" s="128"/>
      <c r="AI29" s="128"/>
      <c r="AJ29" s="56"/>
      <c r="AK29" s="56"/>
      <c r="AL29" s="80">
        <f t="shared" si="3"/>
        <v>0</v>
      </c>
      <c r="AM29" s="57"/>
      <c r="AN29" s="58"/>
      <c r="AO29" s="128"/>
      <c r="AP29" s="128"/>
      <c r="AQ29" s="59"/>
      <c r="AR29" s="59"/>
      <c r="AS29" s="80">
        <f t="shared" si="4"/>
        <v>0</v>
      </c>
      <c r="AT29" s="90"/>
      <c r="AU29" s="91"/>
      <c r="AV29" s="78"/>
      <c r="AW29" s="78"/>
      <c r="AX29" s="129">
        <f t="shared" si="5"/>
        <v>0</v>
      </c>
      <c r="AY29" s="65">
        <f t="shared" si="6"/>
        <v>0</v>
      </c>
    </row>
    <row r="30" spans="1:51" ht="32.25" customHeight="1" thickBot="1">
      <c r="A30" s="218"/>
      <c r="B30" s="192" t="s">
        <v>78</v>
      </c>
      <c r="C30" s="193">
        <f t="shared" si="0"/>
        <v>18696.599999999999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55">
        <v>15</v>
      </c>
      <c r="S30" s="56">
        <v>30</v>
      </c>
      <c r="T30" s="211" t="s">
        <v>79</v>
      </c>
      <c r="U30" s="212"/>
      <c r="V30" s="56"/>
      <c r="W30" s="56"/>
      <c r="X30" s="79">
        <f t="shared" si="1"/>
        <v>1537200</v>
      </c>
      <c r="Y30" s="57">
        <v>15</v>
      </c>
      <c r="Z30" s="58">
        <v>30</v>
      </c>
      <c r="AA30" s="224" t="s">
        <v>79</v>
      </c>
      <c r="AB30" s="225"/>
      <c r="AC30" s="58"/>
      <c r="AD30" s="58"/>
      <c r="AE30" s="79">
        <f t="shared" si="2"/>
        <v>4377150</v>
      </c>
      <c r="AF30" s="57">
        <v>15</v>
      </c>
      <c r="AG30" s="58">
        <v>30</v>
      </c>
      <c r="AH30" s="224" t="s">
        <v>79</v>
      </c>
      <c r="AI30" s="225"/>
      <c r="AJ30" s="56"/>
      <c r="AK30" s="56"/>
      <c r="AL30" s="80">
        <f t="shared" si="3"/>
        <v>12746250</v>
      </c>
      <c r="AM30" s="57">
        <f>15/0.3*0.5</f>
        <v>25</v>
      </c>
      <c r="AN30" s="58">
        <v>30</v>
      </c>
      <c r="AO30" s="224" t="s">
        <v>80</v>
      </c>
      <c r="AP30" s="225"/>
      <c r="AQ30" s="59"/>
      <c r="AR30" s="59"/>
      <c r="AS30" s="80">
        <f t="shared" si="4"/>
        <v>36000</v>
      </c>
      <c r="AT30" s="90"/>
      <c r="AU30" s="91"/>
      <c r="AV30" s="78"/>
      <c r="AW30" s="78"/>
      <c r="AX30" s="129">
        <f t="shared" si="5"/>
        <v>0</v>
      </c>
      <c r="AY30" s="65">
        <f t="shared" si="6"/>
        <v>18696.599999999999</v>
      </c>
    </row>
    <row r="31" spans="1:51" ht="32.25" customHeight="1" thickBot="1">
      <c r="A31" s="218"/>
      <c r="B31" s="192" t="s">
        <v>81</v>
      </c>
      <c r="C31" s="193">
        <f t="shared" si="0"/>
        <v>3430.5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55">
        <v>10</v>
      </c>
      <c r="S31" s="56">
        <v>15</v>
      </c>
      <c r="T31" s="211" t="s">
        <v>82</v>
      </c>
      <c r="U31" s="212"/>
      <c r="V31" s="56"/>
      <c r="W31" s="56"/>
      <c r="X31" s="79">
        <f t="shared" si="1"/>
        <v>512400</v>
      </c>
      <c r="Y31" s="57">
        <v>10</v>
      </c>
      <c r="Z31" s="58">
        <v>30</v>
      </c>
      <c r="AA31" s="226" t="s">
        <v>82</v>
      </c>
      <c r="AB31" s="227"/>
      <c r="AC31" s="58"/>
      <c r="AD31" s="58"/>
      <c r="AE31" s="79">
        <f t="shared" si="2"/>
        <v>2918100</v>
      </c>
      <c r="AF31" s="57"/>
      <c r="AG31" s="58"/>
      <c r="AH31" s="226"/>
      <c r="AI31" s="227"/>
      <c r="AJ31" s="56"/>
      <c r="AK31" s="56"/>
      <c r="AL31" s="80">
        <f t="shared" si="3"/>
        <v>0</v>
      </c>
      <c r="AM31" s="57"/>
      <c r="AN31" s="58"/>
      <c r="AO31" s="226"/>
      <c r="AP31" s="227"/>
      <c r="AQ31" s="59"/>
      <c r="AR31" s="59"/>
      <c r="AS31" s="80">
        <f t="shared" si="4"/>
        <v>0</v>
      </c>
      <c r="AT31" s="130"/>
      <c r="AU31" s="131"/>
      <c r="AV31" s="132"/>
      <c r="AW31" s="132"/>
      <c r="AX31" s="129">
        <f t="shared" si="5"/>
        <v>0</v>
      </c>
      <c r="AY31" s="65">
        <f t="shared" si="6"/>
        <v>3430.5</v>
      </c>
    </row>
    <row r="32" spans="1:51" ht="30.75" customHeight="1" thickBot="1">
      <c r="A32" s="222"/>
      <c r="B32" s="194" t="s">
        <v>83</v>
      </c>
      <c r="C32" s="195">
        <f t="shared" si="0"/>
        <v>0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55"/>
      <c r="S32" s="56"/>
      <c r="T32" s="213"/>
      <c r="U32" s="214"/>
      <c r="V32" s="56"/>
      <c r="W32" s="56"/>
      <c r="X32" s="79">
        <f t="shared" si="1"/>
        <v>0</v>
      </c>
      <c r="Y32" s="57"/>
      <c r="Z32" s="58"/>
      <c r="AA32" s="128"/>
      <c r="AB32" s="128"/>
      <c r="AC32" s="58"/>
      <c r="AD32" s="58"/>
      <c r="AE32" s="79">
        <f t="shared" si="2"/>
        <v>0</v>
      </c>
      <c r="AF32" s="57"/>
      <c r="AG32" s="58"/>
      <c r="AH32" s="128"/>
      <c r="AI32" s="128"/>
      <c r="AJ32" s="56"/>
      <c r="AK32" s="56"/>
      <c r="AL32" s="80">
        <f t="shared" si="3"/>
        <v>0</v>
      </c>
      <c r="AM32" s="57"/>
      <c r="AN32" s="58"/>
      <c r="AO32" s="128"/>
      <c r="AP32" s="128"/>
      <c r="AQ32" s="59"/>
      <c r="AR32" s="59"/>
      <c r="AS32" s="80">
        <f t="shared" si="4"/>
        <v>0</v>
      </c>
      <c r="AT32" s="130"/>
      <c r="AU32" s="131"/>
      <c r="AV32" s="132"/>
      <c r="AW32" s="132"/>
      <c r="AX32" s="129">
        <f t="shared" si="5"/>
        <v>0</v>
      </c>
      <c r="AY32" s="65">
        <f t="shared" si="6"/>
        <v>0</v>
      </c>
    </row>
    <row r="33" spans="1:51" ht="40.5" customHeight="1" thickBot="1">
      <c r="A33" s="134" t="s">
        <v>84</v>
      </c>
      <c r="B33" s="196" t="s">
        <v>85</v>
      </c>
      <c r="C33" s="197">
        <f t="shared" si="0"/>
        <v>50116.002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135">
        <f>18.6+4.6+4.6</f>
        <v>27.800000000000004</v>
      </c>
      <c r="S33" s="136">
        <v>30</v>
      </c>
      <c r="T33" s="213" t="s">
        <v>86</v>
      </c>
      <c r="U33" s="214"/>
      <c r="V33" s="136"/>
      <c r="W33" s="136"/>
      <c r="X33" s="137">
        <f t="shared" si="1"/>
        <v>2848944.0000000005</v>
      </c>
      <c r="Y33" s="138">
        <f>18.6+4.6+4.6</f>
        <v>27.800000000000004</v>
      </c>
      <c r="Z33" s="139">
        <v>30</v>
      </c>
      <c r="AA33" s="215" t="s">
        <v>86</v>
      </c>
      <c r="AB33" s="216"/>
      <c r="AC33" s="139"/>
      <c r="AD33" s="139"/>
      <c r="AE33" s="137">
        <f t="shared" si="2"/>
        <v>8112318.0000000009</v>
      </c>
      <c r="AF33" s="138">
        <v>46</v>
      </c>
      <c r="AG33" s="139">
        <v>30</v>
      </c>
      <c r="AH33" s="215" t="s">
        <v>87</v>
      </c>
      <c r="AI33" s="216"/>
      <c r="AJ33" s="136"/>
      <c r="AK33" s="136"/>
      <c r="AL33" s="137">
        <f t="shared" si="3"/>
        <v>39088500</v>
      </c>
      <c r="AM33" s="138">
        <v>46</v>
      </c>
      <c r="AN33" s="139">
        <v>30</v>
      </c>
      <c r="AO33" s="215" t="s">
        <v>87</v>
      </c>
      <c r="AP33" s="216"/>
      <c r="AQ33" s="140"/>
      <c r="AR33" s="140"/>
      <c r="AS33" s="122">
        <f t="shared" si="4"/>
        <v>66240</v>
      </c>
      <c r="AT33" s="141"/>
      <c r="AU33" s="142"/>
      <c r="AV33" s="121"/>
      <c r="AW33" s="121"/>
      <c r="AX33" s="122">
        <f t="shared" si="5"/>
        <v>0</v>
      </c>
      <c r="AY33" s="143">
        <f t="shared" si="6"/>
        <v>50116.002</v>
      </c>
    </row>
    <row r="34" spans="1:51" ht="15.75" customHeight="1">
      <c r="A34" s="217" t="s">
        <v>88</v>
      </c>
      <c r="B34" s="188" t="s">
        <v>89</v>
      </c>
      <c r="C34" s="189">
        <f t="shared" si="0"/>
        <v>0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22"/>
      <c r="S34" s="23"/>
      <c r="T34" s="24"/>
      <c r="U34" s="24"/>
      <c r="V34" s="23"/>
      <c r="W34" s="23"/>
      <c r="X34" s="144">
        <f t="shared" si="1"/>
        <v>0</v>
      </c>
      <c r="Y34" s="27"/>
      <c r="Z34" s="27"/>
      <c r="AA34" s="24"/>
      <c r="AB34" s="24"/>
      <c r="AC34" s="27"/>
      <c r="AD34" s="27"/>
      <c r="AE34" s="144">
        <f t="shared" si="2"/>
        <v>0</v>
      </c>
      <c r="AF34" s="27"/>
      <c r="AG34" s="27"/>
      <c r="AH34" s="24"/>
      <c r="AI34" s="24"/>
      <c r="AJ34" s="23"/>
      <c r="AK34" s="23"/>
      <c r="AL34" s="144">
        <f t="shared" si="3"/>
        <v>0</v>
      </c>
      <c r="AM34" s="27"/>
      <c r="AN34" s="27"/>
      <c r="AO34" s="24"/>
      <c r="AP34" s="24"/>
      <c r="AQ34" s="30"/>
      <c r="AR34" s="30"/>
      <c r="AS34" s="144">
        <f t="shared" si="4"/>
        <v>0</v>
      </c>
      <c r="AT34" s="145"/>
      <c r="AU34" s="125"/>
      <c r="AV34" s="75"/>
      <c r="AW34" s="75"/>
      <c r="AX34" s="36">
        <f t="shared" si="5"/>
        <v>0</v>
      </c>
      <c r="AY34" s="37">
        <f t="shared" si="6"/>
        <v>0</v>
      </c>
    </row>
    <row r="35" spans="1:51" ht="18" customHeight="1">
      <c r="A35" s="218"/>
      <c r="B35" s="190" t="s">
        <v>90</v>
      </c>
      <c r="C35" s="191">
        <f t="shared" si="0"/>
        <v>0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39"/>
      <c r="S35" s="40"/>
      <c r="T35" s="41"/>
      <c r="U35" s="41"/>
      <c r="V35" s="40"/>
      <c r="W35" s="40"/>
      <c r="X35" s="146">
        <f t="shared" si="1"/>
        <v>0</v>
      </c>
      <c r="Y35" s="44"/>
      <c r="Z35" s="44"/>
      <c r="AA35" s="41"/>
      <c r="AB35" s="41"/>
      <c r="AC35" s="44"/>
      <c r="AD35" s="44"/>
      <c r="AE35" s="146">
        <f t="shared" si="2"/>
        <v>0</v>
      </c>
      <c r="AF35" s="44"/>
      <c r="AG35" s="44"/>
      <c r="AH35" s="41"/>
      <c r="AI35" s="41"/>
      <c r="AJ35" s="40"/>
      <c r="AK35" s="40"/>
      <c r="AL35" s="146">
        <f t="shared" si="3"/>
        <v>0</v>
      </c>
      <c r="AM35" s="44"/>
      <c r="AN35" s="44"/>
      <c r="AO35" s="41"/>
      <c r="AP35" s="41"/>
      <c r="AQ35" s="48"/>
      <c r="AR35" s="48"/>
      <c r="AS35" s="146">
        <f t="shared" si="4"/>
        <v>0</v>
      </c>
      <c r="AT35" s="147"/>
      <c r="AU35" s="91"/>
      <c r="AV35" s="78"/>
      <c r="AW35" s="78"/>
      <c r="AX35" s="76">
        <f t="shared" si="5"/>
        <v>0</v>
      </c>
      <c r="AY35" s="54">
        <f t="shared" si="6"/>
        <v>0</v>
      </c>
    </row>
    <row r="36" spans="1:51" ht="18.75" customHeight="1" thickBot="1">
      <c r="A36" s="218"/>
      <c r="B36" s="198" t="s">
        <v>91</v>
      </c>
      <c r="C36" s="205">
        <f t="shared" si="0"/>
        <v>10374.7875</v>
      </c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55">
        <v>7.5</v>
      </c>
      <c r="S36" s="56">
        <v>30</v>
      </c>
      <c r="T36" s="219" t="s">
        <v>92</v>
      </c>
      <c r="U36" s="220"/>
      <c r="V36" s="56"/>
      <c r="W36" s="56"/>
      <c r="X36" s="149">
        <f t="shared" si="1"/>
        <v>768600</v>
      </c>
      <c r="Y36" s="58">
        <f>7.5/2</f>
        <v>3.75</v>
      </c>
      <c r="Z36" s="58">
        <v>30</v>
      </c>
      <c r="AA36" s="219" t="s">
        <v>93</v>
      </c>
      <c r="AB36" s="220"/>
      <c r="AC36" s="58"/>
      <c r="AD36" s="58"/>
      <c r="AE36" s="149">
        <f t="shared" si="2"/>
        <v>1094287.5</v>
      </c>
      <c r="AF36" s="58">
        <v>10</v>
      </c>
      <c r="AG36" s="58">
        <v>30</v>
      </c>
      <c r="AH36" s="219" t="s">
        <v>94</v>
      </c>
      <c r="AI36" s="220"/>
      <c r="AJ36" s="56"/>
      <c r="AK36" s="56"/>
      <c r="AL36" s="149">
        <f t="shared" si="3"/>
        <v>8497500</v>
      </c>
      <c r="AM36" s="58">
        <v>10</v>
      </c>
      <c r="AN36" s="58">
        <v>30</v>
      </c>
      <c r="AO36" s="219" t="s">
        <v>94</v>
      </c>
      <c r="AP36" s="220"/>
      <c r="AQ36" s="59"/>
      <c r="AR36" s="59"/>
      <c r="AS36" s="149">
        <f t="shared" si="4"/>
        <v>14400</v>
      </c>
      <c r="AT36" s="150"/>
      <c r="AU36" s="131"/>
      <c r="AV36" s="132"/>
      <c r="AW36" s="132"/>
      <c r="AX36" s="80">
        <f t="shared" si="5"/>
        <v>0</v>
      </c>
      <c r="AY36" s="65">
        <f t="shared" si="6"/>
        <v>10374.7875</v>
      </c>
    </row>
    <row r="37" spans="1:51" ht="18.75" customHeight="1" thickBot="1">
      <c r="A37" s="151" t="s">
        <v>95</v>
      </c>
      <c r="B37" s="199" t="s">
        <v>96</v>
      </c>
      <c r="C37" s="206">
        <f t="shared" si="0"/>
        <v>4255.95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35"/>
      <c r="S37" s="136"/>
      <c r="T37" s="152"/>
      <c r="U37" s="152"/>
      <c r="V37" s="136"/>
      <c r="W37" s="136"/>
      <c r="X37" s="153">
        <f t="shared" si="1"/>
        <v>0</v>
      </c>
      <c r="Y37" s="139"/>
      <c r="Z37" s="139"/>
      <c r="AA37" s="152"/>
      <c r="AB37" s="152"/>
      <c r="AC37" s="139"/>
      <c r="AD37" s="139"/>
      <c r="AE37" s="153">
        <f t="shared" si="2"/>
        <v>0</v>
      </c>
      <c r="AF37" s="139">
        <v>10</v>
      </c>
      <c r="AG37" s="139">
        <v>15</v>
      </c>
      <c r="AH37" s="207" t="s">
        <v>97</v>
      </c>
      <c r="AI37" s="208"/>
      <c r="AJ37" s="136"/>
      <c r="AK37" s="136"/>
      <c r="AL37" s="153">
        <f t="shared" si="3"/>
        <v>4248750</v>
      </c>
      <c r="AM37" s="139">
        <v>10</v>
      </c>
      <c r="AN37" s="139">
        <v>15</v>
      </c>
      <c r="AO37" s="207" t="s">
        <v>97</v>
      </c>
      <c r="AP37" s="208"/>
      <c r="AQ37" s="140"/>
      <c r="AR37" s="140"/>
      <c r="AS37" s="153">
        <f t="shared" si="4"/>
        <v>7200</v>
      </c>
      <c r="AT37" s="141"/>
      <c r="AU37" s="142"/>
      <c r="AV37" s="121"/>
      <c r="AW37" s="121"/>
      <c r="AX37" s="153">
        <f t="shared" si="5"/>
        <v>0</v>
      </c>
      <c r="AY37" s="154">
        <f t="shared" si="6"/>
        <v>4255.95</v>
      </c>
    </row>
    <row r="38" spans="1:51">
      <c r="A38" s="209" t="s">
        <v>98</v>
      </c>
      <c r="B38" s="200" t="s">
        <v>99</v>
      </c>
      <c r="C38" s="201">
        <f t="shared" si="0"/>
        <v>0</v>
      </c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155"/>
      <c r="S38" s="156"/>
      <c r="T38" s="157"/>
      <c r="U38" s="157"/>
      <c r="V38" s="156"/>
      <c r="W38" s="156"/>
      <c r="X38" s="25">
        <f t="shared" si="1"/>
        <v>0</v>
      </c>
      <c r="Y38" s="158"/>
      <c r="Z38" s="159"/>
      <c r="AA38" s="157"/>
      <c r="AB38" s="157"/>
      <c r="AC38" s="159"/>
      <c r="AD38" s="159"/>
      <c r="AE38" s="25">
        <f t="shared" si="2"/>
        <v>0</v>
      </c>
      <c r="AF38" s="160"/>
      <c r="AG38" s="156"/>
      <c r="AH38" s="157"/>
      <c r="AI38" s="157"/>
      <c r="AJ38" s="156"/>
      <c r="AK38" s="156"/>
      <c r="AL38" s="25">
        <f t="shared" si="3"/>
        <v>0</v>
      </c>
      <c r="AM38" s="160"/>
      <c r="AN38" s="156"/>
      <c r="AO38" s="157"/>
      <c r="AP38" s="157"/>
      <c r="AQ38" s="161"/>
      <c r="AR38" s="161"/>
      <c r="AS38" s="32">
        <f t="shared" si="4"/>
        <v>0</v>
      </c>
      <c r="AT38" s="162"/>
      <c r="AU38" s="163"/>
      <c r="AV38" s="88"/>
      <c r="AW38" s="88"/>
      <c r="AX38" s="32">
        <f t="shared" si="5"/>
        <v>0</v>
      </c>
      <c r="AY38" s="89">
        <f t="shared" si="6"/>
        <v>0</v>
      </c>
    </row>
    <row r="39" spans="1:51">
      <c r="A39" s="209"/>
      <c r="B39" s="178" t="s">
        <v>100</v>
      </c>
      <c r="C39" s="179">
        <f t="shared" si="0"/>
        <v>0</v>
      </c>
      <c r="R39" s="39"/>
      <c r="S39" s="40"/>
      <c r="T39" s="41"/>
      <c r="U39" s="41"/>
      <c r="V39" s="40"/>
      <c r="W39" s="40"/>
      <c r="X39" s="42">
        <f t="shared" si="1"/>
        <v>0</v>
      </c>
      <c r="Y39" s="43"/>
      <c r="Z39" s="44"/>
      <c r="AA39" s="41"/>
      <c r="AB39" s="41"/>
      <c r="AC39" s="44"/>
      <c r="AD39" s="44"/>
      <c r="AE39" s="42">
        <f t="shared" si="2"/>
        <v>0</v>
      </c>
      <c r="AF39" s="46"/>
      <c r="AG39" s="40"/>
      <c r="AH39" s="41"/>
      <c r="AI39" s="41"/>
      <c r="AJ39" s="40"/>
      <c r="AK39" s="40"/>
      <c r="AL39" s="42">
        <f t="shared" si="3"/>
        <v>0</v>
      </c>
      <c r="AM39" s="46"/>
      <c r="AN39" s="40"/>
      <c r="AO39" s="41"/>
      <c r="AP39" s="41"/>
      <c r="AQ39" s="48"/>
      <c r="AR39" s="48"/>
      <c r="AS39" s="76">
        <f t="shared" si="4"/>
        <v>0</v>
      </c>
      <c r="AT39" s="77"/>
      <c r="AU39" s="52"/>
      <c r="AV39" s="53"/>
      <c r="AW39" s="53"/>
      <c r="AX39" s="76">
        <f t="shared" si="5"/>
        <v>0</v>
      </c>
      <c r="AY39" s="54">
        <f t="shared" si="6"/>
        <v>0</v>
      </c>
    </row>
    <row r="40" spans="1:51" ht="15.75" thickBot="1">
      <c r="A40" s="210"/>
      <c r="B40" s="202" t="s">
        <v>101</v>
      </c>
      <c r="C40" s="203">
        <f t="shared" si="0"/>
        <v>24684.51</v>
      </c>
      <c r="R40" s="66"/>
      <c r="S40" s="67"/>
      <c r="T40" s="93"/>
      <c r="U40" s="93"/>
      <c r="V40" s="67"/>
      <c r="W40" s="67"/>
      <c r="X40" s="68">
        <f t="shared" si="1"/>
        <v>0</v>
      </c>
      <c r="Y40" s="69"/>
      <c r="Z40" s="70"/>
      <c r="AA40" s="93"/>
      <c r="AB40" s="93"/>
      <c r="AC40" s="70"/>
      <c r="AD40" s="70"/>
      <c r="AE40" s="68">
        <f t="shared" si="2"/>
        <v>0</v>
      </c>
      <c r="AF40" s="94">
        <v>29</v>
      </c>
      <c r="AG40" s="67">
        <v>30</v>
      </c>
      <c r="AH40" s="211" t="s">
        <v>102</v>
      </c>
      <c r="AI40" s="212"/>
      <c r="AJ40" s="67"/>
      <c r="AK40" s="67"/>
      <c r="AL40" s="68">
        <f t="shared" si="3"/>
        <v>24642750</v>
      </c>
      <c r="AM40" s="94">
        <v>29</v>
      </c>
      <c r="AN40" s="67">
        <v>30</v>
      </c>
      <c r="AO40" s="211" t="s">
        <v>102</v>
      </c>
      <c r="AP40" s="212"/>
      <c r="AQ40" s="72"/>
      <c r="AR40" s="72"/>
      <c r="AS40" s="84">
        <f t="shared" si="4"/>
        <v>41760</v>
      </c>
      <c r="AT40" s="81"/>
      <c r="AU40" s="82"/>
      <c r="AV40" s="96"/>
      <c r="AW40" s="96"/>
      <c r="AX40" s="84">
        <f t="shared" si="5"/>
        <v>0</v>
      </c>
      <c r="AY40" s="85">
        <f t="shared" si="6"/>
        <v>24684.51</v>
      </c>
    </row>
    <row r="41" spans="1:51">
      <c r="T41" s="3"/>
      <c r="U41" s="3"/>
      <c r="AA41" s="3"/>
      <c r="AB41" s="3"/>
      <c r="AE41" s="3"/>
      <c r="AF41" s="3"/>
      <c r="AG41" s="3"/>
      <c r="AH41" s="3"/>
      <c r="AI41" s="3"/>
      <c r="AJ41" s="3"/>
      <c r="AK41" s="3"/>
      <c r="AL41" s="3"/>
      <c r="AO41" s="3"/>
      <c r="AP41" s="3"/>
      <c r="AS41" s="3"/>
    </row>
    <row r="42" spans="1:51">
      <c r="T42" s="3"/>
      <c r="U42" s="3"/>
      <c r="AA42" s="3"/>
      <c r="AB42" s="3"/>
      <c r="AE42" s="3"/>
      <c r="AF42" s="3"/>
      <c r="AG42" s="3"/>
      <c r="AH42" s="3"/>
      <c r="AI42" s="3"/>
      <c r="AJ42" s="3"/>
      <c r="AK42" s="3"/>
      <c r="AL42" s="3"/>
      <c r="AO42" s="3"/>
      <c r="AP42" s="3"/>
      <c r="AS42" s="3"/>
    </row>
    <row r="43" spans="1:51">
      <c r="T43" s="3"/>
      <c r="U43" s="3"/>
      <c r="AA43" s="3"/>
      <c r="AB43" s="3"/>
      <c r="AE43" s="3"/>
      <c r="AF43" s="3"/>
      <c r="AG43" s="3"/>
      <c r="AH43" s="3"/>
      <c r="AI43" s="3"/>
      <c r="AJ43" s="3"/>
      <c r="AK43" s="3"/>
      <c r="AL43" s="3"/>
      <c r="AO43" s="3"/>
      <c r="AP43" s="3"/>
      <c r="AS43" s="3"/>
    </row>
    <row r="44" spans="1:51">
      <c r="T44" s="3"/>
      <c r="U44" s="3"/>
      <c r="AA44" s="3"/>
      <c r="AB44" s="3"/>
      <c r="AE44" s="3"/>
      <c r="AF44" s="3"/>
      <c r="AG44" s="3"/>
      <c r="AH44" s="3"/>
      <c r="AI44" s="3"/>
      <c r="AJ44" s="3"/>
      <c r="AK44" s="3"/>
      <c r="AL44" s="3"/>
      <c r="AO44" s="3"/>
      <c r="AP44" s="3"/>
      <c r="AS44" s="3"/>
    </row>
    <row r="45" spans="1:51">
      <c r="T45" s="3"/>
      <c r="U45" s="3"/>
      <c r="AA45" s="3"/>
      <c r="AB45" s="3"/>
      <c r="AE45" s="3"/>
      <c r="AF45" s="3"/>
      <c r="AG45" s="3"/>
      <c r="AH45" s="3"/>
      <c r="AI45" s="3"/>
      <c r="AJ45" s="3"/>
      <c r="AK45" s="3"/>
      <c r="AL45" s="3"/>
      <c r="AO45" s="3"/>
      <c r="AP45" s="3"/>
      <c r="AS45" s="3"/>
    </row>
    <row r="46" spans="1:51">
      <c r="T46" s="3"/>
      <c r="U46" s="3"/>
      <c r="AA46" s="3"/>
      <c r="AB46" s="3"/>
      <c r="AE46" s="3"/>
      <c r="AF46" s="3"/>
      <c r="AG46" s="3"/>
      <c r="AH46" s="3"/>
      <c r="AI46" s="3"/>
      <c r="AJ46" s="3"/>
      <c r="AK46" s="3"/>
      <c r="AL46" s="3"/>
      <c r="AO46" s="3"/>
      <c r="AP46" s="3"/>
      <c r="AS46" s="3"/>
    </row>
  </sheetData>
  <sheetProtection algorithmName="SHA-512" hashValue="kZL6X0S2oEo1o5csJj41d33K8msroPflMsH80XCzrJUiZOrtso56bqmYBAffnJ1NMWYsbMA5/hkKvllZpnsh+w==" saltValue="C/z9F/sY8gcKYLQfQrkXSw==" spinCount="100000" sheet="1" objects="1" scenarios="1"/>
  <mergeCells count="117">
    <mergeCell ref="A1:C1"/>
    <mergeCell ref="A2:A6"/>
    <mergeCell ref="AY3:AY8"/>
    <mergeCell ref="R5:X5"/>
    <mergeCell ref="Y5:AE5"/>
    <mergeCell ref="AF5:AL5"/>
    <mergeCell ref="AM5:AS5"/>
    <mergeCell ref="AT5:AX5"/>
    <mergeCell ref="R6:X6"/>
    <mergeCell ref="Y6:AE6"/>
    <mergeCell ref="AF6:AL6"/>
    <mergeCell ref="AM6:AS6"/>
    <mergeCell ref="AT6:AX6"/>
    <mergeCell ref="A7:B7"/>
    <mergeCell ref="R7:S7"/>
    <mergeCell ref="T7:U7"/>
    <mergeCell ref="V7:W7"/>
    <mergeCell ref="X7:X8"/>
    <mergeCell ref="Y7:Z7"/>
    <mergeCell ref="AA7:AB7"/>
    <mergeCell ref="AX7:AX8"/>
    <mergeCell ref="AM7:AN7"/>
    <mergeCell ref="AO7:AP7"/>
    <mergeCell ref="AQ7:AR7"/>
    <mergeCell ref="A9:A12"/>
    <mergeCell ref="T11:U11"/>
    <mergeCell ref="AA11:AB11"/>
    <mergeCell ref="AH11:AI11"/>
    <mergeCell ref="AO11:AP11"/>
    <mergeCell ref="T12:U12"/>
    <mergeCell ref="AA12:AB12"/>
    <mergeCell ref="AH12:AI12"/>
    <mergeCell ref="AO12:AP12"/>
    <mergeCell ref="AH18:AI18"/>
    <mergeCell ref="AO18:AP18"/>
    <mergeCell ref="AS7:AS8"/>
    <mergeCell ref="AT7:AU7"/>
    <mergeCell ref="AV7:AW7"/>
    <mergeCell ref="AC7:AD7"/>
    <mergeCell ref="AE7:AE8"/>
    <mergeCell ref="AF7:AG7"/>
    <mergeCell ref="AH7:AI7"/>
    <mergeCell ref="AJ7:AK7"/>
    <mergeCell ref="AL7:AL8"/>
    <mergeCell ref="A21:A23"/>
    <mergeCell ref="T21:U21"/>
    <mergeCell ref="AA21:AB21"/>
    <mergeCell ref="AH21:AI21"/>
    <mergeCell ref="AO21:AP21"/>
    <mergeCell ref="T24:U24"/>
    <mergeCell ref="AA24:AB24"/>
    <mergeCell ref="AH24:AI24"/>
    <mergeCell ref="AO24:AP24"/>
    <mergeCell ref="A13:A20"/>
    <mergeCell ref="T14:U14"/>
    <mergeCell ref="AA14:AB14"/>
    <mergeCell ref="AH14:AI14"/>
    <mergeCell ref="AO14:AP14"/>
    <mergeCell ref="T15:U15"/>
    <mergeCell ref="AA15:AB15"/>
    <mergeCell ref="AH15:AI15"/>
    <mergeCell ref="AO15:AP15"/>
    <mergeCell ref="T16:U16"/>
    <mergeCell ref="T19:U19"/>
    <mergeCell ref="AA19:AB19"/>
    <mergeCell ref="AH19:AI19"/>
    <mergeCell ref="AO19:AP19"/>
    <mergeCell ref="T20:U20"/>
    <mergeCell ref="AA20:AB20"/>
    <mergeCell ref="AH20:AI20"/>
    <mergeCell ref="AO20:AP20"/>
    <mergeCell ref="AA16:AB16"/>
    <mergeCell ref="AH16:AI16"/>
    <mergeCell ref="AO16:AP16"/>
    <mergeCell ref="T17:U17"/>
    <mergeCell ref="T18:U18"/>
    <mergeCell ref="AA18:AB18"/>
    <mergeCell ref="AO31:AP31"/>
    <mergeCell ref="AH27:AI27"/>
    <mergeCell ref="AO27:AP27"/>
    <mergeCell ref="T28:U28"/>
    <mergeCell ref="AA28:AB28"/>
    <mergeCell ref="AH28:AI28"/>
    <mergeCell ref="AO28:AP28"/>
    <mergeCell ref="T25:U25"/>
    <mergeCell ref="AA25:AB25"/>
    <mergeCell ref="AH25:AI25"/>
    <mergeCell ref="AO25:AP25"/>
    <mergeCell ref="T26:U26"/>
    <mergeCell ref="AA26:AB26"/>
    <mergeCell ref="AH26:AI26"/>
    <mergeCell ref="AO26:AP26"/>
    <mergeCell ref="T27:U27"/>
    <mergeCell ref="AH37:AI37"/>
    <mergeCell ref="AO37:AP37"/>
    <mergeCell ref="A38:A40"/>
    <mergeCell ref="AH40:AI40"/>
    <mergeCell ref="AO40:AP40"/>
    <mergeCell ref="T32:U32"/>
    <mergeCell ref="T33:U33"/>
    <mergeCell ref="AA33:AB33"/>
    <mergeCell ref="AH33:AI33"/>
    <mergeCell ref="AO33:AP33"/>
    <mergeCell ref="A34:A36"/>
    <mergeCell ref="T36:U36"/>
    <mergeCell ref="AA36:AB36"/>
    <mergeCell ref="AH36:AI36"/>
    <mergeCell ref="AO36:AP36"/>
    <mergeCell ref="A26:A32"/>
    <mergeCell ref="T29:U29"/>
    <mergeCell ref="T30:U30"/>
    <mergeCell ref="AA30:AB30"/>
    <mergeCell ref="AH30:AI30"/>
    <mergeCell ref="AO30:AP30"/>
    <mergeCell ref="T31:U31"/>
    <mergeCell ref="AA31:AB31"/>
    <mergeCell ref="AH31:AI3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470c63814db12b886acd151456895337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acab4e875472c776402168e546d854a7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DBD282-5E0B-4ADB-900E-5FDFD06DAA79}"/>
</file>

<file path=customXml/itemProps2.xml><?xml version="1.0" encoding="utf-8"?>
<ds:datastoreItem xmlns:ds="http://schemas.openxmlformats.org/officeDocument/2006/customXml" ds:itemID="{132B0B76-D0EF-4455-A35D-2F9C299BDE9C}"/>
</file>

<file path=customXml/itemProps3.xml><?xml version="1.0" encoding="utf-8"?>
<ds:datastoreItem xmlns:ds="http://schemas.openxmlformats.org/officeDocument/2006/customXml" ds:itemID="{6E0A366C-E7FA-42A3-965A-10998E476B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José María Navas Cadena</dc:creator>
  <cp:keywords/>
  <dc:description/>
  <cp:lastModifiedBy>Paula Andrea Gonzalez Enciso</cp:lastModifiedBy>
  <cp:revision/>
  <dcterms:created xsi:type="dcterms:W3CDTF">2023-02-21T20:28:44Z</dcterms:created>
  <dcterms:modified xsi:type="dcterms:W3CDTF">2024-05-08T15:31:49Z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  <property fmtid="{D5CDD505-2E9C-101B-9397-08002B2CF9AE}" pid="3" name="MediaServiceImageTags">
    <vt:lpwstr/>
  </property>
</Properties>
</file>