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6" documentId="13_ncr:1_{94B0CA9A-AA88-4D67-BD5D-0085B5A21D46}" xr6:coauthVersionLast="47" xr6:coauthVersionMax="47" xr10:uidLastSave="{67038A4A-6B0A-47F5-A547-F8E2861387D4}"/>
  <bookViews>
    <workbookView xWindow="-120" yWindow="-120" windowWidth="29040" windowHeight="15720" tabRatio="788" xr2:uid="{00000000-000D-0000-FFFF-FFFF00000000}"/>
  </bookViews>
  <sheets>
    <sheet name="0. Instrucciones" sheetId="93" r:id="rId1"/>
    <sheet name="1. Comp Legal" sheetId="73" r:id="rId2"/>
    <sheet name="2. Comp Financiero" sheetId="79" r:id="rId3"/>
    <sheet name="3. Comp Atención Psicosocial" sheetId="83" r:id="rId4"/>
    <sheet name="4. Comp Talento Humano" sheetId="86" r:id="rId5"/>
    <sheet name="5. Comp Infraestructura" sheetId="96" r:id="rId6"/>
    <sheet name="6. Comp Nutrición " sheetId="95" r:id="rId7"/>
    <sheet name="7. Resumen Componente" sheetId="91" r:id="rId8"/>
  </sheets>
  <definedNames>
    <definedName name="_xlnm._FilterDatabase" localSheetId="1" hidden="1">'1. Comp Legal'!$A$16:$G$58</definedName>
    <definedName name="_xlnm._FilterDatabase" localSheetId="2" hidden="1">'2. Comp Financiero'!$A$16:$G$82</definedName>
    <definedName name="_xlnm._FilterDatabase" localSheetId="3" hidden="1">'3. Comp Atención Psicosocial'!$A$16:$G$39</definedName>
    <definedName name="_xlnm._FilterDatabase" localSheetId="4" hidden="1">'4. Comp Talento Humano'!$A$16:$G$64</definedName>
    <definedName name="_xlnm._FilterDatabase" localSheetId="5" hidden="1">'5. Comp Infraestructura'!$A$16:$G$99</definedName>
    <definedName name="_xlnm._FilterDatabase" localSheetId="6" hidden="1">'6. Comp Nutrición '!$A$16:$G$26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83" l="1"/>
  <c r="G21" i="95"/>
  <c r="G20" i="95"/>
  <c r="G19" i="95"/>
  <c r="G18" i="95"/>
  <c r="G17" i="95"/>
  <c r="G94" i="96"/>
  <c r="G93" i="96"/>
  <c r="G92" i="96"/>
  <c r="G91" i="96"/>
  <c r="G90" i="96"/>
  <c r="G89" i="96"/>
  <c r="G88" i="96"/>
  <c r="G87" i="96"/>
  <c r="G86" i="96"/>
  <c r="G85" i="96"/>
  <c r="G84" i="96"/>
  <c r="G83" i="96"/>
  <c r="G82" i="96"/>
  <c r="G81" i="96"/>
  <c r="G80" i="96"/>
  <c r="G79" i="96"/>
  <c r="G78" i="96"/>
  <c r="G77" i="96"/>
  <c r="G76" i="96"/>
  <c r="G75" i="96"/>
  <c r="G74" i="96"/>
  <c r="G73" i="96"/>
  <c r="G72" i="96"/>
  <c r="G71" i="96"/>
  <c r="G70" i="96"/>
  <c r="G69" i="96"/>
  <c r="G68" i="96"/>
  <c r="G67" i="96"/>
  <c r="G66" i="96"/>
  <c r="G65" i="96"/>
  <c r="G64" i="96"/>
  <c r="G63" i="96"/>
  <c r="G62" i="96"/>
  <c r="G61" i="96"/>
  <c r="G60" i="96"/>
  <c r="G59" i="96"/>
  <c r="G58" i="96"/>
  <c r="G46" i="79"/>
  <c r="G45" i="79"/>
  <c r="G34" i="79"/>
  <c r="G31" i="79"/>
  <c r="G28" i="79"/>
  <c r="G27" i="79"/>
  <c r="G24" i="79"/>
  <c r="G23" i="79"/>
  <c r="G22" i="79"/>
  <c r="G20" i="79"/>
  <c r="G19" i="79"/>
  <c r="G18" i="79"/>
  <c r="G17" i="79"/>
  <c r="G56" i="96"/>
  <c r="G55" i="96"/>
  <c r="G54" i="96"/>
  <c r="G53" i="96"/>
  <c r="G52" i="96"/>
  <c r="G51" i="96"/>
  <c r="G50" i="96"/>
  <c r="G49" i="96"/>
  <c r="G48" i="96"/>
  <c r="G47" i="96"/>
  <c r="G46" i="96"/>
  <c r="G45" i="96"/>
  <c r="G44" i="96"/>
  <c r="G43" i="96"/>
  <c r="G42" i="96"/>
  <c r="G41" i="96"/>
  <c r="G40" i="96"/>
  <c r="G39" i="96"/>
  <c r="G38" i="96"/>
  <c r="G37" i="96"/>
  <c r="G36" i="96"/>
  <c r="G35" i="96"/>
  <c r="G34" i="96"/>
  <c r="G33" i="96"/>
  <c r="G32" i="96"/>
  <c r="G31" i="96"/>
  <c r="G30" i="96"/>
  <c r="G29" i="96"/>
  <c r="G28" i="96"/>
  <c r="G27" i="96"/>
  <c r="G26" i="96"/>
  <c r="G25" i="96"/>
  <c r="G24" i="96"/>
  <c r="G23" i="96"/>
  <c r="G22" i="96"/>
  <c r="G21" i="96"/>
  <c r="G20" i="96"/>
  <c r="G19" i="96"/>
  <c r="G18" i="96"/>
  <c r="G17" i="96"/>
  <c r="G95" i="96" l="1"/>
  <c r="E95" i="96" a="1"/>
  <c r="E95" i="96" s="1"/>
  <c r="G25" i="83"/>
  <c r="G24" i="83"/>
  <c r="G57" i="96" l="1"/>
  <c r="G96" i="96" s="1"/>
  <c r="D19" i="91" s="1"/>
  <c r="E57" i="96" l="1" a="1"/>
  <c r="E57" i="96" s="1"/>
  <c r="G22" i="95"/>
  <c r="E22" i="95" a="1"/>
  <c r="E22" i="95" s="1"/>
  <c r="G53" i="73"/>
  <c r="G27" i="73"/>
  <c r="G23" i="95" l="1"/>
  <c r="D20" i="91" s="1"/>
  <c r="G25" i="86"/>
  <c r="G24" i="86"/>
  <c r="G23" i="86"/>
  <c r="G22" i="86"/>
  <c r="G21" i="86"/>
  <c r="G20" i="86"/>
  <c r="G19" i="86"/>
  <c r="G51" i="73"/>
  <c r="G53" i="86" l="1"/>
  <c r="G52" i="86"/>
  <c r="G51" i="86"/>
  <c r="G50" i="86"/>
  <c r="G48" i="86"/>
  <c r="G47" i="86"/>
  <c r="G29" i="86"/>
  <c r="G30" i="86"/>
  <c r="G31" i="86"/>
  <c r="G32" i="86"/>
  <c r="G33" i="86"/>
  <c r="G34" i="86"/>
  <c r="G35" i="86"/>
  <c r="G36" i="86"/>
  <c r="G37" i="86"/>
  <c r="G38" i="86"/>
  <c r="G39" i="86"/>
  <c r="G40" i="86"/>
  <c r="G41" i="86"/>
  <c r="G42" i="86"/>
  <c r="G28" i="86"/>
  <c r="G26" i="86"/>
  <c r="G18" i="86"/>
  <c r="G59" i="86" l="1"/>
  <c r="G58" i="86"/>
  <c r="G57" i="86"/>
  <c r="G56" i="86"/>
  <c r="G55" i="86"/>
  <c r="G45" i="86"/>
  <c r="G44" i="86"/>
  <c r="G31" i="83"/>
  <c r="G30" i="83"/>
  <c r="G29" i="83"/>
  <c r="G28" i="83"/>
  <c r="G22" i="83"/>
  <c r="G21" i="83"/>
  <c r="G20" i="83"/>
  <c r="G19" i="83"/>
  <c r="G18" i="83"/>
  <c r="G17" i="83"/>
  <c r="G34" i="83"/>
  <c r="G49" i="86" l="1"/>
  <c r="E49" i="86" s="1" a="1"/>
  <c r="E49" i="86" s="1"/>
  <c r="G54" i="86"/>
  <c r="E54" i="86" s="1" a="1"/>
  <c r="E54" i="86" s="1"/>
  <c r="G43" i="86"/>
  <c r="E43" i="86" s="1" a="1"/>
  <c r="E43" i="86" s="1"/>
  <c r="G71" i="79"/>
  <c r="G70" i="79"/>
  <c r="G69" i="79"/>
  <c r="G68" i="79"/>
  <c r="G67" i="79"/>
  <c r="G66" i="79"/>
  <c r="G64" i="79"/>
  <c r="G63" i="79"/>
  <c r="G59" i="79"/>
  <c r="G58" i="79"/>
  <c r="G57" i="79"/>
  <c r="G53" i="79"/>
  <c r="G52" i="79"/>
  <c r="G44" i="79"/>
  <c r="G40" i="79"/>
  <c r="G39" i="79"/>
  <c r="G37" i="79"/>
  <c r="G36" i="79"/>
  <c r="G33" i="79"/>
  <c r="G30" i="79"/>
  <c r="G26" i="79"/>
  <c r="G42" i="73"/>
  <c r="G43" i="73"/>
  <c r="G52" i="73"/>
  <c r="E52" i="73" s="1"/>
  <c r="G72" i="79" l="1"/>
  <c r="E72" i="79" s="1" a="1"/>
  <c r="E72" i="79" s="1"/>
  <c r="G65" i="79"/>
  <c r="E65" i="79" s="1" a="1"/>
  <c r="E65" i="79" s="1"/>
  <c r="G60" i="79"/>
  <c r="E60" i="79" s="1" a="1"/>
  <c r="E60" i="79" s="1"/>
  <c r="G54" i="79"/>
  <c r="E54" i="79" s="1" a="1"/>
  <c r="E54" i="79" s="1"/>
  <c r="G47" i="79"/>
  <c r="E47" i="79" s="1" a="1"/>
  <c r="E47" i="79" s="1"/>
  <c r="G35" i="79"/>
  <c r="E35" i="79" s="1" a="1"/>
  <c r="E35" i="79" s="1"/>
  <c r="G44" i="73"/>
  <c r="G75" i="79"/>
  <c r="G76" i="79" s="1"/>
  <c r="E76" i="79" s="1"/>
  <c r="G73" i="79"/>
  <c r="G74" i="79" s="1"/>
  <c r="E74" i="79" s="1"/>
  <c r="G61" i="79"/>
  <c r="G62" i="79" s="1"/>
  <c r="E62" i="79" s="1"/>
  <c r="G55" i="79"/>
  <c r="G56" i="79" s="1"/>
  <c r="E56" i="79" s="1"/>
  <c r="G50" i="79"/>
  <c r="G51" i="79" s="1"/>
  <c r="E51" i="79" s="1"/>
  <c r="G48" i="79"/>
  <c r="G49" i="79" s="1"/>
  <c r="E49" i="79" s="1"/>
  <c r="G60" i="86" l="1"/>
  <c r="E60" i="86" s="1" a="1"/>
  <c r="E60" i="86" s="1"/>
  <c r="G46" i="86" l="1"/>
  <c r="E46" i="86" s="1" a="1"/>
  <c r="E46" i="86" s="1"/>
  <c r="G27" i="86"/>
  <c r="G33" i="83"/>
  <c r="G27" i="83"/>
  <c r="E27" i="83" s="1" a="1"/>
  <c r="E27" i="83" s="1"/>
  <c r="G77" i="79"/>
  <c r="G78" i="79" s="1"/>
  <c r="E78" i="79" s="1"/>
  <c r="G42" i="79"/>
  <c r="G43" i="79" s="1"/>
  <c r="E43" i="79" s="1"/>
  <c r="G30" i="73"/>
  <c r="G54" i="73"/>
  <c r="G49" i="73"/>
  <c r="G48" i="73"/>
  <c r="G46" i="73"/>
  <c r="G45" i="73"/>
  <c r="E44" i="73" a="1"/>
  <c r="E44" i="73" s="1"/>
  <c r="G38" i="73"/>
  <c r="G36" i="73"/>
  <c r="G33" i="73"/>
  <c r="G40" i="73"/>
  <c r="G39" i="73"/>
  <c r="G35" i="73"/>
  <c r="G34" i="73"/>
  <c r="G31" i="73"/>
  <c r="G29" i="73"/>
  <c r="G28" i="73"/>
  <c r="G26" i="73"/>
  <c r="G24" i="73"/>
  <c r="G25" i="73" s="1"/>
  <c r="E25" i="73" s="1"/>
  <c r="G19" i="73"/>
  <c r="G20" i="73"/>
  <c r="G21" i="73"/>
  <c r="G22" i="73"/>
  <c r="G18" i="73"/>
  <c r="G17" i="73"/>
  <c r="E54" i="73" l="1"/>
  <c r="E27" i="86" a="1"/>
  <c r="E27" i="86" s="1"/>
  <c r="G61" i="86"/>
  <c r="D18" i="91" s="1"/>
  <c r="G41" i="79"/>
  <c r="E41" i="79" s="1" a="1"/>
  <c r="E41" i="79" s="1"/>
  <c r="G38" i="79"/>
  <c r="E38" i="79" s="1" a="1"/>
  <c r="E38" i="79" s="1"/>
  <c r="G32" i="79"/>
  <c r="E32" i="79" s="1" a="1"/>
  <c r="E32" i="79" s="1"/>
  <c r="G29" i="79"/>
  <c r="E29" i="79" s="1" a="1"/>
  <c r="E29" i="79" s="1"/>
  <c r="G21" i="79"/>
  <c r="G25" i="79"/>
  <c r="E25" i="79" s="1" a="1"/>
  <c r="E25" i="79" s="1"/>
  <c r="G35" i="83"/>
  <c r="E35" i="83" s="1" a="1"/>
  <c r="E35" i="83" s="1"/>
  <c r="G32" i="83"/>
  <c r="E32" i="83" s="1" a="1"/>
  <c r="E32" i="83" s="1"/>
  <c r="G23" i="83"/>
  <c r="G32" i="73"/>
  <c r="E32" i="73" s="1" a="1"/>
  <c r="E32" i="73" s="1"/>
  <c r="G47" i="73"/>
  <c r="E47" i="73" s="1" a="1"/>
  <c r="E47" i="73" s="1"/>
  <c r="G50" i="73"/>
  <c r="E50" i="73" s="1" a="1"/>
  <c r="E50" i="73" s="1"/>
  <c r="G41" i="73"/>
  <c r="E41" i="73" s="1" a="1"/>
  <c r="E41" i="73" s="1"/>
  <c r="G37" i="73"/>
  <c r="E37" i="73" s="1" a="1"/>
  <c r="E37" i="73" s="1"/>
  <c r="G23" i="73"/>
  <c r="G36" i="83" l="1"/>
  <c r="D17" i="91" s="1"/>
  <c r="G55" i="73"/>
  <c r="D15" i="91" s="1"/>
  <c r="E23" i="83" a="1"/>
  <c r="E23" i="83" s="1"/>
  <c r="E21" i="79" a="1"/>
  <c r="E21" i="79" s="1"/>
  <c r="G79" i="79"/>
  <c r="D16" i="91" s="1"/>
  <c r="E23" i="73" a="1"/>
  <c r="E23" i="7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<sst xmlns="http://schemas.openxmlformats.org/spreadsheetml/2006/main" count="658" uniqueCount="454">
  <si>
    <t>OBSERVACIONES</t>
  </si>
  <si>
    <t>Regional</t>
  </si>
  <si>
    <t>NORMATIVA</t>
  </si>
  <si>
    <t>CUMPLE / NO CUMPLE</t>
  </si>
  <si>
    <t>% DE AVANCE</t>
  </si>
  <si>
    <t> </t>
  </si>
  <si>
    <t>PORCENTAJE DE CUMPLIMIENTO</t>
  </si>
  <si>
    <t xml:space="preserve">1.      COMPONENTE LEGAL </t>
  </si>
  <si>
    <t xml:space="preserve">REQUISITOS LEGALES </t>
  </si>
  <si>
    <t xml:space="preserve">Profesión </t>
  </si>
  <si>
    <t xml:space="preserve">Firma </t>
  </si>
  <si>
    <t xml:space="preserve">Nombre   </t>
  </si>
  <si>
    <t xml:space="preserve">Cargo </t>
  </si>
  <si>
    <t xml:space="preserve">Firma de quién revisó el componente </t>
  </si>
  <si>
    <t xml:space="preserve">MODALIDADES DE ACOGIMIENTO RESIDENCIAL </t>
  </si>
  <si>
    <t>Nombre de la entidad</t>
  </si>
  <si>
    <t>Dirección de la sede operativa</t>
  </si>
  <si>
    <t>Dirección de la sede administrativa</t>
  </si>
  <si>
    <t>CUMPLE / NO CUMPLE /NO APLICA</t>
  </si>
  <si>
    <t xml:space="preserve">RESULTADO Y ANÁLISIS DE LA DOCUMENTACIÓN </t>
  </si>
  <si>
    <t>OFICINA DE ASEGURAMIENTO A LA CALIDAD</t>
  </si>
  <si>
    <t xml:space="preserve">No. Radicado </t>
  </si>
  <si>
    <t>Fecha de radicación del trámite</t>
  </si>
  <si>
    <t>Población a atender</t>
  </si>
  <si>
    <t>Fecha de verificación por parte del profesional.</t>
  </si>
  <si>
    <t>Resultado del requisito</t>
  </si>
  <si>
    <t>Nit.</t>
  </si>
  <si>
    <t>COMPONENTE</t>
  </si>
  <si>
    <t>Legal</t>
  </si>
  <si>
    <t>Financiero</t>
  </si>
  <si>
    <t xml:space="preserve">2.      COMPONENTE FINANCIERO </t>
  </si>
  <si>
    <t xml:space="preserve">5.      COMPONENTE INFRAESTRUCTURA </t>
  </si>
  <si>
    <t xml:space="preserve">6.      COMPONENTE NUTRICIÓN </t>
  </si>
  <si>
    <t>4.      COMPONENTE TALENTO HUMANO</t>
  </si>
  <si>
    <t xml:space="preserve">3.1. Portada </t>
  </si>
  <si>
    <t>3.2. Propuesta de Implementación</t>
  </si>
  <si>
    <t xml:space="preserve">3.3. Propuesta de Cualificación </t>
  </si>
  <si>
    <t>Resolución 3899 de 2010.  Artículo 15, Numeral 1</t>
  </si>
  <si>
    <t xml:space="preserve">1.2. Personería Jurídica vigente. </t>
  </si>
  <si>
    <t xml:space="preserve">Resolución 3899 de 2010. Artículo 7, numeral 2 y  artículo 15, numeral 2 </t>
  </si>
  <si>
    <t xml:space="preserve">1.4. Documentos del Representante Legal vigentes. </t>
  </si>
  <si>
    <t xml:space="preserve">Resolución 3899 de 2010. Artículo 15, Numeral 3.  </t>
  </si>
  <si>
    <t xml:space="preserve">1.5. Documentos de la conformación de la Junta Directiva. </t>
  </si>
  <si>
    <t>Resolución 3899 de 2010.  Artículo 15, numeral 5</t>
  </si>
  <si>
    <t xml:space="preserve">Resolución 3899 de 2010. Artículo 17, numeral 2. </t>
  </si>
  <si>
    <t>1.6. Licencia de Funcionamiento de Educación.</t>
  </si>
  <si>
    <t xml:space="preserve">Resolución 3899 de 2010. Artículo 15, numeral 6.  </t>
  </si>
  <si>
    <t>Decreto 2171 de fecha 10 de junio de 2009.</t>
  </si>
  <si>
    <t>Manual Operativo Modalidad De Tú a Tú, versión 4 de fecha 22 de octubre de 2021. Capítulo 8 Requisitos para la operación. Numeral 8.2 Requisitos de Experiencia.</t>
  </si>
  <si>
    <t>1.9. Certificados de experiencia de la institución en la atención de niñas, niños y adolescentes con discapacidad. (Aplica solamente para la modalidad "De tú a tú").</t>
  </si>
  <si>
    <t xml:space="preserve">Resolución 3899 de 2010. Numeral 13.4, artículo 13. </t>
  </si>
  <si>
    <t xml:space="preserve">1.10. Documentos de verificación de la propiedad o entrega del inmueble donde se desarrollará la modalidad. </t>
  </si>
  <si>
    <t>1.1. Oficio de solicitud para el otorgamiento de Licencia de Funcionamiento.</t>
  </si>
  <si>
    <t>4.2. Hojas de vida</t>
  </si>
  <si>
    <r>
      <rPr>
        <b/>
        <sz val="11"/>
        <rFont val="Arial Narrow"/>
        <family val="2"/>
      </rPr>
      <t>Profesional en nutrición y dietética:</t>
    </r>
    <r>
      <rPr>
        <sz val="11"/>
        <rFont val="Arial Narrow"/>
        <family val="2"/>
      </rPr>
      <t xml:space="preserve"> 6 de meses de experiencia</t>
    </r>
  </si>
  <si>
    <t>4.3. Manual de Funciones</t>
  </si>
  <si>
    <t>4.4. Plan de Selección</t>
  </si>
  <si>
    <t>4.5. Plan de Inducción</t>
  </si>
  <si>
    <t>Minuta contractual</t>
  </si>
  <si>
    <t>Propuesta de Implementación y Cualificación.</t>
  </si>
  <si>
    <t>Manual operativo</t>
  </si>
  <si>
    <t>4.6. Plan de Formación y Capacitación</t>
  </si>
  <si>
    <t>Estatuto Tributario artículo 574; Resolución 3899 de 2010, artículo 16, numeral 7 adicionado por el artículo 5, resolución 8282 de 2017</t>
  </si>
  <si>
    <t>Estatuto Tributario artículo 575; Resolución 3899 de 2010, artículo 16, numeral 7 adicionado por el artículo 5, resolución 8282 de 2017</t>
  </si>
  <si>
    <t>Estatuto Tributario artículo 576; Resolución 3899 de 2010, artículo 16, numeral 7 adicionado por el artículo 5, resolución 8282 de 2017.</t>
  </si>
  <si>
    <t>Estatuto Tributario artículo 577, Resolución 3899 de 2010, artículo 16, numeral 7 adicionado por el artículo 5, resolución 8282 de 2017</t>
  </si>
  <si>
    <t>Estatuto Tributario artículo 578, Estatuto de Rentas Municipales de donde pretende prestar el servicio; Resolución 3899 de 2010, artículo 16, numeral 7 adicionado por el artículo 5, resolución 8282 de 2017</t>
  </si>
  <si>
    <t>Estatuto Tributario artículo 579; Resolución 3899 de 2010, artículo 16, numeral 7 adicionado por el artículo 5, resolución 8282 de 2017</t>
  </si>
  <si>
    <t>Resolución 3899 de 2010, artículo 16, numeral 1</t>
  </si>
  <si>
    <t>Resolución 3899 de 2010, artículo 16, numeral 2</t>
  </si>
  <si>
    <t>Resolución 3899 de 2010, artículo 16, numeral 3</t>
  </si>
  <si>
    <t>Resolución 3899 de 2010, artículo 16, numeral 4</t>
  </si>
  <si>
    <t>Resolución 3899 de 2010, artículo 16, numeral 6</t>
  </si>
  <si>
    <t>Manual operativo modalidades y servicio para la atención de niñas, niños y adolescentes, con proceso administrativo de establecimiento de derechos restablecimiento de derechos, numeral 3.2 Dotación</t>
  </si>
  <si>
    <t>Ley 222 de 1995 Articulo 37, Decreto 2420 y 2496 de 2015 Normas de contabilidad de información financiera y de aseguramiento de información.</t>
  </si>
  <si>
    <t>Decreto 2420 y 2496 de 2015 Normas de contabilidad, de información financiera y de aseguramiento de información. Código de Comercio Capítulo Vlll</t>
  </si>
  <si>
    <t>2.1. Declaración de Renta y/o de Ingresos y patrimonio junto con formulario de pago (si aplica)</t>
  </si>
  <si>
    <t>2.2. Declaración bimestral y/o cuatrimestral del impuesto a las ventas del año anterior y los de los periodos correspondientes al año en curso junto con formulario de pago (si aplica).</t>
  </si>
  <si>
    <t xml:space="preserve">2.3. Declaración de retención en la fuente del año anterior y de los periodos correspondientes al año en curso junto con recibo de pago. </t>
  </si>
  <si>
    <t>2.4. Declaración del Impuesto de Timbre.</t>
  </si>
  <si>
    <t xml:space="preserve">2.5. Declaración bimestral o anual del Impuesto de Industria y Comercio junto con el soporte de pago. </t>
  </si>
  <si>
    <t>2.6. Declaración de impuesto predial y vehicular vigente.</t>
  </si>
  <si>
    <t>2.7. Registro Único Tributario RUT completo</t>
  </si>
  <si>
    <t>2.8. Certificar que cuentan con los recursos financieros y fuentes de sostenimiento para la prestación del servicio.</t>
  </si>
  <si>
    <t>2.9.  Cuando se trate de fundaciones deberá anexarse certificación de los bienes afectados.</t>
  </si>
  <si>
    <t>2.15. Certificación para modalidades de ubicación inicial y de acogimiento residencial.</t>
  </si>
  <si>
    <t>2.18. Certificación a los Estados Financieros</t>
  </si>
  <si>
    <t>2.19. Dictamen de los Estados Financieros (si aplica)</t>
  </si>
  <si>
    <t>2.20. Balance de Comprobación</t>
  </si>
  <si>
    <t>1.1.1.1 Revise si la modalidad o servicio requerido se encuentra establecido en los Manuales Operativos del ICBF.</t>
  </si>
  <si>
    <t xml:space="preserve">1.1.1.2. Revise si la población y los rangos de edad descritos se encuentran acordes con los Manuales Operativos del ICBF. </t>
  </si>
  <si>
    <t>1.1.1.3.  Identifique si a la modalidad o servicio requerido le es aplicable la capacidad instalada. En caso de ser afirmativo verifique la capacidad instalada prevista.</t>
  </si>
  <si>
    <t>1.1.1.4. Establezca en la solicitud la nomenclatura de la sede administrativa y sede operativa cuando sea aplicable a la modalidad o servicio.</t>
  </si>
  <si>
    <t>1.1.1.5.  Identifique la información relacionada con los datos telefonicos del interesado.</t>
  </si>
  <si>
    <t>1.1.1.6.  Verifique la dirección de correo electrónico del interesado.</t>
  </si>
  <si>
    <t xml:space="preserve">
1.3. Estatutos vigentes 
</t>
  </si>
  <si>
    <t>1.3.1.1. Revise dentro de los estatutos la ubicación o municipio y departamento donde el interesado tenga establecido su domicilio principial y en caso que se establezca el de las distintas sedes.</t>
  </si>
  <si>
    <t>1.3.1.2. Verifique que el objeto social sea acorde a la misionalidad del ICBF. El objeto social deberá hacer enunciación clara y completa de las actividades principales donde se oberve que incluya el desarrollo de programas y proyectos de protección integral, para niños, niñas, adolescentes y para sus familias.</t>
  </si>
  <si>
    <t>1.3.1.3. Identifique la forma de administrar los negocios sociales, con indicación de las atribuciones y facultades de sus administradores</t>
  </si>
  <si>
    <t>1.3.1.5. Verifique dentro de los estatutos las facultades y obligaciones de los orgános administrativos establecidos.</t>
  </si>
  <si>
    <t xml:space="preserve">1.7. Antecedentes 
</t>
  </si>
  <si>
    <t xml:space="preserve">1.7.1.1. Revise y verifique los antecedentes requeridos para los miembros de la junta directiva o consejo de fundadores, en cada una de las correspondientes páginas. </t>
  </si>
  <si>
    <t xml:space="preserve">1.7.1.2. Revise y verifique los antecedentes requeridos para el talento humano propuesto, en cada una de las correspondientes páginas. </t>
  </si>
  <si>
    <t>1.5.1.3. Verifique las copias de los documentos de identificación de los miembros de la junta directiva, consejo de fundadores o quien haga sus veces.</t>
  </si>
  <si>
    <t>1.5.1.1. Verifique el documento mediante el cual se realiza el nombramiento de los miembros de junta directiva, consejo de fundadores o quien haga sus veces.</t>
  </si>
  <si>
    <t>1.4.1.1. Verifique el documento por medio de la cual se certifica la representación legal expedida por autoridad competente y su término de vigencia</t>
  </si>
  <si>
    <t xml:space="preserve">1.4.1.2. Verifique el documento por medio de la cual se realiza la aceptación del cargo de representación legal </t>
  </si>
  <si>
    <t>1.4.1.3. Verifique el documento por medio de la cual se realizó el nombramiento o elección del cargo conforme a las disposiciones de los estatutos</t>
  </si>
  <si>
    <t>1.4.1.4. Verifique la copia del documento de identificación del cargo de representante legal</t>
  </si>
  <si>
    <t xml:space="preserve">1.8. Uso de Piscina </t>
  </si>
  <si>
    <t>1.8.1.1. Revise el documento donde se evidencie el concepto higiénico sanitario y que el mismo sea favorable.</t>
  </si>
  <si>
    <t>1.8.1.2. Verifique el documento de normas de uso para la piscina presentada.</t>
  </si>
  <si>
    <t xml:space="preserve">3.1.1.1.  Revise si el dato de la regional corresponde al lugar en donde se brindará el servicio. </t>
  </si>
  <si>
    <t xml:space="preserve">3.1.1.2. Identifique si el nombre de la institución corresponde a como se encuentra nombrada en la Personería Jurídica. </t>
  </si>
  <si>
    <t xml:space="preserve">3.1.1.3. Establezca que la modalidad o servicio se encuentra nombrada a como se encuentra establecida en el Manual Operativo vigente. </t>
  </si>
  <si>
    <t xml:space="preserve">3.1.1.4. Observe que la población corresponde a la que se encuentra establecida en el Manual Operativo vigente. </t>
  </si>
  <si>
    <t xml:space="preserve">3.1.1.5. Idenfique si el municipio que relacionan en donde se va  a brindar el servicio corresponde a la Regional relacionada. </t>
  </si>
  <si>
    <t xml:space="preserve">3.1.1.6. Revise que las direcciones relacionadas corresponden al municipio y Regional que relaciona la portada. </t>
  </si>
  <si>
    <t xml:space="preserve">3.2.1.1. Identifique si la contextualización se encuentra de acuerdo con la población y las estrategías propias de cada una de las instituciones para lograr los resultados esperados. </t>
  </si>
  <si>
    <t xml:space="preserve">3.2.1.3. Identifique las estrategías, acciones o metodología de cómo se lograría alcanzar los resultados esperados. </t>
  </si>
  <si>
    <t>3.4. Fuentes de verificación y/o evidencias.</t>
  </si>
  <si>
    <t xml:space="preserve">3.4.1.1. Identifique que cuentan con las formatos u otros, que permitan  el desarrollo de lo planteado, dirigido a: 
* Niño, niña y adolescente
* Familia o red vincular de apoyo
* Gestiones con sectores o servicios </t>
  </si>
  <si>
    <t xml:space="preserve">3.4.1.2. Revise si cuenta con formatos, planes, acciones, enre otros, que permitan observar las cualificaciones, de los siguientes procesos: 
* Calificación del talento humano
* Prevención de situaciones de riesgos.
* Estrategias para el mejoramiento continuo.
* Herramientas de participación de los niños, niñas, adolescentes y sus familias o redes vinculares de apoyo. </t>
  </si>
  <si>
    <t>Código</t>
  </si>
  <si>
    <t>Población</t>
  </si>
  <si>
    <t xml:space="preserve">CONDICIÓN DE CALIDAD </t>
  </si>
  <si>
    <t xml:space="preserve">VERIFICABLES </t>
  </si>
  <si>
    <t xml:space="preserve">
Política de operación 3.3 del Procedimiento para Solicitudes de Licencias de Funcionamiento Inicial de las modalidades de los Programas de Protección y Promoción y Prevención. Versión 9 de fecha 13/07/2023.</t>
  </si>
  <si>
    <t>Nombre de la institución</t>
  </si>
  <si>
    <t xml:space="preserve">Poblaciones establecidas en el Manual Operativo. </t>
  </si>
  <si>
    <t>CONDICIÓN</t>
  </si>
  <si>
    <t>REQUISITOS NUTRICIÓN</t>
  </si>
  <si>
    <t xml:space="preserve">1.1.1. El oficio de solicitud para el otorgamiento de la Licencia de Funcionamiento cumple con los siguiente verificables. </t>
  </si>
  <si>
    <t>1.2.1.1. Revise el acto administrativo que otorga o reconoce Personería Jurídica y verifique si corresponde a la institución interesada en el desarrollo de la modalidad o servicio.</t>
  </si>
  <si>
    <t xml:space="preserve">1.2.1. La Personería Jurídica cumple con el siguiente verificable. </t>
  </si>
  <si>
    <t xml:space="preserve">1.3.1. Los estatutos  cumplen con los siguientes verificables. </t>
  </si>
  <si>
    <t xml:space="preserve">1.3.1.4. Verifique dentro de los estatutos los términos de duración y las establecidas para la disolución anticipada de la institución. </t>
  </si>
  <si>
    <t>1.3.1.6. Identifiique el quorum decisiorio y régimen de mayorías establecido para la toma de decisiones.</t>
  </si>
  <si>
    <t>1.5.1.2. Revise las cartas de aceptación de los miembros elegidos para el cargo previsto en el nombramiento o elección.</t>
  </si>
  <si>
    <t xml:space="preserve">1.7.1. Cuantan con los antecedentes y cumplen con los siguientes verificables. </t>
  </si>
  <si>
    <t xml:space="preserve">1.9.1. El certificado de experiencia de la institución para la atención de niñas, niños y adolescentes con discapacidad, cumple con los siguientes verificables. </t>
  </si>
  <si>
    <t xml:space="preserve">1.10.1. Los documentos de verificación de la propiedad o entrega del inmueble, cumple con el siguiente verificable. </t>
  </si>
  <si>
    <t xml:space="preserve">3.1.1. La portada cumple con los siguientes verificables. </t>
  </si>
  <si>
    <t xml:space="preserve">3.2.1. La propuesta de implementación cumple con los siguientes verificables. </t>
  </si>
  <si>
    <t xml:space="preserve">3.3.1. La propuesta de cuialificación cumple con los siguiente verificables. </t>
  </si>
  <si>
    <t xml:space="preserve">3.4.1. La PIYC cumple con los siguientes verificables.  </t>
  </si>
  <si>
    <t>REQUISITOS FINANCIERO</t>
  </si>
  <si>
    <t>REQUISITOS PSICOSOCIAL</t>
  </si>
  <si>
    <t>REQUISITOS TALENTO HUMANO</t>
  </si>
  <si>
    <t xml:space="preserve">4.2.2. La hoja de vida incluye los soportes que respalden el ejercicio de la profesión según el cargo y cumple los siguientes verificables. </t>
  </si>
  <si>
    <t xml:space="preserve">4.2.3 La hoja de vida cuenta con los soportes de experiencia laboral acorde con el perfil para el cargo y cymple con los siguientes verificables. </t>
  </si>
  <si>
    <t xml:space="preserve">4.3.1 El manual de funciones cumple con los siguiente verificables. </t>
  </si>
  <si>
    <t>4.4.1.2. Identifique que contenga la indicación explicita de la verificación de antecedentes  fiscales, disciplinarios, judiciales, medidas correctivas, medidas correctivas y consulta de inhabilidades por delitos sexuales.</t>
  </si>
  <si>
    <t xml:space="preserve">4.4.1 El plan de selección del talento humano cumple con los siguientes verificables. </t>
  </si>
  <si>
    <t xml:space="preserve">4.5.1 El plan de inducción cumple con los siguientes verificables. </t>
  </si>
  <si>
    <t xml:space="preserve">4.6.1 El plan de formación y capacitación cumple con los siguientes verificables. </t>
  </si>
  <si>
    <t xml:space="preserve">2.1.2. Si la declaración de renta genera saldo a pagar, cumple con el siguiente verificable. </t>
  </si>
  <si>
    <t>2.1.1.1. Verifique la presentación de la declaración de renta del año fiscal inmediatamente anterior, en los términos establecidos en el calendario tributario de la DIAN. (Si la verificación del componente se hace antes del 01 de mayo de la presente vigencia, se debe revisar la declaración de renta del año anterior).</t>
  </si>
  <si>
    <t>2.1.2.1. Verifique que cualquier saldo a pagar haya sido cancelado según los medios de pago aceptados por la DIAN (formulario de pago 490)</t>
  </si>
  <si>
    <t>2.1.1.2. Valide la recepción de la declaración de renta a través del acuse electrónico (casilla 997) y la revisión de la marca de agua "Recibido".</t>
  </si>
  <si>
    <t>2.1.1.3. Verifique que los valores conciliados coincidan con los valores de la declaración de renta.</t>
  </si>
  <si>
    <t>2.2.1.2. Valide la recepción de las declaraciones de IVA a través del acuse electrónico (casilla 997) y la revisión de la marca de agua "Recibido".</t>
  </si>
  <si>
    <t>2.2.2. Si la declaración de IVA genera saldo a pagar, cumple con el siguiente verificable.</t>
  </si>
  <si>
    <t>2.2.2.1. Verifique que cualquier saldo a pagar haya sido cancelado según los medios de pago aceptados por la DIAN (formulario de pago 490)</t>
  </si>
  <si>
    <t xml:space="preserve">2.3.2. Si la declaración de retención en la fuente genera saldo a pagar, cumple con el siguiente verificable. </t>
  </si>
  <si>
    <t>2.3.1.2. Valide la recepción de las declaraciones de retención en la fuente a través del acuse electrónico (casilla 997) y la revisión de la marca de agua "Recibido".</t>
  </si>
  <si>
    <t>2.3.2.1. Verifique que cualquier saldo a pagar haya sido cancelado según los medios de pago aceptados por la DIAN (formulario de pago 490)</t>
  </si>
  <si>
    <t xml:space="preserve">2.4.2. Si la declaración de impuesto de timbre genera saldo a pagar, cumple con el siguiente verificable. </t>
  </si>
  <si>
    <t xml:space="preserve">2.5.1. Las declaraciones del impuesto de industria y comercio, cumple con el siguiente verificable. </t>
  </si>
  <si>
    <t xml:space="preserve">2.5.2. Si la declaración de impuesto de industria y comercio genera saldo a pagar, cumple con el siguiente verificable. </t>
  </si>
  <si>
    <t>2.4.2.1. Confirmar que cualquier saldo a pagar del impuesto de timbre haya sido cancelado.</t>
  </si>
  <si>
    <t xml:space="preserve">2.6.1. Las declaraciones de los impuestos predial y vehicular, cumple con el siguiente verificable. </t>
  </si>
  <si>
    <t>2.6.1.1. Verifique las declaraciones de los impuestos predial y vehicular del año anterior y los periodos del año fiscal en curso (si aplica). En caso de no estar obligado, remitir certificado suscrito por el contador público o revisor fiscal (si aplica). (municipio donde presta el servicio).</t>
  </si>
  <si>
    <t xml:space="preserve">2.7.1. El Registro Único Tributario debe estar completo y cumple con los siguientes verificables. </t>
  </si>
  <si>
    <t xml:space="preserve">2.8.1. La certificación de recursos financieros y fuentes de sostenimiento, cumple con el siguiente verificable. </t>
  </si>
  <si>
    <r>
      <t xml:space="preserve">2.9.1. La certificación de bienes afectados cumple con los siguientes verificables.
</t>
    </r>
    <r>
      <rPr>
        <b/>
        <u/>
        <sz val="11"/>
        <color rgb="FF000000"/>
        <rFont val="Arial Narrow"/>
        <family val="2"/>
      </rPr>
      <t xml:space="preserve">Nota: </t>
    </r>
    <r>
      <rPr>
        <sz val="11"/>
        <color rgb="FF000000"/>
        <rFont val="Arial Narrow"/>
        <family val="2"/>
      </rPr>
      <t xml:space="preserve">aplica solamente para Fundaciones. </t>
    </r>
  </si>
  <si>
    <t>2.9.1.1. Verifique certificación de bienes afectados suscrita por representante legal y/o revisor fiscal.</t>
  </si>
  <si>
    <t xml:space="preserve">2.10. Certificación de que la institución  lleva la contabilidad por programa o por modalidad. </t>
  </si>
  <si>
    <r>
      <t xml:space="preserve">2.9.1.2. Identifique que la certificación relacione los bienes que la institución pone a disposición para la prestación del servicio. 
</t>
    </r>
    <r>
      <rPr>
        <b/>
        <u/>
        <sz val="11"/>
        <color rgb="FF000000"/>
        <rFont val="Arial Narrow"/>
        <family val="2"/>
      </rPr>
      <t xml:space="preserve">Nota: </t>
    </r>
    <r>
      <rPr>
        <sz val="11"/>
        <color rgb="FF000000"/>
        <rFont val="Arial Narrow"/>
        <family val="2"/>
      </rPr>
      <t>los bienes afectados no hayan sufrido ninguna afectación anteriormente.</t>
    </r>
  </si>
  <si>
    <t xml:space="preserve">2.12.  Presupuesto aprobado </t>
  </si>
  <si>
    <t xml:space="preserve">2.13. Certificación de destinación de recursos. </t>
  </si>
  <si>
    <t xml:space="preserve">2.13.1. La certificación de destinación de recursos, cumple con el siguiente verificable. </t>
  </si>
  <si>
    <t>2.13.1.1. Verifique que la certificación de la destinación de los recursos esté suscrita por el representante legal y/o revisor fiscal (si aplica), donde manifieste que la institución destinará los recursos públicos y/o privados que obtengan para el cumplimiento de su objeto social.</t>
  </si>
  <si>
    <t xml:space="preserve">2.14. Certificación del Auditor Externo sobre el cumplimiento de los requisitos financieros. </t>
  </si>
  <si>
    <t xml:space="preserve">2.15.1 La certificación para modalidades de ubicación inicial y de acogimiento residencial, cumple con el siguiente verificable. </t>
  </si>
  <si>
    <t>2.16. Manual de políticas contables debidamente aprobado.</t>
  </si>
  <si>
    <t xml:space="preserve">2.16.1.  El manual de políticas contables, cumple con los siguientes verificables. </t>
  </si>
  <si>
    <t>2.16.1.2. Verifique que las políticas contables estén aprobadas por el máximo órgano administrativo o la gerencia.</t>
  </si>
  <si>
    <t xml:space="preserve">2.17.1. El conjunto completo de estados financieros bajo NIIF, cumple con los siguientes verificables. </t>
  </si>
  <si>
    <t xml:space="preserve">1.8.1. Si cuenta con piscina, cumple con los siguientes verificables. </t>
  </si>
  <si>
    <t>2.19.1. El dictamen de los estados financieros, cumple con el siguiente verificable. (Si aplica).</t>
  </si>
  <si>
    <t>2.18.1.1.  Verifique que la certificación esté suscrita por el representante legal y el contador público de la institución sobre la veracidad de las afirmaciones contenidas en los Estados Financiero conforme a sus reglamentos y la Ley.</t>
  </si>
  <si>
    <t>2.17.1.1. Identifique que como mínimo el estado de situación financiera incluya las partidas que presenten los importes de activo, pasivo y patrimonio.</t>
  </si>
  <si>
    <t xml:space="preserve">2.17.1.2. Verifique que el estado de resultado único o integral contenga todas las partidas de ingresos y gastos reconocidas durante el periodo. </t>
  </si>
  <si>
    <t>2.17.1.3.  Verifique que el estado de cambios en el patrimonio coincida con el estado de situación financiera del periodo en que se informa.</t>
  </si>
  <si>
    <t>2.17.1.4.  Verifique que el estado de flujos de efectivo muestre los flujos de efectivo habidos durante el periodo sobre el que se informa, clasificados por actividades de operación, actividades de inversión y actividades de financiación.</t>
  </si>
  <si>
    <t>2.17.1.5 Verifique que las notas en la medida en que sea practicable se presenten de una forma sistemática y que revele la información general de la institución, resumen de políticas contables significativas, información de apoyo a cada partida de los estados financieros, cualquier otra información que se requiera revelar y deba contextualizar los aspectos económico-financieros más relevantes.</t>
  </si>
  <si>
    <t>2.17.1.6. Verifique que la institución cuente con acta de aprobación de los estados financieros.</t>
  </si>
  <si>
    <t>2.19.1.1. Verifique que el dictamen suscrito por la revisoría fiscal,  contenga la opinión de la situación de los estados financieros sobre los que informa la institución en cumplimiento de la norma.</t>
  </si>
  <si>
    <t>2.15.1.1. Identifique que la certificación este suscrita por el Representante Legal y contador, en la cual se especifique que dispone de los recursos para la adquisición de los elementos de la dotación básica.</t>
  </si>
  <si>
    <t xml:space="preserve">4.3.1.2. Verifique que las funciones para cada cargo se ajusten a lo contemplado en el perfil para la modalidad. </t>
  </si>
  <si>
    <t xml:space="preserve">1.4.1. Los documentos del Representante Legal vigentes, cumplen con los siguientes verificables. </t>
  </si>
  <si>
    <t xml:space="preserve">1.5.1. Los documentos de la conformación de la junta directiva, cumplen con los siguientes verificables. </t>
  </si>
  <si>
    <t xml:space="preserve">2.1.1.  La declaración de renta, cumple con los siguientes verificables. </t>
  </si>
  <si>
    <t xml:space="preserve">2.2.1.  Las declaraciones de IVA,  cumple con los siguientes verificables. </t>
  </si>
  <si>
    <t xml:space="preserve">2.3.1.  Las declaraciones de retención en la fuente, cumple con los siguientes verificables. </t>
  </si>
  <si>
    <t xml:space="preserve">2.4.1. Las declaraciones de retención del impuesto de timbre, cumple con el siguiente verificable. </t>
  </si>
  <si>
    <t xml:space="preserve">2.9.2. El libro auxiliar contable, cumple con el siguiente verificable. </t>
  </si>
  <si>
    <t xml:space="preserve">2..12.1. El presupuesto de la institución, cumple con los siguientes verificables. </t>
  </si>
  <si>
    <t>2.18.1. La certificación de los Estados Financieros, cumple con el siguiente verificable.</t>
  </si>
  <si>
    <t>2.20.1.  El balance de comprobación, cumple con el siguiente verificable.</t>
  </si>
  <si>
    <t>6.1. Metrología</t>
  </si>
  <si>
    <r>
      <t>Manual operativo de modalidades y servicios para la atención de niñas, niños, y adolescentes, con proceso administrativo de restablecimiento de derechos.  Versión 2 del 08/07/2022</t>
    </r>
    <r>
      <rPr>
        <b/>
        <sz val="11"/>
        <color theme="1"/>
        <rFont val="Arial Narrow"/>
        <family val="2"/>
      </rPr>
      <t xml:space="preserve">
</t>
    </r>
    <r>
      <rPr>
        <sz val="11"/>
        <color theme="1"/>
        <rFont val="Arial Narrow"/>
        <family val="2"/>
      </rPr>
      <t>3.3 Talento Humano
Profesional en nutrición y dietética</t>
    </r>
    <r>
      <rPr>
        <b/>
        <sz val="11"/>
        <color theme="1"/>
        <rFont val="Arial Narrow"/>
        <family val="2"/>
      </rPr>
      <t xml:space="preserve">
</t>
    </r>
    <r>
      <rPr>
        <sz val="11"/>
        <color theme="1"/>
        <rFont val="Arial Narrow"/>
        <family val="2"/>
      </rPr>
      <t>Guía técnica para la metrología aplicable a los programas de los procesos misionales del ICBF.  Versión 7 del 16/06/2023.
I. Verificación y calibración de instrumentos y equipos.
4. Documentación.
4.1.  Hoja de vida.
5. Calibración.
6.1. Registros de calibración.
6.3. Verificación intermedia de termómetros y balanzas.
6.5. Inspección de operación de los equipos.
Memorando No. 202319000000175003 de la Dirección de Nutrición.
Fecha: 20/12/2023</t>
    </r>
  </si>
  <si>
    <t xml:space="preserve">HOGAR SUSTITUTO </t>
  </si>
  <si>
    <t>Niñas, niños y adolescentes víctimas de cualquier tipo de violencias, víctimas de negligencia o abandono, en edades de cero (0) a (18) años con Proceso Administrativo de Restablecimiento de Derechos.</t>
  </si>
  <si>
    <t>Niñas, niños y adolescentes víctimas de cualquier tipo de violencias, víctimas de negligencia o abandono, en edades de cero (0) a (18) años con declaratoria de adoptabilidad, ubicados en los Hogares Sustitutos.</t>
  </si>
  <si>
    <t>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t>
  </si>
  <si>
    <t>Niñas y niños de cero (0) a seis (6) años, hijas e hijos de adolescentes desvinculadas de grupos armados organizados al margen de la ley.</t>
  </si>
  <si>
    <t>MANUAL OPERATIVO MODALIDAD DE ACOGIMIENTO FAMILIAR – HOGAR SUSTITUTO. Versión 2 del 08 de julio de 2022</t>
  </si>
  <si>
    <t>Para la atención de niñas, niños y adolescentes en cupos vulneración</t>
  </si>
  <si>
    <t>Para la atención de niños, niñas y adolescentes con discapacidad y/o enfermedad de cuidado especial en cupos discapacidad</t>
  </si>
  <si>
    <t>Niñas, niños y adolescentes con discapacidad, en edades de cero (0) a (18) años con Proceso Administrativo de Restablecimiento de Derechos.</t>
  </si>
  <si>
    <t>Niñas, niños y adolescentes en edades de cero (0) a (18) años con una enfermedad de cuidado especial (Ruinosa, catastrófica, de alto costo, terminal) con Proceso Administrativo de Restablecimiento de Derechos.</t>
  </si>
  <si>
    <t>Niñas, niños y adolescentes con discapacidad, en edades de cero (0) a (18) años con declaratoria de adoptabilidad, ubicados en los Hogares Sustitutos.</t>
  </si>
  <si>
    <t>Mayores de (18) años con discapacidad y/o una enfermedad de cuidado especial (Ruinosa, catastrófica, de alto costo, terminal), que al cumplir la mayoría de edad se encontraban con un PARD abierto y continúan bajo la responsabilidad de una Autoridad Administrativa con Proceso Administrativo de Restablecimiento de Derechos y cuyo cuidado puede ser asumido por una madre o padre sustitutos.</t>
  </si>
  <si>
    <t>Niñas y niños de cero (0) a seis (6) años con discapacidad, hijos e hijas de adolescentes desvinculadas de grupos armados organizados al margen de la ley.</t>
  </si>
  <si>
    <t>Para la atención de niñas, niños y adolescentes desvinculados de los grupos armados organizados al margen de la ley</t>
  </si>
  <si>
    <t>Niñas, niños y adolescentes menores de 15 años.</t>
  </si>
  <si>
    <t>Niñas, niños y adolescentes pertenecientes a pueblos indígenas quienes pueden ser ubicados en un Hogar Tutor.</t>
  </si>
  <si>
    <t>Adolescentes mayores de 15 años y que, cumplida su primera y/o segunda fase de atención en otra modalidad, la Autoridad Administrativa competente, ordena su ubicación en Hogar Sustituto Tutor.</t>
  </si>
  <si>
    <t>Adolescentes gestantes o en periodo de lactancia, y adolescentes con sus hijas o hijos menores de seis (6) años.</t>
  </si>
  <si>
    <t>Niñas, niños y adolescentes con discapacidad que requieren de apoyos intermitentes o limitados.</t>
  </si>
  <si>
    <t>Niñas, niños y adolescentes con discapacidad que requieren de apoyos extensos o generalizados siempre y cuando su cuidado pueda ser brindado por una madre o padre sustitutos.</t>
  </si>
  <si>
    <t>HOGAR SUSTITUTO</t>
  </si>
  <si>
    <t xml:space="preserve">Resolución 3899 de 2010, artículo 16, numeral 5
Manual Operativo Modalidad de Acogimiento Familiar - Hogar Sustituto. Numeral 3.13.1.1. Presupuesto. </t>
  </si>
  <si>
    <t xml:space="preserve">Ley 222 de 1995 Articulo 37, Decreto 2420 y 2496 de 2015 Normas de contabilidad de información financiera y de aseguramiento de información.
Manual Operativo Modalidad de Acogimiento Familiar - Hogar Sustituto. Numeral 3.13.1.2. Contabilidad. </t>
  </si>
  <si>
    <t xml:space="preserve">Decreto 2420 y 2496 de 2015 Normas de contabilidad, de información financiera y de aseguramiento de información. Código de Comercio Artículo 19.
Manual Operativo Modalidad de Acogimiento Familiar - Hogar Sustituto. Numeral 3.13.1.2. Contabilidad. </t>
  </si>
  <si>
    <t>Manual Operativo Modalidad de Acogimiento Familiar - Hogar Sustituto.Versión 2 del 8 de julio de 2022. Versión 2 del 8 de julio de 2022.  
Numeral 3.17. Talento humano figuras 13, 14, 15 y 16</t>
  </si>
  <si>
    <r>
      <t xml:space="preserve">4.1.1. El listado del talento humano para la modalidad Hogar Sustututo, incluye sus perfiles y tiempo de dedicación y cumple con los siguientes verificables. 
</t>
    </r>
    <r>
      <rPr>
        <b/>
        <u/>
        <sz val="11"/>
        <color rgb="FF000000"/>
        <rFont val="Arial Narrow"/>
        <family val="2"/>
      </rPr>
      <t>Nota:</t>
    </r>
    <r>
      <rPr>
        <sz val="11"/>
        <color rgb="FF000000"/>
        <rFont val="Arial Narrow"/>
        <family val="2"/>
      </rPr>
      <t xml:space="preserve"> esta información debe estar en proporción a los cupos solicitados (cuando aplique). </t>
    </r>
  </si>
  <si>
    <t xml:space="preserve">4.1.3 Las hojas de vida cumplen con el siguiente verificable. </t>
  </si>
  <si>
    <t>4.1.3.1. Verifique en las hojas de vida el resumen de la trayectoria académica, profesional y personal del talento humano. Así mismo, verifique la identidad del mismo.</t>
  </si>
  <si>
    <t xml:space="preserve">
Manual Operativo Modalidad de Acogimiento Familiar - Hogar Sustituto.Versión 2 del 8 de julio de 2022. Versión 2 del 8 de julio de 2022.  Numeral 3.17.Talento Humano. 
Guía Técnica del Componrnte de Alimentación y Nutrición para los Programas y Proyectos Misionales del ICBF. Versión 5, Talento humano, Perfil del personal manipulador de alimentos</t>
  </si>
  <si>
    <t xml:space="preserve">Manual Operativo Modalidad de Acogimiento Familiar - Hogar Sustituto.Versión 2 del 8 de julio de 2022. Versión 2 del 8 de julio de 2022.  Numeral 3.17.Talento Humano. 
Guía Técnica del Componrnte de Alimentación y Nutrición para los Programas y Proyectos Misionales del ICBF. Versión 5, Talento humano, Perfil del personal manipulador de alimentos </t>
  </si>
  <si>
    <t xml:space="preserve">Manual Operativo Modalidad de Acogimiento Familiar - Hogar Sustituto.Versión 2 del 8 de julio de 2022. Versión 2 del 8 de julio de 2022.  Numeral 3.17.Talento Humano. </t>
  </si>
  <si>
    <r>
      <rPr>
        <b/>
        <sz val="11"/>
        <rFont val="Arial Narrow"/>
        <family val="2"/>
      </rPr>
      <t>Auxiliar administrativo:</t>
    </r>
    <r>
      <rPr>
        <sz val="11"/>
        <rFont val="Arial Narrow"/>
        <family val="2"/>
      </rPr>
      <t xml:space="preserve"> mínimo formación de bachiller</t>
    </r>
  </si>
  <si>
    <r>
      <rPr>
        <b/>
        <sz val="11"/>
        <rFont val="Arial Narrow"/>
        <family val="2"/>
      </rPr>
      <t xml:space="preserve">Profesional en trabajo social o desarrollo familiar: </t>
    </r>
    <r>
      <rPr>
        <sz val="11"/>
        <rFont val="Arial Narrow"/>
        <family val="2"/>
      </rPr>
      <t xml:space="preserve"> título profesional otorgado por una institució universitaria y tarjeta profesional</t>
    </r>
  </si>
  <si>
    <r>
      <rPr>
        <b/>
        <sz val="11"/>
        <rFont val="Arial Narrow"/>
        <family val="2"/>
      </rPr>
      <t>Profesional de área:</t>
    </r>
    <r>
      <rPr>
        <sz val="11"/>
        <rFont val="Arial Narrow"/>
        <family val="2"/>
      </rPr>
      <t xml:space="preserve"> título otorgado por una institución universitaria o de educación superior y tarjeta profesional (para las profesiones que están reglamentadas por ley) </t>
    </r>
  </si>
  <si>
    <r>
      <rPr>
        <b/>
        <sz val="11"/>
        <rFont val="Arial Narrow"/>
        <family val="2"/>
      </rPr>
      <t>Profesional en nutrición y dietética:</t>
    </r>
    <r>
      <rPr>
        <sz val="11"/>
        <rFont val="Arial Narrow"/>
        <family val="2"/>
      </rPr>
      <t xml:space="preserve"> título profesional otorgado por una institució universitaria, tarjeta profesional y registro RETHUS</t>
    </r>
  </si>
  <si>
    <r>
      <rPr>
        <b/>
        <sz val="11"/>
        <rFont val="Arial Narrow"/>
        <family val="2"/>
      </rPr>
      <t>Gestor de caso:</t>
    </r>
    <r>
      <rPr>
        <sz val="11"/>
        <rFont val="Arial Narrow"/>
        <family val="2"/>
      </rPr>
      <t xml:space="preserve"> título profesional en psicología, trabajo social, desarrollo familiar, antropología, sociología o pedagogía (cuando se trate de modalidades con mayoría de población étnica, se recomienda que el profesional sea antropólogo o sociólogo) y tarjeta profesional (para las profesiones que están reglamentadas por ley)</t>
    </r>
  </si>
  <si>
    <r>
      <rPr>
        <b/>
        <sz val="11"/>
        <rFont val="Arial Narrow"/>
        <family val="2"/>
      </rPr>
      <t>Profesional en psicología:</t>
    </r>
    <r>
      <rPr>
        <sz val="11"/>
        <rFont val="Arial Narrow"/>
        <family val="2"/>
      </rPr>
      <t xml:space="preserve"> 1 año de experiencia profesional certificada en programas, proyectos o servicios de protección integral.</t>
    </r>
  </si>
  <si>
    <r>
      <rPr>
        <b/>
        <sz val="11"/>
        <rFont val="Arial Narrow"/>
        <family val="2"/>
      </rPr>
      <t xml:space="preserve">Auxiliar administrativo: </t>
    </r>
    <r>
      <rPr>
        <sz val="11"/>
        <rFont val="Arial Narrow"/>
        <family val="2"/>
      </rPr>
      <t xml:space="preserve">seis (06) meses de experiencia, relacionada con el área administrativa </t>
    </r>
  </si>
  <si>
    <r>
      <rPr>
        <b/>
        <sz val="11"/>
        <rFont val="Arial Narrow"/>
        <family val="2"/>
      </rPr>
      <t>Profesional en trabajo social o desarrollo familiar:</t>
    </r>
    <r>
      <rPr>
        <sz val="11"/>
        <rFont val="Arial Narrow"/>
        <family val="2"/>
      </rPr>
      <t xml:space="preserve"> 1 año de experiencia profesional certificada en programas, proyectos o servicios de protección integral. </t>
    </r>
  </si>
  <si>
    <r>
      <rPr>
        <b/>
        <sz val="11"/>
        <rFont val="Arial Narrow"/>
        <family val="2"/>
      </rPr>
      <t>Profesional de área:</t>
    </r>
    <r>
      <rPr>
        <sz val="11"/>
        <rFont val="Arial Narrow"/>
        <family val="2"/>
      </rPr>
      <t xml:space="preserve"> Un (1) año de experiencia profesional certificada en programas, proyectos o servicios de protección integral.</t>
    </r>
  </si>
  <si>
    <r>
      <rPr>
        <b/>
        <sz val="11"/>
        <rFont val="Arial Narrow"/>
        <family val="2"/>
      </rPr>
      <t>Gestor de caso:</t>
    </r>
    <r>
      <rPr>
        <sz val="11"/>
        <rFont val="Arial Narrow"/>
        <family val="2"/>
      </rPr>
      <t xml:space="preserve"> 1 año de experiencia profesional certificada en la implementación o desarrollo de programas, proyectos o servicios de protección integral.</t>
    </r>
  </si>
  <si>
    <t>VERIFICABLES</t>
  </si>
  <si>
    <t xml:space="preserve">1.6.1. La Licencia de Funcionamiento de Educación, cumple con el siguiente verificable. </t>
  </si>
  <si>
    <t>1.6.1.1. Revise si la modalidad para la cual se esta solicitando licencia de funcionamiento, incluye el desarrollo directo del servicio de educación, en caso de aplicar revise si la Licencia de Funcionamiento, autorización, contrato o convenio según el caso, fue otorgado por la entidad competente para prestar los servicios de educación.</t>
  </si>
  <si>
    <t>1.10.1.1. En caso de corresponder el trámite a una licencia de funcionamiento documental, verifique y revise el documento por medio de la cual se realizó la entrega del inmueble en comodato o convenio interdministrativo al ICBF. En caso de ser el inmueble propiedad del ICBF verifique el certificado de tradición y libertad o el documento que acredite la propiedad.</t>
  </si>
  <si>
    <t>2.2.1.1.  Verifique la información de las declaraciones de IVA del año anterior y los periodos del año fiscal en curso (si aplica).  En caso de no estar obligado, solicite certificado suscrito por el contador o el revisor fiscal (Si aplica)  indicando los periodos y el fundamento legal según el Estatuto Tributario.</t>
  </si>
  <si>
    <t>2.3.1.1. Verifique la información de las declaraciones de retención en la fuente del año anterior y los periodos del año fiscal en curso (si aplica). En caso de no ser agente de retención o no se hayan realizado operaciones sujetas, solicite certificado suscrito por el contador o el revisor fiscal (Si aplica) indicando los periodos y el fundamento legal según el Estatuto Tributario.</t>
  </si>
  <si>
    <t>2.4.1.1. Verifique la información de la declaración del impuesto de timbre del año anterior y los periodos del año fiscal en curso (si aplica). En caso de no estar obligado, solicite certificado suscrito por el contador público o revisor fiscal (si aplica).</t>
  </si>
  <si>
    <t xml:space="preserve">2.6.2. Si la declaración de impuesto predial y/o vehicular genera saldo a pagar, cumple con el siguiente verificable. </t>
  </si>
  <si>
    <t>Artículo 555-2. Registro único tributario – RUT estatuto tributario y articulo 16 de la Resolución 3899 de 2010.</t>
  </si>
  <si>
    <t>2.8.1.1. Verifique que la certificación esté suscrita por representante legal y/o revisor fiscal (si aplica). Corroboré que dicha información contraste frente al resultado de la evaluación de los estados financieros, el presupuesto aprobado y los requisitos para la modalidad solicitada.</t>
  </si>
  <si>
    <t xml:space="preserve">2.9.2.1. Identifique que los libros auxiliares reflejen los bienes y las cifras certificadas por el representante legal y revisor fiscal. </t>
  </si>
  <si>
    <r>
      <t xml:space="preserve">2.10.1.1. Identifique que la certificación manifieste que la institución lleva contabilidad separada por sede. 
</t>
    </r>
    <r>
      <rPr>
        <b/>
        <u/>
        <sz val="11"/>
        <color rgb="FF000000"/>
        <rFont val="Arial Narrow"/>
        <family val="2"/>
      </rPr>
      <t>Nota:</t>
    </r>
    <r>
      <rPr>
        <sz val="11"/>
        <color rgb="FF000000"/>
        <rFont val="Arial Narrow"/>
        <family val="2"/>
      </rPr>
      <t xml:space="preserve"> Cuando la persona jurídica desarrolle en diferentes sedes un mismo programa o modalidad, y administre sus recursos técnicos, administrativos y financieros de manera independiente, deberá llevar contabilidad separada por sede. (Centro de costos). </t>
    </r>
  </si>
  <si>
    <t xml:space="preserve">2.11.  Certificación de compromiso de recursos </t>
  </si>
  <si>
    <t xml:space="preserve">2.11.1. La  certificación de compromiso de recursos, cumple con el siguiente verificable. </t>
  </si>
  <si>
    <t xml:space="preserve">2.10.1.  La certificación suscrita por el revisor fiscal (si aplica), contador, cumple con el siguiente verificable. </t>
  </si>
  <si>
    <t>Resolución 3899 de 2010, artículo 16, parágrafo.
Resolución 973 del 23 de diciembre de 2015, Artículo 26 actualización de información.</t>
  </si>
  <si>
    <r>
      <t xml:space="preserve">2.14.1. La certificación del Auditor Externo, cumple con el siguiente verificable. 
</t>
    </r>
    <r>
      <rPr>
        <b/>
        <u/>
        <sz val="11"/>
        <color rgb="FF000000"/>
        <rFont val="Arial Narrow"/>
        <family val="2"/>
      </rPr>
      <t>Nota:</t>
    </r>
    <r>
      <rPr>
        <sz val="11"/>
        <color rgb="FF000000"/>
        <rFont val="Arial Narrow"/>
        <family val="2"/>
      </rPr>
      <t xml:space="preserve"> Si la entidad no tiene asignado revisoría fiscal el certificado debe ser expedido por auditor externo</t>
    </r>
  </si>
  <si>
    <t xml:space="preserve">2.14.2. Los documento del revisor fiscal o auditor externo, cumplen con los siguientes verificables. </t>
  </si>
  <si>
    <t>2.14.2.2. Verifique la vigencia de los antecedentes disciplinarios expedidos por la Junta Central de Contadores, que no cuente con anotación del incumplimiento de la obligación de actualizar la información registrada.</t>
  </si>
  <si>
    <t xml:space="preserve">2.16.1.1.  Identifique que la institución cuente con un manual de políticas contables según el grupo NIIF al que pertenezca. </t>
  </si>
  <si>
    <t>2.17. Conjunto completo de Estados Financieros comparativos (Si aplica) junto con el acta de aprobación</t>
  </si>
  <si>
    <t>2.20.1.1. Identifique que correspondan a la información reportada en el balance de prueba emitido desde el sistema de información (solicitar balance de prueba del año anterior desde el 01 de enero hasta el último mes vencido).</t>
  </si>
  <si>
    <t>3.3.1.3. Identifique si las estrategias para el mejoramiento continuo, cuenta con las herramientas y tiempos para su implementación y evaluación.</t>
  </si>
  <si>
    <t>3.3.1.4. Revise si las herramientas de participación cuentan con los instrumentos y tiempos para su implementación y evaluación.</t>
  </si>
  <si>
    <t xml:space="preserve">5.2.1. El inmueble cumple con las siguientes candiciones locativas y verificables. </t>
  </si>
  <si>
    <t xml:space="preserve">2.5.2.1. Verifique que cualquier saldo a pagar en las declaraciones de industria y comercio hayan sido cancelado según los medios de pago aceptados por la entidad territorial correspondiente. </t>
  </si>
  <si>
    <t xml:space="preserve">2.6.2.1. Verifique que cualquier saldo a pagar en las declaraciones del impuesto predial y/o vehicular hayan sido cancelado según los medios de pago aceptados por la entidad territorial correspondiente. </t>
  </si>
  <si>
    <t xml:space="preserve">Lineamiento Técnico para la Implementación del Modelo de Atención, dirigido a los niños, las niñas y los adolescentes en las modalidades de restablecimiento de derechos. Versión 1. Anexo 3. Página 61. Literal B.
Manual Operativo Modalidades de Acogimiento Familiar - Hogar Sustituto. Versión 2. Numerales 3.3., 3.4. y 3.4.6. </t>
  </si>
  <si>
    <t xml:space="preserve">Lineamiento Técnico para la Implementación del Modelo de Atención, dirigido a los niños, las niñas y los adolescentes en las modalidades de restablecimiento de derechos. Versión 1 del 27/07/2021. Página 62. literal D , entre Anexo 3 y Página 61.                                
Memorando de la Subdirección de Restablecimiento de Derechos No. 19271 del 26 de octubre de 2021 de SRD.
Memorando de la Subdirección de Restablecimiento de Derechos No. 64933 del 18 de mayo de 2023 de SRD
Guía de orientaciones para la seguridad y prevención de situaciones de riesgo v7.
Manual Operativo Modalidades de Acogimiento Familiar - Hogar Sustituto. Versión 2. Numerales 3.3., 3.4. y 3.4.6. 
</t>
  </si>
  <si>
    <t xml:space="preserve">Lineamiento Técnico para la Implementación del Modelo de Atención, dirigido a los niños, las niñas y los adolescentes en las modalidades de restablecimiento de derechos. Versión 1. Anexo 3. Página 63. 
Manual Operativo Modalidades de Acogimiento Familiar - Hogar Sustituto. Versión 2. Numerales 3.3., 3.4. y 3.4.6. </t>
  </si>
  <si>
    <t>4.1. Listado de Talento Humano: propuesto por la entidad de acuerdo conla estructura operativa de la modalidad y la población.</t>
  </si>
  <si>
    <t xml:space="preserve">4.1.2.1. Verifique los datos del personal propuesto por la institutción, incluyendo el nombre completo, número de documento de identidad, fecha de expedición del mismo y tiempo de dedicación. </t>
  </si>
  <si>
    <r>
      <rPr>
        <b/>
        <sz val="11"/>
        <rFont val="Arial Narrow"/>
        <family val="2"/>
      </rPr>
      <t>Profesional en psicología:</t>
    </r>
    <r>
      <rPr>
        <sz val="11"/>
        <rFont val="Arial Narrow"/>
        <family val="2"/>
      </rPr>
      <t xml:space="preserve"> título profesional otorgado por una institució universitaria, tarjeta profesional y certificado de antecedentes profesionales y registro en el RETHUS. </t>
    </r>
  </si>
  <si>
    <t xml:space="preserve">4.4.1.1. Verifique el proceso para la selección del personal. </t>
  </si>
  <si>
    <r>
      <t xml:space="preserve">4.2.3.1. Identifique que la documentación laboral que demuestre la experiencia necesaria de acuerdo con el perfil solicitado.
</t>
    </r>
    <r>
      <rPr>
        <b/>
        <sz val="11"/>
        <rFont val="Arial Narrow"/>
        <family val="2"/>
      </rPr>
      <t xml:space="preserve">Coordinador: </t>
    </r>
    <r>
      <rPr>
        <sz val="11"/>
        <rFont val="Arial Narrow"/>
        <family val="2"/>
      </rPr>
      <t>dos (2) años de experiencia en implementación o desarrollo de programas, proyectos o servicios de protección integral.</t>
    </r>
  </si>
  <si>
    <t>4.6.1.1. Verifique que el plan de formación y capacitación contemple:
Lineamientos técnicos</t>
  </si>
  <si>
    <t xml:space="preserve">1.9.1.1. El certificado de experiencia cuenta con mínimo de doce (12) meses en atención de niñas, niños y adolescentes con discapacidad, preferiblemente en el desarrollo de programas y proyectos de promoción de derechos o prevención de vulneraciones hacia la infancia y la adolescencia. </t>
  </si>
  <si>
    <t xml:space="preserve">2.11.1.1. Verifique que la certificación esté suscrita por el representante legal, en el cual se establezca que se compromete con la totalidad de recursos generados en esta actividad y que serán destinados al desarrollo de sus objetivos estatutarios, según lineamientos y estándares del ICBF. </t>
  </si>
  <si>
    <t xml:space="preserve">2.12.1.1. Identifique que el presupuesto aportado corresponda al general de la institución y no solo para la solicitud de licencia. </t>
  </si>
  <si>
    <t>2.12.1.2.  Verifique que el presupuesto fue aprobado en asamblea general acorde a como se define en sus estatutos.</t>
  </si>
  <si>
    <t xml:space="preserve">Observaciones Generales y resultado de Cumplimiento: </t>
  </si>
  <si>
    <t xml:space="preserve">Observaciones Generales y  Resultado de Cumplimiento: </t>
  </si>
  <si>
    <t xml:space="preserve">Observaciones Generales y Resultado de Cumplimiento: </t>
  </si>
  <si>
    <t>Observaciones Generales y Resultado de Cumplimiento:</t>
  </si>
  <si>
    <r>
      <rPr>
        <b/>
        <sz val="11"/>
        <color theme="1"/>
        <rFont val="Arial Narrow"/>
        <family val="2"/>
      </rPr>
      <t xml:space="preserve">4. </t>
    </r>
    <r>
      <rPr>
        <sz val="11"/>
        <color theme="1"/>
        <rFont val="Arial Narrow"/>
        <family val="2"/>
      </rPr>
      <t xml:space="preserve">        </t>
    </r>
    <r>
      <rPr>
        <b/>
        <u/>
        <sz val="11"/>
        <color theme="1"/>
        <rFont val="Arial Narrow"/>
        <family val="2"/>
      </rPr>
      <t xml:space="preserve">En cada una de las columnas encontrará la siguiente información.
</t>
    </r>
    <r>
      <rPr>
        <b/>
        <sz val="11"/>
        <color theme="1"/>
        <rFont val="Arial Narrow"/>
        <family val="2"/>
      </rPr>
      <t xml:space="preserve">Columna A:    </t>
    </r>
    <r>
      <rPr>
        <sz val="11"/>
        <color theme="1"/>
        <rFont val="Arial Narrow"/>
        <family val="2"/>
      </rPr>
      <t xml:space="preserve">Los requisitos de cada uno de los componentes.
</t>
    </r>
    <r>
      <rPr>
        <b/>
        <sz val="11"/>
        <color theme="1"/>
        <rFont val="Arial Narrow"/>
        <family val="2"/>
      </rPr>
      <t>Columna B:</t>
    </r>
    <r>
      <rPr>
        <sz val="11"/>
        <color theme="1"/>
        <rFont val="Arial Narrow"/>
        <family val="2"/>
      </rPr>
      <t xml:space="preserve">    La normativa vigente, la cual rige a los requisitos. 
</t>
    </r>
    <r>
      <rPr>
        <b/>
        <sz val="11"/>
        <color theme="1"/>
        <rFont val="Arial Narrow"/>
        <family val="2"/>
      </rPr>
      <t>Columna C:</t>
    </r>
    <r>
      <rPr>
        <sz val="11"/>
        <color theme="1"/>
        <rFont val="Arial Narrow"/>
        <family val="2"/>
      </rPr>
      <t xml:space="preserve">    La(s) condiciones de calidad que sustenta  los requisitos.  
</t>
    </r>
    <r>
      <rPr>
        <b/>
        <sz val="11"/>
        <color theme="1"/>
        <rFont val="Arial Narrow"/>
        <family val="2"/>
      </rPr>
      <t>Columna D:</t>
    </r>
    <r>
      <rPr>
        <sz val="11"/>
        <color theme="1"/>
        <rFont val="Arial Narrow"/>
        <family val="2"/>
      </rPr>
      <t xml:space="preserve">    Los verificables, que permiten dar cumplimiento a las condiciones de calidad. 
</t>
    </r>
    <r>
      <rPr>
        <b/>
        <sz val="11"/>
        <color theme="1"/>
        <rFont val="Arial Narrow"/>
        <family val="2"/>
      </rPr>
      <t>Columna E:</t>
    </r>
    <r>
      <rPr>
        <sz val="11"/>
        <color theme="1"/>
        <rFont val="Arial Narrow"/>
        <family val="2"/>
      </rPr>
      <t xml:space="preserve">     Desplegable con las opciones "Cumple", "No Cumple" y "No Aplica", el cual diligenciará, según el resultado de la revisión del verificable. 
</t>
    </r>
    <r>
      <rPr>
        <b/>
        <sz val="11"/>
        <color theme="1"/>
        <rFont val="Arial Narrow"/>
        <family val="2"/>
      </rPr>
      <t>Columna F:</t>
    </r>
    <r>
      <rPr>
        <sz val="11"/>
        <color theme="1"/>
        <rFont val="Arial Narrow"/>
        <family val="2"/>
      </rPr>
      <t xml:space="preserve">     Registrar aquellas situaciones adicionales que identifique en el desarrollo de la revisión de cada uno de los verificables, como: documentos faltantes, errores de ortografía, ajustes de forma, entre otros. 
</t>
    </r>
    <r>
      <rPr>
        <b/>
        <sz val="11"/>
        <color theme="1"/>
        <rFont val="Arial Narrow"/>
        <family val="2"/>
      </rPr>
      <t>Columna G:</t>
    </r>
    <r>
      <rPr>
        <sz val="11"/>
        <color theme="1"/>
        <rFont val="Arial Narrow"/>
        <family val="2"/>
      </rPr>
      <t xml:space="preserve">    Encontrar el porcentaje (%) de cumplimiento por cada uno de los verificables, que la sumatoria de cada uno de ellos permitirá evidenciar el cumplimiento de la condición de calidad. </t>
    </r>
  </si>
  <si>
    <t>AMAZONAS</t>
  </si>
  <si>
    <t>ANTIOQUIA</t>
  </si>
  <si>
    <t>ARAUCA</t>
  </si>
  <si>
    <t>ATLANTICO</t>
  </si>
  <si>
    <t>BOGOTA</t>
  </si>
  <si>
    <t>BOLIVAR</t>
  </si>
  <si>
    <t>BOYACA</t>
  </si>
  <si>
    <t>CALDAS</t>
  </si>
  <si>
    <t>CAQUETA</t>
  </si>
  <si>
    <t>CASANARE</t>
  </si>
  <si>
    <t>CAUCA</t>
  </si>
  <si>
    <t>CESAR</t>
  </si>
  <si>
    <t>CHOCO</t>
  </si>
  <si>
    <t>CORDOBA</t>
  </si>
  <si>
    <t>CUNDINAMARCA</t>
  </si>
  <si>
    <t>GUAINIA</t>
  </si>
  <si>
    <t>GUAVIARE</t>
  </si>
  <si>
    <t>HUILA</t>
  </si>
  <si>
    <t>LA GUAJIRA</t>
  </si>
  <si>
    <t>MAGDALENA</t>
  </si>
  <si>
    <t>META</t>
  </si>
  <si>
    <t>NARIÑO</t>
  </si>
  <si>
    <t>PUTUMAYO</t>
  </si>
  <si>
    <t>QUINDIO</t>
  </si>
  <si>
    <t>RISARALDA</t>
  </si>
  <si>
    <t>SAN ANDRES</t>
  </si>
  <si>
    <t>SANTANDER</t>
  </si>
  <si>
    <t>SUCRE</t>
  </si>
  <si>
    <t>TOLIMA</t>
  </si>
  <si>
    <t>VALLE DEL CAUCA</t>
  </si>
  <si>
    <t>VAUPES</t>
  </si>
  <si>
    <t>VICHADA</t>
  </si>
  <si>
    <t>NORTE DE SANTANDER</t>
  </si>
  <si>
    <r>
      <rPr>
        <b/>
        <sz val="11"/>
        <color theme="1"/>
        <rFont val="Arial Narrow"/>
        <family val="2"/>
      </rPr>
      <t xml:space="preserve">5. </t>
    </r>
    <r>
      <rPr>
        <b/>
        <u/>
        <sz val="11"/>
        <color theme="1"/>
        <rFont val="Arial Narrow"/>
        <family val="2"/>
      </rPr>
      <t>Pasos para remitir los resultados de la verificación a la institución que se encuentran en trámite de Licencia de Funcionamiento:</t>
    </r>
    <r>
      <rPr>
        <sz val="11"/>
        <color theme="1"/>
        <rFont val="Arial Narrow"/>
        <family val="2"/>
      </rPr>
      <t xml:space="preserve">
5.1.       En la parte final del instrumento encontrará una fila denominada "Observaciones generales y Resultado de Cumplimiento", en donde podrá consignar aquellas observaciones en referencia a situaciones adicionales que se requiera para la aprobación del componente.
5.2.       Diligencie y firme la hoja que corresponde a su componente. 
5.3.       Oculte en la hoja correspondiente a su componente, la columna "G" del % de avance y entregué al líder del trámite la hoja correspondiente a su componente en formato PDF que incluya las columnas restantes.
5.4.       Enviar a través de correo electrónico el formato PDF consolidado de los componentes verificados y la hoja de Resumen de los Componentes a la institución. </t>
    </r>
  </si>
  <si>
    <r>
      <rPr>
        <b/>
        <u/>
        <sz val="11"/>
        <color theme="1"/>
        <rFont val="Arial Narrow"/>
        <family val="2"/>
      </rPr>
      <t xml:space="preserve">Para el diligenciento de este instrumento, por favor tener en cuenta la siguiente información: </t>
    </r>
    <r>
      <rPr>
        <sz val="11"/>
        <color theme="1"/>
        <rFont val="Arial Narrow"/>
        <family val="2"/>
      </rPr>
      <t xml:space="preserve">
</t>
    </r>
    <r>
      <rPr>
        <b/>
        <sz val="11"/>
        <color theme="1"/>
        <rFont val="Arial Narrow"/>
        <family val="2"/>
      </rPr>
      <t>1.</t>
    </r>
    <r>
      <rPr>
        <sz val="11"/>
        <color theme="1"/>
        <rFont val="Arial Narrow"/>
        <family val="2"/>
      </rPr>
      <t xml:space="preserve">	</t>
    </r>
    <r>
      <rPr>
        <b/>
        <u/>
        <sz val="11"/>
        <color theme="1"/>
        <rFont val="Arial Narrow"/>
        <family val="2"/>
      </rPr>
      <t>Finalidades del Instrumento:</t>
    </r>
    <r>
      <rPr>
        <sz val="11"/>
        <color theme="1"/>
        <rFont val="Arial Narrow"/>
        <family val="2"/>
      </rPr>
      <t xml:space="preserve">
1.1.      Es una herramienta de trabajo para la revisión de los requisitos establecidos para trámite de Licencias de Funcionamiento a cargo de la Oficina de Aseguramiento a la Calidad, en el marco de la normativa vigente, los lineamientos técnicos, manuales operativos definidos por la Dirección  de Protección del ICBF.
1.2.      Facilitar la identificación de los aspectos a verificar en cada uno de los componentes (Legal, Financiero, Técnico (proceso de atención y nutrición), Administrativo (Talento humano, dotación e infraestructura)), para el trámite de Licencias de Funcionamiento.
1.3.      Tener conocimiento y apropiación técnica en el componente asignado por parte del profesional. 
</t>
    </r>
    <r>
      <rPr>
        <b/>
        <sz val="11"/>
        <color theme="1"/>
        <rFont val="Arial Narrow"/>
        <family val="2"/>
      </rPr>
      <t>2.</t>
    </r>
    <r>
      <rPr>
        <sz val="11"/>
        <color theme="1"/>
        <rFont val="Arial Narrow"/>
        <family val="2"/>
      </rPr>
      <t xml:space="preserve">	</t>
    </r>
    <r>
      <rPr>
        <b/>
        <u/>
        <sz val="11"/>
        <color theme="1"/>
        <rFont val="Arial Narrow"/>
        <family val="2"/>
      </rPr>
      <t xml:space="preserve">Contenido del instrumento:
</t>
    </r>
    <r>
      <rPr>
        <sz val="11"/>
        <color theme="1"/>
        <rFont val="Arial Narrow"/>
        <family val="2"/>
      </rPr>
      <t xml:space="preserve">2.1.      El instrumento se encuentra dividido en: instrucciones; componente legal; componente técnico (proceso de atención, salud y nutrición); componente administrativo (Talento humano, dotación e infaestructura) y componente financiero. 
2.2.      El registro de la información en cada uno de los componentes se efectuará de manera independiente, los cuales se encuentran divididos por hojas.  
2.3.      Cada uno de los componentes contiene condiciones de calidad y sus verificables, los cuales serviran como guía para el profesional que realiza la revisión de la información.
2.4.      La condición de calidad, es aquel requisito que debe cumplir la institución dentro del trámite de Licencia de Funcionamiento según el componente. 
2.5.      Los verificables, son los requisitos que nos llevan a cumplir la condición de calidad, que se encuentra establecida en los lineamientos técnicos, manuales operativos, definidas por la Dirección de Protección del ICBF.  
2.6.      Cada uno de los verificables tiene una casilla denominada "Observaciones", donde los profesionales podrán registrar la información que requiera adicionar, como: documentos faltantes, ajustes de forma, entre otros. 
2.7.      Las variables de evaluación de cada condición de calidad y  verificable estará identificada con las siguiente denominaciones: "Cumple", "No cumple" y "No aplica".
2.8.      Cada verificable cuenta con un porcentaje (%), que al sumarlo dará el acumulado del cumplimiento de la condición de calidad. 
2.9.      Para la selección de la muestra a verificar de cada componente, deberá hacer uso del anexo transversal denominado A2.IVC. Selección de Muestra. V2, de acuerdo con la ubicación definida por el ICBF. 
</t>
    </r>
    <r>
      <rPr>
        <b/>
        <sz val="11"/>
        <color theme="1"/>
        <rFont val="Arial Narrow"/>
        <family val="2"/>
      </rPr>
      <t>3.</t>
    </r>
    <r>
      <rPr>
        <sz val="11"/>
        <color theme="1"/>
        <rFont val="Arial Narrow"/>
        <family val="2"/>
      </rPr>
      <t xml:space="preserve">	</t>
    </r>
    <r>
      <rPr>
        <b/>
        <u/>
        <sz val="11"/>
        <color theme="1"/>
        <rFont val="Arial Narrow"/>
        <family val="2"/>
      </rPr>
      <t xml:space="preserve">Orientaciones para el diligenciamiento: </t>
    </r>
    <r>
      <rPr>
        <sz val="11"/>
        <color theme="1"/>
        <rFont val="Arial Narrow"/>
        <family val="2"/>
      </rPr>
      <t xml:space="preserve">
3.1.      En cada uno de los componentes diligenciar las filas del 5 al 13, teniendo en cuenta lo siguiente: 
3.1.1.   </t>
    </r>
    <r>
      <rPr>
        <b/>
        <sz val="11"/>
        <color theme="1"/>
        <rFont val="Arial Narrow"/>
        <family val="2"/>
      </rPr>
      <t xml:space="preserve">No. de radicado: </t>
    </r>
    <r>
      <rPr>
        <sz val="11"/>
        <color theme="1"/>
        <rFont val="Arial Narrow"/>
        <family val="2"/>
      </rPr>
      <t xml:space="preserve">relacione el número del radicado generado por el aplicativo OACOnline
3.1.2.   </t>
    </r>
    <r>
      <rPr>
        <b/>
        <sz val="11"/>
        <color theme="1"/>
        <rFont val="Arial Narrow"/>
        <family val="2"/>
      </rPr>
      <t>Fecha del radicado del trámite</t>
    </r>
    <r>
      <rPr>
        <sz val="11"/>
        <color theme="1"/>
        <rFont val="Arial Narrow"/>
        <family val="2"/>
      </rPr>
      <t xml:space="preserve">: relacione la fecha exacta del Radicado. 
3.1.3.   </t>
    </r>
    <r>
      <rPr>
        <b/>
        <sz val="11"/>
        <color theme="1"/>
        <rFont val="Arial Narrow"/>
        <family val="2"/>
      </rPr>
      <t>Regional:</t>
    </r>
    <r>
      <rPr>
        <sz val="11"/>
        <color theme="1"/>
        <rFont val="Arial Narrow"/>
        <family val="2"/>
      </rPr>
      <t xml:space="preserve"> relacione el nombre de la Dirección Regional, en la cual, se brindará la modalidad/servicio. 
3.1.4.   </t>
    </r>
    <r>
      <rPr>
        <b/>
        <sz val="11"/>
        <color theme="1"/>
        <rFont val="Arial Narrow"/>
        <family val="2"/>
      </rPr>
      <t>Nombre de la institución</t>
    </r>
    <r>
      <rPr>
        <sz val="11"/>
        <color theme="1"/>
        <rFont val="Arial Narrow"/>
        <family val="2"/>
      </rPr>
      <t xml:space="preserve">: relacione el nombre de la institución, la cual, esta solicitando el trámite de Licencia de Funcionamiento, de acuerdo como se relacione en el acto administrativo de la Personería Jurídica. 
3.1.5.   </t>
    </r>
    <r>
      <rPr>
        <b/>
        <sz val="11"/>
        <color theme="1"/>
        <rFont val="Arial Narrow"/>
        <family val="2"/>
      </rPr>
      <t>Nit:</t>
    </r>
    <r>
      <rPr>
        <sz val="11"/>
        <color theme="1"/>
        <rFont val="Arial Narrow"/>
        <family val="2"/>
      </rPr>
      <t xml:space="preserve"> relacione el número de identificación de la institución, el cual, es entregado por el acto administrativo de la Personería Jurídica. 
3.1.6.   </t>
    </r>
    <r>
      <rPr>
        <b/>
        <sz val="11"/>
        <color theme="1"/>
        <rFont val="Arial Narrow"/>
        <family val="2"/>
      </rPr>
      <t>Población:</t>
    </r>
    <r>
      <rPr>
        <sz val="11"/>
        <color theme="1"/>
        <rFont val="Arial Narrow"/>
        <family val="2"/>
      </rPr>
      <t xml:space="preserve"> relacionar la población a atender que tiene establecida la PIYC. 
3.1.7.   </t>
    </r>
    <r>
      <rPr>
        <b/>
        <sz val="11"/>
        <color theme="1"/>
        <rFont val="Arial Narrow"/>
        <family val="2"/>
      </rPr>
      <t>Dirección de la sede administrativa:</t>
    </r>
    <r>
      <rPr>
        <sz val="11"/>
        <color theme="1"/>
        <rFont val="Arial Narrow"/>
        <family val="2"/>
      </rPr>
      <t xml:space="preserve"> relacionar la nomenclatura, localidad, barrio, corregimiento y/o vereda, municipio y/o ciudad y departamento en donde se encuentra ubicada la sede administrativa de acuerdo a como se relaciona en el oficio de solicitud. 
3.1.8.   </t>
    </r>
    <r>
      <rPr>
        <b/>
        <sz val="11"/>
        <color theme="1"/>
        <rFont val="Arial Narrow"/>
        <family val="2"/>
      </rPr>
      <t>Dirección de la sede operativa</t>
    </r>
    <r>
      <rPr>
        <sz val="11"/>
        <color theme="1"/>
        <rFont val="Arial Narrow"/>
        <family val="2"/>
      </rPr>
      <t xml:space="preserve">: relacionar la nomenclatura, localidad, barrio, corregimiento y/o vereda, municipio y/o ciudad y departamento en donde se encuentra ubicada la sede operativa de acuerdo a como se relaciona en el oficio de solicitud.  
3.1.9.   </t>
    </r>
    <r>
      <rPr>
        <b/>
        <sz val="11"/>
        <color theme="1"/>
        <rFont val="Arial Narrow"/>
        <family val="2"/>
      </rPr>
      <t>Fecha de verificación por parte del profesional:</t>
    </r>
    <r>
      <rPr>
        <sz val="11"/>
        <color theme="1"/>
        <rFont val="Arial Narrow"/>
        <family val="2"/>
      </rPr>
      <t xml:space="preserve"> relacione la fecha con día, mes y año de cuando se realiza la verificación por parte del profesional. 
</t>
    </r>
  </si>
  <si>
    <t>3.      COMPONENTE  ATENCIÓN PSICOSOCIAL</t>
  </si>
  <si>
    <r>
      <rPr>
        <b/>
        <sz val="11"/>
        <rFont val="Arial Narrow"/>
        <family val="2"/>
      </rPr>
      <t xml:space="preserve">Auxiliar administrativo: </t>
    </r>
    <r>
      <rPr>
        <sz val="11"/>
        <rFont val="Arial Narrow"/>
        <family val="2"/>
      </rPr>
      <t xml:space="preserve">
*Administración con operador 1MT X 50 </t>
    </r>
  </si>
  <si>
    <r>
      <rPr>
        <b/>
        <sz val="11"/>
        <rFont val="Arial Narrow"/>
        <family val="2"/>
      </rPr>
      <t>Psicólogo:</t>
    </r>
    <r>
      <rPr>
        <sz val="11"/>
        <rFont val="Arial Narrow"/>
        <family val="2"/>
      </rPr>
      <t xml:space="preserve">
*Administración con operador 1TC X 50 C
*Administración ICBF - ENTIDAD TERRITORIAL - 1TC X 50 C</t>
    </r>
  </si>
  <si>
    <r>
      <rPr>
        <b/>
        <sz val="11"/>
        <rFont val="Arial Narrow"/>
        <family val="2"/>
      </rPr>
      <t>Trabajador social o profesional en Desarrollo familiar:</t>
    </r>
    <r>
      <rPr>
        <sz val="11"/>
        <rFont val="Arial Narrow"/>
        <family val="2"/>
      </rPr>
      <t xml:space="preserve">
*Administración con operador 1TC X 50 C
*Administración ICBF - ENTIDAD TERRITORIAL - 1TC X 50 C</t>
    </r>
  </si>
  <si>
    <r>
      <rPr>
        <b/>
        <sz val="11"/>
        <rFont val="Arial Narrow"/>
        <family val="2"/>
      </rPr>
      <t xml:space="preserve">Nutricionista dietista: </t>
    </r>
    <r>
      <rPr>
        <sz val="11"/>
        <rFont val="Arial Narrow"/>
        <family val="2"/>
      </rPr>
      <t xml:space="preserve">
*Administración con operador 1MT X 50 C
*Administración ICBF - ENTIDAD TERRITORIAL - 1TC X 50 C </t>
    </r>
    <r>
      <rPr>
        <b/>
        <sz val="11"/>
        <rFont val="Arial Narrow"/>
        <family val="2"/>
      </rPr>
      <t xml:space="preserve">(Aplica para Hogar Sustituto Vulneración y Discapacidad). </t>
    </r>
  </si>
  <si>
    <r>
      <rPr>
        <b/>
        <u/>
        <sz val="11"/>
        <color rgb="FF000000"/>
        <rFont val="Arial Narrow"/>
        <family val="2"/>
      </rPr>
      <t>Nota:</t>
    </r>
    <r>
      <rPr>
        <sz val="11"/>
        <color rgb="FF000000"/>
        <rFont val="Arial Narrow"/>
        <family val="2"/>
      </rPr>
      <t xml:space="preserve"> *</t>
    </r>
    <r>
      <rPr>
        <b/>
        <sz val="11"/>
        <color rgb="FF000000"/>
        <rFont val="Arial Narrow"/>
        <family val="2"/>
      </rPr>
      <t xml:space="preserve">TC: </t>
    </r>
    <r>
      <rPr>
        <sz val="11"/>
        <color rgb="FF000000"/>
        <rFont val="Arial Narrow"/>
        <family val="2"/>
      </rPr>
      <t xml:space="preserve">Tiempo completo;    </t>
    </r>
    <r>
      <rPr>
        <b/>
        <sz val="11"/>
        <color rgb="FF000000"/>
        <rFont val="Arial Narrow"/>
        <family val="2"/>
      </rPr>
      <t xml:space="preserve">*MT: </t>
    </r>
    <r>
      <rPr>
        <sz val="11"/>
        <color rgb="FF000000"/>
        <rFont val="Arial Narrow"/>
        <family val="2"/>
      </rPr>
      <t xml:space="preserve">Medio tiempo;     </t>
    </r>
    <r>
      <rPr>
        <b/>
        <sz val="11"/>
        <color rgb="FF000000"/>
        <rFont val="Arial Narrow"/>
        <family val="2"/>
      </rPr>
      <t>*C</t>
    </r>
    <r>
      <rPr>
        <sz val="11"/>
        <color rgb="FF000000"/>
        <rFont val="Arial Narrow"/>
        <family val="2"/>
      </rPr>
      <t>: Cupo</t>
    </r>
  </si>
  <si>
    <r>
      <rPr>
        <b/>
        <sz val="11"/>
        <rFont val="Arial Narrow"/>
        <family val="2"/>
      </rPr>
      <t>Gestor de caso:</t>
    </r>
    <r>
      <rPr>
        <sz val="11"/>
        <rFont val="Arial Narrow"/>
        <family val="2"/>
      </rPr>
      <t xml:space="preserve"> 
*Administración con operador 1TC X 50 C</t>
    </r>
  </si>
  <si>
    <r>
      <rPr>
        <b/>
        <sz val="11"/>
        <rFont val="Arial Narrow"/>
        <family val="2"/>
      </rPr>
      <t>Profesional de área:</t>
    </r>
    <r>
      <rPr>
        <sz val="11"/>
        <rFont val="Arial Narrow"/>
        <family val="2"/>
      </rPr>
      <t xml:space="preserve">
*Administración ICBF - ENTIDAD TERRITORIAL - 1TC X 50 C </t>
    </r>
    <r>
      <rPr>
        <b/>
        <sz val="11"/>
        <rFont val="Arial Narrow"/>
        <family val="2"/>
      </rPr>
      <t xml:space="preserve">(Aplica para Hogar Sustituto Vulneración y Discapacidad). </t>
    </r>
    <r>
      <rPr>
        <sz val="11"/>
        <rFont val="Arial Narrow"/>
        <family val="2"/>
      </rPr>
      <t xml:space="preserve">
* Administración por operador - 2TC X 50 C </t>
    </r>
    <r>
      <rPr>
        <b/>
        <sz val="11"/>
        <rFont val="Arial Narrow"/>
        <family val="2"/>
      </rPr>
      <t xml:space="preserve">(Aplica para Hogar Sustituto Tutor). </t>
    </r>
    <r>
      <rPr>
        <sz val="11"/>
        <rFont val="Arial Narrow"/>
        <family val="2"/>
      </rPr>
      <t xml:space="preserve">
</t>
    </r>
  </si>
  <si>
    <r>
      <rPr>
        <b/>
        <sz val="11"/>
        <rFont val="Arial Narrow"/>
        <family val="2"/>
      </rPr>
      <t>Antropólogo:</t>
    </r>
    <r>
      <rPr>
        <sz val="11"/>
        <rFont val="Arial Narrow"/>
        <family val="2"/>
      </rPr>
      <t xml:space="preserve">
*Administración ICBF - ENTIDAD TERRITORIAL - 1TC X mas de 50 C (Opcional)</t>
    </r>
  </si>
  <si>
    <t xml:space="preserve">4.1.2.  El listado del talento humano relaciona los profesionales requeridos a contratar y cumple con el siguiente verificable. </t>
  </si>
  <si>
    <t xml:space="preserve">Talento Humano </t>
  </si>
  <si>
    <t>Infraestructura</t>
  </si>
  <si>
    <t xml:space="preserve">Nutrición </t>
  </si>
  <si>
    <t xml:space="preserve">Atención Psicosocial </t>
  </si>
  <si>
    <t>Firma de quienes revisaron los componentes</t>
  </si>
  <si>
    <t>2.5.1.1. Verifique la información de las declaraciones del impuesto de industria y comercio año anterior y los periodos del año fiscal en curso (si aplica). En caso de no estar obligado, solicite certificado suscrito por el contador público o revisor fiscal (si aplica).</t>
  </si>
  <si>
    <t>2.7.1.1. Verifique que el RUT contenga información del Representante Legal y Revisor Fiscal (Si aplica) actualmente designados, así como la información de los socios y/o miembros que componen la junta directiva. Así mismo, verifique las responsabilidades tributarias de los impuestos de IVA, retención en la fuente, retención timbre nacional e impuesto al consumo.</t>
  </si>
  <si>
    <t>2.7.1.2. Identifique que figure la responsabilidad 04 para el régimen tributario especial y/o 06 obligados a declarar ingresos y patrimonio, en caso contrario, solicite la actualización del mismo.</t>
  </si>
  <si>
    <t>2.14.1.1. Verifique que la certificación exprese cada uno de los siguientes ítems y que esté suscrito por la Revisoría Fiscal o Auditor Externo.
a. La persona jurídica cumple con los requisitos financieros exigidos por el ICBF.
b. Que los estados financieros, con sus notas explicativas cumplen con las normas contables.
c. Que presenta una sólida situación financiera y un sistema efectivo de control financiero interno
d. Que está basado en las normas de auditoría generalmente aceptadas en Colombia.</t>
  </si>
  <si>
    <t>2.14.2.1. Identifique que el revisor fiscal o auditor externo cuente con título profesional como contador público, tarjeta profesional y cédula de ciudadanía.</t>
  </si>
  <si>
    <r>
      <t xml:space="preserve">4.1.1.1. Verifique que la institución cumpla con la proporcionalidad y perfiles del talento humano acorde  con la tabla para la modalidad Hogar Sustituto:
</t>
    </r>
    <r>
      <rPr>
        <b/>
        <sz val="11"/>
        <rFont val="Arial Narrow"/>
        <family val="2"/>
      </rPr>
      <t>Coordinador:</t>
    </r>
    <r>
      <rPr>
        <sz val="11"/>
        <rFont val="Arial Narrow"/>
        <family val="2"/>
      </rPr>
      <t xml:space="preserve">
*Administración con operador 1TC X 100 C</t>
    </r>
  </si>
  <si>
    <r>
      <t xml:space="preserve">4.2.2.1. Verifique los documentos que respalden el ejercicio profesional, como la tarjeta profesional, el título universitario o el acta de grado, así como los antecedentes profesionales y  registro RETHUS en los cargos correspondientes, según sea aplicable.
</t>
    </r>
    <r>
      <rPr>
        <b/>
        <sz val="11"/>
        <rFont val="Arial Narrow"/>
        <family val="2"/>
      </rPr>
      <t>Coordinador:</t>
    </r>
    <r>
      <rPr>
        <sz val="11"/>
        <rFont val="Arial Narrow"/>
        <family val="2"/>
      </rPr>
      <t xml:space="preserve"> título profesional otorgado por una institución universitaria</t>
    </r>
  </si>
  <si>
    <t xml:space="preserve">4.5.1.1. Verifique que el plan de inducción contenga las temáticas:
Lineamientos técnicos </t>
  </si>
  <si>
    <t>4.3.1.1. Verifique que el manual de funciones establezca las tareas y responsabilidades de cada uno de los perfiles definidos para la modalidad.</t>
  </si>
  <si>
    <t xml:space="preserve">4.6.1.2. Identifique que el plan de formación esté elaborado de forma detallada, teniendo en cuenta los diferentes perfiles del talento humano. </t>
  </si>
  <si>
    <t xml:space="preserve">MODALIDADES DE ACOGIMIENTO RESIDENCIAL FAMILIAR </t>
  </si>
  <si>
    <t>3.2.1.2. Establezca si el documento cuenta con los resultados esperados, los cuales deben estar enfocados al cumplimiento de los propósitos del modelo de atención. 
* Cumplimiento de un (1) propósito: Desarrollo Integral y Fortalecimiento Familiar.</t>
  </si>
  <si>
    <t>Lineamiento Técnico para la Implementación del Modelo de Atención, dirigido a los niños, las niñas y los adolescentes en las modalidades de restablecimiento de derechos. Versión 1. Literal C , entre Anexo 3 y Página 61.    
Memorando de la Subdirección de Restablecimiento de Derechos No. 19271 del 26 de octubre de 2021 de SRD.
Memorando de la Subdirección de Restablecimiento de Derechos No. 64933 del 18 de mayo de 2023 de SRD.
Lineamiento de Atención para el desarrollo y fortalecimiento de los proyectos de vida, de los niños, niñas, adolescentes y jóvenes atendidos en los servicios de protección del ICBF. Versión 3. Númeral 8.5. Proceso de Atención. 
Manual Operativo Modalidades de Acogimiento Familiar - Hogar Sustituto. Versión 2. Numerales 3.3., 3.4. y 3.4.6.  
Memorando de la Subdirección de Restablecimiento de Derechos No 64933 del 18 de mayo del 2023.</t>
  </si>
  <si>
    <t xml:space="preserve">3.3.1.1. Revise si cuenta con las acciones de cualificación para las personas que atienden a niños, niñas, adolescentes y
sus familias y /o redes vinculares de apoyo. Estas deben ser distintas a las que se establecen como obligación contractual tales como los procesos de inducción y reinducción.
</t>
  </si>
  <si>
    <t>3.3.1.2. Identifique las situaciones de riesgos de manera específica y coherente con la población atendida, y las características de la modalidad. Deben dirigirse a la prevención de riesgos identificados durante la permanencia en la modalidad.</t>
  </si>
  <si>
    <t>6.1.1 Cuenta con los instrumentos para la toma de medidas antropométricas y cumple con los siguientes verificables.</t>
  </si>
  <si>
    <t>6.1.1.2 Verifique que el Infantómetro cumpla con la normatividad vigente y cuente con la siguiente documentación: hoja de vida, catálogo, instrucciones de uso y almacenamiento, certificado de calibración o declaración de conformidad, factura y fotografías.</t>
  </si>
  <si>
    <t>6.1.1.1 Verifique que el Tallimetro cumpla con la normatividad vigente y cuente con la siguiente documentación: hoja de vida, catálogo, instrucciones de uso y almacenamiento, certificado de calibración o declaración de conformidad, factura y fotografías.</t>
  </si>
  <si>
    <r>
      <t xml:space="preserve">6.1.1.3 Verifique que la Báscula Pesa bebes cumpla con la normatividad vigente y cuente con la siguiente documentación: hoja de vida, catálogo, instrucciones de uso y almacenamiento, certificado de calibración o declaración de conformidad, verificaciones intermedias, factura y fotografías.
</t>
    </r>
    <r>
      <rPr>
        <b/>
        <u/>
        <sz val="11"/>
        <color rgb="FF000000"/>
        <rFont val="Arial Narrow"/>
        <family val="2"/>
      </rPr>
      <t>Nota:</t>
    </r>
    <r>
      <rPr>
        <b/>
        <sz val="11"/>
        <color rgb="FF000000"/>
        <rFont val="Arial Narrow"/>
        <family val="2"/>
      </rPr>
      <t xml:space="preserve"> </t>
    </r>
    <r>
      <rPr>
        <sz val="11"/>
        <color rgb="FF000000"/>
        <rFont val="Arial Narrow"/>
        <family val="2"/>
      </rPr>
      <t>para los equipos de pesaje con fecha de compra menor a seis (6) meses no se requieren verificaciones intermedias.</t>
    </r>
  </si>
  <si>
    <r>
      <t xml:space="preserve">6.1.1.4 Verifique que la Báscula Pesa personas cumpla con la normatividad vigente y cuente con la siguiente documentación: hoja de vida, catálogo, instrucciones de uso y almacenamiento, certificado de calibración o declaración de conformidad,  verificaciones intermedias, factura y fotografías.
</t>
    </r>
    <r>
      <rPr>
        <b/>
        <u/>
        <sz val="11"/>
        <color rgb="FF000000"/>
        <rFont val="Arial Narrow"/>
        <family val="2"/>
      </rPr>
      <t>Nota</t>
    </r>
    <r>
      <rPr>
        <b/>
        <sz val="11"/>
        <color rgb="FF000000"/>
        <rFont val="Arial Narrow"/>
        <family val="2"/>
      </rPr>
      <t xml:space="preserve">: </t>
    </r>
    <r>
      <rPr>
        <sz val="11"/>
        <color rgb="FF000000"/>
        <rFont val="Arial Narrow"/>
        <family val="2"/>
      </rPr>
      <t>para los equipos de pesaje con fecha de compra menor a seis (6) meses no se requieren verificaciones intermedias.</t>
    </r>
  </si>
  <si>
    <t>6.1.1.5 Verifique que la Cinta Métrica Antropométrica cumpla con la normatividad vigente y cuente con la siguiente documentación:  hoja de vida, catálogo, instrucciones de uso y almacenamiento, certificado de calibración o declaración de conformidad, factura y fotografías. (aplica para discapacidad)</t>
  </si>
  <si>
    <t xml:space="preserve">5.1. Dotación entidad administradora 
</t>
  </si>
  <si>
    <t>Manual operativo modalidad de acogimiento familiar hogar sustituto V2 Numeral 3.21.1.Tabla 18. Pagina 228 A 231</t>
  </si>
  <si>
    <t xml:space="preserve">
5.1.1. Dotación de áreas y elementos Entidad Administradora
* Los elementos de dotación y las áreas se dispondrán por cada sede administrativa de la entidad: sede principal y sede en municipios.</t>
  </si>
  <si>
    <t>5.1.1.1. Verificar que la sede administrativa cuente con el área de oficina</t>
  </si>
  <si>
    <t>5.1.1.2.Verificar que el área de oficina cuente con un computador</t>
  </si>
  <si>
    <t>5.1.1.3.Verificar que el área de oficina cuente con impresora</t>
  </si>
  <si>
    <t>5.1.1.4.Verificar que el área de oficina cuente con teléfono</t>
  </si>
  <si>
    <t>5.1.1.5.Verificar que el área de oficina cuente con un archivador</t>
  </si>
  <si>
    <t>5.1.1.6.Verificar que el área de oficina cuente con un escritorio</t>
  </si>
  <si>
    <t>5.1.1.7.Verificar que el área de oficina cuente con mínimo 3 sillas</t>
  </si>
  <si>
    <t xml:space="preserve">5.1.1.8.Verificar que la sede administrativa cuente con espacios para la atención </t>
  </si>
  <si>
    <t>5.1.1.9.Si no existe espacio para archivo de los anexos de historias de atención verificar que en el espacio para la atención cuente con archivador</t>
  </si>
  <si>
    <t>5.1.1.10. Verificar que los espacios para atención cuente con escritorio</t>
  </si>
  <si>
    <t>5.1.1.11. Verificar que los espacios para atención cuente con botiquín</t>
  </si>
  <si>
    <t>5.1.1.12.  Verificar que el botiquín cuente con mínimo 10  baja lenguas</t>
  </si>
  <si>
    <t>5.1.1.13.  Verificar que el botiquín cuente con un paquete de algodón</t>
  </si>
  <si>
    <t>5.1.1.14.  Verificar que el botiquín cuente con una linterna</t>
  </si>
  <si>
    <t>5.1.1.15. . Verificar que el botiquín cuente con unas tijeras</t>
  </si>
  <si>
    <t>5.1.1.16. Verificar que el botiquín cuente con una caja de gasa</t>
  </si>
  <si>
    <t>5.1.1.17.  Verificar que el botiquín cuente con un rollo de esparadrapo</t>
  </si>
  <si>
    <t>5.1.1.18.  Verificar que el botiquín cuente con 20 unidades de curas</t>
  </si>
  <si>
    <t>5.1.1.19.  Verificar que el botiquín cuente con un manual de primeros auxilios</t>
  </si>
  <si>
    <t>5.1.1.20.  Verificar que el botiquín cuente con un rollo de esparadrapo de papel</t>
  </si>
  <si>
    <t>5.1.1.21.  Verificar que el botiquín cuente con dos termómetros digitales</t>
  </si>
  <si>
    <t>5.1.1.22. Verificar que la sede administrativa cuente con área de archivo</t>
  </si>
  <si>
    <t>5.1.1.25.  Verificar que el área de archivo cuente con una silla</t>
  </si>
  <si>
    <t>5.1.1.26.  Verificar que la sede administrativa cuente con aulas</t>
  </si>
  <si>
    <t>5.1.1.27.  Verificar que las aulas cuenten una silla o  pulitre por cada niño, niña o adolescente</t>
  </si>
  <si>
    <t>5.1.1.28.  Verificar que el aula cuente con un tablero por salón</t>
  </si>
  <si>
    <t>5.1.1.29.  Verificar que la sede administrativa cuenta con una biblioteca</t>
  </si>
  <si>
    <t>5.1.1.30. Verificar que los baños cuenten con mínimo un sanitario</t>
  </si>
  <si>
    <t>5.1.1.31. Si en la sede se atienden niños y adolescentes hombre verificar que los baños cuenten mínimo con un orinal</t>
  </si>
  <si>
    <t>5.1.1.32. Verificar el baño cuente con 1 lavamanos</t>
  </si>
  <si>
    <t>5.1.1.33. Verificar que el baño cuente con un espejo</t>
  </si>
  <si>
    <t>5.1.1.34.  Verificar que la sede administrativa cuenta con un salón multiple</t>
  </si>
  <si>
    <t>5.1.1.35.  Verificar que el salón múltiple  cuente con una silla por niño, niña, adolescente o madre y padre sustitutos</t>
  </si>
  <si>
    <t>5.1.1.36.  Verificar que el salón múltiple  cuente con sonido</t>
  </si>
  <si>
    <t>5.1.1.37. Verificar que el salón múlatiple cuente mesas según los usuarios y la actividad</t>
  </si>
  <si>
    <t>5.1.1.38.  Verificar que el salón multiple cuente con pantalla o tablero</t>
  </si>
  <si>
    <t>Manual operativo modalidad de acogimiento familiar – hogar sustituto v2.  numeral 3.2.1.2 tabla 19 pagina 230 y 231</t>
  </si>
  <si>
    <t xml:space="preserve">5.2.1.1. Verificar que todos los espacios se encuentran en óptimo estado de aseo. </t>
  </si>
  <si>
    <t xml:space="preserve">5.2.1.2. Verificar que el inmueble no presente goteras </t>
  </si>
  <si>
    <t xml:space="preserve">5.2.1.3. Verificar que el inmueble no presente grietas. </t>
  </si>
  <si>
    <t xml:space="preserve">5.2.1.4. Verificar que las ventanas limpias, seguras y sin vidrios rotos. </t>
  </si>
  <si>
    <t xml:space="preserve">5.2.1.5. Verificar que las puertas seguras y con buen mantenimiento. </t>
  </si>
  <si>
    <t xml:space="preserve">5.2.1.6. Verificar que el inmueble no presente humedad. </t>
  </si>
  <si>
    <t xml:space="preserve">5.2.1.7. Verificar que los pisos sean seguros, no resbalosos, sin grietas. </t>
  </si>
  <si>
    <t xml:space="preserve">5.2.1.8. Verificar que el inmueble cuente con  ventilación e iluminación natural. </t>
  </si>
  <si>
    <t xml:space="preserve">5.2.1.9. Verificar que en el inmueble no presente olores fuertes o desagradables. </t>
  </si>
  <si>
    <t xml:space="preserve">5.2.1.10. Verificar que los baños cuenten con un adecuado sistema de agua y ventilación. </t>
  </si>
  <si>
    <t>5.2.1.11. Verificar que los baños cuenten con puertas seguras.</t>
  </si>
  <si>
    <t xml:space="preserve">5.2.1.12. Verificar que los sanitarios se encuentren en perfecto estado. </t>
  </si>
  <si>
    <t xml:space="preserve">5.1.1.13. Verificar que los espejos con los que cuenta el inmueble en perfecto estado. </t>
  </si>
  <si>
    <t>5.2.1.14. Verificar que todos los bombillos sean ahorradores de energía.</t>
  </si>
  <si>
    <t>5.1.1.15. Verificar que las áreas deben estar en perfecto orden.</t>
  </si>
  <si>
    <t>5.2.1.16. Verificar que no hayan roedores, moscas ni cucarachas, ni otro tipo de plagas.</t>
  </si>
  <si>
    <t>5.2.1.17. Verificar que la sede operativa cuente con señalización de acuerdo con normatividad vigente</t>
  </si>
  <si>
    <t>5.2.1.18. Verificar que que la sede operativa cuente con señalización de emergencia y evacuación que indique el punto de encuetro.</t>
  </si>
  <si>
    <t>5.2.1.19. Verificar que las escaleras no presenten grietas.</t>
  </si>
  <si>
    <t>5.2.1.20. Verificar que las escaleras cuenten con pasamanos.</t>
  </si>
  <si>
    <t>5.2.1.21. Verificar que la sede operativa cuente con rampa de acceso.</t>
  </si>
  <si>
    <t>5.2.1.22. Verificar que si la sede cuenta con balcones estos cuenten con protección que impida la caida de los niños.</t>
  </si>
  <si>
    <t xml:space="preserve">5.2.1.23. Si en la sede se encuentran aljibes, albercas y depósitos de agua o piscina verificar que cuente con protección. </t>
  </si>
  <si>
    <t>5.2.1.24. Si la sede cuenta con piscina verificar que cuente con todas las normas de seguridad acorde a la normativad vigente.</t>
  </si>
  <si>
    <t xml:space="preserve">5.2.1.25. Si la sede cuenta con piscina verificar que se cuente con la certificación de salud que indica que cuenta con todas las normas de seguridad. </t>
  </si>
  <si>
    <t>5.2.1.26. Verificar que los cables que se encuentre en la vivienda estar cubiertos y en buen estado.</t>
  </si>
  <si>
    <t>5.2.1.27. Verificar que los ventiladores esten en buen estado y fuera del alcance de las niñas, los niños y los adolescentes par aevitar accidentes.</t>
  </si>
  <si>
    <t>5.2.1.28. Verificar que el techo sea seguro y sin riesgos.</t>
  </si>
  <si>
    <t>5.2.1.29. Verificar que las sustancias tóxicas y medicamentos estén fuera del alcance de las niñas, los niños y los adolescentes.</t>
  </si>
  <si>
    <t>5.2.1.30. Verificar que los extintores tengan carga vigente y estén ubicados según la normatividad vigente.</t>
  </si>
  <si>
    <t>5.2.1.31. Verificar que las tomas eléctricas cuenten con tapas protectoras, cableado fijado adecuadamente, sin enchufes o tornillos sueltos, sin cables pelados o expuestos al calor o la humedad.</t>
  </si>
  <si>
    <t>5.2.1.32. Verificar que la sede cuente con una ambientación o decoración agradable y cálida para la atención de las niñas, los niños o los adolescentes y sus familias.</t>
  </si>
  <si>
    <t>5.2.1.33. Verificar que las paredes estén limpias.</t>
  </si>
  <si>
    <t>5.2.1.34. Verificar que la vivienda cuente con lo necesario para el almacenamiento de residuos sólidos ordinarios y aprovechables.</t>
  </si>
  <si>
    <t>5.2.1.35. Verificar que se cuente con aviso de atención que indique la prestación del Servicio Público de Bienestar Familiar aprobado por la oficina de comunicaciones del ICBF.</t>
  </si>
  <si>
    <t>5.2.1.36. Verificar que la sede conta con un espacio debidamente adecuado y dotado para el almacenamiento temporal de residuos sólidos ordinarios y aprovechables.</t>
  </si>
  <si>
    <t>5.2.1.37. Verificar que la sede cuente con un espacio para el almacenamiento de sustancias químicas usadas durante las actividades de mantenimiento, limpieza y desinfección.</t>
  </si>
  <si>
    <t>5.1.1.24. Verificar que el área de archivo cuente con una mesa</t>
  </si>
  <si>
    <t>5.1.1.23. Verificar que el área de archivo cuente con un archivador</t>
  </si>
  <si>
    <r>
      <t xml:space="preserve">5.1.1.39. verifique que la infrestructura permite acceder a todos los espacios, mediante recorridos continuos sin tropiezos que permita la locomoción.
</t>
    </r>
    <r>
      <rPr>
        <b/>
        <u/>
        <sz val="11"/>
        <color rgb="FF000000"/>
        <rFont val="Arial Narrow"/>
        <family val="2"/>
      </rPr>
      <t>Nota:</t>
    </r>
    <r>
      <rPr>
        <sz val="11"/>
        <color rgb="FF000000"/>
        <rFont val="Arial Narrow"/>
        <family val="2"/>
      </rPr>
      <t xml:space="preserve"> entre ellas podrá encontrar rampas, accesores, elevapersonas, salvaescaleras, entre otros.</t>
    </r>
  </si>
  <si>
    <t>5.1.1.40. Verifique que los espacios estén señalizados</t>
  </si>
  <si>
    <t>5.2. Condiciones Locativas</t>
  </si>
  <si>
    <t>REQUISITOS INFRAESTRUCTURA Y DOTACIÓN</t>
  </si>
  <si>
    <t>MODALIDADES DE ACOGIMIENTO RESIDENCIAL FAMILIAR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</si>
</sst>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1"/>
      <name val="Calibri"/>
      <family val="2"/>
      <scheme val="minor"/>
    </font>
    <font>
      <sz val="11"/>
      <name val="Arial Narrow"/>
      <family val="2"/>
    </font>
    <font>
      <b/>
      <sz val="11"/>
      <name val="Calibri"/>
      <family val="2"/>
      <scheme val="minor"/>
    </font>
    <font>
      <sz val="10"/>
      <name val="Arial"/>
      <family val="2"/>
    </font>
    <font>
      <sz val="10"/>
      <name val="Arial"/>
      <family val="2"/>
    </font>
    <font>
      <sz val="11"/>
      <color theme="1"/>
      <name val="Calibri"/>
      <family val="2"/>
    </font>
    <font>
      <sz val="10"/>
      <color theme="1"/>
      <name val="Zurich BT"/>
      <family val="2"/>
    </font>
    <font>
      <sz val="11"/>
      <color theme="1"/>
      <name val="Arial Narrow"/>
      <family val="2"/>
    </font>
    <font>
      <sz val="11"/>
      <color theme="1"/>
      <name val="Calibri"/>
      <family val="2"/>
      <scheme val="minor"/>
    </font>
    <font>
      <b/>
      <sz val="11"/>
      <color rgb="FF000000"/>
      <name val="Arial Narrow"/>
      <family val="2"/>
    </font>
    <font>
      <sz val="11"/>
      <color rgb="FF000000"/>
      <name val="Arial Narrow"/>
      <family val="2"/>
    </font>
    <font>
      <b/>
      <i/>
      <sz val="11"/>
      <name val="Calibri"/>
      <family val="2"/>
      <scheme val="minor"/>
    </font>
    <font>
      <b/>
      <i/>
      <sz val="11"/>
      <name val="Arial Narrow"/>
      <family val="2"/>
    </font>
    <font>
      <b/>
      <i/>
      <sz val="11"/>
      <color rgb="FF000000"/>
      <name val="Arial"/>
      <family val="2"/>
    </font>
    <font>
      <b/>
      <sz val="11"/>
      <color rgb="FF000000"/>
      <name val="Verdana"/>
      <family val="2"/>
    </font>
    <font>
      <b/>
      <u/>
      <sz val="11"/>
      <color rgb="FF000000"/>
      <name val="Arial Narrow"/>
      <family val="2"/>
    </font>
    <font>
      <b/>
      <sz val="11"/>
      <name val="Arial Narrow"/>
      <family val="2"/>
    </font>
    <font>
      <b/>
      <sz val="11"/>
      <color theme="1"/>
      <name val="Arial Narrow"/>
      <family val="2"/>
    </font>
    <font>
      <b/>
      <i/>
      <sz val="11"/>
      <color rgb="FF000000"/>
      <name val="Verdana"/>
      <family val="2"/>
    </font>
    <font>
      <sz val="11"/>
      <color theme="1"/>
      <name val="Arial"/>
      <family val="2"/>
    </font>
    <font>
      <b/>
      <u/>
      <sz val="11"/>
      <color theme="1"/>
      <name val="Arial Narrow"/>
      <family val="2"/>
    </font>
    <font>
      <b/>
      <sz val="11"/>
      <name val="Verdana"/>
      <family val="2"/>
    </font>
    <font>
      <sz val="11"/>
      <color theme="1"/>
      <name val="Verdana"/>
      <family val="2"/>
    </font>
    <font>
      <b/>
      <i/>
      <sz val="11"/>
      <name val="Verdana"/>
      <family val="2"/>
    </font>
    <font>
      <b/>
      <i/>
      <sz val="11"/>
      <color theme="1"/>
      <name val="Arial Narrow"/>
      <family val="2"/>
    </font>
    <font>
      <sz val="11"/>
      <color theme="0"/>
      <name val="Calibri"/>
      <family val="2"/>
      <scheme val="minor"/>
    </font>
    <font>
      <b/>
      <i/>
      <sz val="11"/>
      <color rgb="FF000000"/>
      <name val="Arial Narrow"/>
      <family val="2"/>
    </font>
  </fonts>
  <fills count="14">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3" tint="0.79998168889431442"/>
        <bgColor rgb="FF000000"/>
      </patternFill>
    </fill>
    <fill>
      <patternFill patternType="solid">
        <fgColor theme="4" tint="0.79998168889431442"/>
        <bgColor rgb="FF000000"/>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rgb="FF000000"/>
      </patternFill>
    </fill>
    <fill>
      <patternFill patternType="solid">
        <fgColor theme="0"/>
        <bgColor rgb="FF000000"/>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rgb="FF000000"/>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rgb="FF000000"/>
      </bottom>
      <diagonal/>
    </border>
    <border>
      <left style="medium">
        <color indexed="64"/>
      </left>
      <right/>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style="thin">
        <color rgb="FF000000"/>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right/>
      <top style="thin">
        <color indexed="64"/>
      </top>
      <bottom/>
      <diagonal/>
    </border>
    <border>
      <left/>
      <right/>
      <top/>
      <bottom style="thin">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thin">
        <color rgb="FF000000"/>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rgb="FF000000"/>
      </left>
      <right style="thin">
        <color indexed="64"/>
      </right>
      <top style="thin">
        <color rgb="FF000000"/>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rgb="FF000000"/>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indexed="64"/>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top/>
      <bottom style="thin">
        <color indexed="64"/>
      </bottom>
      <diagonal/>
    </border>
  </borders>
  <cellStyleXfs count="7">
    <xf numFmtId="0" fontId="0" fillId="0" borderId="0"/>
    <xf numFmtId="0" fontId="4" fillId="0" borderId="0"/>
    <xf numFmtId="0" fontId="5" fillId="0" borderId="0"/>
    <xf numFmtId="0" fontId="6" fillId="0" borderId="0"/>
    <xf numFmtId="0" fontId="4" fillId="0" borderId="0"/>
    <xf numFmtId="0" fontId="7" fillId="0" borderId="0"/>
    <xf numFmtId="9" fontId="9" fillId="0" borderId="0" applyFont="0" applyFill="0" applyBorder="0" applyAlignment="0" applyProtection="0"/>
  </cellStyleXfs>
  <cellXfs count="334">
    <xf numFmtId="0" fontId="0" fillId="0" borderId="0" xfId="0"/>
    <xf numFmtId="0" fontId="1" fillId="0" borderId="0" xfId="0" applyFont="1" applyProtection="1">
      <protection locked="0"/>
    </xf>
    <xf numFmtId="0" fontId="1" fillId="2" borderId="0" xfId="0" applyFont="1" applyFill="1" applyProtection="1">
      <protection locked="0"/>
    </xf>
    <xf numFmtId="0" fontId="10" fillId="0" borderId="34" xfId="0" applyFont="1" applyBorder="1" applyAlignment="1" applyProtection="1">
      <alignment vertical="top" wrapText="1"/>
      <protection locked="0"/>
    </xf>
    <xf numFmtId="0" fontId="10" fillId="0" borderId="35" xfId="0" applyFont="1" applyBorder="1" applyAlignment="1" applyProtection="1">
      <alignment vertical="top" wrapText="1"/>
      <protection locked="0"/>
    </xf>
    <xf numFmtId="0" fontId="10" fillId="0" borderId="36" xfId="0" applyFont="1" applyBorder="1" applyAlignment="1" applyProtection="1">
      <alignment vertical="top" wrapText="1"/>
      <protection locked="0"/>
    </xf>
    <xf numFmtId="0" fontId="10" fillId="0" borderId="37" xfId="0" applyFont="1" applyBorder="1" applyAlignment="1" applyProtection="1">
      <alignment vertical="top" wrapText="1"/>
      <protection locked="0"/>
    </xf>
    <xf numFmtId="0" fontId="11" fillId="0" borderId="20" xfId="0" applyFont="1" applyBorder="1" applyAlignment="1" applyProtection="1">
      <alignment horizontal="justify" vertical="center" wrapText="1"/>
      <protection locked="0"/>
    </xf>
    <xf numFmtId="0" fontId="11" fillId="0" borderId="17" xfId="0" applyFont="1" applyBorder="1" applyAlignment="1" applyProtection="1">
      <alignment horizontal="justify" vertical="center" wrapText="1"/>
      <protection locked="0"/>
    </xf>
    <xf numFmtId="0" fontId="11" fillId="0" borderId="25" xfId="0" applyFont="1" applyBorder="1" applyAlignment="1" applyProtection="1">
      <alignment horizontal="justify" wrapText="1"/>
      <protection locked="0"/>
    </xf>
    <xf numFmtId="0" fontId="10" fillId="0" borderId="25" xfId="0" applyFont="1" applyBorder="1" applyAlignment="1" applyProtection="1">
      <alignment horizontal="justify" wrapText="1"/>
      <protection locked="0"/>
    </xf>
    <xf numFmtId="0" fontId="8" fillId="0" borderId="19" xfId="0" applyFont="1" applyBorder="1" applyAlignment="1" applyProtection="1">
      <alignment horizontal="justify" vertical="center" wrapText="1"/>
      <protection locked="0"/>
    </xf>
    <xf numFmtId="0" fontId="11" fillId="0" borderId="17" xfId="0" applyFont="1" applyBorder="1" applyAlignment="1" applyProtection="1">
      <alignment horizontal="justify" wrapText="1"/>
      <protection locked="0"/>
    </xf>
    <xf numFmtId="0" fontId="11" fillId="0" borderId="18" xfId="0" applyFont="1" applyBorder="1" applyAlignment="1" applyProtection="1">
      <alignment horizontal="justify" wrapText="1"/>
      <protection locked="0"/>
    </xf>
    <xf numFmtId="0" fontId="10" fillId="0" borderId="19" xfId="0" applyFont="1" applyBorder="1" applyAlignment="1" applyProtection="1">
      <alignment horizontal="justify" wrapText="1"/>
      <protection locked="0"/>
    </xf>
    <xf numFmtId="0" fontId="12" fillId="7" borderId="12" xfId="0" applyFont="1" applyFill="1" applyBorder="1" applyAlignment="1" applyProtection="1">
      <alignment horizontal="center" vertical="top" wrapText="1"/>
      <protection locked="0"/>
    </xf>
    <xf numFmtId="0" fontId="13" fillId="7" borderId="12" xfId="0" applyFont="1" applyFill="1" applyBorder="1" applyAlignment="1" applyProtection="1">
      <alignment horizontal="center" vertical="top" wrapText="1"/>
      <protection locked="0"/>
    </xf>
    <xf numFmtId="0" fontId="12" fillId="0" borderId="14" xfId="0" applyFont="1" applyBorder="1" applyAlignment="1" applyProtection="1">
      <alignment horizontal="center" vertical="top" wrapText="1"/>
      <protection locked="0"/>
    </xf>
    <xf numFmtId="0" fontId="13" fillId="0" borderId="14" xfId="0" applyFont="1" applyBorder="1" applyAlignment="1" applyProtection="1">
      <alignment horizontal="center" vertical="top" wrapText="1"/>
      <protection locked="0"/>
    </xf>
    <xf numFmtId="0" fontId="12" fillId="0" borderId="1" xfId="0" applyFont="1" applyBorder="1" applyAlignment="1" applyProtection="1">
      <alignment horizontal="center" vertical="top" wrapText="1"/>
      <protection locked="0"/>
    </xf>
    <xf numFmtId="0" fontId="13" fillId="0" borderId="1" xfId="0" applyFont="1" applyBorder="1" applyAlignment="1" applyProtection="1">
      <alignment horizontal="center" vertical="top" wrapText="1"/>
      <protection locked="0"/>
    </xf>
    <xf numFmtId="0" fontId="12" fillId="0" borderId="9" xfId="0" applyFont="1" applyBorder="1" applyAlignment="1" applyProtection="1">
      <alignment horizontal="center" vertical="top" wrapText="1"/>
      <protection locked="0"/>
    </xf>
    <xf numFmtId="0" fontId="13" fillId="0" borderId="9" xfId="0" applyFont="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1" fillId="0" borderId="0" xfId="0" applyFont="1" applyAlignment="1" applyProtection="1">
      <alignment horizontal="justify" vertical="top" wrapText="1"/>
      <protection locked="0"/>
    </xf>
    <xf numFmtId="0" fontId="2" fillId="0" borderId="0" xfId="0" applyFont="1" applyAlignment="1" applyProtection="1">
      <alignment horizontal="justify" vertical="top" wrapText="1"/>
      <protection locked="0"/>
    </xf>
    <xf numFmtId="0" fontId="1" fillId="0" borderId="0" xfId="0" applyFont="1" applyAlignment="1" applyProtection="1">
      <alignment wrapText="1"/>
      <protection locked="0"/>
    </xf>
    <xf numFmtId="9" fontId="10" fillId="0" borderId="20" xfId="6" applyFont="1" applyFill="1" applyBorder="1" applyAlignment="1" applyProtection="1">
      <alignment horizontal="justify" vertical="center" wrapText="1"/>
    </xf>
    <xf numFmtId="0" fontId="8" fillId="0" borderId="1" xfId="0" applyFont="1" applyBorder="1" applyAlignment="1">
      <alignment horizontal="justify" vertical="center" wrapText="1"/>
    </xf>
    <xf numFmtId="0" fontId="11" fillId="0" borderId="20" xfId="0" applyFont="1" applyBorder="1" applyAlignment="1">
      <alignment horizontal="justify" vertical="center" wrapText="1"/>
    </xf>
    <xf numFmtId="0" fontId="8" fillId="0" borderId="2" xfId="0" applyFont="1" applyBorder="1" applyAlignment="1">
      <alignment horizontal="justify" vertical="center" wrapText="1"/>
    </xf>
    <xf numFmtId="0" fontId="8" fillId="0" borderId="19" xfId="0" applyFont="1" applyBorder="1" applyAlignment="1">
      <alignment horizontal="justify" vertical="center" wrapText="1"/>
    </xf>
    <xf numFmtId="0" fontId="11" fillId="0" borderId="26" xfId="0" applyFont="1" applyBorder="1" applyAlignment="1">
      <alignment horizontal="justify" vertical="center" wrapText="1"/>
    </xf>
    <xf numFmtId="0" fontId="11" fillId="0" borderId="20" xfId="0" applyFont="1" applyBorder="1" applyAlignment="1">
      <alignment horizontal="left" vertical="center" wrapText="1"/>
    </xf>
    <xf numFmtId="0" fontId="11" fillId="0" borderId="20" xfId="0" applyFont="1" applyBorder="1" applyAlignment="1">
      <alignment horizontal="justify" vertical="top" wrapText="1"/>
    </xf>
    <xf numFmtId="0" fontId="11" fillId="0" borderId="14" xfId="0" applyFont="1" applyBorder="1" applyAlignment="1">
      <alignment horizontal="justify" vertical="center" wrapText="1"/>
    </xf>
    <xf numFmtId="0" fontId="11" fillId="0" borderId="27" xfId="0" applyFont="1" applyBorder="1" applyAlignment="1">
      <alignment horizontal="justify" vertical="center" wrapText="1"/>
    </xf>
    <xf numFmtId="0" fontId="8" fillId="0" borderId="0" xfId="0" applyFont="1" applyAlignment="1">
      <alignment horizontal="justify" vertical="center" wrapText="1"/>
    </xf>
    <xf numFmtId="0" fontId="11"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2" fillId="0" borderId="1" xfId="0" applyFont="1" applyBorder="1" applyAlignment="1">
      <alignment horizontal="justify" vertical="top"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11" fillId="0" borderId="19" xfId="0" applyFont="1" applyBorder="1" applyAlignment="1" applyProtection="1">
      <alignment horizontal="justify" wrapText="1"/>
      <protection locked="0"/>
    </xf>
    <xf numFmtId="0" fontId="8" fillId="0" borderId="1" xfId="0" applyFont="1" applyBorder="1" applyAlignment="1">
      <alignment horizontal="justify" vertical="justify" wrapText="1"/>
    </xf>
    <xf numFmtId="0" fontId="1" fillId="0" borderId="0" xfId="0" applyFont="1"/>
    <xf numFmtId="0" fontId="20" fillId="0" borderId="0" xfId="0" applyFont="1" applyAlignment="1">
      <alignment vertical="center"/>
    </xf>
    <xf numFmtId="0" fontId="20" fillId="0" borderId="0" xfId="0" applyFont="1"/>
    <xf numFmtId="0" fontId="15" fillId="0" borderId="34" xfId="0" applyFont="1" applyBorder="1" applyAlignment="1" applyProtection="1">
      <alignment vertical="top" wrapText="1"/>
      <protection locked="0"/>
    </xf>
    <xf numFmtId="0" fontId="15" fillId="0" borderId="35" xfId="0" applyFont="1" applyBorder="1" applyAlignment="1" applyProtection="1">
      <alignment vertical="top" wrapText="1"/>
      <protection locked="0"/>
    </xf>
    <xf numFmtId="0" fontId="15" fillId="0" borderId="36" xfId="0" applyFont="1" applyBorder="1" applyAlignment="1" applyProtection="1">
      <alignment vertical="top" wrapText="1"/>
      <protection locked="0"/>
    </xf>
    <xf numFmtId="0" fontId="15" fillId="0" borderId="56" xfId="0" applyFont="1" applyBorder="1" applyAlignment="1" applyProtection="1">
      <alignment vertical="top" wrapText="1"/>
      <protection locked="0"/>
    </xf>
    <xf numFmtId="0" fontId="24" fillId="7" borderId="12" xfId="0" applyFont="1" applyFill="1" applyBorder="1" applyAlignment="1" applyProtection="1">
      <alignment horizontal="center" vertical="top" wrapText="1"/>
      <protection locked="0"/>
    </xf>
    <xf numFmtId="0" fontId="24" fillId="0" borderId="14" xfId="0" applyFont="1" applyBorder="1" applyAlignment="1" applyProtection="1">
      <alignment horizontal="center" vertical="top" wrapText="1"/>
      <protection locked="0"/>
    </xf>
    <xf numFmtId="0" fontId="24" fillId="0" borderId="1" xfId="0" applyFont="1" applyBorder="1" applyAlignment="1" applyProtection="1">
      <alignment horizontal="center" vertical="top" wrapText="1"/>
      <protection locked="0"/>
    </xf>
    <xf numFmtId="0" fontId="24" fillId="0" borderId="9" xfId="0" applyFont="1" applyBorder="1" applyAlignment="1" applyProtection="1">
      <alignment horizontal="center" vertical="top" wrapText="1"/>
      <protection locked="0"/>
    </xf>
    <xf numFmtId="0" fontId="8" fillId="0" borderId="48" xfId="0" applyFont="1" applyBorder="1" applyAlignment="1">
      <alignment horizontal="justify" vertical="center" wrapText="1"/>
    </xf>
    <xf numFmtId="0" fontId="11" fillId="0" borderId="2" xfId="0" applyFont="1" applyBorder="1" applyAlignment="1">
      <alignment horizontal="justify" vertical="center" wrapText="1"/>
    </xf>
    <xf numFmtId="0" fontId="11" fillId="0" borderId="1" xfId="0" applyFont="1" applyBorder="1" applyAlignment="1" applyProtection="1">
      <alignment horizontal="left" vertical="center" wrapText="1"/>
      <protection locked="0"/>
    </xf>
    <xf numFmtId="10" fontId="11" fillId="3" borderId="1" xfId="6" applyNumberFormat="1" applyFont="1" applyFill="1" applyBorder="1" applyAlignment="1" applyProtection="1">
      <alignment horizontal="center" vertical="center" wrapText="1"/>
    </xf>
    <xf numFmtId="10" fontId="10" fillId="0" borderId="1" xfId="6" applyNumberFormat="1" applyFont="1" applyFill="1" applyBorder="1" applyAlignment="1" applyProtection="1">
      <alignment horizontal="justify" vertical="center" wrapText="1"/>
    </xf>
    <xf numFmtId="9" fontId="11" fillId="9" borderId="5" xfId="6" applyFont="1" applyFill="1" applyBorder="1" applyAlignment="1" applyProtection="1">
      <alignment wrapText="1"/>
    </xf>
    <xf numFmtId="10" fontId="10" fillId="0" borderId="2" xfId="6" applyNumberFormat="1" applyFont="1" applyFill="1" applyBorder="1" applyAlignment="1" applyProtection="1">
      <alignment horizontal="justify" vertical="center" wrapText="1"/>
    </xf>
    <xf numFmtId="9" fontId="11" fillId="9" borderId="41" xfId="6" applyFont="1" applyFill="1" applyBorder="1" applyAlignment="1" applyProtection="1">
      <alignment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16" xfId="0" applyFont="1" applyBorder="1" applyAlignment="1">
      <alignment horizontal="center" vertical="center"/>
    </xf>
    <xf numFmtId="0" fontId="18" fillId="0" borderId="75" xfId="0" applyFont="1" applyBorder="1" applyAlignment="1">
      <alignment horizontal="center" vertical="center"/>
    </xf>
    <xf numFmtId="0" fontId="25" fillId="11" borderId="41" xfId="0" applyFont="1" applyFill="1" applyBorder="1" applyAlignment="1">
      <alignment horizontal="center" vertical="center"/>
    </xf>
    <xf numFmtId="0" fontId="26" fillId="0" borderId="0" xfId="0" applyFont="1"/>
    <xf numFmtId="0" fontId="11" fillId="0" borderId="1" xfId="0" applyFont="1" applyBorder="1" applyAlignment="1" applyProtection="1">
      <alignment horizontal="justify" vertical="center" wrapText="1"/>
      <protection locked="0"/>
    </xf>
    <xf numFmtId="0" fontId="11" fillId="0" borderId="1" xfId="0" applyFont="1" applyBorder="1" applyAlignment="1">
      <alignment horizontal="justify" vertical="top" wrapText="1"/>
    </xf>
    <xf numFmtId="0" fontId="1" fillId="8" borderId="84" xfId="0" applyFont="1" applyFill="1" applyBorder="1" applyAlignment="1">
      <alignment horizontal="center" vertical="center"/>
    </xf>
    <xf numFmtId="0" fontId="1" fillId="8" borderId="85" xfId="0" applyFont="1" applyFill="1" applyBorder="1" applyAlignment="1">
      <alignment horizontal="center" vertical="center"/>
    </xf>
    <xf numFmtId="9" fontId="10" fillId="0" borderId="27" xfId="6" applyFont="1" applyFill="1" applyBorder="1" applyAlignment="1" applyProtection="1">
      <alignment horizontal="justify" vertical="center" wrapText="1"/>
    </xf>
    <xf numFmtId="0" fontId="10" fillId="0" borderId="21" xfId="0" applyFont="1" applyBorder="1" applyAlignment="1" applyProtection="1">
      <alignment horizontal="justify" wrapText="1"/>
      <protection locked="0"/>
    </xf>
    <xf numFmtId="10" fontId="10" fillId="0" borderId="14" xfId="6" applyNumberFormat="1" applyFont="1" applyFill="1" applyBorder="1" applyAlignment="1" applyProtection="1">
      <alignment horizontal="justify" vertical="center" wrapText="1"/>
    </xf>
    <xf numFmtId="0" fontId="11" fillId="0" borderId="1" xfId="0" applyFont="1" applyBorder="1" applyAlignment="1" applyProtection="1">
      <alignment wrapText="1"/>
      <protection locked="0"/>
    </xf>
    <xf numFmtId="9" fontId="10" fillId="0" borderId="20" xfId="6" applyFont="1" applyBorder="1" applyAlignment="1">
      <alignment horizontal="justify" vertical="center" wrapText="1"/>
    </xf>
    <xf numFmtId="10" fontId="10" fillId="0" borderId="1" xfId="6" applyNumberFormat="1" applyFont="1" applyBorder="1" applyAlignment="1" applyProtection="1">
      <alignment horizontal="justify" vertical="center" wrapText="1"/>
    </xf>
    <xf numFmtId="0" fontId="17" fillId="0" borderId="0" xfId="0" applyFont="1" applyAlignment="1" applyProtection="1">
      <alignment horizontal="center" vertical="top" wrapText="1"/>
      <protection locked="0"/>
    </xf>
    <xf numFmtId="0" fontId="2" fillId="0" borderId="0" xfId="0" applyFont="1" applyAlignment="1" applyProtection="1">
      <alignment wrapText="1"/>
      <protection locked="0"/>
    </xf>
    <xf numFmtId="0" fontId="11" fillId="2" borderId="1" xfId="0" applyFont="1" applyFill="1" applyBorder="1" applyAlignment="1">
      <alignment horizontal="justify" vertical="center" wrapText="1"/>
    </xf>
    <xf numFmtId="0" fontId="2" fillId="0" borderId="1" xfId="0" applyFont="1" applyBorder="1" applyAlignment="1">
      <alignment horizontal="justify"/>
    </xf>
    <xf numFmtId="0" fontId="2" fillId="13" borderId="1" xfId="0" applyFont="1" applyFill="1" applyBorder="1" applyAlignment="1">
      <alignment horizontal="justify" vertical="center" wrapText="1"/>
    </xf>
    <xf numFmtId="9" fontId="10" fillId="0" borderId="26" xfId="6" applyFont="1" applyFill="1" applyBorder="1" applyAlignment="1" applyProtection="1">
      <alignment horizontal="justify" vertical="center" wrapText="1"/>
    </xf>
    <xf numFmtId="10" fontId="11" fillId="3" borderId="7" xfId="6" applyNumberFormat="1" applyFont="1" applyFill="1" applyBorder="1" applyAlignment="1" applyProtection="1">
      <alignment horizontal="center" vertical="center" wrapText="1"/>
    </xf>
    <xf numFmtId="0" fontId="17" fillId="10" borderId="3" xfId="0" applyFont="1" applyFill="1" applyBorder="1" applyAlignment="1" applyProtection="1">
      <alignment horizontal="center" vertical="top" wrapText="1"/>
      <protection locked="0"/>
    </xf>
    <xf numFmtId="0" fontId="17" fillId="10" borderId="4" xfId="0" applyFont="1" applyFill="1" applyBorder="1" applyAlignment="1" applyProtection="1">
      <alignment horizontal="center" vertical="top" wrapText="1"/>
      <protection locked="0"/>
    </xf>
    <xf numFmtId="0" fontId="17" fillId="10" borderId="5" xfId="0" applyFont="1" applyFill="1" applyBorder="1" applyAlignment="1" applyProtection="1">
      <alignment horizontal="center" vertical="top" wrapText="1"/>
      <protection locked="0"/>
    </xf>
    <xf numFmtId="0" fontId="17" fillId="11" borderId="32" xfId="0" applyFont="1" applyFill="1" applyBorder="1" applyAlignment="1" applyProtection="1">
      <alignment horizontal="center" vertical="top" wrapText="1"/>
      <protection locked="0"/>
    </xf>
    <xf numFmtId="0" fontId="17" fillId="11" borderId="29" xfId="0" applyFont="1" applyFill="1" applyBorder="1" applyAlignment="1" applyProtection="1">
      <alignment horizontal="center" vertical="top" wrapText="1"/>
      <protection locked="0"/>
    </xf>
    <xf numFmtId="0" fontId="17" fillId="11" borderId="33" xfId="0" applyFont="1" applyFill="1" applyBorder="1" applyAlignment="1" applyProtection="1">
      <alignment horizontal="center" vertical="top" wrapText="1"/>
      <protection locked="0"/>
    </xf>
    <xf numFmtId="0" fontId="10" fillId="12" borderId="3" xfId="0" applyFont="1" applyFill="1" applyBorder="1" applyAlignment="1" applyProtection="1">
      <alignment horizontal="center" vertical="top" wrapText="1"/>
      <protection locked="0"/>
    </xf>
    <xf numFmtId="0" fontId="10" fillId="12" borderId="4" xfId="0" applyFont="1" applyFill="1" applyBorder="1" applyAlignment="1" applyProtection="1">
      <alignment horizontal="center" vertical="top" wrapText="1"/>
      <protection locked="0"/>
    </xf>
    <xf numFmtId="0" fontId="10" fillId="12" borderId="5" xfId="0" applyFont="1" applyFill="1" applyBorder="1" applyAlignment="1" applyProtection="1">
      <alignment horizontal="center" vertical="top" wrapText="1"/>
      <protection locked="0"/>
    </xf>
    <xf numFmtId="0" fontId="10" fillId="6" borderId="3" xfId="0" applyFont="1" applyFill="1" applyBorder="1" applyAlignment="1" applyProtection="1">
      <alignment horizontal="center" vertical="top" wrapText="1"/>
      <protection locked="0"/>
    </xf>
    <xf numFmtId="0" fontId="10" fillId="6" borderId="4" xfId="0" applyFont="1" applyFill="1" applyBorder="1" applyAlignment="1" applyProtection="1">
      <alignment horizontal="center" vertical="top" wrapText="1"/>
      <protection locked="0"/>
    </xf>
    <xf numFmtId="0" fontId="10" fillId="6" borderId="5" xfId="0" applyFont="1" applyFill="1" applyBorder="1" applyAlignment="1" applyProtection="1">
      <alignment horizontal="center" vertical="top" wrapText="1"/>
      <protection locked="0"/>
    </xf>
    <xf numFmtId="0" fontId="8" fillId="0" borderId="6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Alignment="1">
      <alignment horizontal="justify" vertical="center" wrapText="1"/>
    </xf>
    <xf numFmtId="0" fontId="8" fillId="0" borderId="74" xfId="0" applyFont="1" applyBorder="1" applyAlignment="1">
      <alignment horizontal="justify" vertical="center" wrapText="1"/>
    </xf>
    <xf numFmtId="0" fontId="8" fillId="0" borderId="57" xfId="0" applyFont="1" applyBorder="1" applyAlignment="1">
      <alignment horizontal="justify" vertical="top" wrapText="1"/>
    </xf>
    <xf numFmtId="0" fontId="8" fillId="0" borderId="0" xfId="0" applyFont="1" applyAlignment="1">
      <alignment horizontal="justify" vertical="top" wrapText="1"/>
    </xf>
    <xf numFmtId="0" fontId="8" fillId="0" borderId="74" xfId="0" applyFont="1" applyBorder="1" applyAlignment="1">
      <alignment horizontal="justify" vertical="top" wrapText="1"/>
    </xf>
    <xf numFmtId="0" fontId="8" fillId="0" borderId="32" xfId="0" applyFont="1" applyBorder="1" applyAlignment="1">
      <alignment horizontal="justify" vertical="top" wrapText="1"/>
    </xf>
    <xf numFmtId="0" fontId="8" fillId="0" borderId="29" xfId="0" applyFont="1" applyBorder="1" applyAlignment="1">
      <alignment horizontal="justify" vertical="top" wrapText="1"/>
    </xf>
    <xf numFmtId="0" fontId="8" fillId="0" borderId="33" xfId="0" applyFont="1" applyBorder="1" applyAlignment="1">
      <alignment horizontal="justify" vertical="top" wrapText="1"/>
    </xf>
    <xf numFmtId="0" fontId="8" fillId="0" borderId="1" xfId="0" applyFont="1" applyBorder="1" applyAlignment="1">
      <alignment horizontal="justify" vertical="center"/>
    </xf>
    <xf numFmtId="0" fontId="8" fillId="0" borderId="7" xfId="0" applyFont="1" applyBorder="1" applyAlignment="1">
      <alignment horizontal="justify" vertical="center"/>
    </xf>
    <xf numFmtId="0" fontId="8" fillId="0" borderId="2" xfId="0" applyFont="1" applyBorder="1" applyAlignment="1">
      <alignment horizontal="justify" vertical="center" wrapText="1"/>
    </xf>
    <xf numFmtId="0" fontId="8" fillId="0" borderId="76" xfId="0" applyFont="1" applyBorder="1" applyAlignment="1">
      <alignment horizontal="justify" vertical="center" wrapText="1"/>
    </xf>
    <xf numFmtId="0" fontId="25" fillId="4" borderId="3"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10" borderId="3" xfId="0" applyFont="1" applyFill="1" applyBorder="1" applyAlignment="1">
      <alignment horizontal="center" vertical="center"/>
    </xf>
    <xf numFmtId="0" fontId="25" fillId="10" borderId="4" xfId="0" applyFont="1" applyFill="1" applyBorder="1" applyAlignment="1">
      <alignment horizontal="center" vertical="center"/>
    </xf>
    <xf numFmtId="0" fontId="25" fillId="10" borderId="5" xfId="0" applyFont="1" applyFill="1" applyBorder="1" applyAlignment="1">
      <alignment horizontal="center" vertical="center"/>
    </xf>
    <xf numFmtId="0" fontId="25" fillId="11" borderId="4" xfId="0" applyFont="1" applyFill="1" applyBorder="1" applyAlignment="1">
      <alignment horizontal="center" vertical="center"/>
    </xf>
    <xf numFmtId="0" fontId="25" fillId="11" borderId="5" xfId="0" applyFont="1" applyFill="1" applyBorder="1" applyAlignment="1">
      <alignment horizontal="center" vertical="center"/>
    </xf>
    <xf numFmtId="0" fontId="8" fillId="0" borderId="14" xfId="0" applyFont="1" applyBorder="1" applyAlignment="1">
      <alignment horizontal="justify" vertical="center" wrapText="1"/>
    </xf>
    <xf numFmtId="0" fontId="8" fillId="0" borderId="15"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7" xfId="0" applyFont="1" applyBorder="1" applyAlignment="1">
      <alignment horizontal="justify" vertical="center" wrapText="1"/>
    </xf>
    <xf numFmtId="0" fontId="8" fillId="11" borderId="63" xfId="0" applyFont="1" applyFill="1" applyBorder="1" applyAlignment="1">
      <alignment horizontal="center" vertical="center" wrapText="1"/>
    </xf>
    <xf numFmtId="0" fontId="25" fillId="11" borderId="39" xfId="0" applyFont="1" applyFill="1" applyBorder="1" applyAlignment="1">
      <alignment horizontal="center" vertical="center" wrapText="1"/>
    </xf>
    <xf numFmtId="0" fontId="25" fillId="11" borderId="64" xfId="0" applyFont="1" applyFill="1" applyBorder="1" applyAlignment="1">
      <alignment horizontal="center" vertical="center" wrapText="1"/>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10" fillId="0" borderId="1"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14" fontId="10" fillId="0" borderId="1" xfId="0" applyNumberFormat="1" applyFont="1" applyBorder="1" applyAlignment="1" applyProtection="1">
      <alignment horizontal="left" vertical="top" wrapText="1"/>
      <protection locked="0"/>
    </xf>
    <xf numFmtId="14" fontId="10" fillId="0" borderId="7" xfId="0" applyNumberFormat="1"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2" fillId="0" borderId="8" xfId="0" applyFont="1" applyBorder="1" applyAlignment="1" applyProtection="1">
      <alignment horizontal="center" vertical="top" wrapText="1"/>
      <protection locked="0"/>
    </xf>
    <xf numFmtId="0" fontId="12" fillId="0" borderId="9" xfId="0" applyFont="1" applyBorder="1" applyAlignment="1" applyProtection="1">
      <alignment horizontal="center" vertical="top" wrapText="1"/>
      <protection locked="0"/>
    </xf>
    <xf numFmtId="0" fontId="12" fillId="0" borderId="10" xfId="0" applyFont="1" applyBorder="1" applyAlignment="1" applyProtection="1">
      <alignment horizontal="center" vertical="top" wrapText="1"/>
      <protection locked="0"/>
    </xf>
    <xf numFmtId="0" fontId="10" fillId="4" borderId="11" xfId="0" applyFont="1" applyFill="1" applyBorder="1" applyAlignment="1" applyProtection="1">
      <alignment horizontal="center" wrapText="1"/>
      <protection locked="0"/>
    </xf>
    <xf numFmtId="0" fontId="10" fillId="4" borderId="12" xfId="0" applyFont="1" applyFill="1" applyBorder="1" applyAlignment="1" applyProtection="1">
      <alignment horizontal="center" wrapText="1"/>
      <protection locked="0"/>
    </xf>
    <xf numFmtId="0" fontId="10" fillId="4" borderId="13" xfId="0" applyFont="1" applyFill="1" applyBorder="1" applyAlignment="1" applyProtection="1">
      <alignment horizontal="center" wrapText="1"/>
      <protection locked="0"/>
    </xf>
    <xf numFmtId="0" fontId="14" fillId="4" borderId="3" xfId="0" applyFont="1" applyFill="1" applyBorder="1" applyAlignment="1" applyProtection="1">
      <alignment horizontal="center" wrapText="1"/>
      <protection locked="0"/>
    </xf>
    <xf numFmtId="0" fontId="10" fillId="4" borderId="4" xfId="0" applyFont="1" applyFill="1" applyBorder="1" applyAlignment="1" applyProtection="1">
      <alignment horizontal="center" wrapText="1"/>
      <protection locked="0"/>
    </xf>
    <xf numFmtId="0" fontId="10" fillId="4" borderId="5" xfId="0" applyFont="1" applyFill="1" applyBorder="1" applyAlignment="1" applyProtection="1">
      <alignment horizontal="center" wrapText="1"/>
      <protection locked="0"/>
    </xf>
    <xf numFmtId="0" fontId="12" fillId="7" borderId="11" xfId="0" applyFont="1" applyFill="1" applyBorder="1" applyAlignment="1" applyProtection="1">
      <alignment horizontal="center" vertical="top" wrapText="1"/>
      <protection locked="0"/>
    </xf>
    <xf numFmtId="0" fontId="12" fillId="7" borderId="12" xfId="0" applyFont="1" applyFill="1" applyBorder="1" applyAlignment="1" applyProtection="1">
      <alignment horizontal="center" vertical="top" wrapText="1"/>
      <protection locked="0"/>
    </xf>
    <xf numFmtId="0" fontId="12" fillId="7" borderId="13" xfId="0" applyFont="1" applyFill="1" applyBorder="1" applyAlignment="1" applyProtection="1">
      <alignment horizontal="center" vertical="top" wrapText="1"/>
      <protection locked="0"/>
    </xf>
    <xf numFmtId="0" fontId="12" fillId="0" borderId="16" xfId="0" applyFont="1" applyBorder="1" applyAlignment="1" applyProtection="1">
      <alignment horizontal="center" vertical="top" wrapText="1"/>
      <protection locked="0"/>
    </xf>
    <xf numFmtId="0" fontId="12" fillId="0" borderId="14" xfId="0" applyFont="1" applyBorder="1" applyAlignment="1" applyProtection="1">
      <alignment horizontal="center" vertical="top" wrapText="1"/>
      <protection locked="0"/>
    </xf>
    <xf numFmtId="0" fontId="12" fillId="0" borderId="15"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1" xfId="0" applyFont="1" applyBorder="1" applyAlignment="1" applyProtection="1">
      <alignment horizontal="center" vertical="top" wrapText="1"/>
      <protection locked="0"/>
    </xf>
    <xf numFmtId="0" fontId="12" fillId="0" borderId="7" xfId="0" applyFont="1" applyBorder="1" applyAlignment="1" applyProtection="1">
      <alignment horizontal="center" vertical="top" wrapText="1"/>
      <protection locked="0"/>
    </xf>
    <xf numFmtId="0" fontId="10" fillId="0" borderId="3"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1" fillId="0" borderId="1" xfId="0" applyFont="1" applyBorder="1" applyAlignment="1" applyProtection="1">
      <alignment horizontal="left" vertical="center" wrapText="1"/>
      <protection locked="0"/>
    </xf>
    <xf numFmtId="0" fontId="10" fillId="0" borderId="30"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1" fillId="0" borderId="38" xfId="0" applyFont="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26" xfId="0" applyFont="1" applyBorder="1" applyAlignment="1">
      <alignment horizontal="justify" vertical="center" wrapText="1"/>
    </xf>
    <xf numFmtId="0" fontId="11" fillId="0" borderId="31" xfId="0" applyFont="1" applyBorder="1" applyAlignment="1">
      <alignment horizontal="justify" vertical="center" wrapText="1"/>
    </xf>
    <xf numFmtId="0" fontId="10" fillId="0" borderId="9"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8" fillId="0" borderId="19" xfId="0" applyFont="1" applyBorder="1" applyAlignment="1">
      <alignment horizontal="justify" vertical="center" wrapText="1"/>
    </xf>
    <xf numFmtId="0" fontId="8" fillId="0" borderId="24" xfId="0" applyFont="1" applyBorder="1" applyAlignment="1">
      <alignment horizontal="justify" vertical="center" wrapText="1"/>
    </xf>
    <xf numFmtId="0" fontId="8" fillId="0" borderId="21" xfId="0" applyFont="1" applyBorder="1" applyAlignment="1">
      <alignment horizontal="justify" vertical="center" wrapText="1"/>
    </xf>
    <xf numFmtId="0" fontId="10" fillId="5" borderId="24" xfId="0" applyFont="1" applyFill="1" applyBorder="1" applyAlignment="1" applyProtection="1">
      <alignment horizontal="center" wrapText="1"/>
      <protection locked="0"/>
    </xf>
    <xf numFmtId="0" fontId="10" fillId="5" borderId="0" xfId="0" applyFont="1" applyFill="1" applyAlignment="1" applyProtection="1">
      <alignment horizontal="center" wrapText="1"/>
      <protection locked="0"/>
    </xf>
    <xf numFmtId="0" fontId="10" fillId="5" borderId="31" xfId="0" applyFont="1" applyFill="1" applyBorder="1" applyAlignment="1" applyProtection="1">
      <alignment horizontal="center" wrapText="1"/>
      <protection locked="0"/>
    </xf>
    <xf numFmtId="0" fontId="10" fillId="4" borderId="17" xfId="0" applyFont="1" applyFill="1" applyBorder="1" applyAlignment="1" applyProtection="1">
      <alignment horizontal="center" vertical="center" wrapText="1"/>
      <protection locked="0"/>
    </xf>
    <xf numFmtId="0" fontId="10" fillId="4" borderId="18" xfId="0" applyFont="1" applyFill="1" applyBorder="1" applyAlignment="1" applyProtection="1">
      <alignment horizontal="center" vertical="center" wrapText="1"/>
      <protection locked="0"/>
    </xf>
    <xf numFmtId="0" fontId="10" fillId="4" borderId="19" xfId="0" applyFont="1" applyFill="1" applyBorder="1" applyAlignment="1" applyProtection="1">
      <alignment horizontal="center" vertical="center" wrapText="1"/>
      <protection locked="0"/>
    </xf>
    <xf numFmtId="0" fontId="10" fillId="4" borderId="21" xfId="0" applyFont="1" applyFill="1" applyBorder="1" applyAlignment="1" applyProtection="1">
      <alignment horizontal="center" vertical="center" wrapText="1"/>
      <protection locked="0"/>
    </xf>
    <xf numFmtId="0" fontId="10" fillId="4" borderId="22" xfId="0" applyFont="1" applyFill="1" applyBorder="1" applyAlignment="1" applyProtection="1">
      <alignment horizontal="center" vertical="center" wrapText="1"/>
      <protection locked="0"/>
    </xf>
    <xf numFmtId="0" fontId="11" fillId="0" borderId="18" xfId="0" applyFont="1" applyBorder="1" applyAlignment="1" applyProtection="1">
      <alignment horizontal="justify" vertical="center" wrapText="1"/>
      <protection locked="0"/>
    </xf>
    <xf numFmtId="0" fontId="11" fillId="0" borderId="23" xfId="0" applyFont="1" applyBorder="1" applyAlignment="1" applyProtection="1">
      <alignment horizontal="justify" vertical="center" wrapText="1"/>
      <protection locked="0"/>
    </xf>
    <xf numFmtId="0" fontId="11" fillId="0" borderId="22" xfId="0" applyFont="1" applyBorder="1" applyAlignment="1" applyProtection="1">
      <alignment horizontal="justify" vertical="center" wrapText="1"/>
      <protection locked="0"/>
    </xf>
    <xf numFmtId="0" fontId="8" fillId="0" borderId="48" xfId="0" applyFont="1" applyBorder="1" applyAlignment="1">
      <alignment horizontal="justify" vertical="center" wrapText="1"/>
    </xf>
    <xf numFmtId="0" fontId="8" fillId="0" borderId="47" xfId="0" applyFont="1" applyBorder="1" applyAlignment="1">
      <alignment horizontal="justify" vertical="center" wrapText="1"/>
    </xf>
    <xf numFmtId="0" fontId="11" fillId="0" borderId="73" xfId="0" applyFont="1" applyBorder="1" applyAlignment="1">
      <alignment horizontal="justify" vertical="center" wrapText="1"/>
    </xf>
    <xf numFmtId="0" fontId="11" fillId="0" borderId="45" xfId="0" applyFont="1" applyBorder="1" applyAlignment="1">
      <alignment horizontal="justify" vertical="center" wrapText="1"/>
    </xf>
    <xf numFmtId="0" fontId="11" fillId="0" borderId="2" xfId="0" applyFont="1" applyBorder="1" applyAlignment="1">
      <alignment horizontal="justify" vertical="center" wrapText="1"/>
    </xf>
    <xf numFmtId="0" fontId="11" fillId="0" borderId="14" xfId="0" applyFont="1" applyBorder="1" applyAlignment="1">
      <alignment horizontal="justify" vertical="center" wrapText="1"/>
    </xf>
    <xf numFmtId="0" fontId="11" fillId="0" borderId="28" xfId="0" applyFont="1" applyBorder="1" applyAlignment="1" applyProtection="1">
      <alignment horizontal="justify" vertical="center" wrapText="1"/>
      <protection locked="0"/>
    </xf>
    <xf numFmtId="0" fontId="11" fillId="0" borderId="0" xfId="0" applyFont="1" applyAlignment="1" applyProtection="1">
      <alignment horizontal="justify" vertical="center" wrapText="1"/>
      <protection locked="0"/>
    </xf>
    <xf numFmtId="0" fontId="10" fillId="0" borderId="2" xfId="0" applyFont="1" applyBorder="1" applyAlignment="1" applyProtection="1">
      <alignment horizontal="center" vertical="justify" wrapText="1"/>
      <protection locked="0"/>
    </xf>
    <xf numFmtId="0" fontId="10" fillId="0" borderId="2" xfId="0" applyFont="1" applyBorder="1" applyAlignment="1" applyProtection="1">
      <alignment horizontal="center" vertical="center" wrapText="1"/>
      <protection locked="0"/>
    </xf>
    <xf numFmtId="0" fontId="11" fillId="0" borderId="49" xfId="0" applyFont="1" applyBorder="1" applyAlignment="1" applyProtection="1">
      <alignment horizontal="justify" vertical="center" wrapText="1"/>
      <protection locked="0"/>
    </xf>
    <xf numFmtId="0" fontId="11" fillId="0" borderId="50" xfId="0" applyFont="1" applyBorder="1" applyAlignment="1" applyProtection="1">
      <alignment horizontal="justify" vertical="center" wrapText="1"/>
      <protection locked="0"/>
    </xf>
    <xf numFmtId="0" fontId="8" fillId="0" borderId="39" xfId="0" applyFont="1" applyBorder="1" applyAlignment="1">
      <alignment horizontal="justify" vertical="center" wrapText="1"/>
    </xf>
    <xf numFmtId="0" fontId="8" fillId="0" borderId="1" xfId="0" applyFont="1" applyBorder="1" applyAlignment="1" applyProtection="1">
      <alignment horizontal="justify" vertical="center" wrapText="1"/>
      <protection locked="0"/>
    </xf>
    <xf numFmtId="0" fontId="8" fillId="0" borderId="19" xfId="0" applyFont="1" applyBorder="1" applyAlignment="1" applyProtection="1">
      <alignment horizontal="justify" vertical="center" wrapText="1"/>
      <protection locked="0"/>
    </xf>
    <xf numFmtId="0" fontId="8" fillId="0" borderId="21" xfId="0" applyFont="1" applyBorder="1" applyAlignment="1" applyProtection="1">
      <alignment horizontal="justify" vertical="center" wrapText="1"/>
      <protection locked="0"/>
    </xf>
    <xf numFmtId="0" fontId="8" fillId="0" borderId="24" xfId="0" applyFont="1" applyBorder="1" applyAlignment="1" applyProtection="1">
      <alignment horizontal="justify" vertical="center" wrapText="1"/>
      <protection locked="0"/>
    </xf>
    <xf numFmtId="0" fontId="8" fillId="0" borderId="48" xfId="0" applyFont="1" applyBorder="1" applyAlignment="1" applyProtection="1">
      <alignment horizontal="justify" vertical="center" wrapText="1"/>
      <protection locked="0"/>
    </xf>
    <xf numFmtId="0" fontId="8" fillId="0" borderId="46" xfId="0" applyFont="1" applyBorder="1" applyAlignment="1" applyProtection="1">
      <alignment horizontal="justify" vertical="center" wrapText="1"/>
      <protection locked="0"/>
    </xf>
    <xf numFmtId="0" fontId="8" fillId="0" borderId="47" xfId="0" applyFont="1" applyBorder="1" applyAlignment="1" applyProtection="1">
      <alignment horizontal="justify" vertical="center" wrapText="1"/>
      <protection locked="0"/>
    </xf>
    <xf numFmtId="0" fontId="11" fillId="0" borderId="70" xfId="0" applyFont="1" applyBorder="1" applyAlignment="1">
      <alignment horizontal="justify" vertical="center" wrapText="1"/>
    </xf>
    <xf numFmtId="0" fontId="11" fillId="0" borderId="46" xfId="0" applyFont="1" applyBorder="1" applyAlignment="1">
      <alignment horizontal="justify" vertical="center" wrapText="1"/>
    </xf>
    <xf numFmtId="0" fontId="11" fillId="0" borderId="47" xfId="0" applyFont="1" applyBorder="1" applyAlignment="1">
      <alignment horizontal="justify" vertical="center" wrapText="1"/>
    </xf>
    <xf numFmtId="0" fontId="11" fillId="0" borderId="26" xfId="0" applyFont="1" applyBorder="1" applyAlignment="1" applyProtection="1">
      <alignment horizontal="justify" vertical="center" wrapText="1"/>
      <protection locked="0"/>
    </xf>
    <xf numFmtId="0" fontId="11" fillId="0" borderId="31" xfId="0" applyFont="1" applyBorder="1" applyAlignment="1" applyProtection="1">
      <alignment horizontal="justify" vertical="center" wrapText="1"/>
      <protection locked="0"/>
    </xf>
    <xf numFmtId="0" fontId="11" fillId="0" borderId="27" xfId="0" applyFont="1" applyBorder="1" applyAlignment="1" applyProtection="1">
      <alignment horizontal="justify" vertical="center" wrapText="1"/>
      <protection locked="0"/>
    </xf>
    <xf numFmtId="0" fontId="8" fillId="0" borderId="2" xfId="0" applyFont="1" applyBorder="1" applyAlignment="1">
      <alignment horizontal="left" vertical="center" wrapText="1"/>
    </xf>
    <xf numFmtId="0" fontId="8" fillId="0" borderId="39" xfId="0" applyFont="1" applyBorder="1" applyAlignment="1">
      <alignment horizontal="left" vertical="center" wrapText="1"/>
    </xf>
    <xf numFmtId="0" fontId="10" fillId="0" borderId="42" xfId="0" applyFont="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0" fontId="2" fillId="0" borderId="2" xfId="0" applyFont="1" applyBorder="1" applyAlignment="1">
      <alignment horizontal="justify" vertical="center" wrapText="1"/>
    </xf>
    <xf numFmtId="0" fontId="2" fillId="0" borderId="14" xfId="0" applyFont="1" applyBorder="1" applyAlignment="1">
      <alignment horizontal="justify" vertical="center" wrapText="1"/>
    </xf>
    <xf numFmtId="0" fontId="11" fillId="0" borderId="2" xfId="0" applyFont="1" applyBorder="1" applyAlignment="1" applyProtection="1">
      <alignment horizontal="justify" vertical="center" wrapText="1"/>
      <protection locked="0"/>
    </xf>
    <xf numFmtId="0" fontId="11" fillId="0" borderId="39" xfId="0" applyFont="1" applyBorder="1" applyAlignment="1" applyProtection="1">
      <alignment horizontal="justify" vertical="center" wrapText="1"/>
      <protection locked="0"/>
    </xf>
    <xf numFmtId="0" fontId="11" fillId="0" borderId="14" xfId="0" applyFont="1" applyBorder="1" applyAlignment="1" applyProtection="1">
      <alignment horizontal="justify" vertical="center" wrapText="1"/>
      <protection locked="0"/>
    </xf>
    <xf numFmtId="0" fontId="11" fillId="0" borderId="19"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0" fillId="0" borderId="24"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4" borderId="83" xfId="0" applyFont="1" applyFill="1" applyBorder="1" applyAlignment="1" applyProtection="1">
      <alignment horizontal="center" vertical="center" wrapText="1"/>
      <protection locked="0"/>
    </xf>
    <xf numFmtId="0" fontId="11" fillId="0" borderId="1" xfId="0" applyFont="1" applyBorder="1" applyAlignment="1" applyProtection="1">
      <alignment horizontal="justify" vertical="center" wrapText="1"/>
      <protection locked="0"/>
    </xf>
    <xf numFmtId="0" fontId="11" fillId="0" borderId="43" xfId="0" applyFont="1" applyBorder="1" applyAlignment="1" applyProtection="1">
      <alignment horizontal="justify" vertical="center" wrapText="1"/>
      <protection locked="0"/>
    </xf>
    <xf numFmtId="0" fontId="11" fillId="0" borderId="44" xfId="0" applyFont="1" applyBorder="1" applyAlignment="1" applyProtection="1">
      <alignment horizontal="justify" vertical="center" wrapText="1"/>
      <protection locked="0"/>
    </xf>
    <xf numFmtId="0" fontId="2" fillId="0" borderId="1" xfId="0" applyFont="1" applyBorder="1" applyAlignment="1">
      <alignment horizontal="justify" vertical="center" wrapText="1"/>
    </xf>
    <xf numFmtId="0" fontId="11" fillId="0" borderId="0" xfId="0" applyFont="1" applyAlignment="1" applyProtection="1">
      <alignment horizontal="left" vertical="center" wrapText="1"/>
      <protection locked="0"/>
    </xf>
    <xf numFmtId="0" fontId="11" fillId="0" borderId="40" xfId="0" applyFont="1" applyBorder="1" applyAlignment="1" applyProtection="1">
      <alignment horizontal="left" vertical="center" wrapText="1"/>
      <protection locked="0"/>
    </xf>
    <xf numFmtId="0" fontId="10" fillId="4" borderId="24" xfId="0" applyFont="1" applyFill="1" applyBorder="1" applyAlignment="1" applyProtection="1">
      <alignment horizontal="center" vertical="center" wrapText="1"/>
      <protection locked="0"/>
    </xf>
    <xf numFmtId="0" fontId="10" fillId="0" borderId="1" xfId="0" applyFont="1" applyBorder="1" applyAlignment="1" applyProtection="1">
      <alignment horizontal="justify" vertical="center" wrapText="1"/>
      <protection locked="0"/>
    </xf>
    <xf numFmtId="0" fontId="11" fillId="0" borderId="86" xfId="0" applyFont="1" applyBorder="1" applyAlignment="1" applyProtection="1">
      <alignment horizontal="justify" vertical="center" wrapText="1"/>
      <protection locked="0"/>
    </xf>
    <xf numFmtId="0" fontId="2" fillId="13" borderId="2" xfId="0" applyFont="1" applyFill="1" applyBorder="1" applyAlignment="1">
      <alignment horizontal="justify" vertical="center" wrapText="1"/>
    </xf>
    <xf numFmtId="0" fontId="2" fillId="13" borderId="39" xfId="0" applyFont="1" applyFill="1" applyBorder="1" applyAlignment="1">
      <alignment horizontal="justify" vertical="center" wrapText="1"/>
    </xf>
    <xf numFmtId="0" fontId="13" fillId="0" borderId="6" xfId="0" applyFont="1" applyBorder="1" applyAlignment="1" applyProtection="1">
      <alignment horizontal="center" vertical="top" wrapText="1"/>
      <protection locked="0"/>
    </xf>
    <xf numFmtId="0" fontId="13" fillId="0" borderId="1" xfId="0" applyFont="1" applyBorder="1" applyAlignment="1" applyProtection="1">
      <alignment horizontal="center" vertical="top" wrapText="1"/>
      <protection locked="0"/>
    </xf>
    <xf numFmtId="0" fontId="13" fillId="0" borderId="7" xfId="0" applyFont="1" applyBorder="1" applyAlignment="1" applyProtection="1">
      <alignment horizontal="center" vertical="top" wrapText="1"/>
      <protection locked="0"/>
    </xf>
    <xf numFmtId="0" fontId="13" fillId="0" borderId="8" xfId="0" applyFont="1" applyBorder="1" applyAlignment="1" applyProtection="1">
      <alignment horizontal="center" vertical="top" wrapText="1"/>
      <protection locked="0"/>
    </xf>
    <xf numFmtId="0" fontId="13" fillId="0" borderId="9" xfId="0" applyFont="1" applyBorder="1" applyAlignment="1" applyProtection="1">
      <alignment horizontal="center" vertical="top" wrapText="1"/>
      <protection locked="0"/>
    </xf>
    <xf numFmtId="0" fontId="13" fillId="0" borderId="10" xfId="0" applyFont="1" applyBorder="1" applyAlignment="1" applyProtection="1">
      <alignment horizontal="center" vertical="top" wrapText="1"/>
      <protection locked="0"/>
    </xf>
    <xf numFmtId="0" fontId="10" fillId="4" borderId="72" xfId="0" applyFont="1" applyFill="1" applyBorder="1" applyAlignment="1" applyProtection="1">
      <alignment horizontal="center" wrapText="1"/>
      <protection locked="0"/>
    </xf>
    <xf numFmtId="0" fontId="10" fillId="4" borderId="68" xfId="0" applyFont="1" applyFill="1" applyBorder="1" applyAlignment="1" applyProtection="1">
      <alignment horizontal="center" wrapText="1"/>
      <protection locked="0"/>
    </xf>
    <xf numFmtId="0" fontId="10" fillId="0" borderId="33" xfId="0" applyFont="1" applyBorder="1" applyAlignment="1" applyProtection="1">
      <alignment horizontal="left" vertical="top" wrapText="1"/>
      <protection locked="0"/>
    </xf>
    <xf numFmtId="0" fontId="27" fillId="4" borderId="3" xfId="0" applyFont="1" applyFill="1" applyBorder="1" applyAlignment="1" applyProtection="1">
      <alignment horizontal="center" wrapText="1"/>
      <protection locked="0"/>
    </xf>
    <xf numFmtId="0" fontId="27" fillId="4" borderId="4" xfId="0" applyFont="1" applyFill="1" applyBorder="1" applyAlignment="1" applyProtection="1">
      <alignment horizontal="center" wrapText="1"/>
      <protection locked="0"/>
    </xf>
    <xf numFmtId="0" fontId="27" fillId="4" borderId="5" xfId="0" applyFont="1" applyFill="1" applyBorder="1" applyAlignment="1" applyProtection="1">
      <alignment horizontal="center" wrapText="1"/>
      <protection locked="0"/>
    </xf>
    <xf numFmtId="0" fontId="13" fillId="7" borderId="3" xfId="0" applyFont="1" applyFill="1" applyBorder="1" applyAlignment="1" applyProtection="1">
      <alignment horizontal="center" vertical="top" wrapText="1"/>
      <protection locked="0"/>
    </xf>
    <xf numFmtId="0" fontId="13" fillId="7" borderId="65" xfId="0" applyFont="1" applyFill="1" applyBorder="1" applyAlignment="1" applyProtection="1">
      <alignment horizontal="center" vertical="top" wrapText="1"/>
      <protection locked="0"/>
    </xf>
    <xf numFmtId="0" fontId="13" fillId="7" borderId="71" xfId="0" applyFont="1" applyFill="1" applyBorder="1" applyAlignment="1" applyProtection="1">
      <alignment horizontal="center" vertical="top" wrapText="1"/>
      <protection locked="0"/>
    </xf>
    <xf numFmtId="0" fontId="13" fillId="7" borderId="4" xfId="0" applyFont="1" applyFill="1" applyBorder="1" applyAlignment="1" applyProtection="1">
      <alignment horizontal="center" vertical="top" wrapText="1"/>
      <protection locked="0"/>
    </xf>
    <xf numFmtId="0" fontId="13" fillId="7" borderId="5" xfId="0" applyFont="1" applyFill="1" applyBorder="1" applyAlignment="1" applyProtection="1">
      <alignment horizontal="center" vertical="top" wrapText="1"/>
      <protection locked="0"/>
    </xf>
    <xf numFmtId="0" fontId="13" fillId="0" borderId="16" xfId="0" applyFont="1" applyBorder="1" applyAlignment="1" applyProtection="1">
      <alignment horizontal="center" vertical="top" wrapText="1"/>
      <protection locked="0"/>
    </xf>
    <xf numFmtId="0" fontId="13" fillId="0" borderId="14" xfId="0" applyFont="1" applyBorder="1" applyAlignment="1" applyProtection="1">
      <alignment horizontal="center" vertical="top" wrapText="1"/>
      <protection locked="0"/>
    </xf>
    <xf numFmtId="0" fontId="13" fillId="0" borderId="15" xfId="0" applyFont="1" applyBorder="1" applyAlignment="1" applyProtection="1">
      <alignment horizontal="center" vertical="top" wrapText="1"/>
      <protection locked="0"/>
    </xf>
    <xf numFmtId="0" fontId="13" fillId="7" borderId="11" xfId="0" applyFont="1" applyFill="1" applyBorder="1" applyAlignment="1" applyProtection="1">
      <alignment horizontal="center" vertical="top" wrapText="1"/>
      <protection locked="0"/>
    </xf>
    <xf numFmtId="0" fontId="13" fillId="7" borderId="12" xfId="0" applyFont="1" applyFill="1" applyBorder="1" applyAlignment="1" applyProtection="1">
      <alignment horizontal="center" vertical="top" wrapText="1"/>
      <protection locked="0"/>
    </xf>
    <xf numFmtId="0" fontId="13" fillId="7" borderId="13" xfId="0" applyFont="1" applyFill="1" applyBorder="1" applyAlignment="1" applyProtection="1">
      <alignment horizontal="center" vertical="top" wrapText="1"/>
      <protection locked="0"/>
    </xf>
    <xf numFmtId="0" fontId="10" fillId="4" borderId="23" xfId="0" applyFont="1" applyFill="1" applyBorder="1" applyAlignment="1" applyProtection="1">
      <alignment horizontal="center" vertical="center" wrapText="1"/>
      <protection locked="0"/>
    </xf>
    <xf numFmtId="0" fontId="11" fillId="0" borderId="1" xfId="0" applyFont="1" applyBorder="1" applyAlignment="1">
      <alignment horizontal="justify" vertical="center" wrapText="1"/>
    </xf>
    <xf numFmtId="0" fontId="10" fillId="0" borderId="14" xfId="0" applyFont="1" applyBorder="1" applyAlignment="1" applyProtection="1">
      <alignment horizontal="center" vertical="center" wrapText="1"/>
      <protection locked="0"/>
    </xf>
    <xf numFmtId="0" fontId="10" fillId="4" borderId="51" xfId="0" applyFont="1" applyFill="1" applyBorder="1" applyAlignment="1" applyProtection="1">
      <alignment horizontal="center" wrapText="1"/>
      <protection locked="0"/>
    </xf>
    <xf numFmtId="0" fontId="19" fillId="11" borderId="61" xfId="0" applyFont="1" applyFill="1" applyBorder="1" applyAlignment="1">
      <alignment horizontal="center" vertical="center" wrapText="1"/>
    </xf>
    <xf numFmtId="0" fontId="19" fillId="11" borderId="55" xfId="0" applyFont="1" applyFill="1" applyBorder="1" applyAlignment="1">
      <alignment horizontal="center" vertical="center" wrapText="1"/>
    </xf>
    <xf numFmtId="0" fontId="19" fillId="11" borderId="62" xfId="0" applyFont="1" applyFill="1" applyBorder="1" applyAlignment="1">
      <alignment horizontal="center" vertical="center" wrapText="1"/>
    </xf>
    <xf numFmtId="9" fontId="15" fillId="0" borderId="65" xfId="0" applyNumberFormat="1"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9" fontId="23" fillId="0" borderId="40" xfId="0" applyNumberFormat="1" applyFont="1" applyBorder="1" applyAlignment="1">
      <alignment horizontal="center"/>
    </xf>
    <xf numFmtId="0" fontId="23" fillId="0" borderId="39" xfId="0" applyFont="1" applyBorder="1" applyAlignment="1">
      <alignment horizontal="center"/>
    </xf>
    <xf numFmtId="0" fontId="23" fillId="0" borderId="64" xfId="0" applyFont="1" applyBorder="1" applyAlignment="1">
      <alignment horizontal="center"/>
    </xf>
    <xf numFmtId="9" fontId="23" fillId="0" borderId="65" xfId="0" applyNumberFormat="1" applyFont="1" applyBorder="1" applyAlignment="1">
      <alignment horizontal="center"/>
    </xf>
    <xf numFmtId="0" fontId="23" fillId="0" borderId="12" xfId="0" applyFont="1" applyBorder="1" applyAlignment="1">
      <alignment horizontal="center"/>
    </xf>
    <xf numFmtId="0" fontId="23" fillId="0" borderId="13" xfId="0" applyFont="1" applyBorder="1" applyAlignment="1">
      <alignment horizontal="center"/>
    </xf>
    <xf numFmtId="0" fontId="24" fillId="0" borderId="16" xfId="0" applyFont="1" applyBorder="1" applyAlignment="1" applyProtection="1">
      <alignment horizontal="center" vertical="top" wrapText="1"/>
      <protection locked="0"/>
    </xf>
    <xf numFmtId="0" fontId="24" fillId="0" borderId="14" xfId="0" applyFont="1" applyBorder="1" applyAlignment="1" applyProtection="1">
      <alignment horizontal="center" vertical="top" wrapText="1"/>
      <protection locked="0"/>
    </xf>
    <xf numFmtId="0" fontId="24" fillId="0" borderId="15" xfId="0" applyFont="1" applyBorder="1" applyAlignment="1" applyProtection="1">
      <alignment horizontal="center" vertical="top" wrapText="1"/>
      <protection locked="0"/>
    </xf>
    <xf numFmtId="0" fontId="19" fillId="11" borderId="58" xfId="0" applyFont="1" applyFill="1" applyBorder="1" applyAlignment="1">
      <alignment horizontal="center" vertical="center" wrapText="1"/>
    </xf>
    <xf numFmtId="0" fontId="19" fillId="11" borderId="59" xfId="0" applyFont="1" applyFill="1" applyBorder="1" applyAlignment="1">
      <alignment horizontal="center" vertical="center" wrapText="1"/>
    </xf>
    <xf numFmtId="0" fontId="19" fillId="11" borderId="60" xfId="0" applyFont="1" applyFill="1" applyBorder="1" applyAlignment="1">
      <alignment horizontal="center"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9" fontId="23" fillId="0" borderId="66" xfId="0" applyNumberFormat="1" applyFont="1" applyBorder="1" applyAlignment="1">
      <alignment horizontal="center"/>
    </xf>
    <xf numFmtId="0" fontId="23" fillId="0" borderId="52" xfId="0" applyFont="1" applyBorder="1" applyAlignment="1">
      <alignment horizontal="center"/>
    </xf>
    <xf numFmtId="0" fontId="23" fillId="0" borderId="53" xfId="0" applyFont="1" applyBorder="1" applyAlignment="1">
      <alignment horizontal="center"/>
    </xf>
    <xf numFmtId="0" fontId="15" fillId="0" borderId="63" xfId="0" applyFont="1" applyBorder="1" applyAlignment="1">
      <alignment horizontal="left" vertical="center" wrapText="1"/>
    </xf>
    <xf numFmtId="0" fontId="15" fillId="0" borderId="39" xfId="0" applyFont="1" applyBorder="1" applyAlignment="1">
      <alignment horizontal="left" vertical="center" wrapText="1"/>
    </xf>
    <xf numFmtId="0" fontId="15" fillId="0" borderId="64" xfId="0" applyFont="1" applyBorder="1" applyAlignment="1">
      <alignment horizontal="left" vertical="center" wrapText="1"/>
    </xf>
    <xf numFmtId="0" fontId="15" fillId="0" borderId="51" xfId="0" applyFont="1" applyBorder="1" applyAlignment="1">
      <alignment horizontal="left" vertical="center" wrapText="1"/>
    </xf>
    <xf numFmtId="0" fontId="15" fillId="0" borderId="52" xfId="0" applyFont="1" applyBorder="1" applyAlignment="1">
      <alignment horizontal="left" vertical="center" wrapText="1"/>
    </xf>
    <xf numFmtId="0" fontId="15" fillId="0" borderId="53" xfId="0" applyFont="1" applyBorder="1" applyAlignment="1">
      <alignment horizontal="left" vertical="center" wrapText="1"/>
    </xf>
    <xf numFmtId="0" fontId="24" fillId="0" borderId="6" xfId="0" applyFont="1" applyBorder="1" applyAlignment="1" applyProtection="1">
      <alignment horizontal="center" vertical="top" wrapText="1"/>
      <protection locked="0"/>
    </xf>
    <xf numFmtId="0" fontId="24" fillId="0" borderId="1" xfId="0" applyFont="1" applyBorder="1" applyAlignment="1" applyProtection="1">
      <alignment horizontal="center" vertical="top" wrapText="1"/>
      <protection locked="0"/>
    </xf>
    <xf numFmtId="0" fontId="24" fillId="0" borderId="7" xfId="0" applyFont="1" applyBorder="1" applyAlignment="1" applyProtection="1">
      <alignment horizontal="center" vertical="top" wrapText="1"/>
      <protection locked="0"/>
    </xf>
    <xf numFmtId="0" fontId="24" fillId="0" borderId="8" xfId="0" applyFont="1" applyBorder="1" applyAlignment="1" applyProtection="1">
      <alignment horizontal="center" vertical="top" wrapText="1"/>
      <protection locked="0"/>
    </xf>
    <xf numFmtId="0" fontId="24" fillId="0" borderId="9" xfId="0" applyFont="1" applyBorder="1" applyAlignment="1" applyProtection="1">
      <alignment horizontal="center" vertical="top" wrapText="1"/>
      <protection locked="0"/>
    </xf>
    <xf numFmtId="0" fontId="24" fillId="0" borderId="10" xfId="0" applyFont="1" applyBorder="1" applyAlignment="1" applyProtection="1">
      <alignment horizontal="center" vertical="top" wrapText="1"/>
      <protection locked="0"/>
    </xf>
    <xf numFmtId="0" fontId="19" fillId="4" borderId="3" xfId="0" applyFont="1" applyFill="1" applyBorder="1" applyAlignment="1" applyProtection="1">
      <alignment horizontal="center" wrapText="1"/>
      <protection locked="0"/>
    </xf>
    <xf numFmtId="0" fontId="15" fillId="4" borderId="4" xfId="0" applyFont="1" applyFill="1" applyBorder="1" applyAlignment="1" applyProtection="1">
      <alignment horizontal="center" wrapText="1"/>
      <protection locked="0"/>
    </xf>
    <xf numFmtId="0" fontId="15" fillId="4" borderId="5" xfId="0" applyFont="1" applyFill="1" applyBorder="1" applyAlignment="1" applyProtection="1">
      <alignment horizontal="center" wrapText="1"/>
      <protection locked="0"/>
    </xf>
    <xf numFmtId="0" fontId="24" fillId="7" borderId="11" xfId="0" applyFont="1" applyFill="1" applyBorder="1" applyAlignment="1" applyProtection="1">
      <alignment horizontal="center" vertical="top" wrapText="1"/>
      <protection locked="0"/>
    </xf>
    <xf numFmtId="0" fontId="24" fillId="7" borderId="12" xfId="0" applyFont="1" applyFill="1" applyBorder="1" applyAlignment="1" applyProtection="1">
      <alignment horizontal="center" vertical="top" wrapText="1"/>
      <protection locked="0"/>
    </xf>
    <xf numFmtId="0" fontId="24" fillId="7" borderId="13" xfId="0" applyFont="1" applyFill="1" applyBorder="1" applyAlignment="1" applyProtection="1">
      <alignment horizontal="center" vertical="top" wrapText="1"/>
      <protection locked="0"/>
    </xf>
    <xf numFmtId="0" fontId="24" fillId="0" borderId="54" xfId="0" applyFont="1" applyBorder="1" applyAlignment="1" applyProtection="1">
      <alignment horizontal="center" vertical="top" wrapText="1"/>
      <protection locked="0"/>
    </xf>
    <xf numFmtId="0" fontId="24" fillId="0" borderId="67" xfId="0" applyFont="1" applyBorder="1" applyAlignment="1" applyProtection="1">
      <alignment horizontal="center" vertical="top" wrapText="1"/>
      <protection locked="0"/>
    </xf>
    <xf numFmtId="0" fontId="24" fillId="0" borderId="69" xfId="0" applyFont="1" applyBorder="1" applyAlignment="1" applyProtection="1">
      <alignment horizontal="center" vertical="top" wrapText="1"/>
      <protection locked="0"/>
    </xf>
    <xf numFmtId="0" fontId="24" fillId="0" borderId="30" xfId="0" applyFont="1" applyBorder="1" applyAlignment="1" applyProtection="1">
      <alignment horizontal="center" vertical="top" wrapText="1"/>
      <protection locked="0"/>
    </xf>
    <xf numFmtId="14" fontId="10" fillId="0" borderId="81" xfId="0" applyNumberFormat="1" applyFont="1" applyBorder="1" applyAlignment="1" applyProtection="1">
      <alignment horizontal="center" vertical="top" wrapText="1"/>
      <protection locked="0"/>
    </xf>
    <xf numFmtId="0" fontId="10" fillId="0" borderId="68" xfId="0" applyFont="1" applyBorder="1" applyAlignment="1" applyProtection="1">
      <alignment horizontal="center" vertical="top" wrapText="1"/>
      <protection locked="0"/>
    </xf>
    <xf numFmtId="0" fontId="10" fillId="0" borderId="82" xfId="0" applyFont="1" applyBorder="1" applyAlignment="1" applyProtection="1">
      <alignment horizontal="center" vertical="top" wrapText="1"/>
      <protection locked="0"/>
    </xf>
    <xf numFmtId="0" fontId="10" fillId="0" borderId="54" xfId="0" applyFont="1" applyBorder="1" applyAlignment="1" applyProtection="1">
      <alignment horizontal="center" vertical="top" wrapText="1"/>
      <protection locked="0"/>
    </xf>
    <xf numFmtId="0" fontId="10" fillId="0" borderId="78" xfId="0" applyFont="1" applyBorder="1" applyAlignment="1" applyProtection="1">
      <alignment horizontal="center" vertical="top" wrapText="1"/>
      <protection locked="0"/>
    </xf>
    <xf numFmtId="0" fontId="10" fillId="0" borderId="30" xfId="0" applyFont="1" applyBorder="1" applyAlignment="1" applyProtection="1">
      <alignment horizontal="center" vertical="top" wrapText="1"/>
      <protection locked="0"/>
    </xf>
    <xf numFmtId="14" fontId="10" fillId="0" borderId="54" xfId="0" applyNumberFormat="1" applyFont="1" applyBorder="1" applyAlignment="1" applyProtection="1">
      <alignment horizontal="center" vertical="top" wrapText="1"/>
      <protection locked="0"/>
    </xf>
    <xf numFmtId="14" fontId="10" fillId="0" borderId="78" xfId="0" applyNumberFormat="1" applyFont="1" applyBorder="1" applyAlignment="1" applyProtection="1">
      <alignment horizontal="center" vertical="top" wrapText="1"/>
      <protection locked="0"/>
    </xf>
    <xf numFmtId="14" fontId="10" fillId="0" borderId="30" xfId="0" applyNumberFormat="1" applyFont="1" applyBorder="1" applyAlignment="1" applyProtection="1">
      <alignment horizontal="center" vertical="top" wrapText="1"/>
      <protection locked="0"/>
    </xf>
    <xf numFmtId="0" fontId="22" fillId="10" borderId="3" xfId="0" applyFont="1" applyFill="1" applyBorder="1" applyAlignment="1" applyProtection="1">
      <alignment horizontal="center" vertical="top" wrapText="1"/>
      <protection locked="0"/>
    </xf>
    <xf numFmtId="0" fontId="22" fillId="10" borderId="4" xfId="0" applyFont="1" applyFill="1" applyBorder="1" applyAlignment="1" applyProtection="1">
      <alignment horizontal="center" vertical="top" wrapText="1"/>
      <protection locked="0"/>
    </xf>
    <xf numFmtId="0" fontId="22" fillId="10" borderId="5" xfId="0" applyFont="1" applyFill="1" applyBorder="1" applyAlignment="1" applyProtection="1">
      <alignment horizontal="center" vertical="top" wrapText="1"/>
      <protection locked="0"/>
    </xf>
    <xf numFmtId="0" fontId="22" fillId="11" borderId="32" xfId="0" applyFont="1" applyFill="1" applyBorder="1" applyAlignment="1" applyProtection="1">
      <alignment horizontal="center" vertical="top" wrapText="1"/>
      <protection locked="0"/>
    </xf>
    <xf numFmtId="0" fontId="22" fillId="11" borderId="29" xfId="0" applyFont="1" applyFill="1" applyBorder="1" applyAlignment="1" applyProtection="1">
      <alignment horizontal="center" vertical="top" wrapText="1"/>
      <protection locked="0"/>
    </xf>
    <xf numFmtId="0" fontId="22" fillId="11" borderId="33" xfId="0" applyFont="1" applyFill="1" applyBorder="1" applyAlignment="1" applyProtection="1">
      <alignment horizontal="center" vertical="top" wrapText="1"/>
      <protection locked="0"/>
    </xf>
    <xf numFmtId="0" fontId="15" fillId="12" borderId="3" xfId="0" applyFont="1" applyFill="1" applyBorder="1" applyAlignment="1" applyProtection="1">
      <alignment horizontal="center" vertical="top" wrapText="1"/>
      <protection locked="0"/>
    </xf>
    <xf numFmtId="0" fontId="15" fillId="12" borderId="4" xfId="0" applyFont="1" applyFill="1" applyBorder="1" applyAlignment="1" applyProtection="1">
      <alignment horizontal="center" vertical="top" wrapText="1"/>
      <protection locked="0"/>
    </xf>
    <xf numFmtId="0" fontId="15" fillId="12" borderId="5" xfId="0" applyFont="1" applyFill="1" applyBorder="1" applyAlignment="1" applyProtection="1">
      <alignment horizontal="center" vertical="top" wrapText="1"/>
      <protection locked="0"/>
    </xf>
    <xf numFmtId="0" fontId="15" fillId="6" borderId="3" xfId="0" applyFont="1" applyFill="1" applyBorder="1" applyAlignment="1" applyProtection="1">
      <alignment horizontal="center" vertical="top" wrapText="1"/>
      <protection locked="0"/>
    </xf>
    <xf numFmtId="0" fontId="15" fillId="6" borderId="4" xfId="0" applyFont="1" applyFill="1" applyBorder="1" applyAlignment="1" applyProtection="1">
      <alignment horizontal="center" vertical="top" wrapText="1"/>
      <protection locked="0"/>
    </xf>
    <xf numFmtId="0" fontId="15" fillId="6" borderId="5" xfId="0" applyFont="1" applyFill="1" applyBorder="1" applyAlignment="1" applyProtection="1">
      <alignment horizontal="center" vertical="top" wrapText="1"/>
      <protection locked="0"/>
    </xf>
    <xf numFmtId="0" fontId="10" fillId="0" borderId="79" xfId="0" applyFont="1" applyBorder="1" applyAlignment="1" applyProtection="1">
      <alignment horizontal="center" vertical="top" wrapText="1"/>
      <protection locked="0"/>
    </xf>
    <xf numFmtId="0" fontId="10" fillId="0" borderId="77" xfId="0" applyFont="1" applyBorder="1" applyAlignment="1" applyProtection="1">
      <alignment horizontal="center" vertical="top" wrapText="1"/>
      <protection locked="0"/>
    </xf>
    <xf numFmtId="0" fontId="10" fillId="0" borderId="80" xfId="0" applyFont="1" applyBorder="1" applyAlignment="1" applyProtection="1">
      <alignment horizontal="center" vertical="top" wrapText="1"/>
      <protection locked="0"/>
    </xf>
  </cellXfs>
  <cellStyles count="7">
    <cellStyle name="Normal" xfId="0" builtinId="0"/>
    <cellStyle name="Normal 2" xfId="1" xr:uid="{00000000-0005-0000-0000-000002000000}"/>
    <cellStyle name="Normal 3" xfId="2" xr:uid="{00000000-0005-0000-0000-000003000000}"/>
    <cellStyle name="Normal 3 2" xfId="4" xr:uid="{00000000-0005-0000-0000-000004000000}"/>
    <cellStyle name="Normal 4" xfId="3" xr:uid="{00000000-0005-0000-0000-000005000000}"/>
    <cellStyle name="Normal 5" xfId="5" xr:uid="{00000000-0005-0000-0000-000006000000}"/>
    <cellStyle name="Porcentaje"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04FE4-449C-4CB9-917D-83D36058D561}">
  <sheetPr>
    <tabColor rgb="FF00B0F0"/>
  </sheetPr>
  <dimension ref="A1:G73"/>
  <sheetViews>
    <sheetView tabSelected="1" zoomScaleNormal="100" zoomScaleSheetLayoutView="80" zoomScalePageLayoutView="55" workbookViewId="0">
      <selection activeCell="A5" sqref="A5:G7"/>
    </sheetView>
  </sheetViews>
  <sheetFormatPr baseColWidth="10" defaultColWidth="11.42578125" defaultRowHeight="16.5"/>
  <cols>
    <col min="1" max="1" width="30.85546875" style="23" customWidth="1"/>
    <col min="2" max="2" width="21.5703125" style="24" customWidth="1"/>
    <col min="3" max="3" width="35.5703125" style="25" customWidth="1"/>
    <col min="4" max="4" width="56.85546875" style="24" customWidth="1"/>
    <col min="5" max="5" width="19" style="24" customWidth="1"/>
    <col min="6" max="6" width="35.28515625" style="26" customWidth="1"/>
    <col min="7" max="7" width="11.140625" style="26" customWidth="1"/>
    <col min="8" max="16384" width="11.42578125" style="1"/>
  </cols>
  <sheetData>
    <row r="1" spans="1:7" ht="17.25" thickBot="1">
      <c r="A1" s="88" t="s">
        <v>20</v>
      </c>
      <c r="B1" s="89"/>
      <c r="C1" s="89"/>
      <c r="D1" s="89"/>
      <c r="E1" s="89"/>
      <c r="F1" s="89"/>
      <c r="G1" s="90"/>
    </row>
    <row r="2" spans="1:7" ht="17.25" customHeight="1" thickBot="1">
      <c r="A2" s="91" t="s">
        <v>19</v>
      </c>
      <c r="B2" s="92"/>
      <c r="C2" s="92"/>
      <c r="D2" s="92"/>
      <c r="E2" s="92"/>
      <c r="F2" s="92"/>
      <c r="G2" s="93"/>
    </row>
    <row r="3" spans="1:7" s="2" customFormat="1" ht="17.25" thickBot="1">
      <c r="A3" s="94" t="s">
        <v>359</v>
      </c>
      <c r="B3" s="95"/>
      <c r="C3" s="95"/>
      <c r="D3" s="95"/>
      <c r="E3" s="95"/>
      <c r="F3" s="95"/>
      <c r="G3" s="96"/>
    </row>
    <row r="4" spans="1:7" s="2" customFormat="1" ht="17.25" thickBot="1">
      <c r="A4" s="97" t="s">
        <v>213</v>
      </c>
      <c r="B4" s="98"/>
      <c r="C4" s="98"/>
      <c r="D4" s="98"/>
      <c r="E4" s="98"/>
      <c r="F4" s="98"/>
      <c r="G4" s="99"/>
    </row>
    <row r="5" spans="1:7" s="47" customFormat="1" ht="69.75" customHeight="1">
      <c r="A5" s="100" t="s">
        <v>333</v>
      </c>
      <c r="B5" s="101"/>
      <c r="C5" s="101"/>
      <c r="D5" s="101"/>
      <c r="E5" s="101"/>
      <c r="F5" s="101"/>
      <c r="G5" s="102"/>
    </row>
    <row r="6" spans="1:7" s="48" customFormat="1" ht="155.25" customHeight="1">
      <c r="A6" s="103"/>
      <c r="B6" s="104"/>
      <c r="C6" s="104"/>
      <c r="D6" s="104"/>
      <c r="E6" s="104"/>
      <c r="F6" s="104"/>
      <c r="G6" s="105"/>
    </row>
    <row r="7" spans="1:7" s="48" customFormat="1" ht="273.75" customHeight="1">
      <c r="A7" s="103"/>
      <c r="B7" s="104"/>
      <c r="C7" s="104"/>
      <c r="D7" s="104"/>
      <c r="E7" s="104"/>
      <c r="F7" s="104"/>
      <c r="G7" s="105"/>
    </row>
    <row r="8" spans="1:7" s="48" customFormat="1" ht="144" customHeight="1">
      <c r="A8" s="106" t="s">
        <v>298</v>
      </c>
      <c r="B8" s="107"/>
      <c r="C8" s="107"/>
      <c r="D8" s="107"/>
      <c r="E8" s="107"/>
      <c r="F8" s="107"/>
      <c r="G8" s="108"/>
    </row>
    <row r="9" spans="1:7" s="48" customFormat="1" ht="100.5" customHeight="1" thickBot="1">
      <c r="A9" s="109" t="s">
        <v>332</v>
      </c>
      <c r="B9" s="110"/>
      <c r="C9" s="110"/>
      <c r="D9" s="110"/>
      <c r="E9" s="110"/>
      <c r="F9" s="110"/>
      <c r="G9" s="111"/>
    </row>
    <row r="10" spans="1:7" s="48" customFormat="1" ht="20.25" customHeight="1" thickBot="1">
      <c r="A10" s="119" t="s">
        <v>129</v>
      </c>
      <c r="B10" s="120"/>
      <c r="C10" s="120"/>
      <c r="D10" s="120"/>
      <c r="E10" s="120"/>
      <c r="F10" s="120"/>
      <c r="G10" s="121"/>
    </row>
    <row r="11" spans="1:7" s="48" customFormat="1" ht="20.25" customHeight="1" thickBot="1">
      <c r="A11" s="69" t="s">
        <v>123</v>
      </c>
      <c r="B11" s="122" t="s">
        <v>124</v>
      </c>
      <c r="C11" s="122"/>
      <c r="D11" s="122"/>
      <c r="E11" s="122"/>
      <c r="F11" s="122"/>
      <c r="G11" s="123"/>
    </row>
    <row r="12" spans="1:7" s="48" customFormat="1" ht="23.25" customHeight="1" thickBot="1">
      <c r="A12" s="128" t="s">
        <v>218</v>
      </c>
      <c r="B12" s="129"/>
      <c r="C12" s="129"/>
      <c r="D12" s="129"/>
      <c r="E12" s="129"/>
      <c r="F12" s="129"/>
      <c r="G12" s="130"/>
    </row>
    <row r="13" spans="1:7" s="48" customFormat="1" ht="23.25" customHeight="1" thickBot="1">
      <c r="A13" s="116" t="s">
        <v>219</v>
      </c>
      <c r="B13" s="117"/>
      <c r="C13" s="117"/>
      <c r="D13" s="117"/>
      <c r="E13" s="117"/>
      <c r="F13" s="117"/>
      <c r="G13" s="118"/>
    </row>
    <row r="14" spans="1:7" s="48" customFormat="1" ht="21.75" customHeight="1">
      <c r="A14" s="67">
        <v>1</v>
      </c>
      <c r="B14" s="124" t="s">
        <v>214</v>
      </c>
      <c r="C14" s="124"/>
      <c r="D14" s="124"/>
      <c r="E14" s="124"/>
      <c r="F14" s="124"/>
      <c r="G14" s="125"/>
    </row>
    <row r="15" spans="1:7" s="48" customFormat="1" ht="21" customHeight="1">
      <c r="A15" s="65">
        <v>2</v>
      </c>
      <c r="B15" s="126" t="s">
        <v>215</v>
      </c>
      <c r="C15" s="126"/>
      <c r="D15" s="126"/>
      <c r="E15" s="126"/>
      <c r="F15" s="126"/>
      <c r="G15" s="127"/>
    </row>
    <row r="16" spans="1:7" s="48" customFormat="1" ht="35.25" customHeight="1">
      <c r="A16" s="65">
        <v>3</v>
      </c>
      <c r="B16" s="112" t="s">
        <v>216</v>
      </c>
      <c r="C16" s="112"/>
      <c r="D16" s="112"/>
      <c r="E16" s="112"/>
      <c r="F16" s="112"/>
      <c r="G16" s="113"/>
    </row>
    <row r="17" spans="1:7" ht="21.75" customHeight="1" thickBot="1">
      <c r="A17" s="68">
        <v>4</v>
      </c>
      <c r="B17" s="114" t="s">
        <v>217</v>
      </c>
      <c r="C17" s="114"/>
      <c r="D17" s="114"/>
      <c r="E17" s="114"/>
      <c r="F17" s="114"/>
      <c r="G17" s="115"/>
    </row>
    <row r="18" spans="1:7" s="48" customFormat="1" ht="23.25" customHeight="1" thickBot="1">
      <c r="A18" s="116" t="s">
        <v>220</v>
      </c>
      <c r="B18" s="117"/>
      <c r="C18" s="117"/>
      <c r="D18" s="117"/>
      <c r="E18" s="117"/>
      <c r="F18" s="117"/>
      <c r="G18" s="118"/>
    </row>
    <row r="19" spans="1:7" s="48" customFormat="1" ht="24" customHeight="1">
      <c r="A19" s="67">
        <v>1</v>
      </c>
      <c r="B19" s="124" t="s">
        <v>221</v>
      </c>
      <c r="C19" s="124"/>
      <c r="D19" s="124"/>
      <c r="E19" s="124"/>
      <c r="F19" s="124"/>
      <c r="G19" s="125"/>
    </row>
    <row r="20" spans="1:7" s="48" customFormat="1" ht="21.75" customHeight="1">
      <c r="A20" s="65">
        <v>2</v>
      </c>
      <c r="B20" s="126" t="s">
        <v>222</v>
      </c>
      <c r="C20" s="126"/>
      <c r="D20" s="126"/>
      <c r="E20" s="126"/>
      <c r="F20" s="126"/>
      <c r="G20" s="127"/>
    </row>
    <row r="21" spans="1:7" s="48" customFormat="1" ht="19.5" customHeight="1">
      <c r="A21" s="65">
        <v>3</v>
      </c>
      <c r="B21" s="112" t="s">
        <v>223</v>
      </c>
      <c r="C21" s="112"/>
      <c r="D21" s="112"/>
      <c r="E21" s="112"/>
      <c r="F21" s="112"/>
      <c r="G21" s="113"/>
    </row>
    <row r="22" spans="1:7" ht="33" customHeight="1">
      <c r="A22" s="65">
        <v>4</v>
      </c>
      <c r="B22" s="126" t="s">
        <v>224</v>
      </c>
      <c r="C22" s="126"/>
      <c r="D22" s="126"/>
      <c r="E22" s="126"/>
      <c r="F22" s="126"/>
      <c r="G22" s="127"/>
    </row>
    <row r="23" spans="1:7" ht="21.75" customHeight="1" thickBot="1">
      <c r="A23" s="68">
        <v>5</v>
      </c>
      <c r="B23" s="114" t="s">
        <v>225</v>
      </c>
      <c r="C23" s="114"/>
      <c r="D23" s="114"/>
      <c r="E23" s="114"/>
      <c r="F23" s="114"/>
      <c r="G23" s="115"/>
    </row>
    <row r="24" spans="1:7" s="48" customFormat="1" ht="23.25" customHeight="1" thickBot="1">
      <c r="A24" s="116" t="s">
        <v>226</v>
      </c>
      <c r="B24" s="117"/>
      <c r="C24" s="117"/>
      <c r="D24" s="117"/>
      <c r="E24" s="117"/>
      <c r="F24" s="117"/>
      <c r="G24" s="118"/>
    </row>
    <row r="25" spans="1:7" s="48" customFormat="1" ht="23.25" customHeight="1">
      <c r="A25" s="67">
        <v>1</v>
      </c>
      <c r="B25" s="124" t="s">
        <v>227</v>
      </c>
      <c r="C25" s="124"/>
      <c r="D25" s="124"/>
      <c r="E25" s="124"/>
      <c r="F25" s="124"/>
      <c r="G25" s="125"/>
    </row>
    <row r="26" spans="1:7" s="48" customFormat="1" ht="21.75" customHeight="1">
      <c r="A26" s="65">
        <v>2</v>
      </c>
      <c r="B26" s="126" t="s">
        <v>228</v>
      </c>
      <c r="C26" s="126"/>
      <c r="D26" s="126"/>
      <c r="E26" s="126"/>
      <c r="F26" s="126"/>
      <c r="G26" s="127"/>
    </row>
    <row r="27" spans="1:7" s="48" customFormat="1" ht="21" customHeight="1">
      <c r="A27" s="65">
        <v>3</v>
      </c>
      <c r="B27" s="112" t="s">
        <v>229</v>
      </c>
      <c r="C27" s="112"/>
      <c r="D27" s="112"/>
      <c r="E27" s="112"/>
      <c r="F27" s="112"/>
      <c r="G27" s="113"/>
    </row>
    <row r="28" spans="1:7" ht="23.25" customHeight="1">
      <c r="A28" s="65">
        <v>4</v>
      </c>
      <c r="B28" s="126" t="s">
        <v>230</v>
      </c>
      <c r="C28" s="126"/>
      <c r="D28" s="126"/>
      <c r="E28" s="126"/>
      <c r="F28" s="126"/>
      <c r="G28" s="127"/>
    </row>
    <row r="29" spans="1:7" ht="22.5" customHeight="1">
      <c r="A29" s="65">
        <v>5</v>
      </c>
      <c r="B29" s="126" t="s">
        <v>231</v>
      </c>
      <c r="C29" s="126"/>
      <c r="D29" s="126"/>
      <c r="E29" s="126"/>
      <c r="F29" s="126"/>
      <c r="G29" s="127"/>
    </row>
    <row r="30" spans="1:7" ht="22.5" customHeight="1" thickBot="1">
      <c r="A30" s="66">
        <v>6</v>
      </c>
      <c r="B30" s="131" t="s">
        <v>232</v>
      </c>
      <c r="C30" s="131"/>
      <c r="D30" s="131"/>
      <c r="E30" s="131"/>
      <c r="F30" s="131"/>
      <c r="G30" s="132"/>
    </row>
    <row r="41" spans="1:1">
      <c r="A41" s="70" t="s">
        <v>299</v>
      </c>
    </row>
    <row r="42" spans="1:1">
      <c r="A42" s="70" t="s">
        <v>300</v>
      </c>
    </row>
    <row r="43" spans="1:1">
      <c r="A43" s="70" t="s">
        <v>301</v>
      </c>
    </row>
    <row r="44" spans="1:1">
      <c r="A44" s="70" t="s">
        <v>302</v>
      </c>
    </row>
    <row r="45" spans="1:1">
      <c r="A45" s="70" t="s">
        <v>303</v>
      </c>
    </row>
    <row r="46" spans="1:1">
      <c r="A46" s="70" t="s">
        <v>304</v>
      </c>
    </row>
    <row r="47" spans="1:1">
      <c r="A47" s="70" t="s">
        <v>305</v>
      </c>
    </row>
    <row r="48" spans="1:1">
      <c r="A48" s="70" t="s">
        <v>306</v>
      </c>
    </row>
    <row r="49" spans="1:1">
      <c r="A49" s="70" t="s">
        <v>307</v>
      </c>
    </row>
    <row r="50" spans="1:1">
      <c r="A50" s="70" t="s">
        <v>308</v>
      </c>
    </row>
    <row r="51" spans="1:1">
      <c r="A51" s="70" t="s">
        <v>309</v>
      </c>
    </row>
    <row r="52" spans="1:1">
      <c r="A52" s="70" t="s">
        <v>310</v>
      </c>
    </row>
    <row r="53" spans="1:1">
      <c r="A53" s="70" t="s">
        <v>311</v>
      </c>
    </row>
    <row r="54" spans="1:1">
      <c r="A54" s="70" t="s">
        <v>312</v>
      </c>
    </row>
    <row r="55" spans="1:1">
      <c r="A55" s="70" t="s">
        <v>313</v>
      </c>
    </row>
    <row r="56" spans="1:1">
      <c r="A56" s="70" t="s">
        <v>314</v>
      </c>
    </row>
    <row r="57" spans="1:1">
      <c r="A57" s="70" t="s">
        <v>315</v>
      </c>
    </row>
    <row r="58" spans="1:1">
      <c r="A58" s="70" t="s">
        <v>316</v>
      </c>
    </row>
    <row r="59" spans="1:1">
      <c r="A59" s="70" t="s">
        <v>317</v>
      </c>
    </row>
    <row r="60" spans="1:1">
      <c r="A60" s="70" t="s">
        <v>318</v>
      </c>
    </row>
    <row r="61" spans="1:1">
      <c r="A61" s="70" t="s">
        <v>319</v>
      </c>
    </row>
    <row r="62" spans="1:1">
      <c r="A62" s="70" t="s">
        <v>331</v>
      </c>
    </row>
    <row r="63" spans="1:1">
      <c r="A63" s="70" t="s">
        <v>320</v>
      </c>
    </row>
    <row r="64" spans="1:1">
      <c r="A64" s="70" t="s">
        <v>321</v>
      </c>
    </row>
    <row r="65" spans="1:1">
      <c r="A65" s="70" t="s">
        <v>322</v>
      </c>
    </row>
    <row r="66" spans="1:1">
      <c r="A66" s="70" t="s">
        <v>323</v>
      </c>
    </row>
    <row r="67" spans="1:1">
      <c r="A67" s="70" t="s">
        <v>324</v>
      </c>
    </row>
    <row r="68" spans="1:1">
      <c r="A68" s="70" t="s">
        <v>325</v>
      </c>
    </row>
    <row r="69" spans="1:1">
      <c r="A69" s="70" t="s">
        <v>326</v>
      </c>
    </row>
    <row r="70" spans="1:1">
      <c r="A70" s="70" t="s">
        <v>327</v>
      </c>
    </row>
    <row r="71" spans="1:1">
      <c r="A71" s="70" t="s">
        <v>328</v>
      </c>
    </row>
    <row r="72" spans="1:1">
      <c r="A72" s="70" t="s">
        <v>329</v>
      </c>
    </row>
    <row r="73" spans="1:1">
      <c r="A73" s="70" t="s">
        <v>330</v>
      </c>
    </row>
  </sheetData>
  <sheetProtection algorithmName="SHA-512" hashValue="VoL7PlT/g6n8I1eC6AYNVhdnIyk6o7e1QwiUaL28xt7OyK09mf1qB+Wk14/ms1JeNoZNvzDC0g8ELxo3tyzfsA==" saltValue="qxPitOI5atz24TuMuGDS+Q==" spinCount="100000" sheet="1" objects="1" scenarios="1"/>
  <mergeCells count="28">
    <mergeCell ref="B28:G28"/>
    <mergeCell ref="B29:G29"/>
    <mergeCell ref="B30:G30"/>
    <mergeCell ref="B23:G23"/>
    <mergeCell ref="A24:G24"/>
    <mergeCell ref="B25:G25"/>
    <mergeCell ref="B26:G26"/>
    <mergeCell ref="B27:G27"/>
    <mergeCell ref="A18:G18"/>
    <mergeCell ref="B19:G19"/>
    <mergeCell ref="B20:G20"/>
    <mergeCell ref="B21:G21"/>
    <mergeCell ref="B22:G22"/>
    <mergeCell ref="A8:G8"/>
    <mergeCell ref="A9:G9"/>
    <mergeCell ref="B16:G16"/>
    <mergeCell ref="B17:G17"/>
    <mergeCell ref="A13:G13"/>
    <mergeCell ref="A10:G10"/>
    <mergeCell ref="B11:G11"/>
    <mergeCell ref="B14:G14"/>
    <mergeCell ref="B15:G15"/>
    <mergeCell ref="A12:G12"/>
    <mergeCell ref="A1:G1"/>
    <mergeCell ref="A2:G2"/>
    <mergeCell ref="A3:G3"/>
    <mergeCell ref="A4:G4"/>
    <mergeCell ref="A5:G7"/>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FUNCIONAMIENTO&amp;RIN53.IVC
29/07/2024
Versión 1
Página &amp;P de &amp;N 
Clasificación de la Información
CLASIFICADA </oddHeader>
    <oddFooter>&amp;C&amp;"Tempus Sans ITC,Normal"&amp;G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68971-74D6-4596-BC86-1E5C76D83494}">
  <sheetPr>
    <tabColor rgb="FF00B0F0"/>
  </sheetPr>
  <dimension ref="A1:G61"/>
  <sheetViews>
    <sheetView tabSelected="1" zoomScaleNormal="100" zoomScaleSheetLayoutView="80" zoomScalePageLayoutView="55" workbookViewId="0">
      <selection activeCell="A5" sqref="A5:G7"/>
    </sheetView>
  </sheetViews>
  <sheetFormatPr baseColWidth="10" defaultColWidth="11.42578125" defaultRowHeight="16.5"/>
  <cols>
    <col min="1" max="1" width="30.85546875" style="23" customWidth="1"/>
    <col min="2" max="2" width="21.5703125" style="24" customWidth="1"/>
    <col min="3" max="3" width="35.5703125" style="25" customWidth="1"/>
    <col min="4" max="4" width="56.85546875" style="24" customWidth="1"/>
    <col min="5" max="5" width="19" style="24" customWidth="1"/>
    <col min="6" max="6" width="35.28515625" style="26" customWidth="1"/>
    <col min="7" max="7" width="11.140625" style="26" customWidth="1"/>
    <col min="8" max="16384" width="11.42578125" style="1"/>
  </cols>
  <sheetData>
    <row r="1" spans="1:7" ht="17.25" thickBot="1">
      <c r="A1" s="88" t="s">
        <v>20</v>
      </c>
      <c r="B1" s="89"/>
      <c r="C1" s="89"/>
      <c r="D1" s="89"/>
      <c r="E1" s="89"/>
      <c r="F1" s="89"/>
      <c r="G1" s="90"/>
    </row>
    <row r="2" spans="1:7" ht="17.25" customHeight="1" thickBot="1">
      <c r="A2" s="91" t="s">
        <v>19</v>
      </c>
      <c r="B2" s="92"/>
      <c r="C2" s="92"/>
      <c r="D2" s="92"/>
      <c r="E2" s="92"/>
      <c r="F2" s="92"/>
      <c r="G2" s="93"/>
    </row>
    <row r="3" spans="1:7" s="2" customFormat="1" ht="17.25" thickBot="1">
      <c r="A3" s="94" t="s">
        <v>453</v>
      </c>
      <c r="B3" s="95"/>
      <c r="C3" s="95"/>
      <c r="D3" s="95"/>
      <c r="E3" s="95"/>
      <c r="F3" s="95"/>
      <c r="G3" s="96"/>
    </row>
    <row r="4" spans="1:7" s="2" customFormat="1" ht="17.25" thickBot="1">
      <c r="A4" s="97" t="s">
        <v>213</v>
      </c>
      <c r="B4" s="98"/>
      <c r="C4" s="98"/>
      <c r="D4" s="98"/>
      <c r="E4" s="98"/>
      <c r="F4" s="98"/>
      <c r="G4" s="99"/>
    </row>
    <row r="5" spans="1:7">
      <c r="A5" s="3" t="s">
        <v>21</v>
      </c>
      <c r="B5" s="137"/>
      <c r="C5" s="137"/>
      <c r="D5" s="137"/>
      <c r="E5" s="137"/>
      <c r="F5" s="137"/>
      <c r="G5" s="138"/>
    </row>
    <row r="6" spans="1:7">
      <c r="A6" s="4" t="s">
        <v>22</v>
      </c>
      <c r="B6" s="135"/>
      <c r="C6" s="135"/>
      <c r="D6" s="135"/>
      <c r="E6" s="135"/>
      <c r="F6" s="135"/>
      <c r="G6" s="136"/>
    </row>
    <row r="7" spans="1:7">
      <c r="A7" s="5" t="s">
        <v>1</v>
      </c>
      <c r="B7" s="133"/>
      <c r="C7" s="133"/>
      <c r="D7" s="133"/>
      <c r="E7" s="133"/>
      <c r="F7" s="133"/>
      <c r="G7" s="134"/>
    </row>
    <row r="8" spans="1:7">
      <c r="A8" s="5" t="s">
        <v>128</v>
      </c>
      <c r="B8" s="133"/>
      <c r="C8" s="133"/>
      <c r="D8" s="133"/>
      <c r="E8" s="133"/>
      <c r="F8" s="133"/>
      <c r="G8" s="134"/>
    </row>
    <row r="9" spans="1:7">
      <c r="A9" s="5" t="s">
        <v>26</v>
      </c>
      <c r="B9" s="133"/>
      <c r="C9" s="133"/>
      <c r="D9" s="133"/>
      <c r="E9" s="133"/>
      <c r="F9" s="133"/>
      <c r="G9" s="134"/>
    </row>
    <row r="10" spans="1:7">
      <c r="A10" s="5" t="s">
        <v>23</v>
      </c>
      <c r="B10" s="133"/>
      <c r="C10" s="133"/>
      <c r="D10" s="133"/>
      <c r="E10" s="133"/>
      <c r="F10" s="133"/>
      <c r="G10" s="134"/>
    </row>
    <row r="11" spans="1:7">
      <c r="A11" s="5" t="s">
        <v>16</v>
      </c>
      <c r="B11" s="133"/>
      <c r="C11" s="133"/>
      <c r="D11" s="133"/>
      <c r="E11" s="133"/>
      <c r="F11" s="133"/>
      <c r="G11" s="134"/>
    </row>
    <row r="12" spans="1:7" ht="20.25" customHeight="1">
      <c r="A12" s="5" t="s">
        <v>17</v>
      </c>
      <c r="B12" s="133"/>
      <c r="C12" s="133"/>
      <c r="D12" s="133"/>
      <c r="E12" s="133"/>
      <c r="F12" s="133"/>
      <c r="G12" s="134"/>
    </row>
    <row r="13" spans="1:7" ht="33.75" thickBot="1">
      <c r="A13" s="6" t="s">
        <v>24</v>
      </c>
      <c r="B13" s="169"/>
      <c r="C13" s="169"/>
      <c r="D13" s="169"/>
      <c r="E13" s="169"/>
      <c r="F13" s="169"/>
      <c r="G13" s="170"/>
    </row>
    <row r="14" spans="1:7">
      <c r="A14" s="174" t="s">
        <v>7</v>
      </c>
      <c r="B14" s="175"/>
      <c r="C14" s="175"/>
      <c r="D14" s="175"/>
      <c r="E14" s="175"/>
      <c r="F14" s="175"/>
      <c r="G14" s="176"/>
    </row>
    <row r="15" spans="1:7" ht="34.5" customHeight="1">
      <c r="A15" s="177" t="s">
        <v>8</v>
      </c>
      <c r="B15" s="179" t="s">
        <v>2</v>
      </c>
      <c r="C15" s="179" t="s">
        <v>125</v>
      </c>
      <c r="D15" s="179" t="s">
        <v>126</v>
      </c>
      <c r="E15" s="178" t="s">
        <v>18</v>
      </c>
      <c r="F15" s="177" t="s">
        <v>0</v>
      </c>
      <c r="G15" s="177" t="s">
        <v>4</v>
      </c>
    </row>
    <row r="16" spans="1:7" ht="16.5" customHeight="1">
      <c r="A16" s="178"/>
      <c r="B16" s="180"/>
      <c r="C16" s="180"/>
      <c r="D16" s="180"/>
      <c r="E16" s="181"/>
      <c r="F16" s="177"/>
      <c r="G16" s="178"/>
    </row>
    <row r="17" spans="1:7" ht="41.25" customHeight="1">
      <c r="A17" s="160" t="s">
        <v>52</v>
      </c>
      <c r="B17" s="167" t="s">
        <v>127</v>
      </c>
      <c r="C17" s="167" t="s">
        <v>132</v>
      </c>
      <c r="D17" s="29" t="s">
        <v>89</v>
      </c>
      <c r="E17" s="8"/>
      <c r="F17" s="9"/>
      <c r="G17" s="60">
        <f>+IF(E17="cumple",0.02,IF(E17="No aplica",0.02,0))</f>
        <v>0</v>
      </c>
    </row>
    <row r="18" spans="1:7" ht="33">
      <c r="A18" s="160"/>
      <c r="B18" s="168"/>
      <c r="C18" s="168"/>
      <c r="D18" s="29" t="s">
        <v>90</v>
      </c>
      <c r="E18" s="8"/>
      <c r="F18" s="9"/>
      <c r="G18" s="60">
        <f>+IF(E18="cumple",0.01,IF(E18="No aplica",0.01,0))</f>
        <v>0</v>
      </c>
    </row>
    <row r="19" spans="1:7" ht="49.5">
      <c r="A19" s="160"/>
      <c r="B19" s="168"/>
      <c r="C19" s="168"/>
      <c r="D19" s="29" t="s">
        <v>91</v>
      </c>
      <c r="E19" s="8"/>
      <c r="F19" s="9"/>
      <c r="G19" s="60">
        <f t="shared" ref="G19:G22" si="0">+IF(E19="cumple",0.01,IF(E19="No aplica",0.01,0))</f>
        <v>0</v>
      </c>
    </row>
    <row r="20" spans="1:7" ht="49.5">
      <c r="A20" s="160"/>
      <c r="B20" s="168"/>
      <c r="C20" s="168"/>
      <c r="D20" s="29" t="s">
        <v>92</v>
      </c>
      <c r="E20" s="8"/>
      <c r="F20" s="9"/>
      <c r="G20" s="60">
        <f t="shared" si="0"/>
        <v>0</v>
      </c>
    </row>
    <row r="21" spans="1:7" ht="30.75" customHeight="1">
      <c r="A21" s="160"/>
      <c r="B21" s="168"/>
      <c r="C21" s="168"/>
      <c r="D21" s="29" t="s">
        <v>93</v>
      </c>
      <c r="E21" s="8"/>
      <c r="F21" s="9"/>
      <c r="G21" s="60">
        <f t="shared" si="0"/>
        <v>0</v>
      </c>
    </row>
    <row r="22" spans="1:7" ht="30.75" customHeight="1">
      <c r="A22" s="160"/>
      <c r="B22" s="168"/>
      <c r="C22" s="168"/>
      <c r="D22" s="32" t="s">
        <v>94</v>
      </c>
      <c r="E22" s="8"/>
      <c r="F22" s="9"/>
      <c r="G22" s="60">
        <f t="shared" si="0"/>
        <v>0</v>
      </c>
    </row>
    <row r="23" spans="1:7">
      <c r="A23" s="160"/>
      <c r="B23" s="161" t="s">
        <v>25</v>
      </c>
      <c r="C23" s="162"/>
      <c r="D23" s="162"/>
      <c r="E23" s="27" t="str" cm="1">
        <f t="array" ref="E23">IF(OR(E17:E22="No cumple"),"No cumple",IF(G23=0%,"","Cumple"))</f>
        <v/>
      </c>
      <c r="F23" s="10"/>
      <c r="G23" s="61">
        <f>SUM(G17:G22)</f>
        <v>0</v>
      </c>
    </row>
    <row r="24" spans="1:7" ht="49.5">
      <c r="A24" s="163" t="s">
        <v>38</v>
      </c>
      <c r="B24" s="37" t="s">
        <v>37</v>
      </c>
      <c r="C24" s="35" t="s">
        <v>134</v>
      </c>
      <c r="D24" s="36" t="s">
        <v>133</v>
      </c>
      <c r="E24" s="8"/>
      <c r="F24" s="9"/>
      <c r="G24" s="60">
        <f>+IF(E24="cumple",0.13,IF(E24="No aplica",0.13,0))</f>
        <v>0</v>
      </c>
    </row>
    <row r="25" spans="1:7">
      <c r="A25" s="164"/>
      <c r="B25" s="161" t="s">
        <v>25</v>
      </c>
      <c r="C25" s="162"/>
      <c r="D25" s="162"/>
      <c r="E25" s="27" t="str">
        <f>IF(OR(E24="No cumple"),"No cumple",IF(G25=0%,"","Cumple"))</f>
        <v/>
      </c>
      <c r="F25" s="10"/>
      <c r="G25" s="61">
        <f>SUM(G24)</f>
        <v>0</v>
      </c>
    </row>
    <row r="26" spans="1:7" ht="49.5">
      <c r="A26" s="165" t="s">
        <v>95</v>
      </c>
      <c r="B26" s="171" t="s">
        <v>39</v>
      </c>
      <c r="C26" s="126" t="s">
        <v>135</v>
      </c>
      <c r="D26" s="29" t="s">
        <v>96</v>
      </c>
      <c r="E26" s="8"/>
      <c r="F26" s="12"/>
      <c r="G26" s="60">
        <f t="shared" ref="G26" si="1">+IF(E26="cumple",0.01,IF(E26="No aplica",0.01,0))</f>
        <v>0</v>
      </c>
    </row>
    <row r="27" spans="1:7" ht="82.5">
      <c r="A27" s="166"/>
      <c r="B27" s="172"/>
      <c r="C27" s="126"/>
      <c r="D27" s="29" t="s">
        <v>97</v>
      </c>
      <c r="E27" s="8"/>
      <c r="F27" s="12"/>
      <c r="G27" s="60">
        <f>+IF(E27="cumple",0.09,IF(E27="No aplica",0.09,0))</f>
        <v>0</v>
      </c>
    </row>
    <row r="28" spans="1:7" ht="33">
      <c r="A28" s="166"/>
      <c r="B28" s="172"/>
      <c r="C28" s="126"/>
      <c r="D28" s="29" t="s">
        <v>98</v>
      </c>
      <c r="E28" s="8"/>
      <c r="F28" s="12"/>
      <c r="G28" s="60">
        <f t="shared" ref="G28:G29" si="2">+IF(E28="cumple",0.01,IF(E28="No aplica",0.01,0))</f>
        <v>0</v>
      </c>
    </row>
    <row r="29" spans="1:7" ht="33">
      <c r="A29" s="166"/>
      <c r="B29" s="172"/>
      <c r="C29" s="126"/>
      <c r="D29" s="29" t="s">
        <v>136</v>
      </c>
      <c r="E29" s="8"/>
      <c r="F29" s="12"/>
      <c r="G29" s="60">
        <f t="shared" si="2"/>
        <v>0</v>
      </c>
    </row>
    <row r="30" spans="1:7" ht="33">
      <c r="A30" s="166"/>
      <c r="B30" s="172"/>
      <c r="C30" s="126"/>
      <c r="D30" s="29" t="s">
        <v>99</v>
      </c>
      <c r="E30" s="8"/>
      <c r="F30" s="12"/>
      <c r="G30" s="60">
        <f>+IF(E30="cumple",0.03,IF(E30="No aplica",0.03,0))</f>
        <v>0</v>
      </c>
    </row>
    <row r="31" spans="1:7" ht="33">
      <c r="A31" s="166"/>
      <c r="B31" s="173"/>
      <c r="C31" s="126"/>
      <c r="D31" s="29" t="s">
        <v>137</v>
      </c>
      <c r="E31" s="8"/>
      <c r="F31" s="12"/>
      <c r="G31" s="60">
        <f t="shared" ref="G31" si="3">+IF(E31="cumple",0.01,IF(E31="No aplica",0.01,0))</f>
        <v>0</v>
      </c>
    </row>
    <row r="32" spans="1:7">
      <c r="A32" s="164"/>
      <c r="B32" s="161" t="s">
        <v>25</v>
      </c>
      <c r="C32" s="162"/>
      <c r="D32" s="162"/>
      <c r="E32" s="27" t="str" cm="1">
        <f t="array" ref="E32">IF(OR(E26:E31="No cumple"),"No cumple",IF(G32=0%,"","Cumple"))</f>
        <v/>
      </c>
      <c r="F32" s="10"/>
      <c r="G32" s="61">
        <f>SUM(G26:G31)</f>
        <v>0</v>
      </c>
    </row>
    <row r="33" spans="1:7" ht="49.5">
      <c r="A33" s="165" t="s">
        <v>40</v>
      </c>
      <c r="B33" s="171" t="s">
        <v>41</v>
      </c>
      <c r="C33" s="126" t="s">
        <v>201</v>
      </c>
      <c r="D33" s="29" t="s">
        <v>105</v>
      </c>
      <c r="E33" s="8"/>
      <c r="F33" s="12"/>
      <c r="G33" s="60">
        <f>+IF(E33="cumple",0.05,IF(E33="No aplica",0.05,0))</f>
        <v>0</v>
      </c>
    </row>
    <row r="34" spans="1:7" ht="33">
      <c r="A34" s="166"/>
      <c r="B34" s="172"/>
      <c r="C34" s="126"/>
      <c r="D34" s="29" t="s">
        <v>106</v>
      </c>
      <c r="E34" s="8"/>
      <c r="F34" s="12"/>
      <c r="G34" s="60">
        <f t="shared" ref="G34:G36" si="4">+IF(E34="cumple",0.01,IF(E34="No aplica",0.01,0))</f>
        <v>0</v>
      </c>
    </row>
    <row r="35" spans="1:7" ht="49.5">
      <c r="A35" s="166"/>
      <c r="B35" s="172"/>
      <c r="C35" s="126"/>
      <c r="D35" s="29" t="s">
        <v>107</v>
      </c>
      <c r="E35" s="8"/>
      <c r="F35" s="12"/>
      <c r="G35" s="60">
        <f t="shared" si="4"/>
        <v>0</v>
      </c>
    </row>
    <row r="36" spans="1:7" ht="33">
      <c r="A36" s="166"/>
      <c r="B36" s="173"/>
      <c r="C36" s="126"/>
      <c r="D36" s="29" t="s">
        <v>108</v>
      </c>
      <c r="E36" s="8"/>
      <c r="F36" s="12"/>
      <c r="G36" s="60">
        <f t="shared" si="4"/>
        <v>0</v>
      </c>
    </row>
    <row r="37" spans="1:7">
      <c r="A37" s="164"/>
      <c r="B37" s="161" t="s">
        <v>25</v>
      </c>
      <c r="C37" s="162"/>
      <c r="D37" s="162"/>
      <c r="E37" s="27" t="str" cm="1">
        <f t="array" ref="E37">IF(OR(E33:E36="No cumple"),"No cumple",IF(G37=0%,"","Cumple"))</f>
        <v/>
      </c>
      <c r="F37" s="10"/>
      <c r="G37" s="61">
        <f>SUM(G33:G36)</f>
        <v>0</v>
      </c>
    </row>
    <row r="38" spans="1:7" ht="49.5" customHeight="1">
      <c r="A38" s="165" t="s">
        <v>42</v>
      </c>
      <c r="B38" s="171" t="s">
        <v>43</v>
      </c>
      <c r="C38" s="126" t="s">
        <v>202</v>
      </c>
      <c r="D38" s="29" t="s">
        <v>104</v>
      </c>
      <c r="E38" s="8"/>
      <c r="F38" s="12"/>
      <c r="G38" s="60">
        <f>+IF(E38="cumple",0.05,IF(E38="No aplica",0.05,0))</f>
        <v>0</v>
      </c>
    </row>
    <row r="39" spans="1:7" ht="41.25" customHeight="1">
      <c r="A39" s="166"/>
      <c r="B39" s="172"/>
      <c r="C39" s="126"/>
      <c r="D39" s="29" t="s">
        <v>138</v>
      </c>
      <c r="E39" s="8"/>
      <c r="F39" s="12"/>
      <c r="G39" s="60">
        <f t="shared" ref="G39:G40" si="5">+IF(E39="cumple",0.01,IF(E39="No aplica",0.01,0))</f>
        <v>0</v>
      </c>
    </row>
    <row r="40" spans="1:7" ht="51" customHeight="1">
      <c r="A40" s="166"/>
      <c r="B40" s="173"/>
      <c r="C40" s="126"/>
      <c r="D40" s="29" t="s">
        <v>103</v>
      </c>
      <c r="E40" s="8"/>
      <c r="F40" s="12"/>
      <c r="G40" s="60">
        <f t="shared" si="5"/>
        <v>0</v>
      </c>
    </row>
    <row r="41" spans="1:7">
      <c r="A41" s="164"/>
      <c r="B41" s="161" t="s">
        <v>25</v>
      </c>
      <c r="C41" s="162"/>
      <c r="D41" s="162"/>
      <c r="E41" s="27" t="str" cm="1">
        <f t="array" ref="E41">IF(OR(E38:E40="No cumple"),"No cumple",IF(G41=0%,"","Cumple"))</f>
        <v/>
      </c>
      <c r="F41" s="10"/>
      <c r="G41" s="61">
        <f>SUM(G38:G40)</f>
        <v>0</v>
      </c>
    </row>
    <row r="42" spans="1:7" ht="39.75" customHeight="1">
      <c r="A42" s="182" t="s">
        <v>45</v>
      </c>
      <c r="B42" s="185" t="s">
        <v>44</v>
      </c>
      <c r="C42" s="185" t="s">
        <v>255</v>
      </c>
      <c r="D42" s="187" t="s">
        <v>256</v>
      </c>
      <c r="E42" s="8"/>
      <c r="F42" s="10"/>
      <c r="G42" s="60">
        <f>+IF(E42="cumple",0.02,IF(E42="No aplica",0.04,0))</f>
        <v>0</v>
      </c>
    </row>
    <row r="43" spans="1:7" ht="45.75" customHeight="1">
      <c r="A43" s="183"/>
      <c r="B43" s="186"/>
      <c r="C43" s="186"/>
      <c r="D43" s="188"/>
      <c r="E43" s="8"/>
      <c r="F43" s="12"/>
      <c r="G43" s="60">
        <f>+IF(E43="cumple",0.02,IF(E43="No aplica",0.04,0))</f>
        <v>0</v>
      </c>
    </row>
    <row r="44" spans="1:7">
      <c r="A44" s="184"/>
      <c r="B44" s="161" t="s">
        <v>25</v>
      </c>
      <c r="C44" s="162"/>
      <c r="D44" s="162"/>
      <c r="E44" s="27" t="str" cm="1">
        <f t="array" ref="E44">IF(OR(E42:E43="No cumple"),"No cumple",IF(G44=0%,"","Cumple"))</f>
        <v/>
      </c>
      <c r="F44" s="10"/>
      <c r="G44" s="61">
        <f>SUM(G42:G43)</f>
        <v>0</v>
      </c>
    </row>
    <row r="45" spans="1:7" ht="50.25" customHeight="1">
      <c r="A45" s="165" t="s">
        <v>100</v>
      </c>
      <c r="B45" s="171" t="s">
        <v>46</v>
      </c>
      <c r="C45" s="126" t="s">
        <v>139</v>
      </c>
      <c r="D45" s="29" t="s">
        <v>101</v>
      </c>
      <c r="E45" s="8"/>
      <c r="F45" s="12"/>
      <c r="G45" s="60">
        <f>+IF(E45="cumple",0.1,IF(E45="No aplica",0.1,0))</f>
        <v>0</v>
      </c>
    </row>
    <row r="46" spans="1:7" ht="38.25" customHeight="1">
      <c r="A46" s="166"/>
      <c r="B46" s="172"/>
      <c r="C46" s="126"/>
      <c r="D46" s="29" t="s">
        <v>102</v>
      </c>
      <c r="E46" s="8"/>
      <c r="F46" s="12"/>
      <c r="G46" s="60">
        <f>+IF(E46="cumple",0.1,IF(E46="No aplica",0.1,0))</f>
        <v>0</v>
      </c>
    </row>
    <row r="47" spans="1:7">
      <c r="A47" s="164"/>
      <c r="B47" s="161" t="s">
        <v>25</v>
      </c>
      <c r="C47" s="162"/>
      <c r="D47" s="162"/>
      <c r="E47" s="27" t="str" cm="1">
        <f t="array" ref="E47">IF(OR(E45:E46="No cumple"),"No cumple",IF(G47=0%,"","Cumple"))</f>
        <v/>
      </c>
      <c r="F47" s="10"/>
      <c r="G47" s="61">
        <f>SUM(G45:G46)</f>
        <v>0</v>
      </c>
    </row>
    <row r="48" spans="1:7" ht="40.5" customHeight="1">
      <c r="A48" s="165" t="s">
        <v>109</v>
      </c>
      <c r="B48" s="171" t="s">
        <v>47</v>
      </c>
      <c r="C48" s="126" t="s">
        <v>189</v>
      </c>
      <c r="D48" s="29" t="s">
        <v>110</v>
      </c>
      <c r="E48" s="8"/>
      <c r="F48" s="8" t="s">
        <v>5</v>
      </c>
      <c r="G48" s="60">
        <f>+IF(E48="cumple",0.03,IF(E48="No aplica",0.03,0))</f>
        <v>0</v>
      </c>
    </row>
    <row r="49" spans="1:7" ht="37.5" customHeight="1">
      <c r="A49" s="166"/>
      <c r="B49" s="173"/>
      <c r="C49" s="126"/>
      <c r="D49" s="29" t="s">
        <v>111</v>
      </c>
      <c r="E49" s="8"/>
      <c r="F49" s="8"/>
      <c r="G49" s="60">
        <f>+IF(E49="cumple",0.03,IF(E49="No aplica",0.03,0))</f>
        <v>0</v>
      </c>
    </row>
    <row r="50" spans="1:7">
      <c r="A50" s="164"/>
      <c r="B50" s="161" t="s">
        <v>25</v>
      </c>
      <c r="C50" s="162"/>
      <c r="D50" s="162"/>
      <c r="E50" s="27" t="str" cm="1">
        <f t="array" ref="E50">IF(OR(E48:E49="No cumple"),"No cumple",IF(G50=0%,"","Cumple"))</f>
        <v/>
      </c>
      <c r="F50" s="10"/>
      <c r="G50" s="61">
        <f>SUM(G48:G49)</f>
        <v>0</v>
      </c>
    </row>
    <row r="51" spans="1:7" ht="128.25" customHeight="1">
      <c r="A51" s="182" t="s">
        <v>49</v>
      </c>
      <c r="B51" s="57" t="s">
        <v>48</v>
      </c>
      <c r="C51" s="30" t="s">
        <v>140</v>
      </c>
      <c r="D51" s="29" t="s">
        <v>290</v>
      </c>
      <c r="E51" s="8"/>
      <c r="F51" s="10"/>
      <c r="G51" s="60">
        <f>+IF(E51="cumple",0.05,IF(E51="No aplica",0,0))</f>
        <v>0</v>
      </c>
    </row>
    <row r="52" spans="1:7">
      <c r="A52" s="184"/>
      <c r="B52" s="161" t="s">
        <v>25</v>
      </c>
      <c r="C52" s="162"/>
      <c r="D52" s="162"/>
      <c r="E52" s="27" t="str">
        <f>IF(OR(E51="No cumple"),"No cumple",IF(E51="No Aplica","No aplica",IF(G52=0%,"","Cumple")))</f>
        <v/>
      </c>
      <c r="F52" s="10"/>
      <c r="G52" s="61">
        <f>SUM(G51)</f>
        <v>0</v>
      </c>
    </row>
    <row r="53" spans="1:7" ht="99">
      <c r="A53" s="165" t="s">
        <v>51</v>
      </c>
      <c r="B53" s="31" t="s">
        <v>50</v>
      </c>
      <c r="C53" s="38" t="s">
        <v>141</v>
      </c>
      <c r="D53" s="29" t="s">
        <v>257</v>
      </c>
      <c r="E53" s="8"/>
      <c r="F53" s="12" t="s">
        <v>5</v>
      </c>
      <c r="G53" s="60">
        <f>+IF(E53="cumple",0.14,IF(E53="No aplica",0,0))</f>
        <v>0</v>
      </c>
    </row>
    <row r="54" spans="1:7" ht="17.25" thickBot="1">
      <c r="A54" s="164"/>
      <c r="B54" s="161" t="s">
        <v>25</v>
      </c>
      <c r="C54" s="162"/>
      <c r="D54" s="162"/>
      <c r="E54" s="27" t="str">
        <f>IF(OR(E53="No cumple"),"No cumple",IF(G54=0%,"","Cumple"))</f>
        <v/>
      </c>
      <c r="F54" s="10"/>
      <c r="G54" s="61">
        <f>SUM(G53)</f>
        <v>0</v>
      </c>
    </row>
    <row r="55" spans="1:7" ht="17.25" thickBot="1">
      <c r="A55" s="142" t="s">
        <v>6</v>
      </c>
      <c r="B55" s="143"/>
      <c r="C55" s="143"/>
      <c r="D55" s="143"/>
      <c r="E55" s="143"/>
      <c r="F55" s="144"/>
      <c r="G55" s="62">
        <f>+G23+G25+G32+G37+G41+G44+G47+G50+G52+G54</f>
        <v>0</v>
      </c>
    </row>
    <row r="56" spans="1:7" ht="94.5" customHeight="1" thickBot="1">
      <c r="A56" s="157" t="s">
        <v>296</v>
      </c>
      <c r="B56" s="158"/>
      <c r="C56" s="158"/>
      <c r="D56" s="158"/>
      <c r="E56" s="158"/>
      <c r="F56" s="158"/>
      <c r="G56" s="159"/>
    </row>
    <row r="57" spans="1:7" ht="17.25" thickBot="1">
      <c r="A57" s="145" t="s">
        <v>13</v>
      </c>
      <c r="B57" s="146"/>
      <c r="C57" s="146"/>
      <c r="D57" s="146"/>
      <c r="E57" s="146"/>
      <c r="F57" s="146"/>
      <c r="G57" s="147"/>
    </row>
    <row r="58" spans="1:7" ht="17.25" thickBot="1">
      <c r="A58" s="148" t="s">
        <v>11</v>
      </c>
      <c r="B58" s="149"/>
      <c r="C58" s="16" t="s">
        <v>9</v>
      </c>
      <c r="D58" s="15" t="s">
        <v>12</v>
      </c>
      <c r="E58" s="149" t="s">
        <v>10</v>
      </c>
      <c r="F58" s="149"/>
      <c r="G58" s="150"/>
    </row>
    <row r="59" spans="1:7">
      <c r="A59" s="151"/>
      <c r="B59" s="152"/>
      <c r="C59" s="18"/>
      <c r="D59" s="17"/>
      <c r="E59" s="152"/>
      <c r="F59" s="152"/>
      <c r="G59" s="153"/>
    </row>
    <row r="60" spans="1:7">
      <c r="A60" s="154"/>
      <c r="B60" s="155"/>
      <c r="C60" s="20"/>
      <c r="D60" s="19"/>
      <c r="E60" s="155"/>
      <c r="F60" s="155"/>
      <c r="G60" s="156"/>
    </row>
    <row r="61" spans="1:7" ht="17.25" thickBot="1">
      <c r="A61" s="139"/>
      <c r="B61" s="140"/>
      <c r="C61" s="22"/>
      <c r="D61" s="21"/>
      <c r="E61" s="140"/>
      <c r="F61" s="140"/>
      <c r="G61" s="141"/>
    </row>
  </sheetData>
  <sheetProtection algorithmName="SHA-512" hashValue="ULNnU0kXRkvtoU4vaMBFgBpTbJ70b5QsP7o73vN5BZmAhO4KkUXR+qG2ozsuIBMhR0UzeQFGQ3Io94XrrcLimQ==" saltValue="3m3D5sFmnG49qIRtowI0dw==" spinCount="100000" sheet="1" autoFilter="0"/>
  <autoFilter ref="A16:G58" xr:uid="{47A68971-74D6-4596-BC86-1E5C76D83494}"/>
  <mergeCells count="67">
    <mergeCell ref="B54:D54"/>
    <mergeCell ref="A45:A47"/>
    <mergeCell ref="B47:D47"/>
    <mergeCell ref="C45:C46"/>
    <mergeCell ref="B45:B46"/>
    <mergeCell ref="B50:D50"/>
    <mergeCell ref="A48:A50"/>
    <mergeCell ref="B52:D52"/>
    <mergeCell ref="A53:A54"/>
    <mergeCell ref="B48:B49"/>
    <mergeCell ref="C48:C49"/>
    <mergeCell ref="A51:A52"/>
    <mergeCell ref="A42:A44"/>
    <mergeCell ref="B42:B43"/>
    <mergeCell ref="C42:C43"/>
    <mergeCell ref="D42:D43"/>
    <mergeCell ref="B37:D37"/>
    <mergeCell ref="A33:A37"/>
    <mergeCell ref="B41:D41"/>
    <mergeCell ref="B44:D44"/>
    <mergeCell ref="B13:G13"/>
    <mergeCell ref="B38:B40"/>
    <mergeCell ref="B17:B22"/>
    <mergeCell ref="B26:B31"/>
    <mergeCell ref="B33:B36"/>
    <mergeCell ref="C33:C36"/>
    <mergeCell ref="A14:G14"/>
    <mergeCell ref="A15:A16"/>
    <mergeCell ref="B15:B16"/>
    <mergeCell ref="C15:C16"/>
    <mergeCell ref="D15:D16"/>
    <mergeCell ref="E15:E16"/>
    <mergeCell ref="F15:F16"/>
    <mergeCell ref="G15:G16"/>
    <mergeCell ref="A38:A41"/>
    <mergeCell ref="C38:C40"/>
    <mergeCell ref="A17:A23"/>
    <mergeCell ref="B23:D23"/>
    <mergeCell ref="B25:D25"/>
    <mergeCell ref="A24:A25"/>
    <mergeCell ref="B32:D32"/>
    <mergeCell ref="A26:A32"/>
    <mergeCell ref="C17:C22"/>
    <mergeCell ref="C26:C31"/>
    <mergeCell ref="A1:G1"/>
    <mergeCell ref="A2:G2"/>
    <mergeCell ref="A3:G3"/>
    <mergeCell ref="A4:G4"/>
    <mergeCell ref="B7:G7"/>
    <mergeCell ref="A61:B61"/>
    <mergeCell ref="E61:G61"/>
    <mergeCell ref="A55:F55"/>
    <mergeCell ref="A57:G57"/>
    <mergeCell ref="A58:B58"/>
    <mergeCell ref="E58:G58"/>
    <mergeCell ref="A59:B59"/>
    <mergeCell ref="E59:G59"/>
    <mergeCell ref="A60:B60"/>
    <mergeCell ref="E60:G60"/>
    <mergeCell ref="A56:G56"/>
    <mergeCell ref="B10:G10"/>
    <mergeCell ref="B11:G11"/>
    <mergeCell ref="B12:G12"/>
    <mergeCell ref="B6:G6"/>
    <mergeCell ref="B5:G5"/>
    <mergeCell ref="B8:G8"/>
    <mergeCell ref="B9:G9"/>
  </mergeCells>
  <conditionalFormatting sqref="G55">
    <cfRule type="dataBar" priority="1">
      <dataBar>
        <cfvo type="num" val="0"/>
        <cfvo type="num" val="1"/>
        <color rgb="FF638EC6"/>
      </dataBar>
      <extLst>
        <ext xmlns:x14="http://schemas.microsoft.com/office/spreadsheetml/2009/9/main" uri="{B025F937-C7B1-47D3-B67F-A62EFF666E3E}">
          <x14:id>{09245B11-C726-4296-AC86-B91011C83B4A}</x14:id>
        </ext>
      </extLst>
    </cfRule>
  </conditionalFormatting>
  <dataValidations count="7">
    <dataValidation type="list" allowBlank="1" showInputMessage="1" showErrorMessage="1" sqref="E17:E22 E24 E26:E31 E33:E36 E38:E40 E42:E43 E45:E46 E48:E49 E53" xr:uid="{15A85399-B78D-4302-A4A2-A85733FAB803}">
      <formula1>"Cumple,No Cumple"</formula1>
    </dataValidation>
    <dataValidation type="list" allowBlank="1" showInputMessage="1" showErrorMessage="1" sqref="E51" xr:uid="{6E2685EA-139C-41FA-8FE8-34EBC3247250}">
      <formula1>"Cumple,No cumple"</formula1>
    </dataValidation>
    <dataValidation type="whole" allowBlank="1" showInputMessage="1" showErrorMessage="1" error="Ingrese solo números" sqref="B5:G5" xr:uid="{41CC82D5-FB1B-4E8B-9324-FB13E216B8A0}">
      <formula1>1</formula1>
      <formula2>999999999</formula2>
    </dataValidation>
    <dataValidation type="date" allowBlank="1" showInputMessage="1" showErrorMessage="1" error="Formato fecha dd/mm/aaaa" sqref="B6:G6" xr:uid="{3986F333-07DC-43EC-9633-DCB8174F631D}">
      <formula1>40179</formula1>
      <formula2>46022</formula2>
    </dataValidation>
    <dataValidation type="date" allowBlank="1" showInputMessage="1" showErrorMessage="1" error="Formato fecha dd/mm/aaaa" sqref="B13:G13" xr:uid="{10DCE8B9-C7C3-472C-B6CB-EF8B1EDAA864}">
      <formula1>45292</formula1>
      <formula2>46022</formula2>
    </dataValidation>
    <dataValidation type="textLength" allowBlank="1" showInputMessage="1" showErrorMessage="1" sqref="B11:G12 B8:G8" xr:uid="{6A1254FB-FE51-40C5-A659-9EAFE45C9A1D}">
      <formula1>2</formula1>
      <formula2>250</formula2>
    </dataValidation>
    <dataValidation type="whole" allowBlank="1" showInputMessage="1" showErrorMessage="1" error="Ingrese solo números._x000a_Logitud 9 dIgitos." sqref="B9:G9" xr:uid="{2D8078D6-3ABC-4375-83F4-5578FF3D57DC}">
      <formula1>111111111</formula1>
      <formula2>999999999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FUNCIONAMIENTO&amp;RIN53.IVC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09245B11-C726-4296-AC86-B91011C83B4A}">
            <x14:dataBar minLength="0" maxLength="100" gradient="0">
              <x14:cfvo type="num">
                <xm:f>0</xm:f>
              </x14:cfvo>
              <x14:cfvo type="num">
                <xm:f>1</xm:f>
              </x14:cfvo>
              <x14:negativeFillColor rgb="FFFF0000"/>
              <x14:axisColor rgb="FF000000"/>
            </x14:dataBar>
          </x14:cfRule>
          <xm:sqref>G55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3BAAAEA-C310-47E6-8E7E-8BF8F2ED2123}">
          <x14:formula1>
            <xm:f>'0. Instrucciones'!$A$41:$A$73</xm:f>
          </x14:formula1>
          <xm:sqref>B7:G7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F96E9-599F-4F98-AD96-FD2ED4CD3C94}">
  <sheetPr>
    <tabColor rgb="FF00B0F0"/>
  </sheetPr>
  <dimension ref="A1:G85"/>
  <sheetViews>
    <sheetView tabSelected="1" zoomScaleNormal="100" zoomScaleSheetLayoutView="80" zoomScalePageLayoutView="55" workbookViewId="0">
      <selection activeCell="A5" sqref="A5:G7"/>
    </sheetView>
  </sheetViews>
  <sheetFormatPr baseColWidth="10" defaultColWidth="11.42578125" defaultRowHeight="16.5"/>
  <cols>
    <col min="1" max="1" width="30.85546875" style="23" customWidth="1"/>
    <col min="2" max="2" width="25.28515625" style="24" customWidth="1"/>
    <col min="3" max="3" width="37" style="25" customWidth="1"/>
    <col min="4" max="4" width="56.85546875" style="24" customWidth="1"/>
    <col min="5" max="5" width="19" style="24" customWidth="1"/>
    <col min="6" max="6" width="35.28515625" style="26" customWidth="1"/>
    <col min="7" max="7" width="11.140625" style="26" customWidth="1"/>
    <col min="8" max="16384" width="11.42578125" style="1"/>
  </cols>
  <sheetData>
    <row r="1" spans="1:7" ht="17.25" thickBot="1">
      <c r="A1" s="88" t="s">
        <v>20</v>
      </c>
      <c r="B1" s="89"/>
      <c r="C1" s="89"/>
      <c r="D1" s="89"/>
      <c r="E1" s="89"/>
      <c r="F1" s="89"/>
      <c r="G1" s="90"/>
    </row>
    <row r="2" spans="1:7" ht="17.25" customHeight="1" thickBot="1">
      <c r="A2" s="91" t="s">
        <v>19</v>
      </c>
      <c r="B2" s="92"/>
      <c r="C2" s="92"/>
      <c r="D2" s="92"/>
      <c r="E2" s="92"/>
      <c r="F2" s="92"/>
      <c r="G2" s="93"/>
    </row>
    <row r="3" spans="1:7" s="2" customFormat="1" ht="17.25" thickBot="1">
      <c r="A3" s="94" t="s">
        <v>359</v>
      </c>
      <c r="B3" s="95"/>
      <c r="C3" s="95"/>
      <c r="D3" s="95"/>
      <c r="E3" s="95"/>
      <c r="F3" s="95"/>
      <c r="G3" s="96"/>
    </row>
    <row r="4" spans="1:7" s="2" customFormat="1" ht="17.25" thickBot="1">
      <c r="A4" s="97" t="s">
        <v>233</v>
      </c>
      <c r="B4" s="98"/>
      <c r="C4" s="98"/>
      <c r="D4" s="98"/>
      <c r="E4" s="98"/>
      <c r="F4" s="98"/>
      <c r="G4" s="99"/>
    </row>
    <row r="5" spans="1:7">
      <c r="A5" s="3" t="s">
        <v>21</v>
      </c>
      <c r="B5" s="137"/>
      <c r="C5" s="137"/>
      <c r="D5" s="137"/>
      <c r="E5" s="137"/>
      <c r="F5" s="137"/>
      <c r="G5" s="138"/>
    </row>
    <row r="6" spans="1:7">
      <c r="A6" s="4" t="s">
        <v>22</v>
      </c>
      <c r="B6" s="135"/>
      <c r="C6" s="135"/>
      <c r="D6" s="135"/>
      <c r="E6" s="135"/>
      <c r="F6" s="135"/>
      <c r="G6" s="136"/>
    </row>
    <row r="7" spans="1:7">
      <c r="A7" s="5" t="s">
        <v>1</v>
      </c>
      <c r="B7" s="133"/>
      <c r="C7" s="133"/>
      <c r="D7" s="133"/>
      <c r="E7" s="133"/>
      <c r="F7" s="133"/>
      <c r="G7" s="134"/>
    </row>
    <row r="8" spans="1:7">
      <c r="A8" s="5" t="s">
        <v>15</v>
      </c>
      <c r="B8" s="133"/>
      <c r="C8" s="133"/>
      <c r="D8" s="133"/>
      <c r="E8" s="133"/>
      <c r="F8" s="133"/>
      <c r="G8" s="134"/>
    </row>
    <row r="9" spans="1:7">
      <c r="A9" s="5" t="s">
        <v>26</v>
      </c>
      <c r="B9" s="133"/>
      <c r="C9" s="133"/>
      <c r="D9" s="133"/>
      <c r="E9" s="133"/>
      <c r="F9" s="133"/>
      <c r="G9" s="134"/>
    </row>
    <row r="10" spans="1:7">
      <c r="A10" s="5" t="s">
        <v>23</v>
      </c>
      <c r="B10" s="133"/>
      <c r="C10" s="133"/>
      <c r="D10" s="133"/>
      <c r="E10" s="133"/>
      <c r="F10" s="133"/>
      <c r="G10" s="134"/>
    </row>
    <row r="11" spans="1:7">
      <c r="A11" s="5" t="s">
        <v>16</v>
      </c>
      <c r="B11" s="133"/>
      <c r="C11" s="133"/>
      <c r="D11" s="133"/>
      <c r="E11" s="133"/>
      <c r="F11" s="133"/>
      <c r="G11" s="134"/>
    </row>
    <row r="12" spans="1:7" ht="33" customHeight="1">
      <c r="A12" s="5" t="s">
        <v>17</v>
      </c>
      <c r="B12" s="133"/>
      <c r="C12" s="133"/>
      <c r="D12" s="133"/>
      <c r="E12" s="133"/>
      <c r="F12" s="133"/>
      <c r="G12" s="134"/>
    </row>
    <row r="13" spans="1:7" ht="33.75" thickBot="1">
      <c r="A13" s="6" t="s">
        <v>24</v>
      </c>
      <c r="B13" s="169"/>
      <c r="C13" s="169"/>
      <c r="D13" s="169"/>
      <c r="E13" s="169"/>
      <c r="F13" s="169"/>
      <c r="G13" s="170"/>
    </row>
    <row r="14" spans="1:7">
      <c r="A14" s="174" t="s">
        <v>30</v>
      </c>
      <c r="B14" s="175"/>
      <c r="C14" s="175"/>
      <c r="D14" s="175"/>
      <c r="E14" s="175"/>
      <c r="F14" s="175"/>
      <c r="G14" s="176"/>
    </row>
    <row r="15" spans="1:7" ht="34.5" customHeight="1">
      <c r="A15" s="177" t="s">
        <v>146</v>
      </c>
      <c r="B15" s="179" t="s">
        <v>2</v>
      </c>
      <c r="C15" s="179" t="s">
        <v>125</v>
      </c>
      <c r="D15" s="179" t="s">
        <v>254</v>
      </c>
      <c r="E15" s="178" t="s">
        <v>18</v>
      </c>
      <c r="F15" s="177" t="s">
        <v>0</v>
      </c>
      <c r="G15" s="177" t="s">
        <v>4</v>
      </c>
    </row>
    <row r="16" spans="1:7" ht="16.5" customHeight="1">
      <c r="A16" s="178"/>
      <c r="B16" s="180"/>
      <c r="C16" s="180"/>
      <c r="D16" s="180"/>
      <c r="E16" s="181"/>
      <c r="F16" s="177"/>
      <c r="G16" s="178"/>
    </row>
    <row r="17" spans="1:7" ht="85.5" customHeight="1">
      <c r="A17" s="208" t="s">
        <v>76</v>
      </c>
      <c r="B17" s="208" t="s">
        <v>62</v>
      </c>
      <c r="C17" s="205" t="s">
        <v>203</v>
      </c>
      <c r="D17" s="38" t="s">
        <v>157</v>
      </c>
      <c r="E17" s="8"/>
      <c r="F17" s="9"/>
      <c r="G17" s="60">
        <f>+IF(E17="cumple",0.0125,IF(E17="No aplica",0.0125,0))</f>
        <v>0</v>
      </c>
    </row>
    <row r="18" spans="1:7" ht="56.25" customHeight="1">
      <c r="A18" s="209"/>
      <c r="B18" s="209"/>
      <c r="C18" s="206"/>
      <c r="D18" s="38" t="s">
        <v>159</v>
      </c>
      <c r="E18" s="8"/>
      <c r="F18" s="9"/>
      <c r="G18" s="60">
        <f t="shared" ref="G18:G20" si="0">+IF(E18="cumple",0.0125,IF(E18="No aplica",0.0125,0))</f>
        <v>0</v>
      </c>
    </row>
    <row r="19" spans="1:7" ht="47.25" customHeight="1">
      <c r="A19" s="209"/>
      <c r="B19" s="209"/>
      <c r="C19" s="207"/>
      <c r="D19" s="38" t="s">
        <v>160</v>
      </c>
      <c r="E19" s="8"/>
      <c r="F19" s="9"/>
      <c r="G19" s="60">
        <f t="shared" si="0"/>
        <v>0</v>
      </c>
    </row>
    <row r="20" spans="1:7" ht="49.5">
      <c r="A20" s="209"/>
      <c r="B20" s="209"/>
      <c r="C20" s="38" t="s">
        <v>156</v>
      </c>
      <c r="D20" s="38" t="s">
        <v>158</v>
      </c>
      <c r="E20" s="8"/>
      <c r="F20" s="9"/>
      <c r="G20" s="60">
        <f t="shared" si="0"/>
        <v>0</v>
      </c>
    </row>
    <row r="21" spans="1:7">
      <c r="A21" s="210"/>
      <c r="B21" s="161" t="s">
        <v>25</v>
      </c>
      <c r="C21" s="162"/>
      <c r="D21" s="162"/>
      <c r="E21" s="27" t="str" cm="1">
        <f t="array" ref="E21">IF(OR(E17:E20="No cumple"),"No cumple",IF(G21=0%,"","Cumple"))</f>
        <v/>
      </c>
      <c r="F21" s="10"/>
      <c r="G21" s="61">
        <f>SUM(G17:G20)</f>
        <v>0</v>
      </c>
    </row>
    <row r="22" spans="1:7" ht="82.5">
      <c r="A22" s="182" t="s">
        <v>77</v>
      </c>
      <c r="B22" s="199" t="s">
        <v>63</v>
      </c>
      <c r="C22" s="189" t="s">
        <v>204</v>
      </c>
      <c r="D22" s="38" t="s">
        <v>258</v>
      </c>
      <c r="E22" s="8"/>
      <c r="F22" s="12"/>
      <c r="G22" s="60">
        <f>+IF(E22="cumple",0.0167,IF(E22="No aplica",0.0167,0))</f>
        <v>0</v>
      </c>
    </row>
    <row r="23" spans="1:7" ht="49.5">
      <c r="A23" s="183"/>
      <c r="B23" s="201"/>
      <c r="C23" s="190"/>
      <c r="D23" s="38" t="s">
        <v>161</v>
      </c>
      <c r="E23" s="8"/>
      <c r="F23" s="12"/>
      <c r="G23" s="60">
        <f t="shared" ref="G23:G24" si="1">+IF(E23="cumple",0.0167,IF(E23="No aplica",0.0167,0))</f>
        <v>0</v>
      </c>
    </row>
    <row r="24" spans="1:7" ht="49.5">
      <c r="A24" s="183"/>
      <c r="B24" s="201"/>
      <c r="C24" s="38" t="s">
        <v>162</v>
      </c>
      <c r="D24" s="38" t="s">
        <v>163</v>
      </c>
      <c r="E24" s="8"/>
      <c r="F24" s="12"/>
      <c r="G24" s="60">
        <f t="shared" si="1"/>
        <v>0</v>
      </c>
    </row>
    <row r="25" spans="1:7">
      <c r="A25" s="184"/>
      <c r="B25" s="161" t="s">
        <v>25</v>
      </c>
      <c r="C25" s="162"/>
      <c r="D25" s="162"/>
      <c r="E25" s="27" t="str" cm="1">
        <f t="array" ref="E25">IF(OR(E22:E24="No cumple"),"No cumple",IF(G25=0%,"","Cumple"))</f>
        <v/>
      </c>
      <c r="F25" s="10"/>
      <c r="G25" s="61">
        <f>SUM(G22:G24)</f>
        <v>0</v>
      </c>
    </row>
    <row r="26" spans="1:7" ht="106.5" customHeight="1">
      <c r="A26" s="182" t="s">
        <v>78</v>
      </c>
      <c r="B26" s="199" t="s">
        <v>64</v>
      </c>
      <c r="C26" s="189" t="s">
        <v>205</v>
      </c>
      <c r="D26" s="38" t="s">
        <v>259</v>
      </c>
      <c r="E26" s="8"/>
      <c r="F26" s="12"/>
      <c r="G26" s="60">
        <f t="shared" ref="G26" si="2">+IF(E26="cumple",0.0167,IF(E26="No aplica",0.01,0))</f>
        <v>0</v>
      </c>
    </row>
    <row r="27" spans="1:7" ht="49.5">
      <c r="A27" s="183"/>
      <c r="B27" s="201"/>
      <c r="C27" s="190"/>
      <c r="D27" s="38" t="s">
        <v>165</v>
      </c>
      <c r="E27" s="8"/>
      <c r="F27" s="12"/>
      <c r="G27" s="60">
        <f t="shared" ref="G27:G28" si="3">+IF(E27="cumple",0.0167,IF(E27="No aplica",0.0167,0))</f>
        <v>0</v>
      </c>
    </row>
    <row r="28" spans="1:7" ht="49.5">
      <c r="A28" s="183"/>
      <c r="B28" s="201"/>
      <c r="C28" s="38" t="s">
        <v>164</v>
      </c>
      <c r="D28" s="38" t="s">
        <v>166</v>
      </c>
      <c r="E28" s="8"/>
      <c r="F28" s="12"/>
      <c r="G28" s="60">
        <f t="shared" si="3"/>
        <v>0</v>
      </c>
    </row>
    <row r="29" spans="1:7">
      <c r="A29" s="184"/>
      <c r="B29" s="161" t="s">
        <v>25</v>
      </c>
      <c r="C29" s="162"/>
      <c r="D29" s="162"/>
      <c r="E29" s="27" t="str" cm="1">
        <f t="array" ref="E29">IF(OR(E26:E28="No cumple"),"No cumple",IF(G29=0%,"","Cumple"))</f>
        <v/>
      </c>
      <c r="F29" s="10"/>
      <c r="G29" s="61">
        <f>SUM(G26:G28)</f>
        <v>0</v>
      </c>
    </row>
    <row r="30" spans="1:7" ht="66">
      <c r="A30" s="182" t="s">
        <v>79</v>
      </c>
      <c r="B30" s="199" t="s">
        <v>65</v>
      </c>
      <c r="C30" s="38" t="s">
        <v>206</v>
      </c>
      <c r="D30" s="38" t="s">
        <v>260</v>
      </c>
      <c r="E30" s="8"/>
      <c r="F30" s="12"/>
      <c r="G30" s="60">
        <f>+IF(E30="cumple",0.025,IF(E30="No aplica",0.05,0))</f>
        <v>0</v>
      </c>
    </row>
    <row r="31" spans="1:7" ht="49.5">
      <c r="A31" s="183"/>
      <c r="B31" s="201"/>
      <c r="C31" s="38" t="s">
        <v>167</v>
      </c>
      <c r="D31" s="38" t="s">
        <v>170</v>
      </c>
      <c r="E31" s="8"/>
      <c r="F31" s="12"/>
      <c r="G31" s="60">
        <f>+IF(E31="cumple",0.025,IF(E31="No aplica",0.025,0))</f>
        <v>0</v>
      </c>
    </row>
    <row r="32" spans="1:7">
      <c r="A32" s="184"/>
      <c r="B32" s="161" t="s">
        <v>25</v>
      </c>
      <c r="C32" s="162"/>
      <c r="D32" s="162"/>
      <c r="E32" s="27" t="str" cm="1">
        <f t="array" ref="E32">IF(OR(E30:E31="No cumple"),"No cumple",IF(G32=0%,"","Cumple"))</f>
        <v/>
      </c>
      <c r="F32" s="10"/>
      <c r="G32" s="61">
        <f>SUM(G30:G31)</f>
        <v>0</v>
      </c>
    </row>
    <row r="33" spans="1:7" ht="89.25" customHeight="1">
      <c r="A33" s="182" t="s">
        <v>80</v>
      </c>
      <c r="B33" s="202" t="s">
        <v>66</v>
      </c>
      <c r="C33" s="38" t="s">
        <v>168</v>
      </c>
      <c r="D33" s="38" t="s">
        <v>349</v>
      </c>
      <c r="E33" s="8"/>
      <c r="F33" s="12"/>
      <c r="G33" s="60">
        <f t="shared" ref="G33" si="4">+IF(E33="cumple",0.025,IF(E33="No aplica",0.05,0))</f>
        <v>0</v>
      </c>
    </row>
    <row r="34" spans="1:7" ht="62.25" customHeight="1">
      <c r="A34" s="183"/>
      <c r="B34" s="204"/>
      <c r="C34" s="38" t="s">
        <v>169</v>
      </c>
      <c r="D34" s="38" t="s">
        <v>279</v>
      </c>
      <c r="E34" s="8"/>
      <c r="F34" s="9"/>
      <c r="G34" s="60">
        <f>+IF(E34="cumple",0.025,IF(E34="No aplica",0.025,0))</f>
        <v>0</v>
      </c>
    </row>
    <row r="35" spans="1:7">
      <c r="A35" s="184"/>
      <c r="B35" s="161" t="s">
        <v>25</v>
      </c>
      <c r="C35" s="162"/>
      <c r="D35" s="162"/>
      <c r="E35" s="27" t="str" cm="1">
        <f t="array" ref="E35">IF(OR(E33:E34="No cumple"),"No cumple",IF(G35=0%,"","Cumple"))</f>
        <v/>
      </c>
      <c r="F35" s="10"/>
      <c r="G35" s="61">
        <f>SUM(G33:G34)</f>
        <v>0</v>
      </c>
    </row>
    <row r="36" spans="1:7" ht="78.75" customHeight="1">
      <c r="A36" s="182" t="s">
        <v>81</v>
      </c>
      <c r="B36" s="199" t="s">
        <v>67</v>
      </c>
      <c r="C36" s="38" t="s">
        <v>171</v>
      </c>
      <c r="D36" s="38" t="s">
        <v>172</v>
      </c>
      <c r="E36" s="8"/>
      <c r="F36" s="12"/>
      <c r="G36" s="60">
        <f t="shared" ref="G36:G37" si="5">+IF(E36="cumple",0.025,IF(E36="No aplica",0.05,0))</f>
        <v>0</v>
      </c>
    </row>
    <row r="37" spans="1:7" ht="54.75" customHeight="1">
      <c r="A37" s="183"/>
      <c r="B37" s="201"/>
      <c r="C37" s="38" t="s">
        <v>261</v>
      </c>
      <c r="D37" s="38" t="s">
        <v>280</v>
      </c>
      <c r="E37" s="8"/>
      <c r="F37" s="12"/>
      <c r="G37" s="60">
        <f t="shared" si="5"/>
        <v>0</v>
      </c>
    </row>
    <row r="38" spans="1:7">
      <c r="A38" s="184"/>
      <c r="B38" s="161" t="s">
        <v>25</v>
      </c>
      <c r="C38" s="162"/>
      <c r="D38" s="162"/>
      <c r="E38" s="27" t="str" cm="1">
        <f t="array" ref="E38">IF(OR(E36:E37="No cumple"),"No cumple",IF(G38=0%,"","Cumple"))</f>
        <v/>
      </c>
      <c r="F38" s="10"/>
      <c r="G38" s="61">
        <f>SUM(G36:G37)</f>
        <v>0</v>
      </c>
    </row>
    <row r="39" spans="1:7" ht="101.25" customHeight="1">
      <c r="A39" s="182" t="s">
        <v>82</v>
      </c>
      <c r="B39" s="199" t="s">
        <v>262</v>
      </c>
      <c r="C39" s="189" t="s">
        <v>173</v>
      </c>
      <c r="D39" s="38" t="s">
        <v>350</v>
      </c>
      <c r="E39" s="8"/>
      <c r="F39" s="8" t="s">
        <v>5</v>
      </c>
      <c r="G39" s="60">
        <f t="shared" ref="G39:G40" si="6">+IF(E39="cumple",0.025,IF(E39="No aplica",0.05,0))</f>
        <v>0</v>
      </c>
    </row>
    <row r="40" spans="1:7" ht="56.25" customHeight="1">
      <c r="A40" s="183"/>
      <c r="B40" s="200"/>
      <c r="C40" s="190"/>
      <c r="D40" s="38" t="s">
        <v>351</v>
      </c>
      <c r="E40" s="8"/>
      <c r="F40" s="8"/>
      <c r="G40" s="60">
        <f t="shared" si="6"/>
        <v>0</v>
      </c>
    </row>
    <row r="41" spans="1:7">
      <c r="A41" s="184"/>
      <c r="B41" s="161" t="s">
        <v>25</v>
      </c>
      <c r="C41" s="162"/>
      <c r="D41" s="162"/>
      <c r="E41" s="27" t="str" cm="1">
        <f t="array" ref="E41">IF(OR(E39:E40="No cumple"),"No cumple",IF(G41=0%,"","Cumple"))</f>
        <v/>
      </c>
      <c r="F41" s="10"/>
      <c r="G41" s="61">
        <f>SUM(G39:G40)</f>
        <v>0</v>
      </c>
    </row>
    <row r="42" spans="1:7" ht="91.5" customHeight="1">
      <c r="A42" s="182" t="s">
        <v>83</v>
      </c>
      <c r="B42" s="42" t="s">
        <v>68</v>
      </c>
      <c r="C42" s="38" t="s">
        <v>174</v>
      </c>
      <c r="D42" s="38" t="s">
        <v>263</v>
      </c>
      <c r="E42" s="8"/>
      <c r="F42" s="12" t="s">
        <v>5</v>
      </c>
      <c r="G42" s="60">
        <f>+IF(E42="cumple",0.05,IF(E42="No aplica",0.05,0))</f>
        <v>0</v>
      </c>
    </row>
    <row r="43" spans="1:7">
      <c r="A43" s="183"/>
      <c r="B43" s="161" t="s">
        <v>25</v>
      </c>
      <c r="C43" s="162"/>
      <c r="D43" s="162"/>
      <c r="E43" s="27" t="str">
        <f>IF(OR(E42="No cumple"),"No cumple",IF(G43=0%,"","Cumple"))</f>
        <v/>
      </c>
      <c r="F43" s="10"/>
      <c r="G43" s="61">
        <f>SUM(G42)</f>
        <v>0</v>
      </c>
    </row>
    <row r="44" spans="1:7" ht="42" customHeight="1">
      <c r="A44" s="182" t="s">
        <v>84</v>
      </c>
      <c r="B44" s="202" t="s">
        <v>69</v>
      </c>
      <c r="C44" s="189" t="s">
        <v>175</v>
      </c>
      <c r="D44" s="38" t="s">
        <v>176</v>
      </c>
      <c r="E44" s="8"/>
      <c r="F44" s="12" t="s">
        <v>5</v>
      </c>
      <c r="G44" s="60">
        <f>+IF(E44="cumple",0.0167,IF(E44="No aplica",0.05,0))</f>
        <v>0</v>
      </c>
    </row>
    <row r="45" spans="1:7" ht="67.5" customHeight="1">
      <c r="A45" s="183"/>
      <c r="B45" s="203"/>
      <c r="C45" s="190"/>
      <c r="D45" s="38" t="s">
        <v>178</v>
      </c>
      <c r="E45" s="8"/>
      <c r="F45" s="9"/>
      <c r="G45" s="60">
        <f>+IF(E45="cumple",0.0167,IF(E45="No aplica",0.0167,0))</f>
        <v>0</v>
      </c>
    </row>
    <row r="46" spans="1:7" ht="33">
      <c r="A46" s="183"/>
      <c r="B46" s="204"/>
      <c r="C46" s="38" t="s">
        <v>207</v>
      </c>
      <c r="D46" s="38" t="s">
        <v>264</v>
      </c>
      <c r="E46" s="8"/>
      <c r="F46" s="9"/>
      <c r="G46" s="60">
        <f>+IF(E46="cumple",0.0167,IF(E46="No aplica",0.0167,0))</f>
        <v>0</v>
      </c>
    </row>
    <row r="47" spans="1:7">
      <c r="A47" s="184"/>
      <c r="B47" s="161" t="s">
        <v>25</v>
      </c>
      <c r="C47" s="162"/>
      <c r="D47" s="162"/>
      <c r="E47" s="27" t="str" cm="1">
        <f t="array" ref="E47">IF(OR(E44:E46="No cumple"),"No cumple",IF(G47=0%,"","Cumple"))</f>
        <v/>
      </c>
      <c r="F47" s="10"/>
      <c r="G47" s="61">
        <f>SUM(G44:G46)</f>
        <v>0</v>
      </c>
    </row>
    <row r="48" spans="1:7" s="26" customFormat="1" ht="113.25" customHeight="1">
      <c r="A48" s="182" t="s">
        <v>177</v>
      </c>
      <c r="B48" s="43" t="s">
        <v>70</v>
      </c>
      <c r="C48" s="38" t="s">
        <v>268</v>
      </c>
      <c r="D48" s="38" t="s">
        <v>265</v>
      </c>
      <c r="E48" s="8"/>
      <c r="F48" s="13" t="s">
        <v>5</v>
      </c>
      <c r="G48" s="60">
        <f>+IF(E48="cumple",0.05,IF(E48="No aplica",0.05,0))</f>
        <v>0</v>
      </c>
    </row>
    <row r="49" spans="1:7" ht="17.25" customHeight="1">
      <c r="A49" s="183"/>
      <c r="B49" s="194" t="s">
        <v>25</v>
      </c>
      <c r="C49" s="194"/>
      <c r="D49" s="194"/>
      <c r="E49" s="27" t="str">
        <f>IF(OR(E48="No cumple"),"No cumple",IF(G49=0%,"","Cumple"))</f>
        <v/>
      </c>
      <c r="F49" s="14"/>
      <c r="G49" s="61">
        <f>SUM(G48)</f>
        <v>0</v>
      </c>
    </row>
    <row r="50" spans="1:7" ht="82.5">
      <c r="A50" s="191" t="s">
        <v>266</v>
      </c>
      <c r="B50" s="28" t="s">
        <v>71</v>
      </c>
      <c r="C50" s="38" t="s">
        <v>267</v>
      </c>
      <c r="D50" s="38" t="s">
        <v>291</v>
      </c>
      <c r="E50" s="8"/>
      <c r="F50" s="13" t="s">
        <v>5</v>
      </c>
      <c r="G50" s="60">
        <f>+IF(E50="cumple",0.05,IF(E50="No aplica",0.05,0))</f>
        <v>0</v>
      </c>
    </row>
    <row r="51" spans="1:7">
      <c r="A51" s="192"/>
      <c r="B51" s="194" t="s">
        <v>25</v>
      </c>
      <c r="C51" s="194"/>
      <c r="D51" s="194"/>
      <c r="E51" s="27" t="str">
        <f>IF(OR(E50="No cumple"),"No cumple",IF(G51=0%,"","Cumple"))</f>
        <v/>
      </c>
      <c r="F51" s="14"/>
      <c r="G51" s="61">
        <f>SUM(G50)</f>
        <v>0</v>
      </c>
    </row>
    <row r="52" spans="1:7" ht="53.25" customHeight="1">
      <c r="A52" s="191" t="s">
        <v>179</v>
      </c>
      <c r="B52" s="198" t="s">
        <v>234</v>
      </c>
      <c r="C52" s="189" t="s">
        <v>208</v>
      </c>
      <c r="D52" s="38" t="s">
        <v>292</v>
      </c>
      <c r="E52" s="8"/>
      <c r="F52" s="13" t="s">
        <v>5</v>
      </c>
      <c r="G52" s="60">
        <f>+IF(E52="cumple",0.025,IF(E52="No aplica",0.05,0))</f>
        <v>0</v>
      </c>
    </row>
    <row r="53" spans="1:7" ht="65.25" customHeight="1">
      <c r="A53" s="192"/>
      <c r="B53" s="198"/>
      <c r="C53" s="190"/>
      <c r="D53" s="38" t="s">
        <v>293</v>
      </c>
      <c r="E53" s="8"/>
      <c r="F53" s="44"/>
      <c r="G53" s="60">
        <f>+IF(E53="cumple",0.025,IF(E53="No aplica",0.05,0))</f>
        <v>0</v>
      </c>
    </row>
    <row r="54" spans="1:7">
      <c r="A54" s="192"/>
      <c r="B54" s="194" t="s">
        <v>25</v>
      </c>
      <c r="C54" s="194"/>
      <c r="D54" s="194"/>
      <c r="E54" s="27" t="str" cm="1">
        <f t="array" ref="E54">IF(OR(E52:E53="No cumple"),"No cumple",IF(G54=0%,"","Cumple"))</f>
        <v/>
      </c>
      <c r="F54" s="14"/>
      <c r="G54" s="61">
        <f>SUM(G52:G53)</f>
        <v>0</v>
      </c>
    </row>
    <row r="55" spans="1:7" ht="82.5">
      <c r="A55" s="191" t="s">
        <v>180</v>
      </c>
      <c r="B55" s="11" t="s">
        <v>72</v>
      </c>
      <c r="C55" s="38" t="s">
        <v>181</v>
      </c>
      <c r="D55" s="38" t="s">
        <v>182</v>
      </c>
      <c r="E55" s="8"/>
      <c r="F55" s="13" t="s">
        <v>5</v>
      </c>
      <c r="G55" s="60">
        <f>+IF(E55="cumple",0.05,IF(E55="No aplica",0.05,0))</f>
        <v>0</v>
      </c>
    </row>
    <row r="56" spans="1:7">
      <c r="A56" s="192"/>
      <c r="B56" s="194" t="s">
        <v>25</v>
      </c>
      <c r="C56" s="194"/>
      <c r="D56" s="194"/>
      <c r="E56" s="27" t="str">
        <f>IF(OR(E55="No cumple"),"No cumple",IF(G56=0%,"","Cumple"))</f>
        <v/>
      </c>
      <c r="F56" s="14"/>
      <c r="G56" s="61">
        <f>SUM(G55)</f>
        <v>0</v>
      </c>
    </row>
    <row r="57" spans="1:7" ht="181.5">
      <c r="A57" s="191" t="s">
        <v>183</v>
      </c>
      <c r="B57" s="198" t="s">
        <v>269</v>
      </c>
      <c r="C57" s="38" t="s">
        <v>270</v>
      </c>
      <c r="D57" s="38" t="s">
        <v>352</v>
      </c>
      <c r="E57" s="8"/>
      <c r="F57" s="13" t="s">
        <v>5</v>
      </c>
      <c r="G57" s="60">
        <f>+IF(E57="cumple",0.0167,IF(E57="No aplica",0.05,0))</f>
        <v>0</v>
      </c>
    </row>
    <row r="58" spans="1:7" ht="52.5" customHeight="1">
      <c r="A58" s="192"/>
      <c r="B58" s="198"/>
      <c r="C58" s="189" t="s">
        <v>271</v>
      </c>
      <c r="D58" s="38" t="s">
        <v>353</v>
      </c>
      <c r="E58" s="8"/>
      <c r="F58" s="44"/>
      <c r="G58" s="60">
        <f t="shared" ref="G58:G59" si="7">+IF(E58="cumple",0.0167,IF(E58="No aplica",0.05,0))</f>
        <v>0</v>
      </c>
    </row>
    <row r="59" spans="1:7" ht="66">
      <c r="A59" s="192"/>
      <c r="B59" s="198"/>
      <c r="C59" s="190"/>
      <c r="D59" s="38" t="s">
        <v>272</v>
      </c>
      <c r="E59" s="8"/>
      <c r="F59" s="44"/>
      <c r="G59" s="60">
        <f t="shared" si="7"/>
        <v>0</v>
      </c>
    </row>
    <row r="60" spans="1:7">
      <c r="A60" s="192"/>
      <c r="B60" s="194" t="s">
        <v>25</v>
      </c>
      <c r="C60" s="194"/>
      <c r="D60" s="194"/>
      <c r="E60" s="27" t="str" cm="1">
        <f t="array" ref="E60">IF(OR(E57:E59="No cumple"),"No cumple",IF(G60=0%,"","Cumple"))</f>
        <v/>
      </c>
      <c r="F60" s="14"/>
      <c r="G60" s="61">
        <f>SUM(G57:G59)</f>
        <v>0</v>
      </c>
    </row>
    <row r="61" spans="1:7" ht="148.5">
      <c r="A61" s="191" t="s">
        <v>85</v>
      </c>
      <c r="B61" s="28" t="s">
        <v>73</v>
      </c>
      <c r="C61" s="38" t="s">
        <v>184</v>
      </c>
      <c r="D61" s="38" t="s">
        <v>199</v>
      </c>
      <c r="E61" s="8"/>
      <c r="F61" s="13" t="s">
        <v>5</v>
      </c>
      <c r="G61" s="60">
        <f>+IF(E61="cumple",0.05,IF(E61="No aplica",0.05,0))</f>
        <v>0</v>
      </c>
    </row>
    <row r="62" spans="1:7">
      <c r="A62" s="192"/>
      <c r="B62" s="194" t="s">
        <v>25</v>
      </c>
      <c r="C62" s="194"/>
      <c r="D62" s="194"/>
      <c r="E62" s="27" t="str">
        <f>IF(OR(E61="No cumple"),"No cumple",IF(G62=0%,"","Cumple"))</f>
        <v/>
      </c>
      <c r="F62" s="14"/>
      <c r="G62" s="61">
        <f>SUM(G61)</f>
        <v>0</v>
      </c>
    </row>
    <row r="63" spans="1:7" ht="93.75" customHeight="1">
      <c r="A63" s="191" t="s">
        <v>185</v>
      </c>
      <c r="B63" s="114" t="s">
        <v>235</v>
      </c>
      <c r="C63" s="114" t="s">
        <v>186</v>
      </c>
      <c r="D63" s="38" t="s">
        <v>273</v>
      </c>
      <c r="E63" s="8"/>
      <c r="F63" s="13" t="s">
        <v>5</v>
      </c>
      <c r="G63" s="60">
        <f>+IF(E63="cumple",0.025,IF(E63="No aplica",0.05,0))</f>
        <v>0</v>
      </c>
    </row>
    <row r="64" spans="1:7" ht="66.75" customHeight="1">
      <c r="A64" s="192"/>
      <c r="B64" s="124"/>
      <c r="C64" s="124"/>
      <c r="D64" s="58" t="s">
        <v>187</v>
      </c>
      <c r="E64" s="8"/>
      <c r="F64" s="44"/>
      <c r="G64" s="60">
        <f>+IF(E64="cumple",0.025,IF(E64="No aplica",0.05,0))</f>
        <v>0</v>
      </c>
    </row>
    <row r="65" spans="1:7">
      <c r="A65" s="192"/>
      <c r="B65" s="194" t="s">
        <v>25</v>
      </c>
      <c r="C65" s="194"/>
      <c r="D65" s="194"/>
      <c r="E65" s="27" t="str" cm="1">
        <f t="array" ref="E65">IF(OR(E63:E64="No cumple"),"No cumple",IF(G65=0%,"","Cumple"))</f>
        <v/>
      </c>
      <c r="F65" s="14"/>
      <c r="G65" s="61">
        <f>SUM(G63:G64)</f>
        <v>0</v>
      </c>
    </row>
    <row r="66" spans="1:7" ht="48.75" customHeight="1">
      <c r="A66" s="195" t="s">
        <v>274</v>
      </c>
      <c r="B66" s="114" t="s">
        <v>235</v>
      </c>
      <c r="C66" s="114" t="s">
        <v>188</v>
      </c>
      <c r="D66" s="38" t="s">
        <v>192</v>
      </c>
      <c r="E66" s="8"/>
      <c r="F66" s="14"/>
      <c r="G66" s="60">
        <f>+IF(E66="cumple",0.0083,IF(E66="No aplica",0.05,0))</f>
        <v>0</v>
      </c>
    </row>
    <row r="67" spans="1:7" ht="38.25" customHeight="1">
      <c r="A67" s="192"/>
      <c r="B67" s="197"/>
      <c r="C67" s="197"/>
      <c r="D67" s="38" t="s">
        <v>193</v>
      </c>
      <c r="E67" s="8"/>
      <c r="F67" s="14"/>
      <c r="G67" s="60">
        <f t="shared" ref="G67:G71" si="8">+IF(E67="cumple",0.0083,IF(E67="No aplica",0.05,0))</f>
        <v>0</v>
      </c>
    </row>
    <row r="68" spans="1:7" ht="49.5">
      <c r="A68" s="192"/>
      <c r="B68" s="197"/>
      <c r="C68" s="197"/>
      <c r="D68" s="38" t="s">
        <v>194</v>
      </c>
      <c r="E68" s="8"/>
      <c r="F68" s="14"/>
      <c r="G68" s="60">
        <f t="shared" si="8"/>
        <v>0</v>
      </c>
    </row>
    <row r="69" spans="1:7" ht="66">
      <c r="A69" s="192"/>
      <c r="B69" s="197"/>
      <c r="C69" s="197"/>
      <c r="D69" s="38" t="s">
        <v>195</v>
      </c>
      <c r="E69" s="8"/>
      <c r="F69" s="14"/>
      <c r="G69" s="60">
        <f t="shared" si="8"/>
        <v>0</v>
      </c>
    </row>
    <row r="70" spans="1:7" ht="99">
      <c r="A70" s="192"/>
      <c r="B70" s="197"/>
      <c r="C70" s="197"/>
      <c r="D70" s="38" t="s">
        <v>196</v>
      </c>
      <c r="E70" s="8"/>
      <c r="F70" s="14"/>
      <c r="G70" s="60">
        <f t="shared" si="8"/>
        <v>0</v>
      </c>
    </row>
    <row r="71" spans="1:7" ht="39" customHeight="1">
      <c r="A71" s="192"/>
      <c r="B71" s="124"/>
      <c r="C71" s="124"/>
      <c r="D71" s="43" t="s">
        <v>197</v>
      </c>
      <c r="E71" s="8"/>
      <c r="F71" s="13" t="s">
        <v>5</v>
      </c>
      <c r="G71" s="60">
        <f t="shared" si="8"/>
        <v>0</v>
      </c>
    </row>
    <row r="72" spans="1:7">
      <c r="A72" s="196"/>
      <c r="B72" s="194" t="s">
        <v>25</v>
      </c>
      <c r="C72" s="194"/>
      <c r="D72" s="194"/>
      <c r="E72" s="27" t="str" cm="1">
        <f t="array" ref="E72">IF(OR(E66:E71="No cumple"),"No cumple",IF(G72=0%,"","Cumple"))</f>
        <v/>
      </c>
      <c r="F72" s="14"/>
      <c r="G72" s="61">
        <f>SUM(G66:G71)</f>
        <v>0</v>
      </c>
    </row>
    <row r="73" spans="1:7" ht="99">
      <c r="A73" s="191" t="s">
        <v>86</v>
      </c>
      <c r="B73" s="45" t="s">
        <v>74</v>
      </c>
      <c r="C73" s="38" t="s">
        <v>209</v>
      </c>
      <c r="D73" s="38" t="s">
        <v>191</v>
      </c>
      <c r="E73" s="8"/>
      <c r="F73" s="13" t="s">
        <v>5</v>
      </c>
      <c r="G73" s="60">
        <f>+IF(E73="cumple",0.05,IF(E73="No aplica",0.05,0))</f>
        <v>0</v>
      </c>
    </row>
    <row r="74" spans="1:7">
      <c r="A74" s="192"/>
      <c r="B74" s="193" t="s">
        <v>25</v>
      </c>
      <c r="C74" s="193"/>
      <c r="D74" s="193"/>
      <c r="E74" s="27" t="str">
        <f>IF(OR(E73="No cumple"),"No cumple",IF(G74=0%,"","Cumple"))</f>
        <v/>
      </c>
      <c r="F74" s="14"/>
      <c r="G74" s="61">
        <f>SUM(G73)</f>
        <v>0</v>
      </c>
    </row>
    <row r="75" spans="1:7" ht="99">
      <c r="A75" s="191" t="s">
        <v>87</v>
      </c>
      <c r="B75" s="45" t="s">
        <v>75</v>
      </c>
      <c r="C75" s="38" t="s">
        <v>190</v>
      </c>
      <c r="D75" s="38" t="s">
        <v>198</v>
      </c>
      <c r="E75" s="8"/>
      <c r="F75" s="13" t="s">
        <v>5</v>
      </c>
      <c r="G75" s="60">
        <f>+IF(E75="cumple",0.05,IF(E75="No aplica",0.05,0))</f>
        <v>0</v>
      </c>
    </row>
    <row r="76" spans="1:7">
      <c r="A76" s="192"/>
      <c r="B76" s="193" t="s">
        <v>25</v>
      </c>
      <c r="C76" s="193"/>
      <c r="D76" s="193"/>
      <c r="E76" s="27" t="str">
        <f>IF(OR(E75="No cumple"),"No cumple",IF(G76=0%,"","Cumple"))</f>
        <v/>
      </c>
      <c r="F76" s="14"/>
      <c r="G76" s="61">
        <f>SUM(G75)</f>
        <v>0</v>
      </c>
    </row>
    <row r="77" spans="1:7" ht="181.5">
      <c r="A77" s="191" t="s">
        <v>88</v>
      </c>
      <c r="B77" s="45" t="s">
        <v>236</v>
      </c>
      <c r="C77" s="38" t="s">
        <v>210</v>
      </c>
      <c r="D77" s="38" t="s">
        <v>275</v>
      </c>
      <c r="E77" s="8"/>
      <c r="F77" s="13" t="s">
        <v>5</v>
      </c>
      <c r="G77" s="60">
        <f>+IF(E77="cumple",0.05,IF(E77="No aplica",0.05,0))</f>
        <v>0</v>
      </c>
    </row>
    <row r="78" spans="1:7" ht="17.25" thickBot="1">
      <c r="A78" s="192"/>
      <c r="B78" s="193" t="s">
        <v>25</v>
      </c>
      <c r="C78" s="193"/>
      <c r="D78" s="193"/>
      <c r="E78" s="27" t="str">
        <f>IF(OR(E77="No cumple"),"No cumple",IF(G78=0%,"","Cumple"))</f>
        <v/>
      </c>
      <c r="F78" s="14"/>
      <c r="G78" s="61">
        <f>SUM(G77)</f>
        <v>0</v>
      </c>
    </row>
    <row r="79" spans="1:7" ht="17.25" thickBot="1">
      <c r="A79" s="142" t="s">
        <v>6</v>
      </c>
      <c r="B79" s="143"/>
      <c r="C79" s="143"/>
      <c r="D79" s="143"/>
      <c r="E79" s="143"/>
      <c r="F79" s="144"/>
      <c r="G79" s="62">
        <f>+G21+G25+G29+G32+G35+G38+G41+G43+G47+G78+G49+G51+G54+G56+G60+G62+G65+G72+G74+G76</f>
        <v>0</v>
      </c>
    </row>
    <row r="80" spans="1:7" ht="96.75" customHeight="1" thickBot="1">
      <c r="A80" s="157" t="s">
        <v>294</v>
      </c>
      <c r="B80" s="158"/>
      <c r="C80" s="158"/>
      <c r="D80" s="158"/>
      <c r="E80" s="158"/>
      <c r="F80" s="158"/>
      <c r="G80" s="159"/>
    </row>
    <row r="81" spans="1:7" ht="17.25" thickBot="1">
      <c r="A81" s="145" t="s">
        <v>13</v>
      </c>
      <c r="B81" s="146"/>
      <c r="C81" s="146"/>
      <c r="D81" s="146"/>
      <c r="E81" s="146"/>
      <c r="F81" s="146"/>
      <c r="G81" s="147"/>
    </row>
    <row r="82" spans="1:7" ht="17.25" thickBot="1">
      <c r="A82" s="148" t="s">
        <v>11</v>
      </c>
      <c r="B82" s="149"/>
      <c r="C82" s="16" t="s">
        <v>9</v>
      </c>
      <c r="D82" s="15" t="s">
        <v>12</v>
      </c>
      <c r="E82" s="149" t="s">
        <v>10</v>
      </c>
      <c r="F82" s="149"/>
      <c r="G82" s="150"/>
    </row>
    <row r="83" spans="1:7">
      <c r="A83" s="151"/>
      <c r="B83" s="152"/>
      <c r="C83" s="18"/>
      <c r="D83" s="17"/>
      <c r="E83" s="152"/>
      <c r="F83" s="152"/>
      <c r="G83" s="153"/>
    </row>
    <row r="84" spans="1:7">
      <c r="A84" s="154"/>
      <c r="B84" s="155"/>
      <c r="C84" s="20"/>
      <c r="D84" s="19"/>
      <c r="E84" s="155"/>
      <c r="F84" s="155"/>
      <c r="G84" s="156"/>
    </row>
    <row r="85" spans="1:7" ht="17.25" thickBot="1">
      <c r="A85" s="139"/>
      <c r="B85" s="140"/>
      <c r="C85" s="22"/>
      <c r="D85" s="21"/>
      <c r="E85" s="140"/>
      <c r="F85" s="140"/>
      <c r="G85" s="141"/>
    </row>
  </sheetData>
  <sheetProtection algorithmName="SHA-512" hashValue="1gQaE4whHsyKF9fMpMCGLDlc8HLoYIIedXzXK/9T/3bN4N5BCj6UbMCE8unF7Awcth8fYTbQJWZQLvjDOwM6SQ==" saltValue="iDnmemvNuo6HX5+4itPT4Q==" spinCount="100000" sheet="1" formatCells="0" formatColumns="0" formatRows="0" autoFilter="0"/>
  <autoFilter ref="A16:G82" xr:uid="{47A68971-74D6-4596-BC86-1E5C76D83494}"/>
  <mergeCells count="93">
    <mergeCell ref="A17:A21"/>
    <mergeCell ref="B17:B20"/>
    <mergeCell ref="B21:D21"/>
    <mergeCell ref="B12:G12"/>
    <mergeCell ref="B5:G5"/>
    <mergeCell ref="B6:G6"/>
    <mergeCell ref="B7:G7"/>
    <mergeCell ref="B8:G8"/>
    <mergeCell ref="B9:G9"/>
    <mergeCell ref="B10:G10"/>
    <mergeCell ref="B11:G11"/>
    <mergeCell ref="B13:G13"/>
    <mergeCell ref="A14:G14"/>
    <mergeCell ref="A15:A16"/>
    <mergeCell ref="B15:B16"/>
    <mergeCell ref="C15:C16"/>
    <mergeCell ref="D15:D16"/>
    <mergeCell ref="E15:E16"/>
    <mergeCell ref="F15:F16"/>
    <mergeCell ref="G15:G16"/>
    <mergeCell ref="B36:B37"/>
    <mergeCell ref="C17:C19"/>
    <mergeCell ref="B38:D38"/>
    <mergeCell ref="B33:B34"/>
    <mergeCell ref="A22:A25"/>
    <mergeCell ref="B22:B24"/>
    <mergeCell ref="B25:D25"/>
    <mergeCell ref="C22:C23"/>
    <mergeCell ref="C26:C27"/>
    <mergeCell ref="A85:B85"/>
    <mergeCell ref="E85:G85"/>
    <mergeCell ref="A79:F79"/>
    <mergeCell ref="A81:G81"/>
    <mergeCell ref="A82:B82"/>
    <mergeCell ref="E82:G82"/>
    <mergeCell ref="A83:B83"/>
    <mergeCell ref="E83:G83"/>
    <mergeCell ref="A84:B84"/>
    <mergeCell ref="E84:G84"/>
    <mergeCell ref="A80:G80"/>
    <mergeCell ref="A42:A43"/>
    <mergeCell ref="B43:D43"/>
    <mergeCell ref="A44:A47"/>
    <mergeCell ref="B47:D47"/>
    <mergeCell ref="A77:A78"/>
    <mergeCell ref="B78:D78"/>
    <mergeCell ref="B44:B46"/>
    <mergeCell ref="A48:A49"/>
    <mergeCell ref="B49:D49"/>
    <mergeCell ref="A50:A51"/>
    <mergeCell ref="B51:D51"/>
    <mergeCell ref="A52:A54"/>
    <mergeCell ref="B54:D54"/>
    <mergeCell ref="B52:B53"/>
    <mergeCell ref="A61:A62"/>
    <mergeCell ref="B62:D62"/>
    <mergeCell ref="A1:G1"/>
    <mergeCell ref="A2:G2"/>
    <mergeCell ref="A3:G3"/>
    <mergeCell ref="A4:G4"/>
    <mergeCell ref="A39:A41"/>
    <mergeCell ref="B39:B40"/>
    <mergeCell ref="B41:D41"/>
    <mergeCell ref="A26:A29"/>
    <mergeCell ref="B26:B28"/>
    <mergeCell ref="B29:D29"/>
    <mergeCell ref="A30:A32"/>
    <mergeCell ref="B30:B31"/>
    <mergeCell ref="B32:D32"/>
    <mergeCell ref="A33:A35"/>
    <mergeCell ref="B35:D35"/>
    <mergeCell ref="A36:A38"/>
    <mergeCell ref="A63:A65"/>
    <mergeCell ref="B65:D65"/>
    <mergeCell ref="A55:A56"/>
    <mergeCell ref="B56:D56"/>
    <mergeCell ref="A57:A60"/>
    <mergeCell ref="B60:D60"/>
    <mergeCell ref="B57:B59"/>
    <mergeCell ref="A75:A76"/>
    <mergeCell ref="B76:D76"/>
    <mergeCell ref="B72:D72"/>
    <mergeCell ref="A66:A72"/>
    <mergeCell ref="B66:B71"/>
    <mergeCell ref="A73:A74"/>
    <mergeCell ref="B74:D74"/>
    <mergeCell ref="C66:C71"/>
    <mergeCell ref="C39:C40"/>
    <mergeCell ref="C44:C45"/>
    <mergeCell ref="C52:C53"/>
    <mergeCell ref="C58:C59"/>
    <mergeCell ref="B63:B64"/>
    <mergeCell ref="C63:C64"/>
  </mergeCells>
  <conditionalFormatting sqref="G79">
    <cfRule type="dataBar" priority="1">
      <dataBar>
        <cfvo type="num" val="0"/>
        <cfvo type="num" val="1"/>
        <color rgb="FF638EC6"/>
      </dataBar>
      <extLst>
        <ext xmlns:x14="http://schemas.microsoft.com/office/spreadsheetml/2009/9/main" uri="{B025F937-C7B1-47D3-B67F-A62EFF666E3E}">
          <x14:id>{5E25887F-B149-450F-B83A-B2D7C05D9BC8}</x14:id>
        </ext>
      </extLst>
    </cfRule>
  </conditionalFormatting>
  <dataValidations count="7">
    <dataValidation type="list" allowBlank="1" showInputMessage="1" showErrorMessage="1" sqref="E77 E66:E71 E22 E26 E30 E33 E39:E40 E42 E36 E48 E50 E52:E53 E55 E57:E59 E73 E63:E64" xr:uid="{4761C515-CCCD-45C7-91B2-46DE01706E19}">
      <formula1>"Cumple,No Cumple"</formula1>
    </dataValidation>
    <dataValidation type="textLength" allowBlank="1" showInputMessage="1" showErrorMessage="1" sqref="B11:G12 B8:G8" xr:uid="{E11C76D6-0FF7-4A13-B8A3-3C4DC677CB5C}">
      <formula1>2</formula1>
      <formula2>250</formula2>
    </dataValidation>
    <dataValidation type="date" allowBlank="1" showInputMessage="1" showErrorMessage="1" error="Formato fecha dd/mm/aaaa" sqref="B13:G13" xr:uid="{91B622E9-141C-4DF6-85FE-2259898583D5}">
      <formula1>45292</formula1>
      <formula2>46022</formula2>
    </dataValidation>
    <dataValidation type="whole" allowBlank="1" showInputMessage="1" showErrorMessage="1" error="Ingrese solo números._x000a_Logitud 9 dIgitos." sqref="B9:G9" xr:uid="{357A779F-77CD-42F9-AA25-474476604894}">
      <formula1>111111111</formula1>
      <formula2>999999999</formula2>
    </dataValidation>
    <dataValidation type="date" allowBlank="1" showInputMessage="1" showErrorMessage="1" error="Formato fecha dd/mm/aaaa" sqref="B6:G6" xr:uid="{FF60AEA5-F41D-43BB-9FC0-1563369E9CBB}">
      <formula1>40179</formula1>
      <formula2>46022</formula2>
    </dataValidation>
    <dataValidation type="whole" allowBlank="1" showInputMessage="1" showErrorMessage="1" error="Ingrese solo números" sqref="B5:G5" xr:uid="{0E551B92-3BBB-4CBA-9C22-D84D22DA31BA}">
      <formula1>1</formula1>
      <formula2>999999999</formula2>
    </dataValidation>
    <dataValidation type="list" allowBlank="1" showInputMessage="1" showErrorMessage="1" sqref="E17:E20 E23:E24 E27:E28 E31 E34 E37 E44:E46 E61 E75" xr:uid="{5676A6F6-6401-48CA-8C10-AFD49C2549A6}">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FUNCIONAMIENTO&amp;RIN53.IVC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5E25887F-B149-450F-B83A-B2D7C05D9BC8}">
            <x14:dataBar minLength="0" maxLength="100" gradient="0">
              <x14:cfvo type="num">
                <xm:f>0</xm:f>
              </x14:cfvo>
              <x14:cfvo type="num">
                <xm:f>1</xm:f>
              </x14:cfvo>
              <x14:negativeFillColor rgb="FFFF0000"/>
              <x14:axisColor rgb="FF000000"/>
            </x14:dataBar>
          </x14:cfRule>
          <xm:sqref>G79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290D76C-F08F-4464-8C9B-B00793252807}">
          <x14:formula1>
            <xm:f>'0. Instrucciones'!$A$41:$A$73</xm:f>
          </x14:formula1>
          <xm:sqref>B7:G7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677FE-C172-4BEC-85A9-591712F5A465}">
  <sheetPr>
    <tabColor rgb="FF00B0F0"/>
  </sheetPr>
  <dimension ref="A1:G42"/>
  <sheetViews>
    <sheetView tabSelected="1" topLeftCell="C26" zoomScaleNormal="100" zoomScaleSheetLayoutView="80" zoomScalePageLayoutView="55" workbookViewId="0">
      <selection activeCell="A5" sqref="A5:G7"/>
    </sheetView>
  </sheetViews>
  <sheetFormatPr baseColWidth="10" defaultColWidth="11.42578125" defaultRowHeight="16.5"/>
  <cols>
    <col min="1" max="1" width="30.85546875" style="23" customWidth="1"/>
    <col min="2" max="2" width="29.28515625" style="24" customWidth="1"/>
    <col min="3" max="3" width="35.5703125" style="25" customWidth="1"/>
    <col min="4" max="4" width="56.85546875" style="24" customWidth="1"/>
    <col min="5" max="5" width="19" style="24" customWidth="1"/>
    <col min="6" max="6" width="35.28515625" style="26" customWidth="1"/>
    <col min="7" max="7" width="11.140625" style="26" customWidth="1"/>
    <col min="8" max="16384" width="11.42578125" style="1"/>
  </cols>
  <sheetData>
    <row r="1" spans="1:7" ht="17.25" thickBot="1">
      <c r="A1" s="88" t="s">
        <v>20</v>
      </c>
      <c r="B1" s="89"/>
      <c r="C1" s="89"/>
      <c r="D1" s="89"/>
      <c r="E1" s="89"/>
      <c r="F1" s="89"/>
      <c r="G1" s="90"/>
    </row>
    <row r="2" spans="1:7" ht="17.25" customHeight="1" thickBot="1">
      <c r="A2" s="91" t="s">
        <v>19</v>
      </c>
      <c r="B2" s="92"/>
      <c r="C2" s="92"/>
      <c r="D2" s="92"/>
      <c r="E2" s="92"/>
      <c r="F2" s="92"/>
      <c r="G2" s="93"/>
    </row>
    <row r="3" spans="1:7" s="2" customFormat="1" ht="17.25" thickBot="1">
      <c r="A3" s="94" t="s">
        <v>359</v>
      </c>
      <c r="B3" s="95"/>
      <c r="C3" s="95"/>
      <c r="D3" s="95"/>
      <c r="E3" s="95"/>
      <c r="F3" s="95"/>
      <c r="G3" s="96"/>
    </row>
    <row r="4" spans="1:7" s="2" customFormat="1" ht="17.25" thickBot="1">
      <c r="A4" s="97" t="s">
        <v>233</v>
      </c>
      <c r="B4" s="98"/>
      <c r="C4" s="98"/>
      <c r="D4" s="98"/>
      <c r="E4" s="98"/>
      <c r="F4" s="98"/>
      <c r="G4" s="99"/>
    </row>
    <row r="5" spans="1:7">
      <c r="A5" s="3" t="s">
        <v>21</v>
      </c>
      <c r="B5" s="137"/>
      <c r="C5" s="137"/>
      <c r="D5" s="137"/>
      <c r="E5" s="137"/>
      <c r="F5" s="137"/>
      <c r="G5" s="138"/>
    </row>
    <row r="6" spans="1:7">
      <c r="A6" s="4" t="s">
        <v>22</v>
      </c>
      <c r="B6" s="135"/>
      <c r="C6" s="135"/>
      <c r="D6" s="135"/>
      <c r="E6" s="135"/>
      <c r="F6" s="135"/>
      <c r="G6" s="136"/>
    </row>
    <row r="7" spans="1:7">
      <c r="A7" s="5" t="s">
        <v>1</v>
      </c>
      <c r="B7" s="133"/>
      <c r="C7" s="133"/>
      <c r="D7" s="133"/>
      <c r="E7" s="133"/>
      <c r="F7" s="133"/>
      <c r="G7" s="134"/>
    </row>
    <row r="8" spans="1:7">
      <c r="A8" s="5" t="s">
        <v>15</v>
      </c>
      <c r="B8" s="133"/>
      <c r="C8" s="133"/>
      <c r="D8" s="133"/>
      <c r="E8" s="133"/>
      <c r="F8" s="133"/>
      <c r="G8" s="134"/>
    </row>
    <row r="9" spans="1:7">
      <c r="A9" s="5" t="s">
        <v>26</v>
      </c>
      <c r="B9" s="133"/>
      <c r="C9" s="133"/>
      <c r="D9" s="133"/>
      <c r="E9" s="133"/>
      <c r="F9" s="133"/>
      <c r="G9" s="134"/>
    </row>
    <row r="10" spans="1:7">
      <c r="A10" s="5" t="s">
        <v>23</v>
      </c>
      <c r="B10" s="133"/>
      <c r="C10" s="133"/>
      <c r="D10" s="133"/>
      <c r="E10" s="133"/>
      <c r="F10" s="133"/>
      <c r="G10" s="134"/>
    </row>
    <row r="11" spans="1:7">
      <c r="A11" s="5" t="s">
        <v>16</v>
      </c>
      <c r="B11" s="133"/>
      <c r="C11" s="133"/>
      <c r="D11" s="133"/>
      <c r="E11" s="133"/>
      <c r="F11" s="133"/>
      <c r="G11" s="134"/>
    </row>
    <row r="12" spans="1:7" ht="28.5" customHeight="1">
      <c r="A12" s="5" t="s">
        <v>17</v>
      </c>
      <c r="B12" s="133"/>
      <c r="C12" s="133"/>
      <c r="D12" s="133"/>
      <c r="E12" s="133"/>
      <c r="F12" s="133"/>
      <c r="G12" s="134"/>
    </row>
    <row r="13" spans="1:7" ht="33.75" thickBot="1">
      <c r="A13" s="6" t="s">
        <v>24</v>
      </c>
      <c r="B13" s="169"/>
      <c r="C13" s="169"/>
      <c r="D13" s="169"/>
      <c r="E13" s="169"/>
      <c r="F13" s="169"/>
      <c r="G13" s="170"/>
    </row>
    <row r="14" spans="1:7">
      <c r="A14" s="174" t="s">
        <v>334</v>
      </c>
      <c r="B14" s="175"/>
      <c r="C14" s="175"/>
      <c r="D14" s="175"/>
      <c r="E14" s="175"/>
      <c r="F14" s="175"/>
      <c r="G14" s="176"/>
    </row>
    <row r="15" spans="1:7" ht="34.5" customHeight="1">
      <c r="A15" s="214" t="s">
        <v>147</v>
      </c>
      <c r="B15" s="214" t="s">
        <v>2</v>
      </c>
      <c r="C15" s="214" t="s">
        <v>125</v>
      </c>
      <c r="D15" s="214" t="s">
        <v>126</v>
      </c>
      <c r="E15" s="214" t="s">
        <v>18</v>
      </c>
      <c r="F15" s="214" t="s">
        <v>0</v>
      </c>
      <c r="G15" s="214" t="s">
        <v>4</v>
      </c>
    </row>
    <row r="16" spans="1:7" ht="16.5" customHeight="1">
      <c r="A16" s="214"/>
      <c r="B16" s="214"/>
      <c r="C16" s="214"/>
      <c r="D16" s="214"/>
      <c r="E16" s="214"/>
      <c r="F16" s="214"/>
      <c r="G16" s="214"/>
    </row>
    <row r="17" spans="1:7" ht="35.25" customHeight="1">
      <c r="A17" s="160" t="s">
        <v>34</v>
      </c>
      <c r="B17" s="114" t="s">
        <v>281</v>
      </c>
      <c r="C17" s="114" t="s">
        <v>142</v>
      </c>
      <c r="D17" s="29" t="s">
        <v>112</v>
      </c>
      <c r="E17" s="8"/>
      <c r="F17" s="9"/>
      <c r="G17" s="60">
        <f>+IF(E17="cumple",0.0083,IF(E17="No aplica",0.02,0))</f>
        <v>0</v>
      </c>
    </row>
    <row r="18" spans="1:7" ht="33">
      <c r="A18" s="160"/>
      <c r="B18" s="197"/>
      <c r="C18" s="197"/>
      <c r="D18" s="29" t="s">
        <v>113</v>
      </c>
      <c r="E18" s="8"/>
      <c r="F18" s="9"/>
      <c r="G18" s="60">
        <f t="shared" ref="G18:G22" si="0">+IF(E18="cumple",0.0083,IF(E18="No aplica",0.02,0))</f>
        <v>0</v>
      </c>
    </row>
    <row r="19" spans="1:7" ht="33" customHeight="1">
      <c r="A19" s="160"/>
      <c r="B19" s="197"/>
      <c r="C19" s="197"/>
      <c r="D19" s="29" t="s">
        <v>114</v>
      </c>
      <c r="E19" s="8"/>
      <c r="F19" s="9"/>
      <c r="G19" s="60">
        <f t="shared" si="0"/>
        <v>0</v>
      </c>
    </row>
    <row r="20" spans="1:7" ht="33">
      <c r="A20" s="160"/>
      <c r="B20" s="197"/>
      <c r="C20" s="197"/>
      <c r="D20" s="29" t="s">
        <v>115</v>
      </c>
      <c r="E20" s="8"/>
      <c r="F20" s="9"/>
      <c r="G20" s="60">
        <f t="shared" si="0"/>
        <v>0</v>
      </c>
    </row>
    <row r="21" spans="1:7" ht="30.75" customHeight="1">
      <c r="A21" s="160"/>
      <c r="B21" s="197"/>
      <c r="C21" s="197"/>
      <c r="D21" s="29" t="s">
        <v>116</v>
      </c>
      <c r="E21" s="8"/>
      <c r="F21" s="9"/>
      <c r="G21" s="60">
        <f t="shared" si="0"/>
        <v>0</v>
      </c>
    </row>
    <row r="22" spans="1:7" ht="38.25" customHeight="1">
      <c r="A22" s="160"/>
      <c r="B22" s="124"/>
      <c r="C22" s="124"/>
      <c r="D22" s="29" t="s">
        <v>117</v>
      </c>
      <c r="E22" s="8"/>
      <c r="F22" s="9"/>
      <c r="G22" s="60">
        <f t="shared" si="0"/>
        <v>0</v>
      </c>
    </row>
    <row r="23" spans="1:7">
      <c r="A23" s="160"/>
      <c r="B23" s="161" t="s">
        <v>25</v>
      </c>
      <c r="C23" s="162"/>
      <c r="D23" s="162"/>
      <c r="E23" s="27" t="str" cm="1">
        <f t="array" ref="E23">IF(OR(E17:E22="No cumple"),"No cumple",IF(G23=0%,"","Cumple"))</f>
        <v/>
      </c>
      <c r="F23" s="10"/>
      <c r="G23" s="61">
        <f>SUM(G17:G22)</f>
        <v>0</v>
      </c>
    </row>
    <row r="24" spans="1:7" ht="49.5">
      <c r="A24" s="165" t="s">
        <v>35</v>
      </c>
      <c r="B24" s="172" t="s">
        <v>361</v>
      </c>
      <c r="C24" s="211" t="s">
        <v>143</v>
      </c>
      <c r="D24" s="29" t="s">
        <v>118</v>
      </c>
      <c r="E24" s="8"/>
      <c r="F24" s="12"/>
      <c r="G24" s="60">
        <f>+IF(E24="cumple",0.1245,IF(E24="No aplica",0.01,0))</f>
        <v>0</v>
      </c>
    </row>
    <row r="25" spans="1:7" ht="91.5" customHeight="1">
      <c r="A25" s="166"/>
      <c r="B25" s="172"/>
      <c r="C25" s="212"/>
      <c r="D25" s="29" t="s">
        <v>360</v>
      </c>
      <c r="E25" s="8"/>
      <c r="F25" s="12"/>
      <c r="G25" s="60">
        <f>+IF(E25="cumple",0.1245,IF(E25="No aplica",0.01,0))</f>
        <v>0</v>
      </c>
    </row>
    <row r="26" spans="1:7" ht="106.5" customHeight="1">
      <c r="A26" s="166"/>
      <c r="B26" s="172"/>
      <c r="C26" s="212"/>
      <c r="D26" s="29" t="s">
        <v>119</v>
      </c>
      <c r="E26" s="8"/>
      <c r="F26" s="12"/>
      <c r="G26" s="60">
        <f>+IF(E26="cumple",0.249,IF(E26="No aplica",0.0249,0))</f>
        <v>0</v>
      </c>
    </row>
    <row r="27" spans="1:7">
      <c r="A27" s="164"/>
      <c r="B27" s="161" t="s">
        <v>25</v>
      </c>
      <c r="C27" s="162"/>
      <c r="D27" s="162"/>
      <c r="E27" s="27" t="str" cm="1">
        <f t="array" ref="E27">IF(OR(E24:E26="No cumple"),"No cumple",IF(G27=0%,"","Cumple"))</f>
        <v/>
      </c>
      <c r="F27" s="10"/>
      <c r="G27" s="61">
        <f>SUM(G24:G26)</f>
        <v>0</v>
      </c>
    </row>
    <row r="28" spans="1:7" ht="84.75" customHeight="1">
      <c r="A28" s="165" t="s">
        <v>36</v>
      </c>
      <c r="B28" s="171" t="s">
        <v>282</v>
      </c>
      <c r="C28" s="126" t="s">
        <v>144</v>
      </c>
      <c r="D28" s="34" t="s">
        <v>362</v>
      </c>
      <c r="E28" s="8"/>
      <c r="F28" s="12"/>
      <c r="G28" s="60">
        <f>+IF(E28="cumple",0.0875,IF(E28="No aplica",0.05,0))</f>
        <v>0</v>
      </c>
    </row>
    <row r="29" spans="1:7" ht="66">
      <c r="A29" s="166"/>
      <c r="B29" s="172"/>
      <c r="C29" s="126"/>
      <c r="D29" s="29" t="s">
        <v>363</v>
      </c>
      <c r="E29" s="8"/>
      <c r="F29" s="12"/>
      <c r="G29" s="60">
        <f t="shared" ref="G29:G31" si="1">+IF(E29="cumple",0.0875,IF(E29="No aplica",0.05,0))</f>
        <v>0</v>
      </c>
    </row>
    <row r="30" spans="1:7" ht="49.5">
      <c r="A30" s="166"/>
      <c r="B30" s="172"/>
      <c r="C30" s="126"/>
      <c r="D30" s="29" t="s">
        <v>276</v>
      </c>
      <c r="E30" s="8"/>
      <c r="F30" s="12"/>
      <c r="G30" s="60">
        <f t="shared" si="1"/>
        <v>0</v>
      </c>
    </row>
    <row r="31" spans="1:7" ht="63" customHeight="1">
      <c r="A31" s="166"/>
      <c r="B31" s="173"/>
      <c r="C31" s="126"/>
      <c r="D31" s="29" t="s">
        <v>277</v>
      </c>
      <c r="E31" s="8"/>
      <c r="F31" s="12"/>
      <c r="G31" s="60">
        <f t="shared" si="1"/>
        <v>0</v>
      </c>
    </row>
    <row r="32" spans="1:7">
      <c r="A32" s="164"/>
      <c r="B32" s="161" t="s">
        <v>25</v>
      </c>
      <c r="C32" s="162"/>
      <c r="D32" s="162"/>
      <c r="E32" s="27" t="str" cm="1">
        <f t="array" ref="E32">IF(OR(E28:E31="No cumple"),"No cumple",IF(G32=0%,"","Cumple"))</f>
        <v/>
      </c>
      <c r="F32" s="10"/>
      <c r="G32" s="61">
        <f>SUM(G28:G31)</f>
        <v>0</v>
      </c>
    </row>
    <row r="33" spans="1:7" ht="82.5" customHeight="1">
      <c r="A33" s="165" t="s">
        <v>120</v>
      </c>
      <c r="B33" s="171" t="s">
        <v>283</v>
      </c>
      <c r="C33" s="126" t="s">
        <v>145</v>
      </c>
      <c r="D33" s="33" t="s">
        <v>121</v>
      </c>
      <c r="E33" s="8"/>
      <c r="F33" s="12"/>
      <c r="G33" s="60">
        <f>+IF(E33="cumple",0.05,IF(E33="No aplica",0.05,0))</f>
        <v>0</v>
      </c>
    </row>
    <row r="34" spans="1:7" ht="119.25" customHeight="1">
      <c r="A34" s="166"/>
      <c r="B34" s="172"/>
      <c r="C34" s="126"/>
      <c r="D34" s="32" t="s">
        <v>122</v>
      </c>
      <c r="E34" s="8"/>
      <c r="F34" s="12"/>
      <c r="G34" s="60">
        <f>+IF(E34="cumple",0.05,IF(E34="No aplica",0.05,0))</f>
        <v>0</v>
      </c>
    </row>
    <row r="35" spans="1:7" ht="17.25" thickBot="1">
      <c r="A35" s="166"/>
      <c r="B35" s="213" t="s">
        <v>25</v>
      </c>
      <c r="C35" s="194"/>
      <c r="D35" s="194"/>
      <c r="E35" s="27" t="str" cm="1">
        <f t="array" ref="E35">IF(OR(E33:E34="No cumple"),"No cumple",IF(G35=0%,"","Cumple"))</f>
        <v/>
      </c>
      <c r="F35" s="14"/>
      <c r="G35" s="63">
        <f>SUM(G33:G34)</f>
        <v>0</v>
      </c>
    </row>
    <row r="36" spans="1:7" ht="17.25" thickBot="1">
      <c r="A36" s="142" t="s">
        <v>6</v>
      </c>
      <c r="B36" s="143"/>
      <c r="C36" s="143"/>
      <c r="D36" s="143"/>
      <c r="E36" s="143"/>
      <c r="F36" s="144"/>
      <c r="G36" s="64">
        <f>+G23+G27+G32+G35</f>
        <v>0</v>
      </c>
    </row>
    <row r="37" spans="1:7" ht="78.75" customHeight="1" thickBot="1">
      <c r="A37" s="157" t="s">
        <v>295</v>
      </c>
      <c r="B37" s="158"/>
      <c r="C37" s="158"/>
      <c r="D37" s="158"/>
      <c r="E37" s="158"/>
      <c r="F37" s="158"/>
      <c r="G37" s="159"/>
    </row>
    <row r="38" spans="1:7" ht="17.25" thickBot="1">
      <c r="A38" s="145" t="s">
        <v>13</v>
      </c>
      <c r="B38" s="146"/>
      <c r="C38" s="146"/>
      <c r="D38" s="146"/>
      <c r="E38" s="146"/>
      <c r="F38" s="146"/>
      <c r="G38" s="147"/>
    </row>
    <row r="39" spans="1:7" ht="17.25" thickBot="1">
      <c r="A39" s="148" t="s">
        <v>11</v>
      </c>
      <c r="B39" s="149"/>
      <c r="C39" s="16" t="s">
        <v>9</v>
      </c>
      <c r="D39" s="15" t="s">
        <v>12</v>
      </c>
      <c r="E39" s="149" t="s">
        <v>10</v>
      </c>
      <c r="F39" s="149"/>
      <c r="G39" s="150"/>
    </row>
    <row r="40" spans="1:7">
      <c r="A40" s="151"/>
      <c r="B40" s="152"/>
      <c r="C40" s="18"/>
      <c r="D40" s="17"/>
      <c r="E40" s="152"/>
      <c r="F40" s="152"/>
      <c r="G40" s="153"/>
    </row>
    <row r="41" spans="1:7">
      <c r="A41" s="154"/>
      <c r="B41" s="155"/>
      <c r="C41" s="20"/>
      <c r="D41" s="19"/>
      <c r="E41" s="155"/>
      <c r="F41" s="155"/>
      <c r="G41" s="156"/>
    </row>
    <row r="42" spans="1:7" ht="17.25" thickBot="1">
      <c r="A42" s="139"/>
      <c r="B42" s="140"/>
      <c r="C42" s="22"/>
      <c r="D42" s="21"/>
      <c r="E42" s="140"/>
      <c r="F42" s="140"/>
      <c r="G42" s="141"/>
    </row>
  </sheetData>
  <sheetProtection algorithmName="SHA-512" hashValue="tngcUL+Y3SDGOAnXH+3/wsyC9z0oj621JzZO7iYfCJDXA8ozRbWKp5idCdAiEyePdJGkiLmsWN3YZDgMe+hODQ==" saltValue="o/Ktt4yQXGEtLu8Pu523UQ==" spinCount="100000" sheet="1" formatCells="0" formatColumns="0" formatRows="0" autoFilter="0"/>
  <autoFilter ref="A16:G39" xr:uid="{47A68971-74D6-4596-BC86-1E5C76D83494}"/>
  <mergeCells count="48">
    <mergeCell ref="B13:G13"/>
    <mergeCell ref="A14:G14"/>
    <mergeCell ref="A15:A16"/>
    <mergeCell ref="B12:G12"/>
    <mergeCell ref="A1:G1"/>
    <mergeCell ref="A2:G2"/>
    <mergeCell ref="A3:G3"/>
    <mergeCell ref="A4:G4"/>
    <mergeCell ref="B5:G5"/>
    <mergeCell ref="B6:G6"/>
    <mergeCell ref="B7:G7"/>
    <mergeCell ref="B8:G8"/>
    <mergeCell ref="B9:G9"/>
    <mergeCell ref="B10:G10"/>
    <mergeCell ref="B11:G11"/>
    <mergeCell ref="B15:B16"/>
    <mergeCell ref="C15:C16"/>
    <mergeCell ref="D15:D16"/>
    <mergeCell ref="E15:E16"/>
    <mergeCell ref="F15:F16"/>
    <mergeCell ref="G15:G16"/>
    <mergeCell ref="C17:C22"/>
    <mergeCell ref="C24:C26"/>
    <mergeCell ref="C28:C31"/>
    <mergeCell ref="C33:C34"/>
    <mergeCell ref="A17:A23"/>
    <mergeCell ref="B17:B22"/>
    <mergeCell ref="B23:D23"/>
    <mergeCell ref="B24:B26"/>
    <mergeCell ref="A24:A27"/>
    <mergeCell ref="B27:D27"/>
    <mergeCell ref="A28:A32"/>
    <mergeCell ref="B28:B31"/>
    <mergeCell ref="B32:D32"/>
    <mergeCell ref="A33:A35"/>
    <mergeCell ref="B33:B34"/>
    <mergeCell ref="B35:D35"/>
    <mergeCell ref="A41:B41"/>
    <mergeCell ref="E41:G41"/>
    <mergeCell ref="A42:B42"/>
    <mergeCell ref="E42:G42"/>
    <mergeCell ref="A36:F36"/>
    <mergeCell ref="A38:G38"/>
    <mergeCell ref="A39:B39"/>
    <mergeCell ref="E39:G39"/>
    <mergeCell ref="A40:B40"/>
    <mergeCell ref="E40:G40"/>
    <mergeCell ref="A37:G37"/>
  </mergeCells>
  <conditionalFormatting sqref="G36">
    <cfRule type="dataBar" priority="1">
      <dataBar>
        <cfvo type="num" val="0"/>
        <cfvo type="num" val="1"/>
        <color rgb="FF638EC6"/>
      </dataBar>
      <extLst>
        <ext xmlns:x14="http://schemas.microsoft.com/office/spreadsheetml/2009/9/main" uri="{B025F937-C7B1-47D3-B67F-A62EFF666E3E}">
          <x14:id>{8A3197C9-579E-4874-A5C3-D49B476407F3}</x14:id>
        </ext>
      </extLst>
    </cfRule>
  </conditionalFormatting>
  <dataValidations count="6">
    <dataValidation type="list" allowBlank="1" showInputMessage="1" showErrorMessage="1" sqref="E17:E22 E24:E26 E28:E31 E33:E34" xr:uid="{954E42A0-E842-4533-9F64-1B21A5728216}">
      <formula1>"Cumple,No Cumple"</formula1>
    </dataValidation>
    <dataValidation type="whole" allowBlank="1" showInputMessage="1" showErrorMessage="1" error="Ingrese solo números._x000a_Logitud 9 dIgitos." sqref="B9:G9" xr:uid="{A0C861A7-5389-4FA6-8FEE-C87DF62EF8E6}">
      <formula1>111111111</formula1>
      <formula2>999999999</formula2>
    </dataValidation>
    <dataValidation type="textLength" allowBlank="1" showInputMessage="1" showErrorMessage="1" sqref="B11:G12 B8:G8" xr:uid="{502BB41F-7AF9-4DF8-93BA-3005D3D540AD}">
      <formula1>2</formula1>
      <formula2>250</formula2>
    </dataValidation>
    <dataValidation type="date" allowBlank="1" showInputMessage="1" showErrorMessage="1" error="Formato fecha dd/mm/aaaa" sqref="B13:G13" xr:uid="{48712765-97FC-4238-83DD-24E53A0BFA0C}">
      <formula1>45292</formula1>
      <formula2>46022</formula2>
    </dataValidation>
    <dataValidation type="date" allowBlank="1" showInputMessage="1" showErrorMessage="1" error="Formato fecha dd/mm/aaaa" sqref="B6:G6" xr:uid="{F6B59D06-AAE5-4C62-B1EE-346E7C106A8A}">
      <formula1>40179</formula1>
      <formula2>46022</formula2>
    </dataValidation>
    <dataValidation type="whole" allowBlank="1" showInputMessage="1" showErrorMessage="1" error="Ingrese solo números" sqref="B5:G5" xr:uid="{212BE30A-6567-4755-B5DB-8239F7874571}">
      <formula1>1</formula1>
      <formula2>999999999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FUNCIONAMIENTO&amp;RIN53.IVC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8A3197C9-579E-4874-A5C3-D49B476407F3}">
            <x14:dataBar minLength="0" maxLength="100" gradient="0">
              <x14:cfvo type="num">
                <xm:f>0</xm:f>
              </x14:cfvo>
              <x14:cfvo type="num">
                <xm:f>1</xm:f>
              </x14:cfvo>
              <x14:negativeFillColor rgb="FFFF0000"/>
              <x14:axisColor rgb="FF000000"/>
            </x14:dataBar>
          </x14:cfRule>
          <xm:sqref>G36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8C7BCE7-72F8-46EE-B795-2ADCEAB9EC50}">
          <x14:formula1>
            <xm:f>'0. Instrucciones'!$A$41:$A$73</xm:f>
          </x14:formula1>
          <xm:sqref>B7:G7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A2BCA-F9D6-47A0-8554-2B7CB59AEEB9}">
  <sheetPr>
    <tabColor rgb="FF00B0F0"/>
  </sheetPr>
  <dimension ref="A1:G67"/>
  <sheetViews>
    <sheetView tabSelected="1" zoomScaleNormal="100" zoomScaleSheetLayoutView="80" zoomScalePageLayoutView="55" workbookViewId="0">
      <selection activeCell="A5" sqref="A5:G7"/>
    </sheetView>
  </sheetViews>
  <sheetFormatPr baseColWidth="10" defaultColWidth="11.42578125" defaultRowHeight="16.5"/>
  <cols>
    <col min="1" max="1" width="30.85546875" style="23" customWidth="1"/>
    <col min="2" max="2" width="25.5703125" style="24" customWidth="1"/>
    <col min="3" max="3" width="35.5703125" style="25" customWidth="1"/>
    <col min="4" max="4" width="52.140625" style="24" customWidth="1"/>
    <col min="5" max="5" width="14.85546875" style="24" customWidth="1"/>
    <col min="6" max="6" width="35.28515625" style="26" customWidth="1"/>
    <col min="7" max="7" width="9.5703125" style="26" customWidth="1"/>
    <col min="8" max="16384" width="11.42578125" style="1"/>
  </cols>
  <sheetData>
    <row r="1" spans="1:7" ht="17.25" thickBot="1">
      <c r="A1" s="88" t="s">
        <v>20</v>
      </c>
      <c r="B1" s="89"/>
      <c r="C1" s="89"/>
      <c r="D1" s="89"/>
      <c r="E1" s="89"/>
      <c r="F1" s="89"/>
      <c r="G1" s="90"/>
    </row>
    <row r="2" spans="1:7" ht="17.25" customHeight="1" thickBot="1">
      <c r="A2" s="91" t="s">
        <v>19</v>
      </c>
      <c r="B2" s="92"/>
      <c r="C2" s="92"/>
      <c r="D2" s="92"/>
      <c r="E2" s="92"/>
      <c r="F2" s="92"/>
      <c r="G2" s="93"/>
    </row>
    <row r="3" spans="1:7" s="2" customFormat="1" ht="17.25" thickBot="1">
      <c r="A3" s="94" t="s">
        <v>359</v>
      </c>
      <c r="B3" s="95"/>
      <c r="C3" s="95"/>
      <c r="D3" s="95"/>
      <c r="E3" s="95"/>
      <c r="F3" s="95"/>
      <c r="G3" s="96"/>
    </row>
    <row r="4" spans="1:7" s="2" customFormat="1" ht="17.25" thickBot="1">
      <c r="A4" s="97" t="s">
        <v>213</v>
      </c>
      <c r="B4" s="98"/>
      <c r="C4" s="98"/>
      <c r="D4" s="98"/>
      <c r="E4" s="98"/>
      <c r="F4" s="98"/>
      <c r="G4" s="99"/>
    </row>
    <row r="5" spans="1:7">
      <c r="A5" s="3" t="s">
        <v>21</v>
      </c>
      <c r="B5" s="137"/>
      <c r="C5" s="137"/>
      <c r="D5" s="137"/>
      <c r="E5" s="137"/>
      <c r="F5" s="137"/>
      <c r="G5" s="138"/>
    </row>
    <row r="6" spans="1:7">
      <c r="A6" s="4" t="s">
        <v>22</v>
      </c>
      <c r="B6" s="135"/>
      <c r="C6" s="135"/>
      <c r="D6" s="135"/>
      <c r="E6" s="135"/>
      <c r="F6" s="135"/>
      <c r="G6" s="136"/>
    </row>
    <row r="7" spans="1:7">
      <c r="A7" s="5" t="s">
        <v>1</v>
      </c>
      <c r="B7" s="133"/>
      <c r="C7" s="133"/>
      <c r="D7" s="133"/>
      <c r="E7" s="133"/>
      <c r="F7" s="133"/>
      <c r="G7" s="134"/>
    </row>
    <row r="8" spans="1:7">
      <c r="A8" s="5" t="s">
        <v>15</v>
      </c>
      <c r="B8" s="133"/>
      <c r="C8" s="133"/>
      <c r="D8" s="133"/>
      <c r="E8" s="133"/>
      <c r="F8" s="133"/>
      <c r="G8" s="134"/>
    </row>
    <row r="9" spans="1:7">
      <c r="A9" s="5" t="s">
        <v>26</v>
      </c>
      <c r="B9" s="133"/>
      <c r="C9" s="133"/>
      <c r="D9" s="133"/>
      <c r="E9" s="133"/>
      <c r="F9" s="133"/>
      <c r="G9" s="134"/>
    </row>
    <row r="10" spans="1:7">
      <c r="A10" s="5" t="s">
        <v>23</v>
      </c>
      <c r="B10" s="133"/>
      <c r="C10" s="133"/>
      <c r="D10" s="133"/>
      <c r="E10" s="133"/>
      <c r="F10" s="133"/>
      <c r="G10" s="134"/>
    </row>
    <row r="11" spans="1:7">
      <c r="A11" s="5" t="s">
        <v>16</v>
      </c>
      <c r="B11" s="133"/>
      <c r="C11" s="133"/>
      <c r="D11" s="133"/>
      <c r="E11" s="133"/>
      <c r="F11" s="133"/>
      <c r="G11" s="134"/>
    </row>
    <row r="12" spans="1:7" ht="17.25" customHeight="1">
      <c r="A12" s="5" t="s">
        <v>17</v>
      </c>
      <c r="B12" s="133"/>
      <c r="C12" s="133"/>
      <c r="D12" s="133"/>
      <c r="E12" s="133"/>
      <c r="F12" s="133"/>
      <c r="G12" s="134"/>
    </row>
    <row r="13" spans="1:7" ht="33.75" thickBot="1">
      <c r="A13" s="6" t="s">
        <v>24</v>
      </c>
      <c r="B13" s="169"/>
      <c r="C13" s="169"/>
      <c r="D13" s="169"/>
      <c r="E13" s="169"/>
      <c r="F13" s="169"/>
      <c r="G13" s="170"/>
    </row>
    <row r="14" spans="1:7">
      <c r="A14" s="174" t="s">
        <v>33</v>
      </c>
      <c r="B14" s="175"/>
      <c r="C14" s="175"/>
      <c r="D14" s="175"/>
      <c r="E14" s="175"/>
      <c r="F14" s="175"/>
      <c r="G14" s="176"/>
    </row>
    <row r="15" spans="1:7" ht="34.5" customHeight="1">
      <c r="A15" s="177" t="s">
        <v>148</v>
      </c>
      <c r="B15" s="179" t="s">
        <v>2</v>
      </c>
      <c r="C15" s="179" t="s">
        <v>125</v>
      </c>
      <c r="D15" s="179" t="s">
        <v>126</v>
      </c>
      <c r="E15" s="178" t="s">
        <v>18</v>
      </c>
      <c r="F15" s="177" t="s">
        <v>0</v>
      </c>
      <c r="G15" s="177" t="s">
        <v>4</v>
      </c>
    </row>
    <row r="16" spans="1:7" ht="16.5" customHeight="1">
      <c r="A16" s="225"/>
      <c r="B16" s="180"/>
      <c r="C16" s="180"/>
      <c r="D16" s="180"/>
      <c r="E16" s="181"/>
      <c r="F16" s="177"/>
      <c r="G16" s="225"/>
    </row>
    <row r="17" spans="1:7" ht="27" customHeight="1">
      <c r="A17" s="230" t="s">
        <v>339</v>
      </c>
      <c r="B17" s="230"/>
      <c r="C17" s="230"/>
      <c r="D17" s="230"/>
      <c r="E17" s="230"/>
      <c r="F17" s="230"/>
      <c r="G17" s="231"/>
    </row>
    <row r="18" spans="1:7" ht="82.5">
      <c r="A18" s="226" t="s">
        <v>284</v>
      </c>
      <c r="B18" s="227" t="s">
        <v>237</v>
      </c>
      <c r="C18" s="182" t="s">
        <v>238</v>
      </c>
      <c r="D18" s="39" t="s">
        <v>354</v>
      </c>
      <c r="E18" s="8"/>
      <c r="F18" s="9"/>
      <c r="G18" s="60">
        <f>+IF(E18="cumple",0.02777777,IF(E18="No aplica",0.0277777,0))</f>
        <v>0</v>
      </c>
    </row>
    <row r="19" spans="1:7" ht="34.5" customHeight="1">
      <c r="A19" s="226"/>
      <c r="B19" s="228"/>
      <c r="C19" s="183"/>
      <c r="D19" s="39" t="s">
        <v>335</v>
      </c>
      <c r="E19" s="8"/>
      <c r="F19" s="9"/>
      <c r="G19" s="60">
        <f>+IF(E19="cumple",0.02777777,IF(E19="No aplica",0,0))</f>
        <v>0</v>
      </c>
    </row>
    <row r="20" spans="1:7" ht="47.25" customHeight="1">
      <c r="A20" s="226"/>
      <c r="B20" s="228"/>
      <c r="C20" s="183"/>
      <c r="D20" s="39" t="s">
        <v>336</v>
      </c>
      <c r="E20" s="8"/>
      <c r="F20" s="9"/>
      <c r="G20" s="60">
        <f t="shared" ref="G20:G25" si="0">+IF(E20="cumple",0.02777777,IF(E20="No aplica",0,0))</f>
        <v>0</v>
      </c>
    </row>
    <row r="21" spans="1:7" ht="56.25" customHeight="1">
      <c r="A21" s="226"/>
      <c r="B21" s="228"/>
      <c r="C21" s="183"/>
      <c r="D21" s="39" t="s">
        <v>337</v>
      </c>
      <c r="E21" s="8"/>
      <c r="F21" s="9"/>
      <c r="G21" s="60">
        <f t="shared" si="0"/>
        <v>0</v>
      </c>
    </row>
    <row r="22" spans="1:7" ht="67.5" customHeight="1">
      <c r="A22" s="226"/>
      <c r="B22" s="228"/>
      <c r="C22" s="183"/>
      <c r="D22" s="39" t="s">
        <v>338</v>
      </c>
      <c r="E22" s="8"/>
      <c r="F22" s="9"/>
      <c r="G22" s="60">
        <f t="shared" si="0"/>
        <v>0</v>
      </c>
    </row>
    <row r="23" spans="1:7" ht="36.75" customHeight="1">
      <c r="A23" s="226"/>
      <c r="B23" s="228"/>
      <c r="C23" s="183"/>
      <c r="D23" s="39" t="s">
        <v>340</v>
      </c>
      <c r="E23" s="8"/>
      <c r="F23" s="9"/>
      <c r="G23" s="60">
        <f t="shared" si="0"/>
        <v>0</v>
      </c>
    </row>
    <row r="24" spans="1:7" ht="83.25" customHeight="1">
      <c r="A24" s="226"/>
      <c r="B24" s="228"/>
      <c r="C24" s="183"/>
      <c r="D24" s="41" t="s">
        <v>341</v>
      </c>
      <c r="E24" s="8"/>
      <c r="F24" s="9"/>
      <c r="G24" s="60">
        <f t="shared" si="0"/>
        <v>0</v>
      </c>
    </row>
    <row r="25" spans="1:7" ht="51" customHeight="1">
      <c r="A25" s="226"/>
      <c r="B25" s="228"/>
      <c r="C25" s="183"/>
      <c r="D25" s="39" t="s">
        <v>342</v>
      </c>
      <c r="E25" s="8"/>
      <c r="F25" s="9"/>
      <c r="G25" s="60">
        <f t="shared" si="0"/>
        <v>0</v>
      </c>
    </row>
    <row r="26" spans="1:7" ht="63.75" customHeight="1">
      <c r="A26" s="226"/>
      <c r="B26" s="228"/>
      <c r="C26" s="39" t="s">
        <v>343</v>
      </c>
      <c r="D26" s="39" t="s">
        <v>285</v>
      </c>
      <c r="E26" s="8"/>
      <c r="F26" s="9"/>
      <c r="G26" s="60">
        <f t="shared" ref="G26" si="1">+IF(E26="cumple",0.02777777,IF(E26="No aplica",0.0277777,0))</f>
        <v>0</v>
      </c>
    </row>
    <row r="27" spans="1:7">
      <c r="A27" s="226"/>
      <c r="B27" s="161" t="s">
        <v>25</v>
      </c>
      <c r="C27" s="162"/>
      <c r="D27" s="162"/>
      <c r="E27" s="27" t="str" cm="1">
        <f t="array" ref="E27">IF(OR(E18:E26="No cumple"),"No cumple",IF(G27=0%,"","Cumple"))</f>
        <v/>
      </c>
      <c r="F27" s="10"/>
      <c r="G27" s="61">
        <f>SUM(G18:G26)</f>
        <v>0</v>
      </c>
    </row>
    <row r="28" spans="1:7" ht="49.5">
      <c r="A28" s="165" t="s">
        <v>53</v>
      </c>
      <c r="B28" s="202" t="s">
        <v>241</v>
      </c>
      <c r="C28" s="39" t="s">
        <v>239</v>
      </c>
      <c r="D28" s="39" t="s">
        <v>240</v>
      </c>
      <c r="E28" s="8"/>
      <c r="F28" s="10"/>
      <c r="G28" s="60">
        <f>+IF(E28="cumple",0.016666667,IF(E28="No aplica",0.01666667,0))</f>
        <v>0</v>
      </c>
    </row>
    <row r="29" spans="1:7" ht="115.5">
      <c r="A29" s="166"/>
      <c r="B29" s="203"/>
      <c r="C29" s="217" t="s">
        <v>149</v>
      </c>
      <c r="D29" s="39" t="s">
        <v>355</v>
      </c>
      <c r="E29" s="8"/>
      <c r="F29" s="12"/>
      <c r="G29" s="60">
        <f t="shared" ref="G29:G42" si="2">+IF(E29="cumple",0.016666667,IF(E29="No aplica",0.01666667,0))</f>
        <v>0</v>
      </c>
    </row>
    <row r="30" spans="1:7" ht="27.75" customHeight="1">
      <c r="A30" s="166"/>
      <c r="B30" s="203"/>
      <c r="C30" s="218"/>
      <c r="D30" s="39" t="s">
        <v>244</v>
      </c>
      <c r="E30" s="8"/>
      <c r="F30" s="12"/>
      <c r="G30" s="60">
        <f t="shared" si="2"/>
        <v>0</v>
      </c>
    </row>
    <row r="31" spans="1:7" ht="48" customHeight="1">
      <c r="A31" s="166"/>
      <c r="B31" s="203"/>
      <c r="C31" s="218"/>
      <c r="D31" s="39" t="s">
        <v>286</v>
      </c>
      <c r="E31" s="8"/>
      <c r="F31" s="12"/>
      <c r="G31" s="60">
        <f t="shared" si="2"/>
        <v>0</v>
      </c>
    </row>
    <row r="32" spans="1:7" ht="49.5">
      <c r="A32" s="166"/>
      <c r="B32" s="203"/>
      <c r="C32" s="218"/>
      <c r="D32" s="39" t="s">
        <v>245</v>
      </c>
      <c r="E32" s="8"/>
      <c r="F32" s="12"/>
      <c r="G32" s="60">
        <f t="shared" si="2"/>
        <v>0</v>
      </c>
    </row>
    <row r="33" spans="1:7" ht="51.75" customHeight="1">
      <c r="A33" s="166"/>
      <c r="B33" s="203"/>
      <c r="C33" s="218"/>
      <c r="D33" s="39" t="s">
        <v>246</v>
      </c>
      <c r="E33" s="8"/>
      <c r="F33" s="12"/>
      <c r="G33" s="60">
        <f t="shared" si="2"/>
        <v>0</v>
      </c>
    </row>
    <row r="34" spans="1:7" ht="49.5">
      <c r="A34" s="166"/>
      <c r="B34" s="203"/>
      <c r="C34" s="218"/>
      <c r="D34" s="39" t="s">
        <v>247</v>
      </c>
      <c r="E34" s="8"/>
      <c r="F34" s="12"/>
      <c r="G34" s="60">
        <f t="shared" si="2"/>
        <v>0</v>
      </c>
    </row>
    <row r="35" spans="1:7" ht="99">
      <c r="A35" s="166"/>
      <c r="B35" s="203"/>
      <c r="C35" s="218"/>
      <c r="D35" s="39" t="s">
        <v>248</v>
      </c>
      <c r="E35" s="8"/>
      <c r="F35" s="12"/>
      <c r="G35" s="60">
        <f t="shared" si="2"/>
        <v>0</v>
      </c>
    </row>
    <row r="36" spans="1:7" ht="84.75" customHeight="1">
      <c r="A36" s="166"/>
      <c r="B36" s="203"/>
      <c r="C36" s="217" t="s">
        <v>150</v>
      </c>
      <c r="D36" s="39" t="s">
        <v>288</v>
      </c>
      <c r="E36" s="8"/>
      <c r="F36" s="9"/>
      <c r="G36" s="60">
        <f t="shared" si="2"/>
        <v>0</v>
      </c>
    </row>
    <row r="37" spans="1:7" ht="37.5" customHeight="1">
      <c r="A37" s="166"/>
      <c r="B37" s="203"/>
      <c r="C37" s="218"/>
      <c r="D37" s="39" t="s">
        <v>250</v>
      </c>
      <c r="E37" s="8"/>
      <c r="F37" s="9"/>
      <c r="G37" s="60">
        <f t="shared" si="2"/>
        <v>0</v>
      </c>
    </row>
    <row r="38" spans="1:7" ht="49.5">
      <c r="A38" s="166"/>
      <c r="B38" s="203"/>
      <c r="C38" s="218"/>
      <c r="D38" s="39" t="s">
        <v>249</v>
      </c>
      <c r="E38" s="8"/>
      <c r="F38" s="9"/>
      <c r="G38" s="60">
        <f t="shared" si="2"/>
        <v>0</v>
      </c>
    </row>
    <row r="39" spans="1:7" ht="49.5">
      <c r="A39" s="166"/>
      <c r="B39" s="203"/>
      <c r="C39" s="218"/>
      <c r="D39" s="39" t="s">
        <v>251</v>
      </c>
      <c r="E39" s="8"/>
      <c r="F39" s="9"/>
      <c r="G39" s="60">
        <f t="shared" si="2"/>
        <v>0</v>
      </c>
    </row>
    <row r="40" spans="1:7" ht="49.5">
      <c r="A40" s="166"/>
      <c r="B40" s="203"/>
      <c r="C40" s="218"/>
      <c r="D40" s="39" t="s">
        <v>252</v>
      </c>
      <c r="E40" s="8"/>
      <c r="F40" s="9"/>
      <c r="G40" s="60">
        <f t="shared" si="2"/>
        <v>0</v>
      </c>
    </row>
    <row r="41" spans="1:7" ht="29.25" customHeight="1">
      <c r="A41" s="166"/>
      <c r="B41" s="203"/>
      <c r="C41" s="218"/>
      <c r="D41" s="39" t="s">
        <v>54</v>
      </c>
      <c r="E41" s="8"/>
      <c r="F41" s="9"/>
      <c r="G41" s="60">
        <f t="shared" si="2"/>
        <v>0</v>
      </c>
    </row>
    <row r="42" spans="1:7" ht="49.5">
      <c r="A42" s="166"/>
      <c r="B42" s="203"/>
      <c r="C42" s="218"/>
      <c r="D42" s="39" t="s">
        <v>253</v>
      </c>
      <c r="E42" s="8"/>
      <c r="F42" s="9"/>
      <c r="G42" s="60">
        <f t="shared" si="2"/>
        <v>0</v>
      </c>
    </row>
    <row r="43" spans="1:7">
      <c r="A43" s="164"/>
      <c r="B43" s="161" t="s">
        <v>25</v>
      </c>
      <c r="C43" s="162"/>
      <c r="D43" s="162"/>
      <c r="E43" s="27" t="str" cm="1">
        <f t="array" ref="E43">IF(OR(E28:E42="No cumple"),"No cumple",IF(G43=0%,"","Cumple"))</f>
        <v/>
      </c>
      <c r="F43" s="10"/>
      <c r="G43" s="61">
        <f>SUM(G28:G42)</f>
        <v>0</v>
      </c>
    </row>
    <row r="44" spans="1:7" ht="103.5" customHeight="1">
      <c r="A44" s="165" t="s">
        <v>55</v>
      </c>
      <c r="B44" s="229" t="s">
        <v>242</v>
      </c>
      <c r="C44" s="215" t="s">
        <v>151</v>
      </c>
      <c r="D44" s="39" t="s">
        <v>357</v>
      </c>
      <c r="E44" s="8"/>
      <c r="F44" s="12"/>
      <c r="G44" s="60">
        <f t="shared" ref="G44:G48" si="3">+IF(E44="cumple",0.0625,IF(E44="No aplica",0.01,0))</f>
        <v>0</v>
      </c>
    </row>
    <row r="45" spans="1:7" ht="113.25" customHeight="1">
      <c r="A45" s="166"/>
      <c r="B45" s="229"/>
      <c r="C45" s="216"/>
      <c r="D45" s="39" t="s">
        <v>200</v>
      </c>
      <c r="E45" s="8"/>
      <c r="F45" s="12"/>
      <c r="G45" s="60">
        <f t="shared" si="3"/>
        <v>0</v>
      </c>
    </row>
    <row r="46" spans="1:7">
      <c r="A46" s="164"/>
      <c r="B46" s="161" t="s">
        <v>25</v>
      </c>
      <c r="C46" s="162"/>
      <c r="D46" s="162"/>
      <c r="E46" s="27" t="str" cm="1">
        <f t="array" ref="E46">IF(OR(E44:E45="No cumple"),"No cumple",IF(G46=0%,"","Cumple"))</f>
        <v/>
      </c>
      <c r="F46" s="10"/>
      <c r="G46" s="61">
        <f>SUM(G44:G45)</f>
        <v>0</v>
      </c>
    </row>
    <row r="47" spans="1:7" ht="52.5" customHeight="1">
      <c r="A47" s="165" t="s">
        <v>56</v>
      </c>
      <c r="B47" s="202" t="s">
        <v>243</v>
      </c>
      <c r="C47" s="215" t="s">
        <v>153</v>
      </c>
      <c r="D47" s="39" t="s">
        <v>287</v>
      </c>
      <c r="E47" s="8"/>
      <c r="F47" s="10"/>
      <c r="G47" s="60">
        <f t="shared" si="3"/>
        <v>0</v>
      </c>
    </row>
    <row r="48" spans="1:7" ht="86.25" customHeight="1">
      <c r="A48" s="166"/>
      <c r="B48" s="204"/>
      <c r="C48" s="216"/>
      <c r="D48" s="39" t="s">
        <v>152</v>
      </c>
      <c r="E48" s="8"/>
      <c r="F48" s="12"/>
      <c r="G48" s="60">
        <f t="shared" si="3"/>
        <v>0</v>
      </c>
    </row>
    <row r="49" spans="1:7">
      <c r="A49" s="164"/>
      <c r="B49" s="161" t="s">
        <v>25</v>
      </c>
      <c r="C49" s="162"/>
      <c r="D49" s="162"/>
      <c r="E49" s="27" t="str" cm="1">
        <f t="array" ref="E49">IF(OR(E47:E48="No cumple"),"No cumple",IF(G49=0%,"","Cumple"))</f>
        <v/>
      </c>
      <c r="F49" s="10"/>
      <c r="G49" s="61">
        <f>SUM(G47:G48)</f>
        <v>0</v>
      </c>
    </row>
    <row r="50" spans="1:7" ht="55.5" customHeight="1">
      <c r="A50" s="165" t="s">
        <v>57</v>
      </c>
      <c r="B50" s="202" t="s">
        <v>243</v>
      </c>
      <c r="C50" s="217" t="s">
        <v>154</v>
      </c>
      <c r="D50" s="41" t="s">
        <v>356</v>
      </c>
      <c r="E50" s="8"/>
      <c r="F50" s="10"/>
      <c r="G50" s="60">
        <f t="shared" ref="G50:G53" si="4">+IF(E50="cumple",0.03125,IF(E50="No aplica",0.03125,0))</f>
        <v>0</v>
      </c>
    </row>
    <row r="51" spans="1:7" ht="31.5" customHeight="1">
      <c r="A51" s="166"/>
      <c r="B51" s="203"/>
      <c r="C51" s="218"/>
      <c r="D51" s="40" t="s">
        <v>60</v>
      </c>
      <c r="E51" s="8"/>
      <c r="F51" s="10"/>
      <c r="G51" s="60">
        <f t="shared" si="4"/>
        <v>0</v>
      </c>
    </row>
    <row r="52" spans="1:7" ht="33" customHeight="1">
      <c r="A52" s="166"/>
      <c r="B52" s="203"/>
      <c r="C52" s="218"/>
      <c r="D52" s="40" t="s">
        <v>58</v>
      </c>
      <c r="E52" s="8"/>
      <c r="F52" s="10"/>
      <c r="G52" s="60">
        <f t="shared" si="4"/>
        <v>0</v>
      </c>
    </row>
    <row r="53" spans="1:7" ht="47.25" customHeight="1">
      <c r="A53" s="166"/>
      <c r="B53" s="204"/>
      <c r="C53" s="219"/>
      <c r="D53" s="40" t="s">
        <v>59</v>
      </c>
      <c r="E53" s="8"/>
      <c r="F53" s="12"/>
      <c r="G53" s="60">
        <f t="shared" si="4"/>
        <v>0</v>
      </c>
    </row>
    <row r="54" spans="1:7">
      <c r="A54" s="164"/>
      <c r="B54" s="161" t="s">
        <v>25</v>
      </c>
      <c r="C54" s="162"/>
      <c r="D54" s="162"/>
      <c r="E54" s="27" t="str" cm="1">
        <f t="array" ref="E54">IF(OR(E50:E53="No cumple"),"No cumple",IF(G54=0%,"","Cumple"))</f>
        <v/>
      </c>
      <c r="F54" s="10"/>
      <c r="G54" s="61">
        <f>SUM(G50:G53)</f>
        <v>0</v>
      </c>
    </row>
    <row r="55" spans="1:7" ht="66">
      <c r="A55" s="220" t="s">
        <v>61</v>
      </c>
      <c r="B55" s="198" t="s">
        <v>243</v>
      </c>
      <c r="C55" s="217" t="s">
        <v>155</v>
      </c>
      <c r="D55" s="7" t="s">
        <v>289</v>
      </c>
      <c r="E55" s="8"/>
      <c r="F55" s="12"/>
      <c r="G55" s="60">
        <f t="shared" ref="G55:G59" si="5">+IF(E55="cumple",0.025,IF(E55="No aplica",0.04,0))</f>
        <v>0</v>
      </c>
    </row>
    <row r="56" spans="1:7" ht="31.5" customHeight="1">
      <c r="A56" s="221"/>
      <c r="B56" s="198"/>
      <c r="C56" s="218"/>
      <c r="D56" s="40" t="s">
        <v>60</v>
      </c>
      <c r="E56" s="8"/>
      <c r="F56" s="10"/>
      <c r="G56" s="60">
        <f t="shared" si="5"/>
        <v>0</v>
      </c>
    </row>
    <row r="57" spans="1:7" ht="33" customHeight="1">
      <c r="A57" s="221"/>
      <c r="B57" s="198"/>
      <c r="C57" s="218"/>
      <c r="D57" s="40" t="s">
        <v>58</v>
      </c>
      <c r="E57" s="8"/>
      <c r="F57" s="10"/>
      <c r="G57" s="60">
        <f t="shared" si="5"/>
        <v>0</v>
      </c>
    </row>
    <row r="58" spans="1:7" ht="33" customHeight="1">
      <c r="A58" s="221"/>
      <c r="B58" s="198"/>
      <c r="C58" s="218"/>
      <c r="D58" s="40" t="s">
        <v>59</v>
      </c>
      <c r="E58" s="8"/>
      <c r="F58" s="10"/>
      <c r="G58" s="60">
        <f t="shared" si="5"/>
        <v>0</v>
      </c>
    </row>
    <row r="59" spans="1:7" ht="54.75" customHeight="1">
      <c r="A59" s="221"/>
      <c r="B59" s="198"/>
      <c r="C59" s="219"/>
      <c r="D59" s="40" t="s">
        <v>358</v>
      </c>
      <c r="E59" s="8"/>
      <c r="F59" s="12"/>
      <c r="G59" s="60">
        <f t="shared" si="5"/>
        <v>0</v>
      </c>
    </row>
    <row r="60" spans="1:7" ht="17.25" thickBot="1">
      <c r="A60" s="164"/>
      <c r="B60" s="222" t="s">
        <v>25</v>
      </c>
      <c r="C60" s="223"/>
      <c r="D60" s="224"/>
      <c r="E60" s="27" t="str" cm="1">
        <f t="array" ref="E60">IF(OR(E55:E59="No cumple"),"No cumple",IF(G60=0%,"","Cumple"))</f>
        <v/>
      </c>
      <c r="F60" s="10"/>
      <c r="G60" s="61">
        <f>SUM(G55:G59)</f>
        <v>0</v>
      </c>
    </row>
    <row r="61" spans="1:7" ht="17.25" thickBot="1">
      <c r="A61" s="142" t="s">
        <v>6</v>
      </c>
      <c r="B61" s="143"/>
      <c r="C61" s="143"/>
      <c r="D61" s="143"/>
      <c r="E61" s="143"/>
      <c r="F61" s="144"/>
      <c r="G61" s="62">
        <f>+G27+G43+G46+G49+G54+G60</f>
        <v>0</v>
      </c>
    </row>
    <row r="62" spans="1:7" ht="78.75" customHeight="1" thickBot="1">
      <c r="A62" s="157" t="s">
        <v>296</v>
      </c>
      <c r="B62" s="158"/>
      <c r="C62" s="158"/>
      <c r="D62" s="158"/>
      <c r="E62" s="158"/>
      <c r="F62" s="158"/>
      <c r="G62" s="159"/>
    </row>
    <row r="63" spans="1:7" ht="17.25" thickBot="1">
      <c r="A63" s="145" t="s">
        <v>13</v>
      </c>
      <c r="B63" s="146"/>
      <c r="C63" s="146"/>
      <c r="D63" s="146"/>
      <c r="E63" s="146"/>
      <c r="F63" s="146"/>
      <c r="G63" s="147"/>
    </row>
    <row r="64" spans="1:7" ht="17.25" thickBot="1">
      <c r="A64" s="148" t="s">
        <v>11</v>
      </c>
      <c r="B64" s="149"/>
      <c r="C64" s="16" t="s">
        <v>9</v>
      </c>
      <c r="D64" s="15" t="s">
        <v>12</v>
      </c>
      <c r="E64" s="149" t="s">
        <v>10</v>
      </c>
      <c r="F64" s="149"/>
      <c r="G64" s="150"/>
    </row>
    <row r="65" spans="1:7">
      <c r="A65" s="151"/>
      <c r="B65" s="152"/>
      <c r="C65" s="18"/>
      <c r="D65" s="17"/>
      <c r="E65" s="152"/>
      <c r="F65" s="152"/>
      <c r="G65" s="153"/>
    </row>
    <row r="66" spans="1:7">
      <c r="A66" s="154"/>
      <c r="B66" s="155"/>
      <c r="C66" s="20"/>
      <c r="D66" s="19"/>
      <c r="E66" s="155"/>
      <c r="F66" s="155"/>
      <c r="G66" s="156"/>
    </row>
    <row r="67" spans="1:7" ht="17.25" thickBot="1">
      <c r="A67" s="139"/>
      <c r="B67" s="140"/>
      <c r="C67" s="22"/>
      <c r="D67" s="21"/>
      <c r="E67" s="140"/>
      <c r="F67" s="140"/>
      <c r="G67" s="141"/>
    </row>
  </sheetData>
  <sheetProtection algorithmName="SHA-512" hashValue="Xs7nzAA8HghthEkblZSi4l9zmyArVXDFTeOzFRX3+5BDa8kiKuo7v+mX9emGUUHcFNHGV/c/5bHygtQbi07jcA==" saltValue="SqZPRKUQKnZdMxfxqPABRQ==" spinCount="100000" sheet="1" formatCells="0" formatColumns="0" formatRows="0" autoFilter="0"/>
  <autoFilter ref="A16:G64" xr:uid="{47A68971-74D6-4596-BC86-1E5C76D83494}"/>
  <mergeCells count="58">
    <mergeCell ref="A66:B66"/>
    <mergeCell ref="E66:G66"/>
    <mergeCell ref="A67:B67"/>
    <mergeCell ref="E67:G67"/>
    <mergeCell ref="A61:F61"/>
    <mergeCell ref="A63:G63"/>
    <mergeCell ref="A64:B64"/>
    <mergeCell ref="E64:G64"/>
    <mergeCell ref="A65:B65"/>
    <mergeCell ref="E65:G65"/>
    <mergeCell ref="A62:G62"/>
    <mergeCell ref="G15:G16"/>
    <mergeCell ref="A18:A27"/>
    <mergeCell ref="B18:B26"/>
    <mergeCell ref="B27:D27"/>
    <mergeCell ref="A44:A46"/>
    <mergeCell ref="B44:B45"/>
    <mergeCell ref="B46:D46"/>
    <mergeCell ref="C18:C25"/>
    <mergeCell ref="C44:C45"/>
    <mergeCell ref="B15:B16"/>
    <mergeCell ref="C15:C16"/>
    <mergeCell ref="D15:D16"/>
    <mergeCell ref="E15:E16"/>
    <mergeCell ref="F15:F16"/>
    <mergeCell ref="A17:G17"/>
    <mergeCell ref="A47:A49"/>
    <mergeCell ref="A1:G1"/>
    <mergeCell ref="A2:G2"/>
    <mergeCell ref="A3:G3"/>
    <mergeCell ref="A4:G4"/>
    <mergeCell ref="B12:G12"/>
    <mergeCell ref="B5:G5"/>
    <mergeCell ref="B6:G6"/>
    <mergeCell ref="B7:G7"/>
    <mergeCell ref="B8:G8"/>
    <mergeCell ref="B9:G9"/>
    <mergeCell ref="B10:G10"/>
    <mergeCell ref="B11:G11"/>
    <mergeCell ref="B13:G13"/>
    <mergeCell ref="A14:G14"/>
    <mergeCell ref="A15:A16"/>
    <mergeCell ref="B47:B48"/>
    <mergeCell ref="C47:C48"/>
    <mergeCell ref="C55:C59"/>
    <mergeCell ref="A28:A43"/>
    <mergeCell ref="C29:C35"/>
    <mergeCell ref="C36:C42"/>
    <mergeCell ref="B28:B42"/>
    <mergeCell ref="A50:A54"/>
    <mergeCell ref="B50:B53"/>
    <mergeCell ref="C50:C53"/>
    <mergeCell ref="B43:D43"/>
    <mergeCell ref="B49:D49"/>
    <mergeCell ref="B54:D54"/>
    <mergeCell ref="A55:A60"/>
    <mergeCell ref="B55:B59"/>
    <mergeCell ref="B60:D60"/>
  </mergeCells>
  <conditionalFormatting sqref="G61">
    <cfRule type="dataBar" priority="2">
      <dataBar>
        <cfvo type="num" val="0"/>
        <cfvo type="num" val="1"/>
        <color rgb="FF638EC6"/>
      </dataBar>
      <extLst>
        <ext xmlns:x14="http://schemas.microsoft.com/office/spreadsheetml/2009/9/main" uri="{B025F937-C7B1-47D3-B67F-A62EFF666E3E}">
          <x14:id>{F55E83D3-2051-4CDC-85D5-9B26E871E3F7}</x14:id>
        </ext>
      </extLst>
    </cfRule>
  </conditionalFormatting>
  <dataValidations count="6">
    <dataValidation type="list" allowBlank="1" showInputMessage="1" showErrorMessage="1" sqref="E44:E45 E47:E48 E28:E42 E50:E53 E55:E59 E18:E26" xr:uid="{FE72BF81-2EFA-41FD-B50E-D7468D0803E4}">
      <formula1>"Cumple,No Cumple"</formula1>
    </dataValidation>
    <dataValidation type="whole" allowBlank="1" showInputMessage="1" showErrorMessage="1" error="Ingrese solo números._x000a_Logitud 9 dIgitos." sqref="B9:G9" xr:uid="{087F6365-667D-4B15-A3C9-10D54B654DB1}">
      <formula1>111111111</formula1>
      <formula2>999999999</formula2>
    </dataValidation>
    <dataValidation type="textLength" allowBlank="1" showInputMessage="1" showErrorMessage="1" sqref="B11:G12 B8:G8" xr:uid="{B37531B9-DDD7-4BBE-8719-B10C9476B0E9}">
      <formula1>2</formula1>
      <formula2>250</formula2>
    </dataValidation>
    <dataValidation type="date" allowBlank="1" showInputMessage="1" showErrorMessage="1" error="Formato fecha dd/mm/aaaa" sqref="B13:G13" xr:uid="{4DAB20F9-4355-4464-8437-1EDDF09DEC01}">
      <formula1>45292</formula1>
      <formula2>46022</formula2>
    </dataValidation>
    <dataValidation type="date" allowBlank="1" showInputMessage="1" showErrorMessage="1" error="Formato fecha dd/mm/aaaa" sqref="B6:G6" xr:uid="{44F28EAF-FEB2-445D-AB57-969813FA8934}">
      <formula1>40179</formula1>
      <formula2>46022</formula2>
    </dataValidation>
    <dataValidation type="whole" allowBlank="1" showInputMessage="1" showErrorMessage="1" error="Ingrese solo números" sqref="B5:G5" xr:uid="{6A615608-0CFD-4E67-9086-8FF27427C6A1}">
      <formula1>1</formula1>
      <formula2>999999999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FUNCIONAMIENTO&amp;RIN53.IVC
29/07/2024
Versión 1
Página &amp;P de &amp;N 
Clasificación de la Información
CLASIFICADA </oddHeader>
    <oddFooter>&amp;C&amp;"Tempus Sans ITC,Normal"&amp;G</oddFooter>
  </headerFooter>
  <ignoredErrors>
    <ignoredError sqref="G19" formula="1"/>
  </ignoredErrors>
  <legacyDrawingHF r:id="rId2"/>
  <extLst>
    <ext xmlns:x14="http://schemas.microsoft.com/office/spreadsheetml/2009/9/main" uri="{78C0D931-6437-407d-A8EE-F0AAD7539E65}">
      <x14:conditionalFormattings>
        <x14:conditionalFormatting xmlns:xm="http://schemas.microsoft.com/office/excel/2006/main">
          <x14:cfRule type="dataBar" id="{F55E83D3-2051-4CDC-85D5-9B26E871E3F7}">
            <x14:dataBar minLength="0" maxLength="100" gradient="0">
              <x14:cfvo type="num">
                <xm:f>0</xm:f>
              </x14:cfvo>
              <x14:cfvo type="num">
                <xm:f>1</xm:f>
              </x14:cfvo>
              <x14:negativeFillColor rgb="FFFF0000"/>
              <x14:axisColor rgb="FF000000"/>
            </x14:dataBar>
          </x14:cfRule>
          <xm:sqref>G61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44513CD-2819-463E-806B-A0C2676F7241}">
          <x14:formula1>
            <xm:f>'0. Instrucciones'!$A$41:$A$73</xm:f>
          </x14:formula1>
          <xm:sqref>B7:G7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E0B84-C18C-481D-B091-0D34B74B27DA}">
  <sheetPr>
    <tabColor rgb="FF00B0F0"/>
  </sheetPr>
  <dimension ref="A1:G102"/>
  <sheetViews>
    <sheetView tabSelected="1" zoomScaleNormal="100" workbookViewId="0">
      <selection activeCell="A5" sqref="A5:G7"/>
    </sheetView>
  </sheetViews>
  <sheetFormatPr baseColWidth="10" defaultColWidth="11.42578125" defaultRowHeight="16.5"/>
  <cols>
    <col min="1" max="1" width="28.42578125" style="81" customWidth="1"/>
    <col min="2" max="2" width="21.5703125" style="25" customWidth="1"/>
    <col min="3" max="3" width="42.140625" style="25" customWidth="1"/>
    <col min="4" max="4" width="56.85546875" style="25" customWidth="1"/>
    <col min="5" max="5" width="19" style="25" customWidth="1"/>
    <col min="6" max="6" width="35.28515625" style="82" customWidth="1"/>
    <col min="7" max="7" width="11.140625" style="82" customWidth="1"/>
    <col min="8" max="16384" width="11.42578125" style="1"/>
  </cols>
  <sheetData>
    <row r="1" spans="1:7" ht="17.25" thickBot="1">
      <c r="A1" s="88" t="s">
        <v>20</v>
      </c>
      <c r="B1" s="89"/>
      <c r="C1" s="89"/>
      <c r="D1" s="89"/>
      <c r="E1" s="89"/>
      <c r="F1" s="89"/>
      <c r="G1" s="90"/>
    </row>
    <row r="2" spans="1:7" ht="17.25" customHeight="1" thickBot="1">
      <c r="A2" s="91" t="s">
        <v>19</v>
      </c>
      <c r="B2" s="92"/>
      <c r="C2" s="92"/>
      <c r="D2" s="92"/>
      <c r="E2" s="92"/>
      <c r="F2" s="92"/>
      <c r="G2" s="93"/>
    </row>
    <row r="3" spans="1:7" s="2" customFormat="1" ht="17.25" thickBot="1">
      <c r="A3" s="94" t="s">
        <v>359</v>
      </c>
      <c r="B3" s="95"/>
      <c r="C3" s="95"/>
      <c r="D3" s="95"/>
      <c r="E3" s="95"/>
      <c r="F3" s="95"/>
      <c r="G3" s="96"/>
    </row>
    <row r="4" spans="1:7" s="2" customFormat="1" ht="17.25" thickBot="1">
      <c r="A4" s="97" t="s">
        <v>233</v>
      </c>
      <c r="B4" s="98"/>
      <c r="C4" s="98"/>
      <c r="D4" s="98"/>
      <c r="E4" s="98"/>
      <c r="F4" s="98"/>
      <c r="G4" s="99"/>
    </row>
    <row r="5" spans="1:7">
      <c r="A5" s="3" t="s">
        <v>21</v>
      </c>
      <c r="B5" s="137"/>
      <c r="C5" s="137"/>
      <c r="D5" s="137"/>
      <c r="E5" s="137"/>
      <c r="F5" s="137"/>
      <c r="G5" s="138"/>
    </row>
    <row r="6" spans="1:7" ht="20.25" customHeight="1">
      <c r="A6" s="4" t="s">
        <v>22</v>
      </c>
      <c r="B6" s="135"/>
      <c r="C6" s="135"/>
      <c r="D6" s="135"/>
      <c r="E6" s="135"/>
      <c r="F6" s="135"/>
      <c r="G6" s="136"/>
    </row>
    <row r="7" spans="1:7">
      <c r="A7" s="5" t="s">
        <v>1</v>
      </c>
      <c r="B7" s="133"/>
      <c r="C7" s="133"/>
      <c r="D7" s="133"/>
      <c r="E7" s="133"/>
      <c r="F7" s="133"/>
      <c r="G7" s="134"/>
    </row>
    <row r="8" spans="1:7">
      <c r="A8" s="5" t="s">
        <v>15</v>
      </c>
      <c r="B8" s="133"/>
      <c r="C8" s="133"/>
      <c r="D8" s="133"/>
      <c r="E8" s="133"/>
      <c r="F8" s="133"/>
      <c r="G8" s="134"/>
    </row>
    <row r="9" spans="1:7">
      <c r="A9" s="5" t="s">
        <v>26</v>
      </c>
      <c r="B9" s="133"/>
      <c r="C9" s="133"/>
      <c r="D9" s="133"/>
      <c r="E9" s="133"/>
      <c r="F9" s="133"/>
      <c r="G9" s="134"/>
    </row>
    <row r="10" spans="1:7">
      <c r="A10" s="5" t="s">
        <v>23</v>
      </c>
      <c r="B10" s="133"/>
      <c r="C10" s="133"/>
      <c r="D10" s="133"/>
      <c r="E10" s="133"/>
      <c r="F10" s="133"/>
      <c r="G10" s="134"/>
    </row>
    <row r="11" spans="1:7" ht="21.75" customHeight="1">
      <c r="A11" s="5" t="s">
        <v>16</v>
      </c>
      <c r="B11" s="133"/>
      <c r="C11" s="133"/>
      <c r="D11" s="133"/>
      <c r="E11" s="133"/>
      <c r="F11" s="133"/>
      <c r="G11" s="134"/>
    </row>
    <row r="12" spans="1:7" ht="33">
      <c r="A12" s="5" t="s">
        <v>17</v>
      </c>
      <c r="B12" s="133"/>
      <c r="C12" s="133"/>
      <c r="D12" s="133"/>
      <c r="E12" s="133"/>
      <c r="F12" s="133"/>
      <c r="G12" s="134"/>
    </row>
    <row r="13" spans="1:7" ht="33.75" thickBot="1">
      <c r="A13" s="6" t="s">
        <v>24</v>
      </c>
      <c r="B13" s="169"/>
      <c r="C13" s="169"/>
      <c r="D13" s="169"/>
      <c r="E13" s="169"/>
      <c r="F13" s="169"/>
      <c r="G13" s="170"/>
    </row>
    <row r="14" spans="1:7">
      <c r="A14" s="174" t="s">
        <v>31</v>
      </c>
      <c r="B14" s="175"/>
      <c r="C14" s="175"/>
      <c r="D14" s="175"/>
      <c r="E14" s="175"/>
      <c r="F14" s="175"/>
      <c r="G14" s="176"/>
    </row>
    <row r="15" spans="1:7" ht="15">
      <c r="A15" s="177" t="s">
        <v>452</v>
      </c>
      <c r="B15" s="179" t="s">
        <v>2</v>
      </c>
      <c r="C15" s="179" t="s">
        <v>125</v>
      </c>
      <c r="D15" s="179" t="s">
        <v>126</v>
      </c>
      <c r="E15" s="178" t="s">
        <v>18</v>
      </c>
      <c r="F15" s="177" t="s">
        <v>0</v>
      </c>
      <c r="G15" s="177" t="s">
        <v>4</v>
      </c>
    </row>
    <row r="16" spans="1:7" ht="36" customHeight="1">
      <c r="A16" s="178"/>
      <c r="B16" s="232"/>
      <c r="C16" s="232"/>
      <c r="D16" s="232"/>
      <c r="E16" s="181"/>
      <c r="F16" s="177"/>
      <c r="G16" s="178"/>
    </row>
    <row r="17" spans="1:7" ht="33" customHeight="1">
      <c r="A17" s="226" t="s">
        <v>370</v>
      </c>
      <c r="B17" s="217" t="s">
        <v>371</v>
      </c>
      <c r="C17" s="217" t="s">
        <v>372</v>
      </c>
      <c r="D17" s="83" t="s">
        <v>373</v>
      </c>
      <c r="E17" s="8"/>
      <c r="F17" s="9"/>
      <c r="G17" s="87">
        <f>+IF(E17="cumple",0.0125,IF(E17="No aplica",0.0125,0))</f>
        <v>0</v>
      </c>
    </row>
    <row r="18" spans="1:7">
      <c r="A18" s="226"/>
      <c r="B18" s="218"/>
      <c r="C18" s="218"/>
      <c r="D18" s="83" t="s">
        <v>374</v>
      </c>
      <c r="E18" s="8"/>
      <c r="F18" s="9"/>
      <c r="G18" s="87">
        <f t="shared" ref="G18:G56" si="0">+IF(E18="cumple",0.0125,IF(E18="No aplica",0.0125,0))</f>
        <v>0</v>
      </c>
    </row>
    <row r="19" spans="1:7">
      <c r="A19" s="226"/>
      <c r="B19" s="218"/>
      <c r="C19" s="218"/>
      <c r="D19" s="83" t="s">
        <v>375</v>
      </c>
      <c r="E19" s="8"/>
      <c r="F19" s="9"/>
      <c r="G19" s="87">
        <f t="shared" si="0"/>
        <v>0</v>
      </c>
    </row>
    <row r="20" spans="1:7">
      <c r="A20" s="226"/>
      <c r="B20" s="218"/>
      <c r="C20" s="218"/>
      <c r="D20" s="83" t="s">
        <v>376</v>
      </c>
      <c r="E20" s="8"/>
      <c r="F20" s="9"/>
      <c r="G20" s="87">
        <f t="shared" si="0"/>
        <v>0</v>
      </c>
    </row>
    <row r="21" spans="1:7">
      <c r="A21" s="226"/>
      <c r="B21" s="218"/>
      <c r="C21" s="218"/>
      <c r="D21" s="83" t="s">
        <v>377</v>
      </c>
      <c r="E21" s="8"/>
      <c r="F21" s="9"/>
      <c r="G21" s="87">
        <f t="shared" si="0"/>
        <v>0</v>
      </c>
    </row>
    <row r="22" spans="1:7">
      <c r="A22" s="226"/>
      <c r="B22" s="218"/>
      <c r="C22" s="218"/>
      <c r="D22" s="83" t="s">
        <v>378</v>
      </c>
      <c r="E22" s="8"/>
      <c r="F22" s="9"/>
      <c r="G22" s="87">
        <f t="shared" si="0"/>
        <v>0</v>
      </c>
    </row>
    <row r="23" spans="1:7">
      <c r="A23" s="226"/>
      <c r="B23" s="218"/>
      <c r="C23" s="218"/>
      <c r="D23" s="83" t="s">
        <v>379</v>
      </c>
      <c r="E23" s="8"/>
      <c r="F23" s="9"/>
      <c r="G23" s="87">
        <f t="shared" si="0"/>
        <v>0</v>
      </c>
    </row>
    <row r="24" spans="1:7" ht="33">
      <c r="A24" s="226"/>
      <c r="B24" s="218"/>
      <c r="C24" s="218"/>
      <c r="D24" s="83" t="s">
        <v>380</v>
      </c>
      <c r="E24" s="8"/>
      <c r="F24" s="9"/>
      <c r="G24" s="87">
        <f t="shared" si="0"/>
        <v>0</v>
      </c>
    </row>
    <row r="25" spans="1:7" ht="49.5">
      <c r="A25" s="226"/>
      <c r="B25" s="218"/>
      <c r="C25" s="218"/>
      <c r="D25" s="83" t="s">
        <v>381</v>
      </c>
      <c r="E25" s="8"/>
      <c r="F25" s="9"/>
      <c r="G25" s="87">
        <f t="shared" si="0"/>
        <v>0</v>
      </c>
    </row>
    <row r="26" spans="1:7" ht="21.75" customHeight="1">
      <c r="A26" s="226"/>
      <c r="B26" s="218"/>
      <c r="C26" s="218"/>
      <c r="D26" s="83" t="s">
        <v>382</v>
      </c>
      <c r="E26" s="8"/>
      <c r="F26" s="9"/>
      <c r="G26" s="87">
        <f t="shared" si="0"/>
        <v>0</v>
      </c>
    </row>
    <row r="27" spans="1:7">
      <c r="A27" s="226"/>
      <c r="B27" s="218"/>
      <c r="C27" s="218"/>
      <c r="D27" s="83" t="s">
        <v>383</v>
      </c>
      <c r="E27" s="8"/>
      <c r="F27" s="9"/>
      <c r="G27" s="87">
        <f t="shared" si="0"/>
        <v>0</v>
      </c>
    </row>
    <row r="28" spans="1:7" ht="21" customHeight="1">
      <c r="A28" s="226"/>
      <c r="B28" s="218"/>
      <c r="C28" s="218"/>
      <c r="D28" s="83" t="s">
        <v>384</v>
      </c>
      <c r="E28" s="8"/>
      <c r="F28" s="9"/>
      <c r="G28" s="87">
        <f t="shared" si="0"/>
        <v>0</v>
      </c>
    </row>
    <row r="29" spans="1:7">
      <c r="A29" s="226"/>
      <c r="B29" s="218"/>
      <c r="C29" s="218"/>
      <c r="D29" s="83" t="s">
        <v>385</v>
      </c>
      <c r="E29" s="8"/>
      <c r="F29" s="9"/>
      <c r="G29" s="87">
        <f t="shared" si="0"/>
        <v>0</v>
      </c>
    </row>
    <row r="30" spans="1:7">
      <c r="A30" s="226"/>
      <c r="B30" s="218"/>
      <c r="C30" s="218"/>
      <c r="D30" s="83" t="s">
        <v>386</v>
      </c>
      <c r="E30" s="8"/>
      <c r="F30" s="9"/>
      <c r="G30" s="87">
        <f t="shared" si="0"/>
        <v>0</v>
      </c>
    </row>
    <row r="31" spans="1:7">
      <c r="A31" s="226"/>
      <c r="B31" s="218"/>
      <c r="C31" s="218"/>
      <c r="D31" s="83" t="s">
        <v>387</v>
      </c>
      <c r="E31" s="8"/>
      <c r="F31" s="9"/>
      <c r="G31" s="87">
        <f t="shared" si="0"/>
        <v>0</v>
      </c>
    </row>
    <row r="32" spans="1:7">
      <c r="A32" s="226"/>
      <c r="B32" s="218"/>
      <c r="C32" s="218"/>
      <c r="D32" s="83" t="s">
        <v>388</v>
      </c>
      <c r="E32" s="8"/>
      <c r="F32" s="9"/>
      <c r="G32" s="87">
        <f t="shared" si="0"/>
        <v>0</v>
      </c>
    </row>
    <row r="33" spans="1:7">
      <c r="A33" s="226"/>
      <c r="B33" s="218"/>
      <c r="C33" s="218"/>
      <c r="D33" s="83" t="s">
        <v>389</v>
      </c>
      <c r="E33" s="8"/>
      <c r="F33" s="9"/>
      <c r="G33" s="87">
        <f t="shared" si="0"/>
        <v>0</v>
      </c>
    </row>
    <row r="34" spans="1:7">
      <c r="A34" s="226"/>
      <c r="B34" s="218"/>
      <c r="C34" s="218"/>
      <c r="D34" s="83" t="s">
        <v>390</v>
      </c>
      <c r="E34" s="8"/>
      <c r="F34" s="9"/>
      <c r="G34" s="87">
        <f t="shared" si="0"/>
        <v>0</v>
      </c>
    </row>
    <row r="35" spans="1:7" ht="33">
      <c r="A35" s="226"/>
      <c r="B35" s="218"/>
      <c r="C35" s="218"/>
      <c r="D35" s="83" t="s">
        <v>391</v>
      </c>
      <c r="E35" s="8"/>
      <c r="F35" s="9"/>
      <c r="G35" s="87">
        <f t="shared" si="0"/>
        <v>0</v>
      </c>
    </row>
    <row r="36" spans="1:7" ht="33">
      <c r="A36" s="226"/>
      <c r="B36" s="218"/>
      <c r="C36" s="218"/>
      <c r="D36" s="83" t="s">
        <v>392</v>
      </c>
      <c r="E36" s="8"/>
      <c r="F36" s="9"/>
      <c r="G36" s="87">
        <f t="shared" si="0"/>
        <v>0</v>
      </c>
    </row>
    <row r="37" spans="1:7" ht="19.5" customHeight="1">
      <c r="A37" s="226"/>
      <c r="B37" s="218"/>
      <c r="C37" s="218"/>
      <c r="D37" s="83" t="s">
        <v>393</v>
      </c>
      <c r="E37" s="8"/>
      <c r="F37" s="9"/>
      <c r="G37" s="87">
        <f t="shared" si="0"/>
        <v>0</v>
      </c>
    </row>
    <row r="38" spans="1:7" ht="33">
      <c r="A38" s="226"/>
      <c r="B38" s="218"/>
      <c r="C38" s="218"/>
      <c r="D38" s="84" t="s">
        <v>394</v>
      </c>
      <c r="E38" s="8"/>
      <c r="F38" s="9"/>
      <c r="G38" s="87">
        <f t="shared" si="0"/>
        <v>0</v>
      </c>
    </row>
    <row r="39" spans="1:7">
      <c r="A39" s="226"/>
      <c r="B39" s="218"/>
      <c r="C39" s="218"/>
      <c r="D39" s="83" t="s">
        <v>448</v>
      </c>
      <c r="E39" s="8"/>
      <c r="F39" s="9"/>
      <c r="G39" s="87">
        <f t="shared" si="0"/>
        <v>0</v>
      </c>
    </row>
    <row r="40" spans="1:7">
      <c r="A40" s="226"/>
      <c r="B40" s="218"/>
      <c r="C40" s="218"/>
      <c r="D40" s="83" t="s">
        <v>447</v>
      </c>
      <c r="E40" s="8"/>
      <c r="F40" s="9"/>
      <c r="G40" s="87">
        <f t="shared" si="0"/>
        <v>0</v>
      </c>
    </row>
    <row r="41" spans="1:7">
      <c r="A41" s="226"/>
      <c r="B41" s="218"/>
      <c r="C41" s="218"/>
      <c r="D41" s="83" t="s">
        <v>395</v>
      </c>
      <c r="E41" s="8"/>
      <c r="F41" s="9"/>
      <c r="G41" s="87">
        <f t="shared" si="0"/>
        <v>0</v>
      </c>
    </row>
    <row r="42" spans="1:7">
      <c r="A42" s="226"/>
      <c r="B42" s="218"/>
      <c r="C42" s="218"/>
      <c r="D42" s="83" t="s">
        <v>396</v>
      </c>
      <c r="E42" s="8"/>
      <c r="F42" s="9"/>
      <c r="G42" s="87">
        <f t="shared" si="0"/>
        <v>0</v>
      </c>
    </row>
    <row r="43" spans="1:7" ht="33">
      <c r="A43" s="226"/>
      <c r="B43" s="218"/>
      <c r="C43" s="218"/>
      <c r="D43" s="83" t="s">
        <v>397</v>
      </c>
      <c r="E43" s="8"/>
      <c r="F43" s="9"/>
      <c r="G43" s="87">
        <f t="shared" si="0"/>
        <v>0</v>
      </c>
    </row>
    <row r="44" spans="1:7">
      <c r="A44" s="226"/>
      <c r="B44" s="218"/>
      <c r="C44" s="218"/>
      <c r="D44" s="83" t="s">
        <v>398</v>
      </c>
      <c r="E44" s="8"/>
      <c r="F44" s="9"/>
      <c r="G44" s="87">
        <f t="shared" si="0"/>
        <v>0</v>
      </c>
    </row>
    <row r="45" spans="1:7" ht="21.75" customHeight="1">
      <c r="A45" s="226"/>
      <c r="B45" s="218"/>
      <c r="C45" s="218"/>
      <c r="D45" s="83" t="s">
        <v>399</v>
      </c>
      <c r="E45" s="8"/>
      <c r="F45" s="9"/>
      <c r="G45" s="87">
        <f t="shared" si="0"/>
        <v>0</v>
      </c>
    </row>
    <row r="46" spans="1:7">
      <c r="A46" s="226"/>
      <c r="B46" s="218"/>
      <c r="C46" s="218"/>
      <c r="D46" s="83" t="s">
        <v>400</v>
      </c>
      <c r="E46" s="8"/>
      <c r="F46" s="9"/>
      <c r="G46" s="87">
        <f t="shared" si="0"/>
        <v>0</v>
      </c>
    </row>
    <row r="47" spans="1:7" ht="33">
      <c r="A47" s="226"/>
      <c r="B47" s="218"/>
      <c r="C47" s="218"/>
      <c r="D47" s="83" t="s">
        <v>401</v>
      </c>
      <c r="E47" s="8"/>
      <c r="F47" s="9"/>
      <c r="G47" s="87">
        <f t="shared" si="0"/>
        <v>0</v>
      </c>
    </row>
    <row r="48" spans="1:7">
      <c r="A48" s="226"/>
      <c r="B48" s="218"/>
      <c r="C48" s="218"/>
      <c r="D48" s="83" t="s">
        <v>402</v>
      </c>
      <c r="E48" s="8"/>
      <c r="F48" s="9"/>
      <c r="G48" s="87">
        <f t="shared" si="0"/>
        <v>0</v>
      </c>
    </row>
    <row r="49" spans="1:7">
      <c r="A49" s="226"/>
      <c r="B49" s="218"/>
      <c r="C49" s="218"/>
      <c r="D49" s="83" t="s">
        <v>403</v>
      </c>
      <c r="E49" s="8"/>
      <c r="F49" s="9"/>
      <c r="G49" s="87">
        <f t="shared" si="0"/>
        <v>0</v>
      </c>
    </row>
    <row r="50" spans="1:7" ht="33">
      <c r="A50" s="226"/>
      <c r="B50" s="218"/>
      <c r="C50" s="218"/>
      <c r="D50" s="84" t="s">
        <v>404</v>
      </c>
      <c r="E50" s="8"/>
      <c r="F50" s="9"/>
      <c r="G50" s="87">
        <f t="shared" si="0"/>
        <v>0</v>
      </c>
    </row>
    <row r="51" spans="1:7" ht="33">
      <c r="A51" s="226"/>
      <c r="B51" s="218"/>
      <c r="C51" s="218"/>
      <c r="D51" s="83" t="s">
        <v>405</v>
      </c>
      <c r="E51" s="8"/>
      <c r="F51" s="9"/>
      <c r="G51" s="87">
        <f t="shared" si="0"/>
        <v>0</v>
      </c>
    </row>
    <row r="52" spans="1:7">
      <c r="A52" s="226"/>
      <c r="B52" s="218"/>
      <c r="C52" s="218"/>
      <c r="D52" s="83" t="s">
        <v>406</v>
      </c>
      <c r="E52" s="8"/>
      <c r="F52" s="9"/>
      <c r="G52" s="87">
        <f t="shared" si="0"/>
        <v>0</v>
      </c>
    </row>
    <row r="53" spans="1:7" ht="33">
      <c r="A53" s="226"/>
      <c r="B53" s="218"/>
      <c r="C53" s="218"/>
      <c r="D53" s="83" t="s">
        <v>407</v>
      </c>
      <c r="E53" s="8"/>
      <c r="F53" s="9"/>
      <c r="G53" s="87">
        <f t="shared" si="0"/>
        <v>0</v>
      </c>
    </row>
    <row r="54" spans="1:7">
      <c r="A54" s="226"/>
      <c r="B54" s="218"/>
      <c r="C54" s="218"/>
      <c r="D54" s="83" t="s">
        <v>408</v>
      </c>
      <c r="E54" s="8"/>
      <c r="F54" s="9"/>
      <c r="G54" s="87">
        <f t="shared" si="0"/>
        <v>0</v>
      </c>
    </row>
    <row r="55" spans="1:7" ht="82.5">
      <c r="A55" s="226"/>
      <c r="B55" s="218"/>
      <c r="C55" s="218"/>
      <c r="D55" s="83" t="s">
        <v>449</v>
      </c>
      <c r="E55" s="8"/>
      <c r="F55" s="9"/>
      <c r="G55" s="87">
        <f t="shared" si="0"/>
        <v>0</v>
      </c>
    </row>
    <row r="56" spans="1:7">
      <c r="A56" s="226"/>
      <c r="B56" s="219"/>
      <c r="C56" s="218"/>
      <c r="D56" s="83" t="s">
        <v>450</v>
      </c>
      <c r="E56" s="8"/>
      <c r="F56" s="9"/>
      <c r="G56" s="87">
        <f t="shared" si="0"/>
        <v>0</v>
      </c>
    </row>
    <row r="57" spans="1:7">
      <c r="A57" s="226"/>
      <c r="B57" s="233" t="s">
        <v>25</v>
      </c>
      <c r="C57" s="233"/>
      <c r="D57" s="233"/>
      <c r="E57" s="79" t="str" cm="1">
        <f t="array" ref="E57">IF(OR(E17:E25="No cumple"),"No cumple",IF(G57=0%,"","Cumple"))</f>
        <v/>
      </c>
      <c r="F57" s="10"/>
      <c r="G57" s="80">
        <f>SUM(G17:G56)</f>
        <v>0</v>
      </c>
    </row>
    <row r="58" spans="1:7" ht="33">
      <c r="A58" s="195" t="s">
        <v>451</v>
      </c>
      <c r="B58" s="199" t="s">
        <v>409</v>
      </c>
      <c r="C58" s="235" t="s">
        <v>278</v>
      </c>
      <c r="D58" s="85" t="s">
        <v>410</v>
      </c>
      <c r="E58" s="8"/>
      <c r="F58" s="9"/>
      <c r="G58" s="87">
        <f>+IF(E58="cumple",0.013513,IF(E58="No aplica",0.035,0))</f>
        <v>0</v>
      </c>
    </row>
    <row r="59" spans="1:7">
      <c r="A59" s="192"/>
      <c r="B59" s="201"/>
      <c r="C59" s="236"/>
      <c r="D59" s="85" t="s">
        <v>411</v>
      </c>
      <c r="E59" s="8"/>
      <c r="F59" s="9"/>
      <c r="G59" s="87">
        <f t="shared" ref="G59:G94" si="1">+IF(E59="cumple",0.013513,IF(E59="No aplica",0.035,0))</f>
        <v>0</v>
      </c>
    </row>
    <row r="60" spans="1:7">
      <c r="A60" s="192"/>
      <c r="B60" s="201"/>
      <c r="C60" s="236"/>
      <c r="D60" s="85" t="s">
        <v>412</v>
      </c>
      <c r="E60" s="8"/>
      <c r="F60" s="9"/>
      <c r="G60" s="87">
        <f t="shared" si="1"/>
        <v>0</v>
      </c>
    </row>
    <row r="61" spans="1:7">
      <c r="A61" s="192"/>
      <c r="B61" s="201"/>
      <c r="C61" s="236"/>
      <c r="D61" s="85" t="s">
        <v>413</v>
      </c>
      <c r="E61" s="8"/>
      <c r="F61" s="9"/>
      <c r="G61" s="87">
        <f t="shared" si="1"/>
        <v>0</v>
      </c>
    </row>
    <row r="62" spans="1:7">
      <c r="A62" s="192"/>
      <c r="B62" s="201"/>
      <c r="C62" s="236"/>
      <c r="D62" s="85" t="s">
        <v>414</v>
      </c>
      <c r="E62" s="8"/>
      <c r="F62" s="9"/>
      <c r="G62" s="87">
        <f t="shared" si="1"/>
        <v>0</v>
      </c>
    </row>
    <row r="63" spans="1:7">
      <c r="A63" s="192"/>
      <c r="B63" s="201"/>
      <c r="C63" s="236"/>
      <c r="D63" s="85" t="s">
        <v>415</v>
      </c>
      <c r="E63" s="8"/>
      <c r="F63" s="9"/>
      <c r="G63" s="87">
        <f t="shared" si="1"/>
        <v>0</v>
      </c>
    </row>
    <row r="64" spans="1:7" ht="21" customHeight="1">
      <c r="A64" s="192"/>
      <c r="B64" s="201"/>
      <c r="C64" s="236"/>
      <c r="D64" s="85" t="s">
        <v>416</v>
      </c>
      <c r="E64" s="8"/>
      <c r="F64" s="9"/>
      <c r="G64" s="87">
        <f t="shared" si="1"/>
        <v>0</v>
      </c>
    </row>
    <row r="65" spans="1:7" ht="33">
      <c r="A65" s="192"/>
      <c r="B65" s="201"/>
      <c r="C65" s="236"/>
      <c r="D65" s="85" t="s">
        <v>417</v>
      </c>
      <c r="E65" s="8"/>
      <c r="F65" s="9"/>
      <c r="G65" s="87">
        <f t="shared" si="1"/>
        <v>0</v>
      </c>
    </row>
    <row r="66" spans="1:7" ht="33">
      <c r="A66" s="192"/>
      <c r="B66" s="201"/>
      <c r="C66" s="236"/>
      <c r="D66" s="85" t="s">
        <v>418</v>
      </c>
      <c r="E66" s="8"/>
      <c r="F66" s="9"/>
      <c r="G66" s="87">
        <f t="shared" si="1"/>
        <v>0</v>
      </c>
    </row>
    <row r="67" spans="1:7" ht="33">
      <c r="A67" s="192"/>
      <c r="B67" s="201"/>
      <c r="C67" s="236"/>
      <c r="D67" s="85" t="s">
        <v>419</v>
      </c>
      <c r="E67" s="8"/>
      <c r="F67" s="9"/>
      <c r="G67" s="87">
        <f t="shared" si="1"/>
        <v>0</v>
      </c>
    </row>
    <row r="68" spans="1:7">
      <c r="A68" s="192"/>
      <c r="B68" s="201"/>
      <c r="C68" s="236"/>
      <c r="D68" s="85" t="s">
        <v>420</v>
      </c>
      <c r="E68" s="8"/>
      <c r="F68" s="9"/>
      <c r="G68" s="87">
        <f t="shared" si="1"/>
        <v>0</v>
      </c>
    </row>
    <row r="69" spans="1:7" ht="24" customHeight="1">
      <c r="A69" s="192"/>
      <c r="B69" s="201"/>
      <c r="C69" s="236"/>
      <c r="D69" s="85" t="s">
        <v>421</v>
      </c>
      <c r="E69" s="8"/>
      <c r="F69" s="9"/>
      <c r="G69" s="87">
        <f t="shared" si="1"/>
        <v>0</v>
      </c>
    </row>
    <row r="70" spans="1:7" ht="33">
      <c r="A70" s="192"/>
      <c r="B70" s="201"/>
      <c r="C70" s="236"/>
      <c r="D70" s="85" t="s">
        <v>422</v>
      </c>
      <c r="E70" s="8"/>
      <c r="F70" s="9"/>
      <c r="G70" s="87">
        <f t="shared" si="1"/>
        <v>0</v>
      </c>
    </row>
    <row r="71" spans="1:7" ht="21.75" customHeight="1">
      <c r="A71" s="192"/>
      <c r="B71" s="201"/>
      <c r="C71" s="236"/>
      <c r="D71" s="85" t="s">
        <v>423</v>
      </c>
      <c r="E71" s="8"/>
      <c r="F71" s="9"/>
      <c r="G71" s="87">
        <f t="shared" si="1"/>
        <v>0</v>
      </c>
    </row>
    <row r="72" spans="1:7">
      <c r="A72" s="192"/>
      <c r="B72" s="201"/>
      <c r="C72" s="236"/>
      <c r="D72" s="85" t="s">
        <v>424</v>
      </c>
      <c r="E72" s="8"/>
      <c r="F72" s="9"/>
      <c r="G72" s="87">
        <f t="shared" si="1"/>
        <v>0</v>
      </c>
    </row>
    <row r="73" spans="1:7" ht="33">
      <c r="A73" s="192"/>
      <c r="B73" s="201"/>
      <c r="C73" s="236"/>
      <c r="D73" s="85" t="s">
        <v>425</v>
      </c>
      <c r="E73" s="8"/>
      <c r="F73" s="9"/>
      <c r="G73" s="87">
        <f t="shared" si="1"/>
        <v>0</v>
      </c>
    </row>
    <row r="74" spans="1:7" ht="33">
      <c r="A74" s="192"/>
      <c r="B74" s="201"/>
      <c r="C74" s="236"/>
      <c r="D74" s="85" t="s">
        <v>426</v>
      </c>
      <c r="E74" s="8"/>
      <c r="F74" s="9"/>
      <c r="G74" s="87">
        <f t="shared" si="1"/>
        <v>0</v>
      </c>
    </row>
    <row r="75" spans="1:7" ht="33">
      <c r="A75" s="192"/>
      <c r="B75" s="201"/>
      <c r="C75" s="236"/>
      <c r="D75" s="85" t="s">
        <v>427</v>
      </c>
      <c r="E75" s="8"/>
      <c r="F75" s="9"/>
      <c r="G75" s="87">
        <f t="shared" si="1"/>
        <v>0</v>
      </c>
    </row>
    <row r="76" spans="1:7">
      <c r="A76" s="192"/>
      <c r="B76" s="201"/>
      <c r="C76" s="236"/>
      <c r="D76" s="85" t="s">
        <v>428</v>
      </c>
      <c r="E76" s="8"/>
      <c r="F76" s="9"/>
      <c r="G76" s="87">
        <f t="shared" si="1"/>
        <v>0</v>
      </c>
    </row>
    <row r="77" spans="1:7">
      <c r="A77" s="192"/>
      <c r="B77" s="201"/>
      <c r="C77" s="236"/>
      <c r="D77" s="85" t="s">
        <v>429</v>
      </c>
      <c r="E77" s="8"/>
      <c r="F77" s="9"/>
      <c r="G77" s="87">
        <f t="shared" si="1"/>
        <v>0</v>
      </c>
    </row>
    <row r="78" spans="1:7">
      <c r="A78" s="192"/>
      <c r="B78" s="201"/>
      <c r="C78" s="236"/>
      <c r="D78" s="85" t="s">
        <v>430</v>
      </c>
      <c r="E78" s="8"/>
      <c r="F78" s="9"/>
      <c r="G78" s="87">
        <f t="shared" si="1"/>
        <v>0</v>
      </c>
    </row>
    <row r="79" spans="1:7" ht="33">
      <c r="A79" s="192"/>
      <c r="B79" s="201"/>
      <c r="C79" s="236"/>
      <c r="D79" s="85" t="s">
        <v>431</v>
      </c>
      <c r="E79" s="8"/>
      <c r="F79" s="9"/>
      <c r="G79" s="87">
        <f t="shared" si="1"/>
        <v>0</v>
      </c>
    </row>
    <row r="80" spans="1:7" ht="33">
      <c r="A80" s="192"/>
      <c r="B80" s="201"/>
      <c r="C80" s="236"/>
      <c r="D80" s="85" t="s">
        <v>432</v>
      </c>
      <c r="E80" s="8"/>
      <c r="F80" s="9"/>
      <c r="G80" s="87">
        <f t="shared" si="1"/>
        <v>0</v>
      </c>
    </row>
    <row r="81" spans="1:7" ht="33">
      <c r="A81" s="192"/>
      <c r="B81" s="201"/>
      <c r="C81" s="236"/>
      <c r="D81" s="85" t="s">
        <v>433</v>
      </c>
      <c r="E81" s="8"/>
      <c r="F81" s="9"/>
      <c r="G81" s="87">
        <f t="shared" si="1"/>
        <v>0</v>
      </c>
    </row>
    <row r="82" spans="1:7" ht="49.5">
      <c r="A82" s="192"/>
      <c r="B82" s="201"/>
      <c r="C82" s="236"/>
      <c r="D82" s="85" t="s">
        <v>434</v>
      </c>
      <c r="E82" s="8"/>
      <c r="F82" s="9"/>
      <c r="G82" s="87">
        <f t="shared" si="1"/>
        <v>0</v>
      </c>
    </row>
    <row r="83" spans="1:7" ht="33">
      <c r="A83" s="192"/>
      <c r="B83" s="201"/>
      <c r="C83" s="236"/>
      <c r="D83" s="85" t="s">
        <v>435</v>
      </c>
      <c r="E83" s="8"/>
      <c r="F83" s="9"/>
      <c r="G83" s="87">
        <f t="shared" si="1"/>
        <v>0</v>
      </c>
    </row>
    <row r="84" spans="1:7" ht="49.5">
      <c r="A84" s="192"/>
      <c r="B84" s="201"/>
      <c r="C84" s="236"/>
      <c r="D84" s="85" t="s">
        <v>436</v>
      </c>
      <c r="E84" s="8"/>
      <c r="F84" s="9"/>
      <c r="G84" s="87">
        <f t="shared" si="1"/>
        <v>0</v>
      </c>
    </row>
    <row r="85" spans="1:7">
      <c r="A85" s="192"/>
      <c r="B85" s="201"/>
      <c r="C85" s="236"/>
      <c r="D85" s="85" t="s">
        <v>437</v>
      </c>
      <c r="E85" s="8"/>
      <c r="F85" s="9"/>
      <c r="G85" s="87">
        <f t="shared" si="1"/>
        <v>0</v>
      </c>
    </row>
    <row r="86" spans="1:7" ht="33">
      <c r="A86" s="192"/>
      <c r="B86" s="201"/>
      <c r="C86" s="236"/>
      <c r="D86" s="85" t="s">
        <v>438</v>
      </c>
      <c r="E86" s="8"/>
      <c r="F86" s="9"/>
      <c r="G86" s="87">
        <f t="shared" si="1"/>
        <v>0</v>
      </c>
    </row>
    <row r="87" spans="1:7" ht="33">
      <c r="A87" s="192"/>
      <c r="B87" s="201"/>
      <c r="C87" s="236"/>
      <c r="D87" s="85" t="s">
        <v>439</v>
      </c>
      <c r="E87" s="8"/>
      <c r="F87" s="9"/>
      <c r="G87" s="87">
        <f t="shared" si="1"/>
        <v>0</v>
      </c>
    </row>
    <row r="88" spans="1:7" ht="49.5">
      <c r="A88" s="192"/>
      <c r="B88" s="201"/>
      <c r="C88" s="236"/>
      <c r="D88" s="85" t="s">
        <v>440</v>
      </c>
      <c r="E88" s="8"/>
      <c r="F88" s="9"/>
      <c r="G88" s="87">
        <f t="shared" si="1"/>
        <v>0</v>
      </c>
    </row>
    <row r="89" spans="1:7" ht="49.5">
      <c r="A89" s="192"/>
      <c r="B89" s="201"/>
      <c r="C89" s="236"/>
      <c r="D89" s="85" t="s">
        <v>441</v>
      </c>
      <c r="E89" s="8"/>
      <c r="F89" s="9"/>
      <c r="G89" s="87">
        <f t="shared" si="1"/>
        <v>0</v>
      </c>
    </row>
    <row r="90" spans="1:7">
      <c r="A90" s="192"/>
      <c r="B90" s="201"/>
      <c r="C90" s="236"/>
      <c r="D90" s="85" t="s">
        <v>442</v>
      </c>
      <c r="E90" s="8"/>
      <c r="F90" s="9"/>
      <c r="G90" s="87">
        <f t="shared" si="1"/>
        <v>0</v>
      </c>
    </row>
    <row r="91" spans="1:7" ht="33">
      <c r="A91" s="192"/>
      <c r="B91" s="201"/>
      <c r="C91" s="236"/>
      <c r="D91" s="85" t="s">
        <v>443</v>
      </c>
      <c r="E91" s="8"/>
      <c r="F91" s="9"/>
      <c r="G91" s="87">
        <f t="shared" si="1"/>
        <v>0</v>
      </c>
    </row>
    <row r="92" spans="1:7" ht="49.5">
      <c r="A92" s="192"/>
      <c r="B92" s="201"/>
      <c r="C92" s="236"/>
      <c r="D92" s="85" t="s">
        <v>444</v>
      </c>
      <c r="E92" s="8"/>
      <c r="F92" s="9"/>
      <c r="G92" s="87">
        <f t="shared" si="1"/>
        <v>0</v>
      </c>
    </row>
    <row r="93" spans="1:7" ht="49.5">
      <c r="A93" s="192"/>
      <c r="B93" s="201"/>
      <c r="C93" s="236"/>
      <c r="D93" s="85" t="s">
        <v>445</v>
      </c>
      <c r="E93" s="8"/>
      <c r="F93" s="9"/>
      <c r="G93" s="87">
        <f t="shared" si="1"/>
        <v>0</v>
      </c>
    </row>
    <row r="94" spans="1:7" ht="49.5">
      <c r="A94" s="192"/>
      <c r="B94" s="201"/>
      <c r="C94" s="236"/>
      <c r="D94" s="85" t="s">
        <v>446</v>
      </c>
      <c r="E94" s="8"/>
      <c r="F94" s="9"/>
      <c r="G94" s="87">
        <f t="shared" si="1"/>
        <v>0</v>
      </c>
    </row>
    <row r="95" spans="1:7" ht="17.25" thickBot="1">
      <c r="A95" s="234"/>
      <c r="B95" s="233" t="s">
        <v>25</v>
      </c>
      <c r="C95" s="233"/>
      <c r="D95" s="233"/>
      <c r="E95" s="86" t="str" cm="1">
        <f t="array" ref="E95">IF(OR(E58:E94="No cumple"),"No cumple",IF(G95=0%,"","Cumple"))</f>
        <v/>
      </c>
      <c r="F95" s="10"/>
      <c r="G95" s="63">
        <f>SUM(G58:G94)</f>
        <v>0</v>
      </c>
    </row>
    <row r="96" spans="1:7" ht="17.25" thickBot="1">
      <c r="A96" s="243" t="s">
        <v>6</v>
      </c>
      <c r="B96" s="244"/>
      <c r="C96" s="244"/>
      <c r="D96" s="244"/>
      <c r="E96" s="244"/>
      <c r="F96" s="244"/>
      <c r="G96" s="62">
        <f>+G95+G57</f>
        <v>0</v>
      </c>
    </row>
    <row r="97" spans="1:7" ht="99" customHeight="1" thickBot="1">
      <c r="A97" s="157"/>
      <c r="B97" s="158"/>
      <c r="C97" s="158"/>
      <c r="D97" s="158"/>
      <c r="E97" s="158"/>
      <c r="F97" s="158"/>
      <c r="G97" s="245"/>
    </row>
    <row r="98" spans="1:7" ht="17.25" thickBot="1">
      <c r="A98" s="246" t="s">
        <v>13</v>
      </c>
      <c r="B98" s="247"/>
      <c r="C98" s="247"/>
      <c r="D98" s="247"/>
      <c r="E98" s="247"/>
      <c r="F98" s="247"/>
      <c r="G98" s="248"/>
    </row>
    <row r="99" spans="1:7" ht="17.25" thickBot="1">
      <c r="A99" s="249" t="s">
        <v>11</v>
      </c>
      <c r="B99" s="250"/>
      <c r="C99" s="16" t="s">
        <v>9</v>
      </c>
      <c r="D99" s="16" t="s">
        <v>12</v>
      </c>
      <c r="E99" s="251" t="s">
        <v>10</v>
      </c>
      <c r="F99" s="252"/>
      <c r="G99" s="253"/>
    </row>
    <row r="100" spans="1:7">
      <c r="A100" s="254"/>
      <c r="B100" s="255"/>
      <c r="C100" s="18"/>
      <c r="D100" s="18"/>
      <c r="E100" s="255"/>
      <c r="F100" s="255"/>
      <c r="G100" s="256"/>
    </row>
    <row r="101" spans="1:7">
      <c r="A101" s="237"/>
      <c r="B101" s="238"/>
      <c r="C101" s="20"/>
      <c r="D101" s="20"/>
      <c r="E101" s="238"/>
      <c r="F101" s="238"/>
      <c r="G101" s="239"/>
    </row>
    <row r="102" spans="1:7" ht="17.25" thickBot="1">
      <c r="A102" s="240"/>
      <c r="B102" s="241"/>
      <c r="C102" s="22"/>
      <c r="D102" s="22"/>
      <c r="E102" s="241"/>
      <c r="F102" s="241"/>
      <c r="G102" s="242"/>
    </row>
  </sheetData>
  <sheetProtection algorithmName="SHA-512" hashValue="35TJLdI//hhmq9shUGRhTenj/wy3PGGJK1jcQNDz/ozEcIsF3cEuoceFVNnRxpX8HCSSIv+yaL44QcoAjo9l9Q==" saltValue="RKV7Dvj/8HIiNGELrKLYxw==" spinCount="100000" sheet="1" formatCells="0" formatColumns="0" formatRows="0" autoFilter="0"/>
  <autoFilter ref="A16:G99" xr:uid="{47A68971-74D6-4596-BC86-1E5C76D83494}"/>
  <mergeCells count="40">
    <mergeCell ref="A101:B101"/>
    <mergeCell ref="E101:G101"/>
    <mergeCell ref="A102:B102"/>
    <mergeCell ref="E102:G102"/>
    <mergeCell ref="A96:F96"/>
    <mergeCell ref="A97:G97"/>
    <mergeCell ref="A98:G98"/>
    <mergeCell ref="A99:B99"/>
    <mergeCell ref="E99:G99"/>
    <mergeCell ref="A100:B100"/>
    <mergeCell ref="E100:G100"/>
    <mergeCell ref="A17:A57"/>
    <mergeCell ref="B17:B56"/>
    <mergeCell ref="C17:C56"/>
    <mergeCell ref="B57:D57"/>
    <mergeCell ref="A58:A95"/>
    <mergeCell ref="B58:B94"/>
    <mergeCell ref="C58:C94"/>
    <mergeCell ref="B95:D95"/>
    <mergeCell ref="B13:G13"/>
    <mergeCell ref="A14:G14"/>
    <mergeCell ref="A15:A16"/>
    <mergeCell ref="B15:B16"/>
    <mergeCell ref="C15:C16"/>
    <mergeCell ref="D15:D16"/>
    <mergeCell ref="E15:E16"/>
    <mergeCell ref="F15:F16"/>
    <mergeCell ref="G15:G16"/>
    <mergeCell ref="B12:G12"/>
    <mergeCell ref="A1:G1"/>
    <mergeCell ref="A2:G2"/>
    <mergeCell ref="A3:G3"/>
    <mergeCell ref="A4:G4"/>
    <mergeCell ref="B5:G5"/>
    <mergeCell ref="B6:G6"/>
    <mergeCell ref="B7:G7"/>
    <mergeCell ref="B8:G8"/>
    <mergeCell ref="B9:G9"/>
    <mergeCell ref="B10:G10"/>
    <mergeCell ref="B11:G11"/>
  </mergeCells>
  <conditionalFormatting sqref="G96">
    <cfRule type="dataBar" priority="1">
      <dataBar>
        <cfvo type="num" val="0"/>
        <cfvo type="num" val="1"/>
        <color rgb="FF638EC6"/>
      </dataBar>
      <extLst>
        <ext xmlns:x14="http://schemas.microsoft.com/office/spreadsheetml/2009/9/main" uri="{B025F937-C7B1-47D3-B67F-A62EFF666E3E}">
          <x14:id>{4242EF25-1248-49B4-A7E7-0E88682C07FB}</x14:id>
        </ext>
      </extLst>
    </cfRule>
  </conditionalFormatting>
  <dataValidations count="6">
    <dataValidation type="whole" allowBlank="1" showInputMessage="1" showErrorMessage="1" error="Ingrese solo números" sqref="B5:G5" xr:uid="{B0B75A8F-B6B9-4F91-BA72-BE21A9C7FFBB}">
      <formula1>1</formula1>
      <formula2>999999999</formula2>
    </dataValidation>
    <dataValidation type="date" allowBlank="1" showInputMessage="1" showErrorMessage="1" error="Formato fecha dd/mm/aaaa" sqref="B6:G6" xr:uid="{F00B750C-351E-4132-B1E2-23AC8278EB8C}">
      <formula1>40179</formula1>
      <formula2>46022</formula2>
    </dataValidation>
    <dataValidation type="date" allowBlank="1" showInputMessage="1" showErrorMessage="1" error="Formato fecha dd/mm/aaaa" sqref="B13:G13" xr:uid="{3EF47C15-6656-49B2-9D80-C2600D7E8259}">
      <formula1>45292</formula1>
      <formula2>46022</formula2>
    </dataValidation>
    <dataValidation type="textLength" allowBlank="1" showInputMessage="1" showErrorMessage="1" sqref="B11:G12 B8:G8" xr:uid="{1B38CF8A-589E-4B93-8B49-19436E3973EB}">
      <formula1>2</formula1>
      <formula2>250</formula2>
    </dataValidation>
    <dataValidation type="whole" allowBlank="1" showInputMessage="1" showErrorMessage="1" error="Ingrese solo números._x000a_Logitud 9 dIgitos." sqref="B9:G9" xr:uid="{AC3E17A7-CF25-4566-BF98-5026FCF6CE66}">
      <formula1>111111111</formula1>
      <formula2>999999999</formula2>
    </dataValidation>
    <dataValidation type="list" allowBlank="1" showInputMessage="1" showErrorMessage="1" sqref="E17:E56 E58:E94" xr:uid="{40CE9089-0623-43F2-A192-985A9AEA63AC}">
      <formula1>"Cumple,No Cumple"</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FUNCIONAMIENTO&amp;RIN53.IVC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4242EF25-1248-49B4-A7E7-0E88682C07FB}">
            <x14:dataBar minLength="0" maxLength="100" gradient="0">
              <x14:cfvo type="num">
                <xm:f>0</xm:f>
              </x14:cfvo>
              <x14:cfvo type="num">
                <xm:f>1</xm:f>
              </x14:cfvo>
              <x14:negativeFillColor rgb="FFFF0000"/>
              <x14:axisColor rgb="FF000000"/>
            </x14:dataBar>
          </x14:cfRule>
          <xm:sqref>G96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ACE205E-7F41-48E2-B61B-911BFB1F4AB2}">
          <x14:formula1>
            <xm:f>'0. Instrucciones'!$A$41:$A$73</xm:f>
          </x14:formula1>
          <xm:sqref>B7:G7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D62D0-339F-4B17-927B-AEAE28D9B865}">
  <sheetPr>
    <tabColor rgb="FF00B0F0"/>
  </sheetPr>
  <dimension ref="A1:H29"/>
  <sheetViews>
    <sheetView tabSelected="1" zoomScaleNormal="100" zoomScaleSheetLayoutView="80" zoomScalePageLayoutView="55" workbookViewId="0">
      <selection activeCell="A5" sqref="A5:G7"/>
    </sheetView>
  </sheetViews>
  <sheetFormatPr baseColWidth="10" defaultColWidth="11.42578125" defaultRowHeight="16.5"/>
  <cols>
    <col min="1" max="1" width="30.85546875" style="23" customWidth="1"/>
    <col min="2" max="2" width="40.42578125" style="24" customWidth="1"/>
    <col min="3" max="3" width="39.5703125" style="25" customWidth="1"/>
    <col min="4" max="4" width="58.5703125" style="24" customWidth="1"/>
    <col min="5" max="5" width="19" style="24" customWidth="1"/>
    <col min="6" max="6" width="35.28515625" style="26" customWidth="1"/>
    <col min="7" max="7" width="11.140625" style="26" customWidth="1"/>
    <col min="8" max="8" width="0" style="1" hidden="1" customWidth="1"/>
    <col min="9" max="16384" width="11.42578125" style="1"/>
  </cols>
  <sheetData>
    <row r="1" spans="1:7" ht="17.25" thickBot="1">
      <c r="A1" s="88" t="s">
        <v>20</v>
      </c>
      <c r="B1" s="89"/>
      <c r="C1" s="89"/>
      <c r="D1" s="89"/>
      <c r="E1" s="89"/>
      <c r="F1" s="89"/>
      <c r="G1" s="90"/>
    </row>
    <row r="2" spans="1:7" ht="17.25" customHeight="1" thickBot="1">
      <c r="A2" s="91" t="s">
        <v>19</v>
      </c>
      <c r="B2" s="92"/>
      <c r="C2" s="92"/>
      <c r="D2" s="92"/>
      <c r="E2" s="92"/>
      <c r="F2" s="92"/>
      <c r="G2" s="93"/>
    </row>
    <row r="3" spans="1:7" s="2" customFormat="1" ht="17.25" thickBot="1">
      <c r="A3" s="94" t="s">
        <v>359</v>
      </c>
      <c r="B3" s="95"/>
      <c r="C3" s="95"/>
      <c r="D3" s="95"/>
      <c r="E3" s="95"/>
      <c r="F3" s="95"/>
      <c r="G3" s="96"/>
    </row>
    <row r="4" spans="1:7" s="2" customFormat="1" ht="17.25" thickBot="1">
      <c r="A4" s="97" t="s">
        <v>233</v>
      </c>
      <c r="B4" s="98"/>
      <c r="C4" s="98"/>
      <c r="D4" s="98"/>
      <c r="E4" s="98"/>
      <c r="F4" s="98"/>
      <c r="G4" s="99"/>
    </row>
    <row r="5" spans="1:7">
      <c r="A5" s="3" t="s">
        <v>21</v>
      </c>
      <c r="B5" s="137"/>
      <c r="C5" s="137"/>
      <c r="D5" s="137"/>
      <c r="E5" s="137"/>
      <c r="F5" s="137"/>
      <c r="G5" s="138"/>
    </row>
    <row r="6" spans="1:7">
      <c r="A6" s="4" t="s">
        <v>22</v>
      </c>
      <c r="B6" s="135"/>
      <c r="C6" s="135"/>
      <c r="D6" s="135"/>
      <c r="E6" s="135"/>
      <c r="F6" s="135"/>
      <c r="G6" s="136"/>
    </row>
    <row r="7" spans="1:7">
      <c r="A7" s="5" t="s">
        <v>1</v>
      </c>
      <c r="B7" s="133"/>
      <c r="C7" s="133"/>
      <c r="D7" s="133"/>
      <c r="E7" s="133"/>
      <c r="F7" s="133"/>
      <c r="G7" s="134"/>
    </row>
    <row r="8" spans="1:7">
      <c r="A8" s="5" t="s">
        <v>15</v>
      </c>
      <c r="B8" s="133"/>
      <c r="C8" s="133"/>
      <c r="D8" s="133"/>
      <c r="E8" s="133"/>
      <c r="F8" s="133"/>
      <c r="G8" s="134"/>
    </row>
    <row r="9" spans="1:7">
      <c r="A9" s="5" t="s">
        <v>26</v>
      </c>
      <c r="B9" s="133"/>
      <c r="C9" s="133"/>
      <c r="D9" s="133"/>
      <c r="E9" s="133"/>
      <c r="F9" s="133"/>
      <c r="G9" s="134"/>
    </row>
    <row r="10" spans="1:7">
      <c r="A10" s="5" t="s">
        <v>23</v>
      </c>
      <c r="B10" s="133"/>
      <c r="C10" s="133"/>
      <c r="D10" s="133"/>
      <c r="E10" s="133"/>
      <c r="F10" s="133"/>
      <c r="G10" s="134"/>
    </row>
    <row r="11" spans="1:7">
      <c r="A11" s="5" t="s">
        <v>16</v>
      </c>
      <c r="B11" s="133"/>
      <c r="C11" s="133"/>
      <c r="D11" s="133"/>
      <c r="E11" s="133"/>
      <c r="F11" s="133"/>
      <c r="G11" s="134"/>
    </row>
    <row r="12" spans="1:7" ht="34.5" customHeight="1">
      <c r="A12" s="5" t="s">
        <v>17</v>
      </c>
      <c r="B12" s="133"/>
      <c r="C12" s="133"/>
      <c r="D12" s="133"/>
      <c r="E12" s="133"/>
      <c r="F12" s="133"/>
      <c r="G12" s="134"/>
    </row>
    <row r="13" spans="1:7" ht="33.75" thickBot="1">
      <c r="A13" s="6" t="s">
        <v>24</v>
      </c>
      <c r="B13" s="169"/>
      <c r="C13" s="169"/>
      <c r="D13" s="169"/>
      <c r="E13" s="169"/>
      <c r="F13" s="169"/>
      <c r="G13" s="170"/>
    </row>
    <row r="14" spans="1:7">
      <c r="A14" s="174" t="s">
        <v>32</v>
      </c>
      <c r="B14" s="175"/>
      <c r="C14" s="175"/>
      <c r="D14" s="175"/>
      <c r="E14" s="175"/>
      <c r="F14" s="175"/>
      <c r="G14" s="176"/>
    </row>
    <row r="15" spans="1:7" ht="34.5" customHeight="1">
      <c r="A15" s="177" t="s">
        <v>131</v>
      </c>
      <c r="B15" s="179" t="s">
        <v>2</v>
      </c>
      <c r="C15" s="179" t="s">
        <v>130</v>
      </c>
      <c r="D15" s="179" t="s">
        <v>254</v>
      </c>
      <c r="E15" s="178" t="s">
        <v>18</v>
      </c>
      <c r="F15" s="177" t="s">
        <v>0</v>
      </c>
      <c r="G15" s="177" t="s">
        <v>4</v>
      </c>
    </row>
    <row r="16" spans="1:7" ht="16.5" customHeight="1">
      <c r="A16" s="178"/>
      <c r="B16" s="232"/>
      <c r="C16" s="232"/>
      <c r="D16" s="232"/>
      <c r="E16" s="260"/>
      <c r="F16" s="178"/>
      <c r="G16" s="178"/>
    </row>
    <row r="17" spans="1:8" s="46" customFormat="1" ht="66" customHeight="1">
      <c r="A17" s="261" t="s">
        <v>211</v>
      </c>
      <c r="B17" s="126" t="s">
        <v>212</v>
      </c>
      <c r="C17" s="261" t="s">
        <v>364</v>
      </c>
      <c r="D17" s="72" t="s">
        <v>366</v>
      </c>
      <c r="E17" s="71"/>
      <c r="F17" s="78"/>
      <c r="G17" s="87">
        <f>+IF(E17="cumple",0.2,IF(E17="No aplica",0.2,0))</f>
        <v>0</v>
      </c>
      <c r="H17" s="73"/>
    </row>
    <row r="18" spans="1:8" s="46" customFormat="1" ht="72.75" customHeight="1">
      <c r="A18" s="261"/>
      <c r="B18" s="126"/>
      <c r="C18" s="261"/>
      <c r="D18" s="38" t="s">
        <v>365</v>
      </c>
      <c r="E18" s="71"/>
      <c r="F18" s="78"/>
      <c r="G18" s="87">
        <f t="shared" ref="G18:G21" si="0">+IF(E18="cumple",0.2,IF(E18="No aplica",0.2,0))</f>
        <v>0</v>
      </c>
      <c r="H18" s="73"/>
    </row>
    <row r="19" spans="1:8" s="46" customFormat="1" ht="117.6" customHeight="1">
      <c r="A19" s="261"/>
      <c r="B19" s="126"/>
      <c r="C19" s="261"/>
      <c r="D19" s="38" t="s">
        <v>367</v>
      </c>
      <c r="E19" s="71"/>
      <c r="F19" s="78"/>
      <c r="G19" s="87">
        <f t="shared" si="0"/>
        <v>0</v>
      </c>
      <c r="H19" s="73"/>
    </row>
    <row r="20" spans="1:8" s="46" customFormat="1" ht="115.5" customHeight="1">
      <c r="A20" s="261"/>
      <c r="B20" s="126"/>
      <c r="C20" s="261"/>
      <c r="D20" s="38" t="s">
        <v>368</v>
      </c>
      <c r="E20" s="71"/>
      <c r="F20" s="78"/>
      <c r="G20" s="87">
        <f t="shared" si="0"/>
        <v>0</v>
      </c>
      <c r="H20" s="73"/>
    </row>
    <row r="21" spans="1:8" s="46" customFormat="1" ht="88.5" customHeight="1" thickBot="1">
      <c r="A21" s="261"/>
      <c r="B21" s="126"/>
      <c r="C21" s="261"/>
      <c r="D21" s="38" t="s">
        <v>369</v>
      </c>
      <c r="E21" s="71"/>
      <c r="F21" s="78"/>
      <c r="G21" s="87">
        <f t="shared" si="0"/>
        <v>0</v>
      </c>
      <c r="H21" s="74"/>
    </row>
    <row r="22" spans="1:8" ht="17.25" thickBot="1">
      <c r="A22" s="59"/>
      <c r="B22" s="161" t="s">
        <v>25</v>
      </c>
      <c r="C22" s="262"/>
      <c r="D22" s="262"/>
      <c r="E22" s="75" t="str" cm="1">
        <f t="array" ref="E22">IF(OR(E17:E21="No cumple"),"No cumple",IF(G22=0%,"","Cumple"))</f>
        <v/>
      </c>
      <c r="F22" s="76"/>
      <c r="G22" s="77">
        <f>SUM(G17:G21)</f>
        <v>0</v>
      </c>
    </row>
    <row r="23" spans="1:8" ht="17.25" thickBot="1">
      <c r="A23" s="263" t="s">
        <v>6</v>
      </c>
      <c r="B23" s="143"/>
      <c r="C23" s="143"/>
      <c r="D23" s="143"/>
      <c r="E23" s="143"/>
      <c r="F23" s="144"/>
      <c r="G23" s="62">
        <f>G22</f>
        <v>0</v>
      </c>
    </row>
    <row r="24" spans="1:8" ht="78.75" customHeight="1" thickBot="1">
      <c r="A24" s="157" t="s">
        <v>297</v>
      </c>
      <c r="B24" s="158"/>
      <c r="C24" s="158"/>
      <c r="D24" s="158"/>
      <c r="E24" s="158"/>
      <c r="F24" s="158"/>
      <c r="G24" s="159"/>
    </row>
    <row r="25" spans="1:8" ht="17.25" thickBot="1">
      <c r="A25" s="246" t="s">
        <v>13</v>
      </c>
      <c r="B25" s="146"/>
      <c r="C25" s="146"/>
      <c r="D25" s="146"/>
      <c r="E25" s="146"/>
      <c r="F25" s="146"/>
      <c r="G25" s="147"/>
    </row>
    <row r="26" spans="1:8" ht="17.25" thickBot="1">
      <c r="A26" s="257" t="s">
        <v>11</v>
      </c>
      <c r="B26" s="258"/>
      <c r="C26" s="16" t="s">
        <v>9</v>
      </c>
      <c r="D26" s="16" t="s">
        <v>12</v>
      </c>
      <c r="E26" s="258" t="s">
        <v>10</v>
      </c>
      <c r="F26" s="258"/>
      <c r="G26" s="259"/>
    </row>
    <row r="27" spans="1:8">
      <c r="A27" s="254"/>
      <c r="B27" s="255"/>
      <c r="C27" s="18"/>
      <c r="D27" s="18"/>
      <c r="E27" s="255"/>
      <c r="F27" s="255"/>
      <c r="G27" s="256"/>
    </row>
    <row r="28" spans="1:8">
      <c r="A28" s="237"/>
      <c r="B28" s="238"/>
      <c r="C28" s="20"/>
      <c r="D28" s="20"/>
      <c r="E28" s="238"/>
      <c r="F28" s="238"/>
      <c r="G28" s="239"/>
    </row>
    <row r="29" spans="1:8" ht="17.25" thickBot="1">
      <c r="A29" s="139"/>
      <c r="B29" s="140"/>
      <c r="C29" s="22"/>
      <c r="D29" s="21"/>
      <c r="E29" s="140"/>
      <c r="F29" s="140"/>
      <c r="G29" s="141"/>
    </row>
  </sheetData>
  <sheetProtection algorithmName="SHA-512" hashValue="SiB2SFiYNYI8PHrAZwFAkZFcR65eJAQ4UVLyocPqDgb4DJ6KN3F/ecltjWM/6v2ikS6Zpbp4n9EE7q8biQNnxw==" saltValue="rIEbW/HuBJ1YTmUD1EWiCQ==" spinCount="100000" sheet="1" formatCells="0" formatColumns="0" formatRows="0" autoFilter="0"/>
  <autoFilter ref="A16:G26" xr:uid="{47A68971-74D6-4596-BC86-1E5C76D83494}"/>
  <mergeCells count="36">
    <mergeCell ref="B12:G12"/>
    <mergeCell ref="A1:G1"/>
    <mergeCell ref="A2:G2"/>
    <mergeCell ref="A3:G3"/>
    <mergeCell ref="A4:G4"/>
    <mergeCell ref="B5:G5"/>
    <mergeCell ref="B6:G6"/>
    <mergeCell ref="B7:G7"/>
    <mergeCell ref="B8:G8"/>
    <mergeCell ref="B9:G9"/>
    <mergeCell ref="B10:G10"/>
    <mergeCell ref="B11:G11"/>
    <mergeCell ref="A24:G24"/>
    <mergeCell ref="B13:G13"/>
    <mergeCell ref="A14:G14"/>
    <mergeCell ref="A15:A16"/>
    <mergeCell ref="B15:B16"/>
    <mergeCell ref="C15:C16"/>
    <mergeCell ref="D15:D16"/>
    <mergeCell ref="E15:E16"/>
    <mergeCell ref="F15:F16"/>
    <mergeCell ref="G15:G16"/>
    <mergeCell ref="A17:A21"/>
    <mergeCell ref="B17:B21"/>
    <mergeCell ref="C17:C21"/>
    <mergeCell ref="B22:D22"/>
    <mergeCell ref="A23:F23"/>
    <mergeCell ref="A29:B29"/>
    <mergeCell ref="E29:G29"/>
    <mergeCell ref="A25:G25"/>
    <mergeCell ref="A26:B26"/>
    <mergeCell ref="E26:G26"/>
    <mergeCell ref="A27:B27"/>
    <mergeCell ref="E27:G27"/>
    <mergeCell ref="A28:B28"/>
    <mergeCell ref="E28:G28"/>
  </mergeCells>
  <conditionalFormatting sqref="G23">
    <cfRule type="dataBar" priority="1">
      <dataBar>
        <cfvo type="num" val="0"/>
        <cfvo type="num" val="1"/>
        <color rgb="FF638EC6"/>
      </dataBar>
      <extLst>
        <ext xmlns:x14="http://schemas.microsoft.com/office/spreadsheetml/2009/9/main" uri="{B025F937-C7B1-47D3-B67F-A62EFF666E3E}">
          <x14:id>{0DE7AF12-8570-4D6A-A7BF-353FFE799CD3}</x14:id>
        </ext>
      </extLst>
    </cfRule>
  </conditionalFormatting>
  <dataValidations count="6">
    <dataValidation type="whole" allowBlank="1" showInputMessage="1" showErrorMessage="1" error="Ingrese solo números" sqref="B5:G5" xr:uid="{84F41DC0-82E2-49BD-8AD8-5F4C99D8D111}">
      <formula1>1</formula1>
      <formula2>999999999</formula2>
    </dataValidation>
    <dataValidation type="date" allowBlank="1" showInputMessage="1" showErrorMessage="1" error="Formato fecha dd/mm/aaaa" sqref="B6:G6" xr:uid="{FA4A982F-77E8-43F9-A435-CFBC1D21E244}">
      <formula1>40179</formula1>
      <formula2>46022</formula2>
    </dataValidation>
    <dataValidation type="date" allowBlank="1" showInputMessage="1" showErrorMessage="1" error="Formato fecha dd/mm/aaaa" sqref="B13:G13" xr:uid="{F4787751-74E8-4C46-9922-EBE4E8EBB9EF}">
      <formula1>45292</formula1>
      <formula2>46022</formula2>
    </dataValidation>
    <dataValidation type="textLength" allowBlank="1" showInputMessage="1" showErrorMessage="1" sqref="B11:G12 B8:G8" xr:uid="{AA4219DF-EF8B-44E3-AAA8-B03FBDCEE660}">
      <formula1>2</formula1>
      <formula2>250</formula2>
    </dataValidation>
    <dataValidation type="whole" allowBlank="1" showInputMessage="1" showErrorMessage="1" error="Ingrese solo números._x000a_Logitud 9 dIgitos." sqref="B9:G9" xr:uid="{259169B6-25CE-46EE-A89E-9503BC308428}">
      <formula1>111111111</formula1>
      <formula2>999999999</formula2>
    </dataValidation>
    <dataValidation type="list" allowBlank="1" showInputMessage="1" showErrorMessage="1" sqref="E17:E21" xr:uid="{ACE14743-4F93-4054-B9A3-C062AAA64DB6}">
      <formula1>"Cumple,No Cumple"</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FUNCIONAMIENTO&amp;RIN53.IVC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0DE7AF12-8570-4D6A-A7BF-353FFE799CD3}">
            <x14:dataBar minLength="0" maxLength="100" gradient="0">
              <x14:cfvo type="num">
                <xm:f>0</xm:f>
              </x14:cfvo>
              <x14:cfvo type="num">
                <xm:f>1</xm:f>
              </x14:cfvo>
              <x14:negativeFillColor rgb="FFFF0000"/>
              <x14:axisColor rgb="FF000000"/>
            </x14:dataBar>
          </x14:cfRule>
          <xm:sqref>G23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E58DEF7-D481-455A-87EF-7FD3E9B84871}">
          <x14:formula1>
            <xm:f>'0. Instrucciones'!$A$41:$A$73</xm:f>
          </x14:formula1>
          <xm:sqref>B7:G7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20362-0AD4-4A7D-8293-239386AEBEBB}">
  <sheetPr>
    <tabColor rgb="FF00B0F0"/>
  </sheetPr>
  <dimension ref="A1:F29"/>
  <sheetViews>
    <sheetView tabSelected="1" topLeftCell="A13" zoomScaleNormal="100" zoomScaleSheetLayoutView="80" zoomScalePageLayoutView="55" workbookViewId="0">
      <selection activeCell="A5" sqref="A5:G7"/>
    </sheetView>
  </sheetViews>
  <sheetFormatPr baseColWidth="10" defaultColWidth="11.42578125" defaultRowHeight="16.5"/>
  <cols>
    <col min="1" max="1" width="30.85546875" style="23" customWidth="1"/>
    <col min="2" max="2" width="27.5703125" style="24" customWidth="1"/>
    <col min="3" max="3" width="40.140625" style="25" customWidth="1"/>
    <col min="4" max="4" width="49.5703125" style="24" customWidth="1"/>
    <col min="5" max="5" width="19" style="24" customWidth="1"/>
    <col min="6" max="6" width="44.7109375" style="26" customWidth="1"/>
    <col min="7" max="16384" width="11.42578125" style="1"/>
  </cols>
  <sheetData>
    <row r="1" spans="1:6" ht="15.75" thickBot="1">
      <c r="A1" s="319" t="s">
        <v>20</v>
      </c>
      <c r="B1" s="320"/>
      <c r="C1" s="320"/>
      <c r="D1" s="320"/>
      <c r="E1" s="320"/>
      <c r="F1" s="321"/>
    </row>
    <row r="2" spans="1:6" ht="17.25" customHeight="1" thickBot="1">
      <c r="A2" s="322" t="s">
        <v>19</v>
      </c>
      <c r="B2" s="323"/>
      <c r="C2" s="323"/>
      <c r="D2" s="323"/>
      <c r="E2" s="323"/>
      <c r="F2" s="324"/>
    </row>
    <row r="3" spans="1:6" s="2" customFormat="1" ht="15.75" thickBot="1">
      <c r="A3" s="325" t="s">
        <v>14</v>
      </c>
      <c r="B3" s="326"/>
      <c r="C3" s="326"/>
      <c r="D3" s="326"/>
      <c r="E3" s="326"/>
      <c r="F3" s="327"/>
    </row>
    <row r="4" spans="1:6" s="2" customFormat="1" ht="15.75" thickBot="1">
      <c r="A4" s="328" t="s">
        <v>233</v>
      </c>
      <c r="B4" s="329"/>
      <c r="C4" s="329"/>
      <c r="D4" s="329"/>
      <c r="E4" s="329"/>
      <c r="F4" s="330"/>
    </row>
    <row r="5" spans="1:6">
      <c r="A5" s="49" t="s">
        <v>21</v>
      </c>
      <c r="B5" s="331"/>
      <c r="C5" s="332"/>
      <c r="D5" s="332"/>
      <c r="E5" s="332"/>
      <c r="F5" s="333"/>
    </row>
    <row r="6" spans="1:6" ht="28.5">
      <c r="A6" s="50" t="s">
        <v>22</v>
      </c>
      <c r="B6" s="316"/>
      <c r="C6" s="317"/>
      <c r="D6" s="317"/>
      <c r="E6" s="317"/>
      <c r="F6" s="318"/>
    </row>
    <row r="7" spans="1:6">
      <c r="A7" s="51" t="s">
        <v>1</v>
      </c>
      <c r="B7" s="313"/>
      <c r="C7" s="314"/>
      <c r="D7" s="314"/>
      <c r="E7" s="314"/>
      <c r="F7" s="315"/>
    </row>
    <row r="8" spans="1:6">
      <c r="A8" s="51" t="s">
        <v>15</v>
      </c>
      <c r="B8" s="313"/>
      <c r="C8" s="314"/>
      <c r="D8" s="314"/>
      <c r="E8" s="314"/>
      <c r="F8" s="315"/>
    </row>
    <row r="9" spans="1:6">
      <c r="A9" s="51" t="s">
        <v>26</v>
      </c>
      <c r="B9" s="313"/>
      <c r="C9" s="314"/>
      <c r="D9" s="314"/>
      <c r="E9" s="314"/>
      <c r="F9" s="315"/>
    </row>
    <row r="10" spans="1:6">
      <c r="A10" s="51" t="s">
        <v>23</v>
      </c>
      <c r="B10" s="313"/>
      <c r="C10" s="314"/>
      <c r="D10" s="314"/>
      <c r="E10" s="314"/>
      <c r="F10" s="315"/>
    </row>
    <row r="11" spans="1:6" ht="28.5">
      <c r="A11" s="51" t="s">
        <v>16</v>
      </c>
      <c r="B11" s="313"/>
      <c r="C11" s="314"/>
      <c r="D11" s="314"/>
      <c r="E11" s="314"/>
      <c r="F11" s="315"/>
    </row>
    <row r="12" spans="1:6" ht="30" customHeight="1">
      <c r="A12" s="51" t="s">
        <v>17</v>
      </c>
      <c r="B12" s="313"/>
      <c r="C12" s="314"/>
      <c r="D12" s="314"/>
      <c r="E12" s="314"/>
      <c r="F12" s="315"/>
    </row>
    <row r="13" spans="1:6" ht="43.5" thickBot="1">
      <c r="A13" s="52" t="s">
        <v>24</v>
      </c>
      <c r="B13" s="310"/>
      <c r="C13" s="311"/>
      <c r="D13" s="311"/>
      <c r="E13" s="311"/>
      <c r="F13" s="312"/>
    </row>
    <row r="14" spans="1:6" customFormat="1" ht="15.75" thickBot="1">
      <c r="A14" s="279" t="s">
        <v>27</v>
      </c>
      <c r="B14" s="280"/>
      <c r="C14" s="281"/>
      <c r="D14" s="264" t="s">
        <v>3</v>
      </c>
      <c r="E14" s="265"/>
      <c r="F14" s="266"/>
    </row>
    <row r="15" spans="1:6" customFormat="1" ht="36.75" customHeight="1" thickBot="1">
      <c r="A15" s="282" t="s">
        <v>28</v>
      </c>
      <c r="B15" s="283"/>
      <c r="C15" s="284"/>
      <c r="D15" s="267">
        <f>'1. Comp Legal'!G55</f>
        <v>0</v>
      </c>
      <c r="E15" s="268"/>
      <c r="F15" s="269"/>
    </row>
    <row r="16" spans="1:6" customFormat="1" ht="32.25" customHeight="1" thickBot="1">
      <c r="A16" s="288" t="s">
        <v>29</v>
      </c>
      <c r="B16" s="289"/>
      <c r="C16" s="290"/>
      <c r="D16" s="270">
        <f>'2. Comp Financiero'!G79</f>
        <v>0</v>
      </c>
      <c r="E16" s="271"/>
      <c r="F16" s="272"/>
    </row>
    <row r="17" spans="1:6" customFormat="1" ht="42" customHeight="1" thickBot="1">
      <c r="A17" s="282" t="s">
        <v>347</v>
      </c>
      <c r="B17" s="283"/>
      <c r="C17" s="284"/>
      <c r="D17" s="273">
        <f>'3. Comp Atención Psicosocial'!G36</f>
        <v>0</v>
      </c>
      <c r="E17" s="274"/>
      <c r="F17" s="275"/>
    </row>
    <row r="18" spans="1:6" customFormat="1" ht="45.75" customHeight="1" thickBot="1">
      <c r="A18" s="288" t="s">
        <v>344</v>
      </c>
      <c r="B18" s="289"/>
      <c r="C18" s="290"/>
      <c r="D18" s="270">
        <f>'4. Comp Talento Humano'!G61</f>
        <v>0</v>
      </c>
      <c r="E18" s="271"/>
      <c r="F18" s="272"/>
    </row>
    <row r="19" spans="1:6" customFormat="1" ht="42.75" customHeight="1" thickBot="1">
      <c r="A19" s="282" t="s">
        <v>345</v>
      </c>
      <c r="B19" s="283"/>
      <c r="C19" s="284"/>
      <c r="D19" s="273">
        <f>+'5. Comp Infraestructura'!G96</f>
        <v>0</v>
      </c>
      <c r="E19" s="274"/>
      <c r="F19" s="275"/>
    </row>
    <row r="20" spans="1:6" customFormat="1" ht="41.25" customHeight="1" thickBot="1">
      <c r="A20" s="291" t="s">
        <v>346</v>
      </c>
      <c r="B20" s="292"/>
      <c r="C20" s="293"/>
      <c r="D20" s="285">
        <f>+'6. Comp Nutrición '!G23</f>
        <v>0</v>
      </c>
      <c r="E20" s="286"/>
      <c r="F20" s="287"/>
    </row>
    <row r="21" spans="1:6" ht="15.75" thickBot="1">
      <c r="A21" s="300" t="s">
        <v>348</v>
      </c>
      <c r="B21" s="301"/>
      <c r="C21" s="301"/>
      <c r="D21" s="301"/>
      <c r="E21" s="301"/>
      <c r="F21" s="302"/>
    </row>
    <row r="22" spans="1:6" ht="15.75" thickBot="1">
      <c r="A22" s="303" t="s">
        <v>11</v>
      </c>
      <c r="B22" s="304"/>
      <c r="C22" s="53" t="s">
        <v>9</v>
      </c>
      <c r="D22" s="53" t="s">
        <v>12</v>
      </c>
      <c r="E22" s="304" t="s">
        <v>10</v>
      </c>
      <c r="F22" s="305"/>
    </row>
    <row r="23" spans="1:6" ht="15">
      <c r="A23" s="276"/>
      <c r="B23" s="277"/>
      <c r="C23" s="54"/>
      <c r="D23" s="54"/>
      <c r="E23" s="277"/>
      <c r="F23" s="278"/>
    </row>
    <row r="24" spans="1:6" ht="15">
      <c r="A24" s="308"/>
      <c r="B24" s="309"/>
      <c r="C24" s="54"/>
      <c r="D24" s="54"/>
      <c r="E24" s="306"/>
      <c r="F24" s="307"/>
    </row>
    <row r="25" spans="1:6" ht="15">
      <c r="A25" s="308"/>
      <c r="B25" s="309"/>
      <c r="C25" s="54"/>
      <c r="D25" s="54"/>
      <c r="E25" s="306"/>
      <c r="F25" s="307"/>
    </row>
    <row r="26" spans="1:6" ht="15">
      <c r="A26" s="308"/>
      <c r="B26" s="309"/>
      <c r="C26" s="54"/>
      <c r="D26" s="54"/>
      <c r="E26" s="306"/>
      <c r="F26" s="307"/>
    </row>
    <row r="27" spans="1:6" ht="15">
      <c r="A27" s="308"/>
      <c r="B27" s="309"/>
      <c r="C27" s="54"/>
      <c r="D27" s="54"/>
      <c r="E27" s="306"/>
      <c r="F27" s="307"/>
    </row>
    <row r="28" spans="1:6" ht="15">
      <c r="A28" s="294"/>
      <c r="B28" s="295"/>
      <c r="C28" s="55"/>
      <c r="D28" s="55"/>
      <c r="E28" s="295"/>
      <c r="F28" s="296"/>
    </row>
    <row r="29" spans="1:6" ht="15.75" thickBot="1">
      <c r="A29" s="297"/>
      <c r="B29" s="298"/>
      <c r="C29" s="56"/>
      <c r="D29" s="56"/>
      <c r="E29" s="298"/>
      <c r="F29" s="299"/>
    </row>
  </sheetData>
  <sheetProtection algorithmName="SHA-512" hashValue="MOAy6U4JTLQVyNJu+jwmKIuP/yt8kqU6jIyI9ZhpnEh6T9ImXXthyaFPwAiUYAFfOv7uV+iERzotXVHCU86n1Q==" saltValue="BlK1Urk8UD4nxdRoaTxUDQ==" spinCount="100000" sheet="1" formatCells="0" formatColumns="0" formatRows="0" autoFilter="0"/>
  <mergeCells count="44">
    <mergeCell ref="B6:F6"/>
    <mergeCell ref="A1:F1"/>
    <mergeCell ref="A2:F2"/>
    <mergeCell ref="A3:F3"/>
    <mergeCell ref="A4:F4"/>
    <mergeCell ref="B5:F5"/>
    <mergeCell ref="B13:F13"/>
    <mergeCell ref="B7:F7"/>
    <mergeCell ref="B8:F8"/>
    <mergeCell ref="B9:F9"/>
    <mergeCell ref="B10:F10"/>
    <mergeCell ref="B11:F11"/>
    <mergeCell ref="B12:F12"/>
    <mergeCell ref="A28:B28"/>
    <mergeCell ref="E28:F28"/>
    <mergeCell ref="A29:B29"/>
    <mergeCell ref="E29:F29"/>
    <mergeCell ref="A21:F21"/>
    <mergeCell ref="A22:B22"/>
    <mergeCell ref="E22:F22"/>
    <mergeCell ref="E24:F24"/>
    <mergeCell ref="A24:B24"/>
    <mergeCell ref="A27:B27"/>
    <mergeCell ref="A25:B25"/>
    <mergeCell ref="A26:B26"/>
    <mergeCell ref="E25:F25"/>
    <mergeCell ref="E26:F26"/>
    <mergeCell ref="E27:F27"/>
    <mergeCell ref="D14:F14"/>
    <mergeCell ref="D15:F15"/>
    <mergeCell ref="D16:F16"/>
    <mergeCell ref="D17:F17"/>
    <mergeCell ref="A23:B23"/>
    <mergeCell ref="E23:F23"/>
    <mergeCell ref="A14:C14"/>
    <mergeCell ref="A15:C15"/>
    <mergeCell ref="D20:F20"/>
    <mergeCell ref="D18:F18"/>
    <mergeCell ref="A16:C16"/>
    <mergeCell ref="A17:C17"/>
    <mergeCell ref="A20:C20"/>
    <mergeCell ref="A18:C18"/>
    <mergeCell ref="A19:C19"/>
    <mergeCell ref="D19:F19"/>
  </mergeCells>
  <dataValidations count="5">
    <dataValidation type="whole" allowBlank="1" showInputMessage="1" showErrorMessage="1" error="Ingrese solo números" sqref="B5" xr:uid="{F0D88667-6D03-4DF8-9C61-E285DE384C43}">
      <formula1>1</formula1>
      <formula2>999999999</formula2>
    </dataValidation>
    <dataValidation type="date" allowBlank="1" showInputMessage="1" showErrorMessage="1" error="Formato fecha dd/mm/aaaa" sqref="B6" xr:uid="{BDBBAB67-EF8F-432B-9307-5D8857D2D8F2}">
      <formula1>40179</formula1>
      <formula2>46022</formula2>
    </dataValidation>
    <dataValidation type="date" allowBlank="1" showInputMessage="1" showErrorMessage="1" error="Formato fecha dd/mm/aaaa" sqref="B13" xr:uid="{D0157DA3-DFF0-436B-B96D-E3A8C66CD91D}">
      <formula1>45292</formula1>
      <formula2>46022</formula2>
    </dataValidation>
    <dataValidation type="textLength" allowBlank="1" showInputMessage="1" showErrorMessage="1" sqref="B8 B11:B12" xr:uid="{83EBBD55-A227-41F2-A06D-30D320B05903}">
      <formula1>2</formula1>
      <formula2>250</formula2>
    </dataValidation>
    <dataValidation type="whole" allowBlank="1" showInputMessage="1" showErrorMessage="1" error="Ingrese solo números._x000a_Logitud 9 dIgitos." sqref="B9" xr:uid="{031C9249-9EEC-4C89-8D38-E62033B2836D}">
      <formula1>111111111</formula1>
      <formula2>999999999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FUNCIONAMIENTO&amp;RIN53.IVC
29/07/2024
Versión 1
Página &amp;P de &amp;N 
Clasificación de la Información
CLASIFICADA </oddHeader>
    <oddFooter>&amp;C&amp;"Tempus Sans ITC,Normal"&amp;G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9157D685-7283-4F71-908E-CE2051546590}">
          <x14:formula1>
            <xm:f>'0. Instrucciones'!$A$41:$A$73</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6ddc973-6f3e-458c-98dc-616d12e59db2">
      <Terms xmlns="http://schemas.microsoft.com/office/infopath/2007/PartnerControls"/>
    </lcf76f155ced4ddcb4097134ff3c332f>
    <TaxCatchAll xmlns="07df56aa-f336-4b80-aa61-75267864e9e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9" ma:contentTypeDescription="Crear nuevo documento." ma:contentTypeScope="" ma:versionID="d43a2ba1e1a5f59484bfabf2f6239785">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b2e07d6aeb35bd8350c41a307c861059"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ae402e89-c748-4c02-8d41-8114b5e6d98c}"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8DC230-7527-4E41-B454-00AEFDDF6AC2}">
  <ds:schemaRefs>
    <ds:schemaRef ds:uri="76ddc973-6f3e-458c-98dc-616d12e59db2"/>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terms/"/>
    <ds:schemaRef ds:uri="07df56aa-f336-4b80-aa61-75267864e9e7"/>
    <ds:schemaRef ds:uri="http://purl.org/dc/dcmitype/"/>
  </ds:schemaRefs>
</ds:datastoreItem>
</file>

<file path=customXml/itemProps2.xml><?xml version="1.0" encoding="utf-8"?>
<ds:datastoreItem xmlns:ds="http://schemas.openxmlformats.org/officeDocument/2006/customXml" ds:itemID="{7DF61817-CB83-489F-BB50-20108FEF4F8F}">
  <ds:schemaRefs>
    <ds:schemaRef ds:uri="http://schemas.microsoft.com/sharepoint/v3/contenttype/forms"/>
  </ds:schemaRefs>
</ds:datastoreItem>
</file>

<file path=customXml/itemProps3.xml><?xml version="1.0" encoding="utf-8"?>
<ds:datastoreItem xmlns:ds="http://schemas.openxmlformats.org/officeDocument/2006/customXml" ds:itemID="{4E538533-A277-416E-A4C5-7C7DFB0187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0. Instrucciones</vt:lpstr>
      <vt:lpstr>1. Comp Legal</vt:lpstr>
      <vt:lpstr>2. Comp Financiero</vt:lpstr>
      <vt:lpstr>3. Comp Atención Psicosocial</vt:lpstr>
      <vt:lpstr>4. Comp Talento Humano</vt:lpstr>
      <vt:lpstr>5. Comp Infraestructura</vt:lpstr>
      <vt:lpstr>6. Comp Nutrición </vt:lpstr>
      <vt:lpstr>7. Resumen Componente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Laura.Padilla@icbf.gov.co</dc:creator>
  <cp:keywords/>
  <dc:description/>
  <cp:lastModifiedBy>Cesar Augusto Rodriguez Chaparro</cp:lastModifiedBy>
  <cp:revision/>
  <cp:lastPrinted>2024-07-29T15:56:31Z</cp:lastPrinted>
  <dcterms:created xsi:type="dcterms:W3CDTF">2015-02-20T20:19:06Z</dcterms:created>
  <dcterms:modified xsi:type="dcterms:W3CDTF">2024-07-29T15:56:38Z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0x010100CBAB2D1B7E1D91439D22BD14EE047FE5</vt:lpwstr>
  </property>
  <property fmtid="{D5CDD505-2E9C-101B-9397-08002B2CF9AE}" pid="3" name="Order">
    <vt:r8>13588100</vt:r8>
  </property>
</Properties>
</file>