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4" documentId="8_{8AB865D6-1D23-487F-9A97-46E9B6C35079}" xr6:coauthVersionLast="47" xr6:coauthVersionMax="47" xr10:uidLastSave="{ED699F65-D399-43F0-AB9F-C9B093F0E30B}"/>
  <bookViews>
    <workbookView xWindow="-120" yWindow="-120" windowWidth="29040" windowHeight="15720" firstSheet="34" activeTab="34" xr2:uid="{00000000-000D-0000-FFFF-FFFF00000000}"/>
  </bookViews>
  <sheets>
    <sheet name="1.Amazonas" sheetId="10" state="hidden" r:id="rId1"/>
    <sheet name="2. Antioquia" sheetId="12" state="hidden" r:id="rId2"/>
    <sheet name="3. Arauca" sheetId="13" state="hidden" r:id="rId3"/>
    <sheet name="4. Atlántico" sheetId="14" state="hidden" r:id="rId4"/>
    <sheet name="5. Bogotá" sheetId="15" state="hidden" r:id="rId5"/>
    <sheet name="6. Bolivar" sheetId="16" state="hidden" r:id="rId6"/>
    <sheet name="7. Boyacá" sheetId="17" state="hidden" r:id="rId7"/>
    <sheet name="8. Caldas" sheetId="18" state="hidden" r:id="rId8"/>
    <sheet name="Hoja1" sheetId="40" state="hidden" r:id="rId9"/>
    <sheet name="9. Caquetá" sheetId="19" state="hidden" r:id="rId10"/>
    <sheet name="10. Casanare" sheetId="20" state="hidden" r:id="rId11"/>
    <sheet name="11. Cauca" sheetId="21" state="hidden" r:id="rId12"/>
    <sheet name="12. Cesar" sheetId="22" state="hidden" r:id="rId13"/>
    <sheet name="13. Chocó" sheetId="23" state="hidden" r:id="rId14"/>
    <sheet name="14. Cordoba" sheetId="24" state="hidden" r:id="rId15"/>
    <sheet name="15. Cundinamarca" sheetId="25" state="hidden" r:id="rId16"/>
    <sheet name="16. Guania" sheetId="39" state="hidden" r:id="rId17"/>
    <sheet name="17. Guaviare" sheetId="26" state="hidden" r:id="rId18"/>
    <sheet name="18. Huila" sheetId="27" state="hidden" r:id="rId19"/>
    <sheet name="19. La Guajira" sheetId="28" state="hidden" r:id="rId20"/>
    <sheet name="20. Magdalena" sheetId="29" state="hidden" r:id="rId21"/>
    <sheet name="21. Meta" sheetId="7" state="hidden" r:id="rId22"/>
    <sheet name="22. Nariño" sheetId="9" state="hidden" r:id="rId23"/>
    <sheet name="23. Nte Santander" sheetId="30" state="hidden" r:id="rId24"/>
    <sheet name="24. Putumayo" sheetId="8" state="hidden" r:id="rId25"/>
    <sheet name="25. Quindio" sheetId="31" state="hidden" r:id="rId26"/>
    <sheet name="26. Risaralda" sheetId="32" state="hidden" r:id="rId27"/>
    <sheet name="27. San Andres" sheetId="33" state="hidden" r:id="rId28"/>
    <sheet name="28. Santander" sheetId="34" state="hidden" r:id="rId29"/>
    <sheet name="29. Sucre" sheetId="11" state="hidden" r:id="rId30"/>
    <sheet name="30. Tolima" sheetId="35" state="hidden" r:id="rId31"/>
    <sheet name="31. Valle del Cauca" sheetId="36" state="hidden" r:id="rId32"/>
    <sheet name="32. Vaupes" sheetId="37" state="hidden" r:id="rId33"/>
    <sheet name="33. Vichada" sheetId="38" state="hidden" r:id="rId34"/>
    <sheet name="Seguimiento" sheetId="41" r:id="rId35"/>
    <sheet name="INSTRUCTIVO" sheetId="42" r:id="rId36"/>
  </sheets>
  <definedNames>
    <definedName name="_xlnm._FilterDatabase" localSheetId="0" hidden="1">'1.Amazonas'!$A$5:$BI$13</definedName>
    <definedName name="_xlnm._FilterDatabase" localSheetId="10" hidden="1">'10. Casanare'!$B$5:$BP$14</definedName>
    <definedName name="_xlnm._FilterDatabase" localSheetId="11" hidden="1">'11. Cauca'!$B$5:$BP$41</definedName>
    <definedName name="_xlnm._FilterDatabase" localSheetId="12" hidden="1">'12. Cesar'!$A$5:$BJ$30</definedName>
    <definedName name="_xlnm._FilterDatabase" localSheetId="13" hidden="1">'13. Chocó'!$A$5:$BJ$29</definedName>
    <definedName name="_xlnm._FilterDatabase" localSheetId="14" hidden="1">'14. Cordoba'!$B$5:$BP$31</definedName>
    <definedName name="_xlnm._FilterDatabase" localSheetId="15" hidden="1">'15. Cundinamarca'!$B$5:$BP$59</definedName>
    <definedName name="_xlnm._FilterDatabase" localSheetId="16" hidden="1">'16. Guania'!$A$5:$BJ$10</definedName>
    <definedName name="_xlnm._FilterDatabase" localSheetId="17" hidden="1">'17. Guaviare'!$A$5:$BJ$15</definedName>
    <definedName name="_xlnm._FilterDatabase" localSheetId="18" hidden="1">'18. Huila'!$A$5:$BJ$29</definedName>
    <definedName name="_xlnm._FilterDatabase" localSheetId="19" hidden="1">'19. La Guajira'!$B$5:$BP$28</definedName>
    <definedName name="_xlnm._FilterDatabase" localSheetId="1" hidden="1">'2. Antioquia'!$A$5:$BF$42</definedName>
    <definedName name="_xlnm._FilterDatabase" localSheetId="20" hidden="1">'20. Magdalena'!$B$5:$BP$33</definedName>
    <definedName name="_xlnm._FilterDatabase" localSheetId="21" hidden="1">'21. Meta'!$B$5:$BR$29</definedName>
    <definedName name="_xlnm._FilterDatabase" localSheetId="22" hidden="1">'22. Nariño'!$B$5:$BP$48</definedName>
    <definedName name="_xlnm._FilterDatabase" localSheetId="23" hidden="1">'23. Nte Santander'!$B$5:$BP$29</definedName>
    <definedName name="_xlnm._FilterDatabase" localSheetId="24" hidden="1">'24. Putumayo'!$B$5:$BP$25</definedName>
    <definedName name="_xlnm._FilterDatabase" localSheetId="25" hidden="1">'25. Quindio'!$B$5:$BP$22</definedName>
    <definedName name="_xlnm._FilterDatabase" localSheetId="26" hidden="1">'26. Risaralda'!$A$5:$BJ$27</definedName>
    <definedName name="_xlnm._FilterDatabase" localSheetId="27" hidden="1">'27. San Andres'!$A$5:$BJ$29</definedName>
    <definedName name="_xlnm._FilterDatabase" localSheetId="28" hidden="1">'28. Santander'!$B$5:$BP$61</definedName>
    <definedName name="_xlnm._FilterDatabase" localSheetId="29" hidden="1">'29. Sucre'!$B$5:$BP$21</definedName>
    <definedName name="_xlnm._FilterDatabase" localSheetId="2" hidden="1">'3. Arauca'!$A$5:$BJ$20</definedName>
    <definedName name="_xlnm._FilterDatabase" localSheetId="30" hidden="1">'30. Tolima'!$B$5:$BP$41</definedName>
    <definedName name="_xlnm._FilterDatabase" localSheetId="31" hidden="1">'31. Valle del Cauca'!$B$5:$BP$73</definedName>
    <definedName name="_xlnm._FilterDatabase" localSheetId="32" hidden="1">'32. Vaupes'!$A$5:$BJ$19</definedName>
    <definedName name="_xlnm._FilterDatabase" localSheetId="33" hidden="1">'33. Vichada'!$B$5:$BP$12</definedName>
    <definedName name="_xlnm._FilterDatabase" localSheetId="3" hidden="1">'4. Atlántico'!$A$5:$BJ$20</definedName>
    <definedName name="_xlnm._FilterDatabase" localSheetId="4" hidden="1">'5. Bogotá'!$B$5:$BP$99</definedName>
    <definedName name="_xlnm._FilterDatabase" localSheetId="5" hidden="1">'6. Bolivar'!$B$5:$BP$35</definedName>
    <definedName name="_xlnm._FilterDatabase" localSheetId="6" hidden="1">'7. Boyacá'!$B$5:$BP$46</definedName>
    <definedName name="_xlnm._FilterDatabase" localSheetId="7" hidden="1">'8. Caldas'!$A$5:$BJ$30</definedName>
    <definedName name="_xlnm._FilterDatabase" localSheetId="9" hidden="1">'9. Caquetá'!$B$5:$BP$28</definedName>
    <definedName name="_xlnm._FilterDatabase" localSheetId="34" hidden="1">Seguimiento!$A$5:$AL$36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 i="35" l="1"/>
  <c r="AH8" i="35"/>
  <c r="AH9" i="35"/>
  <c r="AH10" i="35"/>
  <c r="AH11" i="35"/>
  <c r="AH12" i="35"/>
  <c r="AH13" i="35"/>
  <c r="AH14" i="35"/>
  <c r="AH15" i="35"/>
  <c r="AH16" i="35"/>
  <c r="AH17" i="35"/>
  <c r="AH18" i="35"/>
  <c r="AH19" i="35"/>
  <c r="AH20" i="35"/>
  <c r="AH21" i="35"/>
  <c r="AH22" i="35"/>
  <c r="AH23" i="35"/>
  <c r="AH24" i="35"/>
  <c r="AH25" i="35"/>
  <c r="AH26" i="35"/>
  <c r="AH27" i="35"/>
  <c r="AH28" i="35"/>
  <c r="AH29" i="35"/>
  <c r="AH30" i="35"/>
  <c r="AH31" i="35"/>
  <c r="AH32" i="35"/>
  <c r="AH33" i="35"/>
  <c r="AH34" i="35"/>
  <c r="AH35" i="35"/>
  <c r="AH36" i="35"/>
  <c r="AH37" i="35"/>
  <c r="AH38" i="35"/>
  <c r="AH39" i="35"/>
  <c r="AH40" i="35"/>
  <c r="AH41" i="35"/>
  <c r="AH6" i="35"/>
  <c r="BM7" i="28"/>
  <c r="BM8" i="28"/>
  <c r="BM10" i="28"/>
  <c r="BM11" i="28"/>
  <c r="BM12" i="28"/>
  <c r="BM13" i="28"/>
  <c r="BM14" i="28"/>
  <c r="BM15" i="28"/>
  <c r="BM16" i="28"/>
  <c r="BM17" i="28"/>
  <c r="BM18" i="28"/>
  <c r="BM19" i="28"/>
  <c r="BM20" i="28"/>
  <c r="BM21" i="28"/>
  <c r="BM22" i="28"/>
  <c r="BM23" i="28"/>
  <c r="BM24" i="28"/>
  <c r="BM25" i="28"/>
  <c r="BM26" i="28"/>
  <c r="BM27" i="28"/>
  <c r="BM28" i="28"/>
  <c r="BM6" i="28"/>
  <c r="AH7" i="28"/>
  <c r="AH8" i="28"/>
  <c r="AH9" i="28"/>
  <c r="AH10" i="28"/>
  <c r="AH11" i="28"/>
  <c r="AH12" i="28"/>
  <c r="AH13" i="28"/>
  <c r="AH14" i="28"/>
  <c r="AH15" i="28"/>
  <c r="AH16" i="28"/>
  <c r="AH17" i="28"/>
  <c r="AH18" i="28"/>
  <c r="AH19" i="28"/>
  <c r="AH20" i="28"/>
  <c r="AH21" i="28"/>
  <c r="AH22" i="28"/>
  <c r="AH23" i="28"/>
  <c r="AH24" i="28"/>
  <c r="AH25" i="28"/>
  <c r="AH26" i="28"/>
  <c r="AH27" i="28"/>
  <c r="AH28" i="28"/>
  <c r="AH8" i="22"/>
  <c r="AH9" i="22"/>
  <c r="AH10" i="22"/>
  <c r="AH11" i="22"/>
  <c r="AH12" i="22"/>
  <c r="AH13" i="22"/>
  <c r="AH14" i="22"/>
  <c r="AH15" i="22"/>
  <c r="AH16" i="22"/>
  <c r="AH17" i="22"/>
  <c r="AH18" i="22"/>
  <c r="AH19" i="22"/>
  <c r="AH20" i="22"/>
  <c r="AH21" i="22"/>
  <c r="AH22" i="22"/>
  <c r="AH23" i="22"/>
  <c r="AH24" i="22"/>
  <c r="AH25" i="22"/>
  <c r="AH26" i="22"/>
  <c r="AH27" i="22"/>
  <c r="AH28" i="22"/>
  <c r="AH29" i="22"/>
  <c r="AH30" i="22"/>
  <c r="AH31" i="22"/>
  <c r="AH32" i="22"/>
  <c r="AH33" i="22"/>
  <c r="AH6" i="22"/>
  <c r="AH7" i="39"/>
  <c r="AH8" i="39"/>
  <c r="AH7" i="38"/>
  <c r="AH8" i="38"/>
  <c r="AH9" i="38"/>
  <c r="AH10" i="38"/>
  <c r="AH11" i="38"/>
  <c r="AH12" i="38"/>
  <c r="AH6" i="38"/>
  <c r="AH10" i="31"/>
  <c r="AH9" i="31"/>
  <c r="AH14" i="31"/>
  <c r="AH13" i="31"/>
  <c r="AH22" i="31"/>
  <c r="AH21" i="31"/>
  <c r="AH20" i="31"/>
  <c r="AH19" i="31"/>
  <c r="AH18" i="31"/>
  <c r="AH17" i="31"/>
  <c r="AH16" i="31"/>
  <c r="AH15" i="31"/>
  <c r="AH8" i="31"/>
  <c r="AH7" i="31"/>
  <c r="AH6" i="31"/>
  <c r="AH26" i="24"/>
  <c r="AH31" i="24"/>
  <c r="AH30" i="24"/>
  <c r="AH29" i="24"/>
  <c r="AH28" i="24"/>
  <c r="AH27" i="24"/>
  <c r="AH25" i="24"/>
  <c r="AH24" i="24"/>
  <c r="AH23" i="24"/>
  <c r="AH22" i="24"/>
  <c r="AH21" i="24"/>
  <c r="AH20" i="24"/>
  <c r="AH19" i="24"/>
  <c r="AH18" i="24"/>
  <c r="AH17" i="24"/>
  <c r="AH16" i="24"/>
  <c r="AH15" i="24"/>
  <c r="AH14" i="24"/>
  <c r="AH13" i="24"/>
  <c r="AH12" i="24"/>
  <c r="AH11" i="24"/>
  <c r="AH10" i="24"/>
  <c r="AH9" i="24"/>
  <c r="AH8" i="24"/>
  <c r="AH28" i="19"/>
  <c r="AH27" i="19"/>
  <c r="AH26" i="19"/>
  <c r="AH25" i="19"/>
  <c r="AH23" i="19"/>
  <c r="AH22" i="19"/>
  <c r="AH21" i="19"/>
  <c r="AH19" i="19"/>
  <c r="AH18" i="19"/>
  <c r="AH17" i="19"/>
  <c r="AH16" i="19"/>
  <c r="AH15" i="19"/>
  <c r="AH14" i="19"/>
  <c r="AH13" i="19"/>
  <c r="AH12" i="19"/>
  <c r="AH11" i="19"/>
  <c r="AH10" i="19"/>
  <c r="AH9" i="19"/>
  <c r="AH8" i="19"/>
  <c r="AH7" i="19"/>
  <c r="AH6" i="19"/>
  <c r="AH7" i="15"/>
  <c r="AH8" i="15"/>
  <c r="AH9" i="15"/>
  <c r="AH10" i="15"/>
  <c r="AH11" i="15"/>
  <c r="AH12" i="15"/>
  <c r="AH13" i="15"/>
  <c r="AH14" i="15"/>
  <c r="AH15" i="15"/>
  <c r="AH16" i="15"/>
  <c r="AH17" i="15"/>
  <c r="AH18" i="15"/>
  <c r="AH19" i="15"/>
  <c r="AH20" i="15"/>
  <c r="AH21"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H77" i="15"/>
  <c r="AH78" i="15"/>
  <c r="AH79" i="15"/>
  <c r="AH80" i="15"/>
  <c r="AH81" i="15"/>
  <c r="AH82" i="15"/>
  <c r="AH83" i="15"/>
  <c r="AH84" i="15"/>
  <c r="AH85" i="15"/>
  <c r="AH86" i="15"/>
  <c r="AH87" i="15"/>
  <c r="AH88" i="15"/>
  <c r="AH89" i="15"/>
  <c r="AH90" i="15"/>
  <c r="AH91" i="15"/>
  <c r="AH92" i="15"/>
  <c r="AH93" i="15"/>
  <c r="AH94" i="15"/>
  <c r="AH95" i="15"/>
  <c r="AH96" i="15"/>
  <c r="AH97" i="15"/>
  <c r="AH98" i="15"/>
  <c r="AH99" i="15"/>
  <c r="AH6" i="15"/>
  <c r="AS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R8" i="38"/>
  <c r="R30" i="35"/>
  <c r="R48" i="34"/>
  <c r="R38" i="34"/>
  <c r="AB11" i="31"/>
  <c r="AH11" i="31" s="1"/>
  <c r="BO6" i="31"/>
  <c r="AB12" i="31"/>
  <c r="AH12" i="31" s="1"/>
  <c r="AS25" i="28"/>
  <c r="AS24" i="28"/>
  <c r="AS17" i="28"/>
  <c r="AL16" i="28"/>
  <c r="AS16" i="28" s="1"/>
  <c r="AL15" i="28"/>
  <c r="AS15" i="28" s="1"/>
  <c r="AS13" i="28"/>
  <c r="AL12" i="28"/>
  <c r="AS12" i="28" s="1"/>
  <c r="AL11" i="28"/>
  <c r="AS11" i="28" s="1"/>
  <c r="AS10" i="28"/>
  <c r="BH9" i="28"/>
  <c r="AY9" i="28"/>
  <c r="BM9" i="28" s="1"/>
  <c r="AS9" i="28"/>
  <c r="AU9" i="28" s="1"/>
  <c r="AH6" i="28"/>
  <c r="R21" i="24"/>
  <c r="R32" i="21"/>
  <c r="AH7" i="34"/>
  <c r="AH8" i="34"/>
  <c r="AH9" i="34"/>
  <c r="AH10" i="34"/>
  <c r="AH11" i="34"/>
  <c r="AH12" i="34"/>
  <c r="AH13" i="34"/>
  <c r="AH14" i="34"/>
  <c r="AH15" i="34"/>
  <c r="AH16" i="34"/>
  <c r="AH17" i="34"/>
  <c r="AH18" i="34"/>
  <c r="AH19" i="34"/>
  <c r="AH20" i="34"/>
  <c r="AH21" i="34"/>
  <c r="AH22" i="34"/>
  <c r="AH23" i="34"/>
  <c r="AH24" i="34"/>
  <c r="AH25" i="34"/>
  <c r="AH26" i="34"/>
  <c r="AH27" i="34"/>
  <c r="AH28" i="34"/>
  <c r="AH29" i="34"/>
  <c r="AH30" i="34"/>
  <c r="AH31" i="34"/>
  <c r="AH32" i="34"/>
  <c r="AH33" i="34"/>
  <c r="AH34" i="34"/>
  <c r="AH35" i="34"/>
  <c r="AH36" i="34"/>
  <c r="AH37" i="34"/>
  <c r="AH38" i="34"/>
  <c r="AH39" i="34"/>
  <c r="AH40" i="34"/>
  <c r="AH41" i="34"/>
  <c r="AH42" i="34"/>
  <c r="AH43" i="34"/>
  <c r="AH44" i="34"/>
  <c r="AH45" i="34"/>
  <c r="AH46" i="34"/>
  <c r="AH47" i="34"/>
  <c r="AH48" i="34"/>
  <c r="AH49" i="34"/>
  <c r="AH50" i="34"/>
  <c r="AH51" i="34"/>
  <c r="AH52" i="34"/>
  <c r="AH53" i="34"/>
  <c r="AH54" i="34"/>
  <c r="AH55" i="34"/>
  <c r="AH56" i="34"/>
  <c r="AH57" i="34"/>
  <c r="AH58" i="34"/>
  <c r="AH59" i="34"/>
  <c r="AH60" i="34"/>
  <c r="AH61" i="34"/>
  <c r="AH6" i="34"/>
  <c r="R13" i="20"/>
  <c r="R8" i="20"/>
  <c r="R24" i="19"/>
  <c r="AH24" i="19"/>
  <c r="AH20" i="19"/>
  <c r="R83" i="15" l="1"/>
  <c r="R77" i="15"/>
  <c r="R76" i="15"/>
  <c r="BM33" i="15"/>
  <c r="BM25" i="15"/>
  <c r="BM24" i="15"/>
  <c r="BM14" i="20" l="1"/>
  <c r="BM13" i="20"/>
  <c r="BM12" i="20"/>
  <c r="BM11" i="20"/>
  <c r="BM10" i="20"/>
  <c r="BM9" i="20"/>
  <c r="BM8" i="20"/>
  <c r="BM7" i="20"/>
  <c r="BM6" i="20"/>
  <c r="AS7" i="20"/>
  <c r="AS8" i="20"/>
  <c r="AS9" i="20"/>
  <c r="AS10" i="20"/>
  <c r="AS11" i="20"/>
  <c r="AS12" i="20"/>
  <c r="AS13" i="20"/>
  <c r="AS14" i="20"/>
  <c r="AS6" i="20"/>
  <c r="AH7" i="20"/>
  <c r="AH8" i="20"/>
  <c r="AH9" i="20"/>
  <c r="AH10" i="20"/>
  <c r="AH11" i="20"/>
  <c r="AH12" i="20"/>
  <c r="AH13" i="20"/>
  <c r="AH14" i="20"/>
  <c r="AH6" i="20"/>
  <c r="BM6" i="21"/>
  <c r="AS41" i="21"/>
  <c r="AS40" i="21"/>
  <c r="AS39" i="21"/>
  <c r="AS38" i="21"/>
  <c r="AS37" i="21"/>
  <c r="AS36" i="21"/>
  <c r="AS35" i="21"/>
  <c r="AS34" i="21"/>
  <c r="AS33" i="21"/>
  <c r="AS32" i="21"/>
  <c r="AS31" i="21"/>
  <c r="AS30" i="21"/>
  <c r="AS29" i="21"/>
  <c r="AS28" i="21"/>
  <c r="AS27" i="21"/>
  <c r="AS25" i="21"/>
  <c r="AS24" i="21"/>
  <c r="AS23" i="21"/>
  <c r="AS22" i="21"/>
  <c r="AS21" i="21"/>
  <c r="AS20" i="21"/>
  <c r="AS19" i="21"/>
  <c r="AS18" i="21"/>
  <c r="AS17" i="21"/>
  <c r="AS16" i="21"/>
  <c r="AS14" i="21"/>
  <c r="AS13" i="21"/>
  <c r="AS12" i="21"/>
  <c r="AS11" i="21"/>
  <c r="AS10" i="21"/>
  <c r="AS9" i="21"/>
  <c r="AS7" i="21"/>
  <c r="AS6" i="21"/>
  <c r="AH7" i="21"/>
  <c r="AH8" i="21"/>
  <c r="AH9" i="21"/>
  <c r="AH10" i="21"/>
  <c r="AH11" i="21"/>
  <c r="AH12" i="21"/>
  <c r="AH13" i="21"/>
  <c r="AH14" i="21"/>
  <c r="AH15" i="21"/>
  <c r="AH16" i="21"/>
  <c r="AH17" i="21"/>
  <c r="AH18" i="21"/>
  <c r="AH19" i="21"/>
  <c r="AH20" i="21"/>
  <c r="AH21" i="21"/>
  <c r="AH22" i="21"/>
  <c r="AH23" i="21"/>
  <c r="AH24" i="21"/>
  <c r="AH25" i="21"/>
  <c r="AH26" i="21"/>
  <c r="AH27" i="21"/>
  <c r="AH28" i="21"/>
  <c r="AH29" i="21"/>
  <c r="AH30" i="21"/>
  <c r="AH31" i="21"/>
  <c r="AH32" i="21"/>
  <c r="AH33" i="21"/>
  <c r="AH34" i="21"/>
  <c r="AH35" i="21"/>
  <c r="AH36" i="21"/>
  <c r="AH37" i="21"/>
  <c r="AH38" i="21"/>
  <c r="AH39" i="21"/>
  <c r="AH40" i="21"/>
  <c r="AH41" i="21"/>
  <c r="AH6" i="21"/>
  <c r="BM7" i="17"/>
  <c r="BM8" i="17"/>
  <c r="BM9" i="17"/>
  <c r="BM10" i="17"/>
  <c r="BM11" i="17"/>
  <c r="BM12" i="17"/>
  <c r="BM13" i="17"/>
  <c r="BM14" i="17"/>
  <c r="BM15" i="17"/>
  <c r="BM16" i="17"/>
  <c r="BM17" i="17"/>
  <c r="BM18" i="17"/>
  <c r="BM19" i="17"/>
  <c r="BM20" i="17"/>
  <c r="BM21" i="17"/>
  <c r="BM22" i="17"/>
  <c r="BM23" i="17"/>
  <c r="BM24" i="17"/>
  <c r="BM25" i="17"/>
  <c r="BM26" i="17"/>
  <c r="BM27" i="17"/>
  <c r="BM28" i="17"/>
  <c r="BM29" i="17"/>
  <c r="BM30" i="17"/>
  <c r="BM31" i="17"/>
  <c r="BM32" i="17"/>
  <c r="BM33" i="17"/>
  <c r="BM34" i="17"/>
  <c r="BM35" i="17"/>
  <c r="BM36" i="17"/>
  <c r="BM37" i="17"/>
  <c r="BM38" i="17"/>
  <c r="BM39" i="17"/>
  <c r="BM40" i="17"/>
  <c r="BM41" i="17"/>
  <c r="BM42" i="17"/>
  <c r="BM43" i="17"/>
  <c r="BM44" i="17"/>
  <c r="BM45" i="17"/>
  <c r="BM46" i="17"/>
  <c r="BM6" i="17"/>
  <c r="AS46" i="17"/>
  <c r="AS45" i="17"/>
  <c r="AS44" i="17"/>
  <c r="AS43" i="17"/>
  <c r="AS42" i="17"/>
  <c r="AS41" i="17"/>
  <c r="AS40" i="17"/>
  <c r="AS39" i="17"/>
  <c r="AS38" i="17"/>
  <c r="AS37" i="17"/>
  <c r="AS36" i="17"/>
  <c r="AS35" i="17"/>
  <c r="AS34" i="17"/>
  <c r="AS33" i="17"/>
  <c r="AS32" i="17"/>
  <c r="AS31" i="17"/>
  <c r="AS30" i="17"/>
  <c r="AS29" i="17"/>
  <c r="AS28" i="17"/>
  <c r="AS27" i="17"/>
  <c r="AS26" i="17"/>
  <c r="AS25" i="17"/>
  <c r="AS24" i="17"/>
  <c r="AS23" i="17"/>
  <c r="AS22" i="17"/>
  <c r="AS21" i="17"/>
  <c r="AS20" i="17"/>
  <c r="AS19" i="17"/>
  <c r="AS18" i="17"/>
  <c r="AS17" i="17"/>
  <c r="AS16" i="17"/>
  <c r="AS15" i="17"/>
  <c r="AS14" i="17"/>
  <c r="AS13" i="17"/>
  <c r="AS12" i="17"/>
  <c r="AS11" i="17"/>
  <c r="AS10" i="17"/>
  <c r="AS9" i="17"/>
  <c r="AS8" i="17"/>
  <c r="AS7" i="17"/>
  <c r="AS6" i="17"/>
  <c r="AS36" i="18"/>
  <c r="AS35" i="18"/>
  <c r="AS34" i="18"/>
  <c r="AS33" i="18"/>
  <c r="AS32" i="18"/>
  <c r="AS31" i="18"/>
  <c r="AS30" i="18"/>
  <c r="AS29" i="18"/>
  <c r="AS28" i="18"/>
  <c r="AS27" i="18"/>
  <c r="AS26" i="18"/>
  <c r="AS25" i="18"/>
  <c r="AS24" i="18"/>
  <c r="AS23" i="18"/>
  <c r="AS22" i="18"/>
  <c r="AS21" i="18"/>
  <c r="AS20" i="18"/>
  <c r="AS19" i="18"/>
  <c r="AS18" i="18"/>
  <c r="AS17" i="18"/>
  <c r="AS16" i="18"/>
  <c r="AS15" i="18"/>
  <c r="AS14" i="18"/>
  <c r="AS13" i="18"/>
  <c r="AS12" i="18"/>
  <c r="AS11" i="18"/>
  <c r="AS10" i="18"/>
  <c r="AS9" i="18"/>
  <c r="AS8" i="18"/>
  <c r="AS7" i="18"/>
  <c r="AS6" i="18"/>
  <c r="AH36" i="18"/>
  <c r="AH35" i="18"/>
  <c r="AH34" i="18"/>
  <c r="AH33" i="18"/>
  <c r="AH32" i="18"/>
  <c r="AH31" i="18"/>
  <c r="AH30" i="18"/>
  <c r="AH29" i="18"/>
  <c r="AH28" i="18"/>
  <c r="AH27" i="18"/>
  <c r="AH26" i="18"/>
  <c r="AH25" i="18"/>
  <c r="AH24" i="18"/>
  <c r="AH23" i="18"/>
  <c r="AH22" i="18"/>
  <c r="AH21" i="18"/>
  <c r="AH20" i="18"/>
  <c r="AH19" i="18"/>
  <c r="AH18" i="18"/>
  <c r="AH17" i="18"/>
  <c r="AH16" i="18"/>
  <c r="AH15" i="18"/>
  <c r="AH14" i="18"/>
  <c r="AH13" i="18"/>
  <c r="AH12" i="18"/>
  <c r="AH11" i="18"/>
  <c r="AH10" i="18"/>
  <c r="AH9" i="18"/>
  <c r="AH8" i="18"/>
  <c r="AH7" i="18"/>
  <c r="AH6" i="18"/>
  <c r="BO10" i="16"/>
  <c r="BO19" i="16"/>
  <c r="BO20" i="16"/>
  <c r="BO21" i="16"/>
  <c r="BO26" i="16"/>
  <c r="BO35" i="16"/>
  <c r="BO36" i="16"/>
  <c r="BO37" i="16"/>
  <c r="BM7" i="16"/>
  <c r="BO7" i="16" s="1"/>
  <c r="BM8" i="16"/>
  <c r="BO8" i="16" s="1"/>
  <c r="BM9" i="16"/>
  <c r="BO9" i="16" s="1"/>
  <c r="BM10" i="16"/>
  <c r="BM11" i="16"/>
  <c r="BO11" i="16" s="1"/>
  <c r="BM12" i="16"/>
  <c r="BO12" i="16" s="1"/>
  <c r="BM13" i="16"/>
  <c r="BO13" i="16" s="1"/>
  <c r="BM14" i="16"/>
  <c r="BO14" i="16" s="1"/>
  <c r="BM15" i="16"/>
  <c r="BO15" i="16" s="1"/>
  <c r="BM16" i="16"/>
  <c r="BO16" i="16" s="1"/>
  <c r="BM17" i="16"/>
  <c r="BO17" i="16" s="1"/>
  <c r="BM18" i="16"/>
  <c r="BO18" i="16" s="1"/>
  <c r="BM19" i="16"/>
  <c r="BM20" i="16"/>
  <c r="BM21" i="16"/>
  <c r="BM22" i="16"/>
  <c r="BO22" i="16" s="1"/>
  <c r="BM23" i="16"/>
  <c r="BO23" i="16" s="1"/>
  <c r="BM24" i="16"/>
  <c r="BO24" i="16" s="1"/>
  <c r="BM25" i="16"/>
  <c r="BO25" i="16" s="1"/>
  <c r="BM26" i="16"/>
  <c r="BM27" i="16"/>
  <c r="BO27" i="16" s="1"/>
  <c r="BM28" i="16"/>
  <c r="BO28" i="16" s="1"/>
  <c r="BM29" i="16"/>
  <c r="BO29" i="16" s="1"/>
  <c r="BM30" i="16"/>
  <c r="BO30" i="16" s="1"/>
  <c r="BM31" i="16"/>
  <c r="BO31" i="16" s="1"/>
  <c r="BM32" i="16"/>
  <c r="BO32" i="16" s="1"/>
  <c r="BM33" i="16"/>
  <c r="BO33" i="16" s="1"/>
  <c r="BM34" i="16"/>
  <c r="BO34" i="16" s="1"/>
  <c r="BM35" i="16"/>
  <c r="BM36" i="16"/>
  <c r="BM37" i="16"/>
  <c r="BM38" i="16"/>
  <c r="BO38" i="16" s="1"/>
  <c r="BM39" i="16"/>
  <c r="BO39" i="16" s="1"/>
  <c r="BM40" i="16"/>
  <c r="BO40" i="16" s="1"/>
  <c r="BM6" i="16"/>
  <c r="BO6" i="16" s="1"/>
  <c r="AS35" i="16"/>
  <c r="AS34" i="16"/>
  <c r="AS33" i="16"/>
  <c r="AS32" i="16"/>
  <c r="AS31" i="16"/>
  <c r="AS30" i="16"/>
  <c r="AS29" i="16"/>
  <c r="AS28" i="16"/>
  <c r="AS27" i="16"/>
  <c r="AS26" i="16"/>
  <c r="AS25" i="16"/>
  <c r="AS24" i="16"/>
  <c r="AS23" i="16"/>
  <c r="AS22" i="16"/>
  <c r="AS21" i="16"/>
  <c r="AS20" i="16"/>
  <c r="AS19" i="16"/>
  <c r="AS18" i="16"/>
  <c r="AS17" i="16"/>
  <c r="AS16" i="16"/>
  <c r="AS15" i="16"/>
  <c r="AS14" i="16"/>
  <c r="AS13" i="16"/>
  <c r="AS12" i="16"/>
  <c r="AS11" i="16"/>
  <c r="AS10" i="16"/>
  <c r="AS9" i="16"/>
  <c r="AS8" i="16"/>
  <c r="AS7" i="16"/>
  <c r="AS6" i="16"/>
  <c r="AH7" i="16"/>
  <c r="AH35" i="16"/>
  <c r="AH34" i="16"/>
  <c r="AH33" i="16"/>
  <c r="AH32" i="16"/>
  <c r="AH31" i="16"/>
  <c r="AH30" i="16"/>
  <c r="AH29" i="16"/>
  <c r="AH28" i="16"/>
  <c r="AH27" i="16"/>
  <c r="AH26" i="16"/>
  <c r="AH25" i="16"/>
  <c r="AH23" i="16"/>
  <c r="AH21" i="16"/>
  <c r="AH19" i="16"/>
  <c r="AH16" i="16"/>
  <c r="AH15" i="16"/>
  <c r="AH14" i="16"/>
  <c r="AH13" i="16"/>
  <c r="AH12" i="16"/>
  <c r="AH11" i="16"/>
  <c r="AH10" i="16"/>
  <c r="AH9" i="16"/>
  <c r="AH8" i="16"/>
  <c r="AH6" i="16"/>
  <c r="AS33" i="29"/>
  <c r="AS32" i="29"/>
  <c r="AS31" i="29"/>
  <c r="AS30" i="29"/>
  <c r="AS29" i="29"/>
  <c r="AS28" i="29"/>
  <c r="AS27" i="29"/>
  <c r="AS26" i="29"/>
  <c r="AS25" i="29"/>
  <c r="AS24" i="29"/>
  <c r="AS23" i="29"/>
  <c r="AS22" i="29"/>
  <c r="AS21" i="29"/>
  <c r="AS20" i="29"/>
  <c r="AS19" i="29"/>
  <c r="AS18" i="29"/>
  <c r="AS17" i="29"/>
  <c r="AS16" i="29"/>
  <c r="AS15" i="29"/>
  <c r="AS14" i="29"/>
  <c r="AS13" i="29"/>
  <c r="AS12" i="29"/>
  <c r="AS11" i="29"/>
  <c r="AS10" i="29"/>
  <c r="AS9" i="29"/>
  <c r="AS8" i="29"/>
  <c r="AS7" i="29"/>
  <c r="AS6" i="29"/>
  <c r="AH7" i="29"/>
  <c r="AH8" i="29"/>
  <c r="AH9" i="29"/>
  <c r="AH10" i="29"/>
  <c r="AH11" i="29"/>
  <c r="AH12" i="29"/>
  <c r="AH13" i="29"/>
  <c r="AH14" i="29"/>
  <c r="AH15" i="29"/>
  <c r="AH16" i="29"/>
  <c r="AH17" i="29"/>
  <c r="AH18" i="29"/>
  <c r="AH19" i="29"/>
  <c r="AH20" i="29"/>
  <c r="AH21" i="29"/>
  <c r="AH22" i="29"/>
  <c r="AH23" i="29"/>
  <c r="AH24" i="29"/>
  <c r="AH25" i="29"/>
  <c r="AH26" i="29"/>
  <c r="AH27" i="29"/>
  <c r="AH28" i="29"/>
  <c r="AH29" i="29"/>
  <c r="AH30" i="29"/>
  <c r="AH31" i="29"/>
  <c r="AH32" i="29"/>
  <c r="AH33" i="29"/>
  <c r="AH6" i="29"/>
  <c r="AS10" i="26"/>
  <c r="AS9" i="26"/>
  <c r="AS8" i="26"/>
  <c r="AS7" i="26"/>
  <c r="AS6" i="26"/>
  <c r="AH7" i="26"/>
  <c r="AH8" i="26"/>
  <c r="AH9" i="26"/>
  <c r="AH10" i="26"/>
  <c r="AH8" i="37"/>
  <c r="AH9" i="37"/>
  <c r="AH10" i="37"/>
  <c r="AH6" i="37"/>
  <c r="AB7" i="37"/>
  <c r="AH7" i="37" s="1"/>
  <c r="AB6" i="37"/>
  <c r="AE9" i="27"/>
  <c r="AE8" i="27"/>
  <c r="AE7" i="27"/>
  <c r="AH7" i="32"/>
  <c r="AH8" i="32"/>
  <c r="AH9" i="32"/>
  <c r="AH10" i="32"/>
  <c r="AH11" i="32"/>
  <c r="AH12" i="32"/>
  <c r="AH13" i="32"/>
  <c r="AH14" i="32"/>
  <c r="AH15" i="32"/>
  <c r="AH16" i="32"/>
  <c r="AH17" i="32"/>
  <c r="AH18" i="32"/>
  <c r="AH19" i="32"/>
  <c r="AH20" i="32"/>
  <c r="AH21" i="32"/>
  <c r="AH22" i="32"/>
  <c r="AH23" i="32"/>
  <c r="AH24" i="32"/>
  <c r="AH25" i="32"/>
  <c r="AH26" i="32"/>
  <c r="AH27" i="32"/>
  <c r="AH6" i="32"/>
  <c r="AH7" i="25"/>
  <c r="AH8" i="25"/>
  <c r="AH9" i="25"/>
  <c r="AH10" i="25"/>
  <c r="AH11" i="25"/>
  <c r="AH12" i="25"/>
  <c r="AH13" i="25"/>
  <c r="AH14" i="25"/>
  <c r="AH15" i="25"/>
  <c r="AH16" i="25"/>
  <c r="AH17" i="25"/>
  <c r="AH18" i="25"/>
  <c r="AH19" i="25"/>
  <c r="AH20" i="25"/>
  <c r="AH21" i="25"/>
  <c r="AH22" i="25"/>
  <c r="AH23" i="25"/>
  <c r="AH24" i="25"/>
  <c r="AH25" i="25"/>
  <c r="AH26" i="25"/>
  <c r="AH27" i="25"/>
  <c r="AH28" i="25"/>
  <c r="AH29" i="25"/>
  <c r="AH30" i="25"/>
  <c r="AH31" i="25"/>
  <c r="AH32" i="25"/>
  <c r="AH33" i="25"/>
  <c r="AH34" i="25"/>
  <c r="AH35" i="25"/>
  <c r="AH36" i="25"/>
  <c r="AH37" i="25"/>
  <c r="AH38" i="25"/>
  <c r="AH39" i="25"/>
  <c r="AH40" i="25"/>
  <c r="AH41" i="25"/>
  <c r="AH42" i="25"/>
  <c r="AH43" i="25"/>
  <c r="AH44" i="25"/>
  <c r="AH45" i="25"/>
  <c r="AH46" i="25"/>
  <c r="AH47" i="25"/>
  <c r="AH48" i="25"/>
  <c r="AH49" i="25"/>
  <c r="AH50" i="25"/>
  <c r="AH51" i="25"/>
  <c r="AH52" i="25"/>
  <c r="AH53" i="25"/>
  <c r="AH54" i="25"/>
  <c r="AH55" i="25"/>
  <c r="AH56" i="25"/>
  <c r="AH57" i="25"/>
  <c r="AH6" i="25"/>
  <c r="AH9" i="23"/>
  <c r="AH10" i="23"/>
  <c r="AH11" i="23"/>
  <c r="AH12" i="23"/>
  <c r="AH13" i="23"/>
  <c r="AH14" i="23"/>
  <c r="AH15" i="23"/>
  <c r="AH16" i="23"/>
  <c r="AH17" i="23"/>
  <c r="AH18" i="23"/>
  <c r="AH19" i="23"/>
  <c r="AH20" i="23"/>
  <c r="AH21" i="23"/>
  <c r="AH22" i="23"/>
  <c r="AH23" i="23"/>
  <c r="AH24" i="23"/>
  <c r="AH25" i="23"/>
  <c r="AH26" i="23"/>
  <c r="AH27" i="23"/>
  <c r="AH28" i="23"/>
  <c r="AH29" i="23"/>
  <c r="AH30" i="23"/>
  <c r="AH31" i="23"/>
  <c r="AH32" i="23"/>
  <c r="AH33" i="23"/>
  <c r="AH8" i="23"/>
  <c r="AH6" i="33"/>
  <c r="AH7" i="33"/>
  <c r="AH8" i="33"/>
  <c r="AH9" i="33"/>
  <c r="Q34" i="14"/>
  <c r="P34" i="14" s="1"/>
  <c r="P7" i="13"/>
  <c r="AH7" i="11"/>
  <c r="AH8" i="11"/>
  <c r="AH9" i="11"/>
  <c r="AH10" i="11"/>
  <c r="AH11" i="11"/>
  <c r="AH12" i="11"/>
  <c r="AH13" i="11"/>
  <c r="AH14" i="11"/>
  <c r="AH15" i="11"/>
  <c r="AH16" i="11"/>
  <c r="AH17" i="11"/>
  <c r="AH18" i="11"/>
  <c r="AH19" i="11"/>
  <c r="AH20" i="11"/>
  <c r="AH21" i="11"/>
  <c r="AH6" i="11"/>
  <c r="R7" i="12"/>
  <c r="R8" i="12" s="1"/>
  <c r="P8" i="12" s="1"/>
  <c r="R17" i="8"/>
  <c r="R22" i="12" l="1"/>
  <c r="P22" i="12" s="1"/>
  <c r="BM9" i="33"/>
  <c r="AB10" i="33"/>
  <c r="AH10" i="33" s="1"/>
  <c r="P29" i="23"/>
  <c r="AB11" i="33"/>
  <c r="AH11" i="33" s="1"/>
  <c r="AY13" i="23"/>
  <c r="AY21" i="23"/>
  <c r="BM17" i="23"/>
  <c r="BO17" i="23" s="1"/>
  <c r="BM27" i="12"/>
  <c r="AH27" i="12"/>
  <c r="AH6" i="23"/>
  <c r="AH20" i="16"/>
  <c r="AH18" i="16"/>
  <c r="AS6" i="34"/>
  <c r="AB6" i="26"/>
  <c r="AH6" i="26" s="1"/>
  <c r="Q9" i="14"/>
  <c r="O9" i="14"/>
  <c r="Q8" i="14"/>
  <c r="O8" i="14"/>
  <c r="R8" i="14" s="1"/>
  <c r="Q7" i="14"/>
  <c r="O7" i="14"/>
  <c r="R7" i="14" s="1"/>
  <c r="Q6" i="14"/>
  <c r="O6" i="14"/>
  <c r="R6" i="14" s="1"/>
  <c r="AH6" i="39"/>
  <c r="BM19" i="14"/>
  <c r="AH6" i="8"/>
  <c r="AH9" i="8"/>
  <c r="AH10" i="8"/>
  <c r="AH15" i="8"/>
  <c r="AH16" i="8"/>
  <c r="AH6" i="9"/>
  <c r="AH7" i="9"/>
  <c r="AH8" i="9"/>
  <c r="AH9" i="9"/>
  <c r="AH10" i="9"/>
  <c r="AH11" i="9"/>
  <c r="AH12" i="9"/>
  <c r="AH13" i="9"/>
  <c r="AH14" i="9"/>
  <c r="AH15" i="9"/>
  <c r="AH16" i="9"/>
  <c r="AH17" i="9"/>
  <c r="AH18" i="9"/>
  <c r="AH19" i="9"/>
  <c r="AH20" i="9"/>
  <c r="AH21" i="9"/>
  <c r="AH22" i="9"/>
  <c r="AH23" i="9"/>
  <c r="AH24" i="9"/>
  <c r="AH25" i="9"/>
  <c r="AH26" i="9"/>
  <c r="AH27" i="9"/>
  <c r="AH28" i="9"/>
  <c r="AH29" i="9"/>
  <c r="AH30" i="9"/>
  <c r="AH31" i="9"/>
  <c r="AH32" i="9"/>
  <c r="AH33" i="9"/>
  <c r="AH34" i="9"/>
  <c r="AH35" i="9"/>
  <c r="AH36" i="9"/>
  <c r="AH37" i="9"/>
  <c r="AH38" i="9"/>
  <c r="AH39" i="9"/>
  <c r="AH40" i="9"/>
  <c r="AH41" i="9"/>
  <c r="AH42" i="9"/>
  <c r="AH43" i="9"/>
  <c r="AH44" i="9"/>
  <c r="AH45" i="9"/>
  <c r="AH46" i="9"/>
  <c r="AH47" i="9"/>
  <c r="AH48" i="9"/>
  <c r="AH8" i="7"/>
  <c r="AH10" i="7"/>
  <c r="AH11" i="7"/>
  <c r="AH13" i="7"/>
  <c r="AH15" i="7"/>
  <c r="AH16" i="7"/>
  <c r="AH18" i="7"/>
  <c r="AH19" i="7"/>
  <c r="AH21" i="7"/>
  <c r="AH23" i="7"/>
  <c r="AB28" i="7"/>
  <c r="AH28" i="7" s="1"/>
  <c r="P28" i="14"/>
  <c r="AH24" i="16"/>
  <c r="AH17" i="16"/>
  <c r="P27" i="14"/>
  <c r="P26" i="14"/>
  <c r="P9" i="14"/>
  <c r="R9" i="14"/>
  <c r="P8" i="14"/>
  <c r="P7" i="14"/>
  <c r="P6" i="14"/>
  <c r="AB22" i="16"/>
  <c r="AH22" i="16" s="1"/>
  <c r="AL8" i="14"/>
  <c r="AS8" i="14" s="1"/>
  <c r="AB8" i="14"/>
  <c r="AH8" i="14" s="1"/>
  <c r="AH7" i="30"/>
  <c r="AH8" i="30"/>
  <c r="AH9" i="30"/>
  <c r="AH10" i="30"/>
  <c r="AH11" i="30"/>
  <c r="AH12" i="30"/>
  <c r="AH13" i="30"/>
  <c r="AH14" i="30"/>
  <c r="AH15" i="30"/>
  <c r="AH16" i="30"/>
  <c r="AH17" i="30"/>
  <c r="AH18" i="30"/>
  <c r="AH19" i="30"/>
  <c r="AH20" i="30"/>
  <c r="AH21" i="30"/>
  <c r="AH22" i="30"/>
  <c r="AH23" i="30"/>
  <c r="AH24" i="30"/>
  <c r="AH25" i="30"/>
  <c r="AH26" i="30"/>
  <c r="AH27" i="30"/>
  <c r="AH28" i="30"/>
  <c r="AH29" i="30"/>
  <c r="AH6" i="30"/>
  <c r="AH7" i="14"/>
  <c r="AH10" i="14"/>
  <c r="AH11" i="14"/>
  <c r="AH12" i="14"/>
  <c r="AH13" i="14"/>
  <c r="AH14" i="14"/>
  <c r="AH15" i="14"/>
  <c r="AH16" i="14"/>
  <c r="AH17" i="14"/>
  <c r="AH18" i="14"/>
  <c r="AH19" i="14"/>
  <c r="AH20" i="14"/>
  <c r="AH21" i="14"/>
  <c r="AH22" i="14"/>
  <c r="AH23" i="14"/>
  <c r="AH24" i="14"/>
  <c r="AH25" i="14"/>
  <c r="AH28" i="14"/>
  <c r="AH29" i="14"/>
  <c r="AH30" i="14"/>
  <c r="AH31" i="14"/>
  <c r="AH32" i="14"/>
  <c r="AH33" i="14"/>
  <c r="AH34" i="14"/>
  <c r="AH35" i="14"/>
  <c r="AH25" i="17"/>
  <c r="BD35" i="14"/>
  <c r="BM35" i="14"/>
  <c r="BO35" i="14" s="1"/>
  <c r="AH7" i="23" l="1"/>
  <c r="BJ19" i="14"/>
  <c r="AY19" i="14"/>
  <c r="BO19" i="14"/>
  <c r="AB6" i="36"/>
  <c r="AB6" i="12"/>
  <c r="AH6" i="12" s="1"/>
  <c r="BM73" i="12"/>
  <c r="BO73" i="12" s="1"/>
  <c r="AH73" i="12"/>
  <c r="BM68" i="12"/>
  <c r="BD71" i="12"/>
  <c r="BO73" i="36"/>
  <c r="BM73" i="36"/>
  <c r="BM72" i="36"/>
  <c r="BO72" i="36" s="1"/>
  <c r="BM70" i="36"/>
  <c r="BO70" i="36" s="1"/>
  <c r="BO71" i="36"/>
  <c r="BM71" i="36"/>
  <c r="BM37" i="36"/>
  <c r="BM22" i="36"/>
  <c r="AH7" i="27"/>
  <c r="AH6" i="27"/>
  <c r="BM72" i="12"/>
  <c r="BO72" i="12" s="1"/>
  <c r="AH72" i="12"/>
  <c r="AS34" i="14"/>
  <c r="AU34" i="14" s="1"/>
  <c r="AL9" i="14"/>
  <c r="AL6" i="14"/>
  <c r="AS6" i="14" s="1"/>
  <c r="AS9" i="14"/>
  <c r="AB9" i="14"/>
  <c r="AH9" i="14" s="1"/>
  <c r="AB6" i="14"/>
  <c r="AH6" i="14" s="1"/>
  <c r="BM14" i="12"/>
  <c r="AH14" i="12"/>
  <c r="AP7" i="14"/>
  <c r="AS7" i="14" s="1"/>
  <c r="AH12" i="12"/>
  <c r="BM12" i="12"/>
  <c r="AH6" i="10"/>
  <c r="BM71" i="12" l="1"/>
  <c r="BO71" i="12"/>
  <c r="BM26" i="12"/>
  <c r="AH26" i="12"/>
  <c r="BM25" i="12"/>
  <c r="AH25" i="12"/>
  <c r="BM24" i="12"/>
  <c r="AH24" i="12"/>
  <c r="BM23" i="12"/>
  <c r="AH23" i="12"/>
  <c r="BM22" i="12"/>
  <c r="AH22" i="12"/>
  <c r="BM8" i="12"/>
  <c r="AH8" i="12"/>
  <c r="BM21" i="12"/>
  <c r="AH21" i="12"/>
  <c r="BM20" i="12"/>
  <c r="AH20" i="12"/>
  <c r="BM19" i="12"/>
  <c r="AH19" i="12"/>
  <c r="BM11" i="12"/>
  <c r="AH11" i="12"/>
  <c r="BM18" i="12"/>
  <c r="AH18" i="12"/>
  <c r="BM10" i="12"/>
  <c r="AH10" i="12"/>
  <c r="BM17" i="12"/>
  <c r="AH17" i="12"/>
  <c r="BM16" i="12"/>
  <c r="AH16" i="12"/>
  <c r="AH68" i="12"/>
  <c r="BM67" i="12"/>
  <c r="AH67" i="12"/>
  <c r="BM66" i="12"/>
  <c r="AH66" i="12"/>
  <c r="BM65" i="12"/>
  <c r="AH65" i="12"/>
  <c r="BM64" i="12"/>
  <c r="AH64" i="12"/>
  <c r="BM63" i="12"/>
  <c r="AH63" i="12"/>
  <c r="BM62" i="12"/>
  <c r="AH62" i="12"/>
  <c r="BM61" i="12"/>
  <c r="AH61" i="12"/>
  <c r="BM60" i="12"/>
  <c r="AH60" i="12"/>
  <c r="BM59" i="12"/>
  <c r="AH59" i="12"/>
  <c r="BM58" i="12"/>
  <c r="AH58" i="12"/>
  <c r="BM57" i="12"/>
  <c r="AH57" i="12"/>
  <c r="BM56" i="12"/>
  <c r="AH56" i="12"/>
  <c r="BM55" i="12"/>
  <c r="AH55" i="12"/>
  <c r="BM54" i="12"/>
  <c r="AH54" i="12"/>
  <c r="BM53" i="12"/>
  <c r="AH53" i="12"/>
  <c r="BM52" i="12"/>
  <c r="AH52" i="12"/>
  <c r="BM51" i="12"/>
  <c r="AH51" i="12"/>
  <c r="BM50" i="12"/>
  <c r="AH50" i="12"/>
  <c r="BM49" i="12"/>
  <c r="AH49" i="12"/>
  <c r="BM48" i="12"/>
  <c r="AH48" i="12"/>
  <c r="BM47" i="12"/>
  <c r="AH47" i="12"/>
  <c r="BM46" i="12"/>
  <c r="AH46" i="12"/>
  <c r="BM45" i="12"/>
  <c r="AH45" i="12"/>
  <c r="AH71" i="12"/>
  <c r="BM44" i="12"/>
  <c r="AH44" i="12"/>
  <c r="BM43" i="12"/>
  <c r="AH43" i="12"/>
  <c r="BM42" i="12"/>
  <c r="AH42" i="12"/>
  <c r="BM41" i="12"/>
  <c r="AH41" i="12"/>
  <c r="BM40" i="12"/>
  <c r="AH40" i="12"/>
  <c r="BM39" i="12"/>
  <c r="AH39" i="12"/>
  <c r="BM38" i="12"/>
  <c r="AH38" i="12"/>
  <c r="BM37" i="12"/>
  <c r="AH37" i="12"/>
  <c r="BM36" i="12"/>
  <c r="AH36" i="12"/>
  <c r="BM35" i="12"/>
  <c r="AH35" i="12"/>
  <c r="BM34" i="12"/>
  <c r="AH34" i="12"/>
  <c r="BM33" i="12"/>
  <c r="AH33" i="12"/>
  <c r="BM32" i="12"/>
  <c r="AH32" i="12"/>
  <c r="BM31" i="12"/>
  <c r="AH31" i="12"/>
  <c r="BM28" i="12"/>
  <c r="AH28" i="12"/>
  <c r="BM15" i="12"/>
  <c r="AH15" i="12"/>
  <c r="BM30" i="12"/>
  <c r="AH30" i="12"/>
  <c r="BM6" i="12"/>
  <c r="BM13" i="12"/>
  <c r="AH13" i="12"/>
  <c r="BM29" i="12"/>
  <c r="AH29" i="12"/>
  <c r="AH9" i="12"/>
  <c r="BM9" i="12"/>
  <c r="BM13" i="10"/>
  <c r="BM12" i="10"/>
  <c r="BM11" i="10"/>
  <c r="BM10" i="10"/>
  <c r="BM9" i="10"/>
  <c r="BM8" i="10"/>
  <c r="BM7" i="10"/>
  <c r="BM6" i="10"/>
  <c r="AH13" i="10"/>
  <c r="AH12" i="10"/>
  <c r="AH11" i="10"/>
  <c r="AH10" i="10"/>
  <c r="AH9" i="10"/>
  <c r="AH8" i="10"/>
  <c r="AH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Rafael Leonardo Vargas Cardozo</author>
    <author>tc={569FE5D3-7FF7-4216-8372-6739568A311E}</author>
  </authors>
  <commentList>
    <comment ref="Q6" authorId="0" shapeId="0" xr:uid="{00000000-0006-0000-0300-000001000000}">
      <text>
        <r>
          <rPr>
            <sz val="11"/>
            <color theme="1"/>
            <rFont val="Aptos Narrow"/>
            <family val="2"/>
            <scheme val="minor"/>
          </rPr>
          <t>Rafael Leonardo Vargas Cardozo:
Datos aproximados</t>
        </r>
      </text>
    </comment>
    <comment ref="Q7"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datos aproximados</t>
      </text>
    </comment>
    <comment ref="Q8" authorId="0" shapeId="0" xr:uid="{00000000-0006-0000-0300-000003000000}">
      <text>
        <r>
          <rPr>
            <sz val="11"/>
            <color theme="1"/>
            <rFont val="Aptos Narrow"/>
            <family val="2"/>
            <scheme val="minor"/>
          </rPr>
          <t>Rafael Leonardo Vargas Cardozo:
Datos aproximados</t>
        </r>
      </text>
    </comment>
    <comment ref="Q9" authorId="0" shapeId="0" xr:uid="{00000000-0006-0000-0300-000004000000}">
      <text>
        <r>
          <rPr>
            <sz val="11"/>
            <color theme="1"/>
            <rFont val="Aptos Narrow"/>
            <family val="2"/>
            <scheme val="minor"/>
          </rPr>
          <t xml:space="preserve">Rafael Leonardo Vargas Cardozo:
Datos aproximados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tc={C503D417-537B-452E-8F5A-9A7441687C2A}</author>
    <author>tc={8B9B39C8-7FCA-4C66-9B79-F4894E95522E}</author>
    <author>tc={DB87B6F8-7B78-4506-817E-00542D448ECC}</author>
    <author>tc={10929CAD-2194-47B7-A5B7-5BF932525DC4}</author>
  </authors>
  <commentList>
    <comment ref="AL6" authorId="0" shapeId="0" xr:uid="{00000000-0006-0000-1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CTO. FERRETERÍA</t>
      </text>
    </comment>
    <comment ref="AB28" authorId="1" shapeId="0" xr:uid="{00000000-0006-0000-1300-000002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El Valor de adecuación para estas infraestructuras depende directamente del contrato de Ferretería para toda la Regional por 130' </t>
      </text>
    </comment>
    <comment ref="AH28" authorId="2" shapeId="0" xr:uid="{00000000-0006-0000-1300-000003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El Valor de adecuación para estas infraestructuras depende directamente del contrato de Ferretería para toda la Regional por 130' </t>
      </text>
    </comment>
    <comment ref="AL28" authorId="3" shapeId="0" xr:uid="{00000000-0006-0000-1300-000004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El Valor de adecuación para estas infraestructuras depende directamente del contrato de Ferretería para toda la Regional por 130' </t>
      </text>
    </comment>
  </commentList>
</comments>
</file>

<file path=xl/sharedStrings.xml><?xml version="1.0" encoding="utf-8"?>
<sst xmlns="http://schemas.openxmlformats.org/spreadsheetml/2006/main" count="19686" uniqueCount="3303">
  <si>
    <t>Si no hay intervenciones en proceso de ejecución o de contratación, incluir N/A</t>
  </si>
  <si>
    <t>PROYECTOS QUE SE EJECUTEN A TRAVÉS DE FINDETER</t>
  </si>
  <si>
    <t>DILIGENCIAMIENTO GRUPO DE BIENES</t>
  </si>
  <si>
    <t>APLICA PARA SEDES ADMINISTRATIVAS</t>
  </si>
  <si>
    <t>GII</t>
  </si>
  <si>
    <t>Solo incluir el año</t>
  </si>
  <si>
    <t>puede ser el mismo de consultoría</t>
  </si>
  <si>
    <t xml:space="preserve">REGIONAL </t>
  </si>
  <si>
    <t>MUNICIPIO</t>
  </si>
  <si>
    <t xml:space="preserve">AREA </t>
  </si>
  <si>
    <t>TIPOLOGÍA</t>
  </si>
  <si>
    <t>NOMBRE DE LA INFRAESTRUCTURA</t>
  </si>
  <si>
    <t xml:space="preserve">DIRECCIÓN </t>
  </si>
  <si>
    <t>INDIQUE SI INFRAESTRUCUTRA ES O NO ES PROPIA</t>
  </si>
  <si>
    <t>FOLIO DE MATRICULA</t>
  </si>
  <si>
    <t>JIUSTIFICACIÓN TRASLADO DE SEDE</t>
  </si>
  <si>
    <t>REQUIERE TRASLADO (SI/NO)</t>
  </si>
  <si>
    <t xml:space="preserve"> SOLICITUD FORMAL  A SECRETARIA GENERAL DE TRASLADO POR PARTE DE LA REGIONAL (SOPORTES 100%)</t>
  </si>
  <si>
    <t>PLAN DE ACCION</t>
  </si>
  <si>
    <t>ESTADO</t>
  </si>
  <si>
    <t>VALOR ESTIMADO DEL ARRIENDO MENSUAL</t>
  </si>
  <si>
    <t>VALOR ESTIMADO OBRAS DE ADECUACIÓN</t>
  </si>
  <si>
    <t>AREA INFRAESTRUCTURA</t>
  </si>
  <si>
    <t>VALOR POR M2</t>
  </si>
  <si>
    <t>LA INFRAESTRUCTURA ESTA EN OPERACIÓN?</t>
  </si>
  <si>
    <t>NIVEL DE NECESIDAD INTERVENCIÓN
(BAJA; MEDIA; ALTA)</t>
  </si>
  <si>
    <t>NECESIDAD PRINCIPAL</t>
  </si>
  <si>
    <t>NECESIDAD SECUNDARIA</t>
  </si>
  <si>
    <t>PARA SEDES ADMINISTRATIVAS
CUENTA CON LA SALA DE LACTANCIA?</t>
  </si>
  <si>
    <t>PARA SEDES ADMINISTRATIVAS
CUENTA CON  ZONA LUDICA?</t>
  </si>
  <si>
    <t>CUÁNDO FUE LA ÚLTIMA VISITA TÉCNICA DEL GII?
(DIA/ MES/ AÑO)</t>
  </si>
  <si>
    <t>EN EL 2024 SE VA A INTERVENIR CON:
FINDETER
FERRETERÍA
TRASLADO DE $
SEDE NACIONAL</t>
  </si>
  <si>
    <t xml:space="preserve">ALCANCE </t>
  </si>
  <si>
    <t>VALOR TRASLADO OBRA/CONSULTORIA ($)</t>
  </si>
  <si>
    <t>RESOLUCIÓN</t>
  </si>
  <si>
    <t>FECHA RESOLUCIÓN</t>
  </si>
  <si>
    <t>VALOR TRASLADO INTERVENTORÍA  ($)</t>
  </si>
  <si>
    <t>VALOR TRASLADO OBRA/CONSULTORIA + INTERVENTORÍA ($)</t>
  </si>
  <si>
    <t>ETAPA DEL CONTRATO DE OBRA</t>
  </si>
  <si>
    <t>NUMERO DEL PROCESO DE CONTRATACIÓN DE OBRA/CONSULTORIA</t>
  </si>
  <si>
    <t xml:space="preserve">NUMERO DEL CONTRATO DE OBRA/CONSULTORIA </t>
  </si>
  <si>
    <t>VALOR CONTRATO OBRA/CONSULTORIA ($)</t>
  </si>
  <si>
    <t>ETAPA DEL CONTRATO DE INTERVENTORÍA</t>
  </si>
  <si>
    <t>NUMERO DEL PROCESO DE INTERVENTORÍA</t>
  </si>
  <si>
    <t>NUMERO DELCONTRATO DE INTERVENTORÍA</t>
  </si>
  <si>
    <t>VALOR CONTRATADO INTERVENTORÍA ($)</t>
  </si>
  <si>
    <t>FECHA DE INICIO PROYECTO</t>
  </si>
  <si>
    <t>FECHA DE TERMINACIÓN ACTUAL DEL PROYECTO</t>
  </si>
  <si>
    <t>VALOR CONTRATADO OBRA/CONSULTORIA + INTERVENTORÍA($)</t>
  </si>
  <si>
    <t>PORCENTAJE DE AVANCE</t>
  </si>
  <si>
    <t>VALOR EJECUTADO</t>
  </si>
  <si>
    <t>NUMERO DEL CTO INTERADMINISTRATIVO</t>
  </si>
  <si>
    <t>AÑO DEL CTO INTERADMINISTRATIVO</t>
  </si>
  <si>
    <t>NUMERO CONTRATO CONSULTORIA
(ETAPA 1)</t>
  </si>
  <si>
    <t>VALOR CONSULTORIA ($)</t>
  </si>
  <si>
    <t>FECHA INICIO CONSULTORÍA
(ETAPA 1)</t>
  </si>
  <si>
    <t>FECHA FINAL CONSULTORÍA
(ETAPA 1)</t>
  </si>
  <si>
    <t xml:space="preserve">TIENE LICENCIAS?
</t>
  </si>
  <si>
    <t>NUMERO CONTRATO OBRA</t>
  </si>
  <si>
    <t>VALOR OBRA ($)</t>
  </si>
  <si>
    <t>FECHA INICIO OBRA
(ETAPA 2)</t>
  </si>
  <si>
    <t>FECHA FINAL OBRA
(ETAPA 2)</t>
  </si>
  <si>
    <t>NUMERO CONTRATO DE INTERVENTORIA</t>
  </si>
  <si>
    <t>VALOR INTERVENTORÍA ($)</t>
  </si>
  <si>
    <t>FECHA ACTA DE INICIO</t>
  </si>
  <si>
    <t>PLAZO (DIAS)</t>
  </si>
  <si>
    <t>FECHA DE TERMINACIÓN ACTUAL</t>
  </si>
  <si>
    <t>PROYECTO RECIBIDO POR EL ICBF?</t>
  </si>
  <si>
    <t>INVERSIÓN TOTAL
(CONSULTORIA +OBRA + INTERVENTORÍA)</t>
  </si>
  <si>
    <t>OBSERVACIONES</t>
  </si>
  <si>
    <t>AMAZONAS</t>
  </si>
  <si>
    <t>LETICIA</t>
  </si>
  <si>
    <t>PRIMERA INFANCIA</t>
  </si>
  <si>
    <t>CDI</t>
  </si>
  <si>
    <t>CENTRO DESARROLLO INFANTIL NACHIRE</t>
  </si>
  <si>
    <t>CLL 15  N° 4-24</t>
  </si>
  <si>
    <t>PROPIA</t>
  </si>
  <si>
    <t>4006130</t>
  </si>
  <si>
    <t>NO APLICA</t>
  </si>
  <si>
    <t>NO</t>
  </si>
  <si>
    <t>ALTO</t>
  </si>
  <si>
    <t>MANTENIMIENTOS ESPECIALIZADOS</t>
  </si>
  <si>
    <t>ESTUDIOS Y DISEÑOS</t>
  </si>
  <si>
    <t>REGIONAL (TRASLADO)</t>
  </si>
  <si>
    <t>Realizar las obras de mantenimiento para solucionar los inconvenientes presentados por la entrada de agua lluvia a los espacios de funcionamiento e inconvenientes de filtraciones y evacuación eficiente de la red sanitaria, para poner nuevamente en funcionamiento la infraestructura propia del Centro de Desarrollo Infantil -CDI Nachire, de la ciudad de Leticia en el departamento de Amazonas.</t>
  </si>
  <si>
    <t>SEDES ADMINISTRATIVAS</t>
  </si>
  <si>
    <t>REGIONAL</t>
  </si>
  <si>
    <t>SEDE AMAZONAS</t>
  </si>
  <si>
    <t>K 4  N° 4 -10</t>
  </si>
  <si>
    <t>4001324</t>
  </si>
  <si>
    <t>SI</t>
  </si>
  <si>
    <t>MEDIO</t>
  </si>
  <si>
    <t>Realizar obras de mantenimiento de cubiertas y desarrollar estudio de patología estructural en el Bloque sur de la sede.</t>
  </si>
  <si>
    <t>CZ</t>
  </si>
  <si>
    <t>CENTRO ZONAL DE LETICIA</t>
  </si>
  <si>
    <t xml:space="preserve">K 11 N° 5 - 92 </t>
  </si>
  <si>
    <t>ARRIENDO</t>
  </si>
  <si>
    <t>BAJO</t>
  </si>
  <si>
    <t>MANTENIMIENTOS BASICOS</t>
  </si>
  <si>
    <t>NO REQUIERE</t>
  </si>
  <si>
    <t>No aplica</t>
  </si>
  <si>
    <t>CORREGIMIENTO DE LA PEDRERA</t>
  </si>
  <si>
    <t>CENTRO LOCAL DE LA PEDRERA</t>
  </si>
  <si>
    <t>N/A</t>
  </si>
  <si>
    <t>CORREGIMIENTO DE PUERTO NARIÑO</t>
  </si>
  <si>
    <t>CENTRO LOCAL DE PUERTO NARIÑO</t>
  </si>
  <si>
    <t xml:space="preserve">CORREGIMIENTO DE TARAPACA </t>
  </si>
  <si>
    <t>CENTRO LOCAL DE TARAPACA</t>
  </si>
  <si>
    <t>CORREGIMIENTO DE LA CHORRERA</t>
  </si>
  <si>
    <t>CENTRO LOCAL DE LA CHORRERA</t>
  </si>
  <si>
    <t>SRPA</t>
  </si>
  <si>
    <t>CAE</t>
  </si>
  <si>
    <t>CENTRO DE ATENCION ESPECIALIZADO - CAE VICTORIA REGIA</t>
  </si>
  <si>
    <t>K 5  N°15-40</t>
  </si>
  <si>
    <t>COMODATO</t>
  </si>
  <si>
    <t>4004806</t>
  </si>
  <si>
    <t>Realizar las adecuaciones y/o reparaciones locativas, requeridas en el Centro de Atención Especializado -CAE Victoria Regia ICBF Dirección Regional Amazonas, donde el Instituto Colombiano de Bienestar Familiar (ICBF) presta el servicio de atención a jóvenes y adolescentes mediante las modalidades de Centro Transitorio, Centro de Internamiento Preventivo, Centro de Atención Transitoria.</t>
  </si>
  <si>
    <t>PARA SEDES ADMINISTRATIVAS
CUENTA CON ZONA LUDICA?</t>
  </si>
  <si>
    <t>ANTIOQUIA</t>
  </si>
  <si>
    <t>MEDELLÍN</t>
  </si>
  <si>
    <t>SEDE REGIONAL</t>
  </si>
  <si>
    <t>C 45 79 141-49</t>
  </si>
  <si>
    <t>001115469</t>
  </si>
  <si>
    <t>MANTENIMIENTOS ELECTRICOS</t>
  </si>
  <si>
    <t>FERRETERIA Y TODEROS</t>
  </si>
  <si>
    <t>Mantenimiento de cuebiertas, canales y bajantes de sedes administrativas propias.</t>
  </si>
  <si>
    <t xml:space="preserve">0049
</t>
  </si>
  <si>
    <t xml:space="preserve">4/01/2024
</t>
  </si>
  <si>
    <t>EJECUCIÓN</t>
  </si>
  <si>
    <t>La infraestructura fue intervenida en la vigencia 2019.</t>
  </si>
  <si>
    <t>BELLO</t>
  </si>
  <si>
    <t xml:space="preserve">CENTRO ZONAL ABURRA NORTE </t>
  </si>
  <si>
    <t xml:space="preserve">Diagonal 54 # 42 B - 19 </t>
  </si>
  <si>
    <t>HACINAMIENTO</t>
  </si>
  <si>
    <t>RECURSO TRASLADADO</t>
  </si>
  <si>
    <t>AMPLIACIÓN</t>
  </si>
  <si>
    <t>REFORZAMIENTO ESTRUCTURAL</t>
  </si>
  <si>
    <t>NO PRIORIZADA</t>
  </si>
  <si>
    <t>ITAGÜI</t>
  </si>
  <si>
    <t>C.Z. ABURRA SUR</t>
  </si>
  <si>
    <t>CONCEPTO</t>
  </si>
  <si>
    <t>NINGUNA</t>
  </si>
  <si>
    <t xml:space="preserve">El inmueble se encuentra en comodato </t>
  </si>
  <si>
    <t>CENTRO ZONAL LA FLORESTA</t>
  </si>
  <si>
    <t>KRR 80 # 38 B 42 APT 101,102,201,202,301</t>
  </si>
  <si>
    <t>1557543
 1557545
 1557546
 1557544
 1557542</t>
  </si>
  <si>
    <t>ADECUACIÓN</t>
  </si>
  <si>
    <t>La infraestructura fue intervenida en la vigencia 2019.
La infraestructura requiere de 340.000.000 para su intervención.</t>
  </si>
  <si>
    <t>CAUCASIA</t>
  </si>
  <si>
    <t>C.Z. BAJO CAUCA</t>
  </si>
  <si>
    <t>CARRERA 20 # 27 - 44 Centro Comercial San Lucas Plazas, Barrio Las Gaviotas</t>
  </si>
  <si>
    <t>YARUMAL</t>
  </si>
  <si>
    <t>C.Z. LA MESETA</t>
  </si>
  <si>
    <t>CALLE 21 # 18 - 45</t>
  </si>
  <si>
    <t>URRAO</t>
  </si>
  <si>
    <t>CENTRO ZONAL PENDERISCO</t>
  </si>
  <si>
    <t>C 29 29 43</t>
  </si>
  <si>
    <t>35941</t>
  </si>
  <si>
    <t>1527</t>
  </si>
  <si>
    <t>09/23/24</t>
  </si>
  <si>
    <t>APARTADÓ</t>
  </si>
  <si>
    <t>CENTRO ZONAL 16 URABA</t>
  </si>
  <si>
    <t>K 100 105- 06</t>
  </si>
  <si>
    <t>854353</t>
  </si>
  <si>
    <t>09/23/2024</t>
  </si>
  <si>
    <t xml:space="preserve"> CENTRO ZONAL NOROCCIDENTAL</t>
  </si>
  <si>
    <t>EL SANTUARIO</t>
  </si>
  <si>
    <t>CENTRO ZONAL ORIENTE MEDIO</t>
  </si>
  <si>
    <t>K 49 48 31</t>
  </si>
  <si>
    <t>1895095</t>
  </si>
  <si>
    <t>YOLOMBO</t>
  </si>
  <si>
    <t>C.Z. PORCE NUS</t>
  </si>
  <si>
    <t>MEDELLIN</t>
  </si>
  <si>
    <t>C.Z NORORIENTAL (CENTRO)</t>
  </si>
  <si>
    <t>DABEIBA</t>
  </si>
  <si>
    <t>CZ. OCCIDENTE MEDIO</t>
  </si>
  <si>
    <t>MEDELLIN </t>
  </si>
  <si>
    <t>C.Z.  ROSALES</t>
  </si>
  <si>
    <t>SANTUARIO</t>
  </si>
  <si>
    <t>CZ 1 ORIENTE MEDIO</t>
  </si>
  <si>
    <t>SANTA FE DE ANTIOQUIA</t>
  </si>
  <si>
    <t>C.Z. OCCIDENTE</t>
  </si>
  <si>
    <t>CZ SUR ORIENTE (LA 70)</t>
  </si>
  <si>
    <t>HACINAMIENTO Y MALAS CONDICIONES DE LA INFRAESTRUCTURA</t>
  </si>
  <si>
    <t>RIONEGRO</t>
  </si>
  <si>
    <t>CENTRO ZONAL ORIENTE NRO.12 RIONEGRO</t>
  </si>
  <si>
    <t>C 61 44 21 P2</t>
  </si>
  <si>
    <t>2054656</t>
  </si>
  <si>
    <t>ANDES</t>
  </si>
  <si>
    <t>CZ ANDES-COMODATO</t>
  </si>
  <si>
    <t>C 49 49A 39 P 1</t>
  </si>
  <si>
    <t>418585</t>
  </si>
  <si>
    <t>NECOCLI</t>
  </si>
  <si>
    <t>UNIDAD DE SERVICIO</t>
  </si>
  <si>
    <t>UNIDAD LOCAL DE NECOCLI</t>
  </si>
  <si>
    <t>Cl 46 No 42 40  piso 2</t>
  </si>
  <si>
    <t>03467310</t>
  </si>
  <si>
    <t>Suministro de aires acondicionados</t>
  </si>
  <si>
    <t>CL 62 No 50-49</t>
  </si>
  <si>
    <t xml:space="preserve">CENTRO DE CONCILIACIÓN </t>
  </si>
  <si>
    <t>TURBO</t>
  </si>
  <si>
    <t>HI</t>
  </si>
  <si>
    <t>CENTRO DE DESARROLLO VECINAL (CDV)</t>
  </si>
  <si>
    <t>C 105 104 73</t>
  </si>
  <si>
    <t>344039</t>
  </si>
  <si>
    <t>Requiere mantenimiento general, reubicación de la infraestructura se inunda constantemente.</t>
  </si>
  <si>
    <t>PUERTO BERRÍO</t>
  </si>
  <si>
    <t>HOGAR INFANTIL MIS JUGUETES Y CENTRO ZONAL MAGDALENA MEDIO</t>
  </si>
  <si>
    <t>K 10 13 41</t>
  </si>
  <si>
    <t>195291</t>
  </si>
  <si>
    <t xml:space="preserve">El Hogar Infantil presenta deterioro en la cubierta y presenta humedades en el cielo raso, hay un patio posterior el cual requiere mantenimiento, se debe realizar el mantenimiento al cerramiento, y se deben cambiar los juegos infantiles, los cuales presentan un deterioro avanzado. </t>
  </si>
  <si>
    <t>HOGAR INFANTIL LA CHOCITA Y CENTRO ZONAL ABURRA NORTE</t>
  </si>
  <si>
    <t xml:space="preserve">AV 42B 53 05 </t>
  </si>
  <si>
    <t>1163506</t>
  </si>
  <si>
    <t>HOGAR INFANTIL SIMON EL MAGO</t>
  </si>
  <si>
    <t>C 41 38B 46</t>
  </si>
  <si>
    <t>01N563969</t>
  </si>
  <si>
    <t>Requiere mantenimiento general</t>
  </si>
  <si>
    <t>CDI CAFETERITOS 1</t>
  </si>
  <si>
    <t>C 53  48 28 86 88</t>
  </si>
  <si>
    <t>425970</t>
  </si>
  <si>
    <t xml:space="preserve">Cubierta:
la teja termo acústica se encuentra en mal estado y en un avanzado deterioro presentando filtraciones al interior de algunas aulas y su estructura portante metálica se encuentra oxidada en algunos puntos. Muros y estructura:
Los muros presentan humedades, fluorescencias, en algunos sectores se ha estado cayendo la pintura y el mortero, construcción y funcionamiento de estaciones de servicio y establecimientos </t>
  </si>
  <si>
    <t>CDI AMOR Y VIDA</t>
  </si>
  <si>
    <t xml:space="preserve">K 57  49 81 </t>
  </si>
  <si>
    <t>2072945</t>
  </si>
  <si>
    <t>COCORNÁ</t>
  </si>
  <si>
    <t>CDI MIS DULCES AÑOS</t>
  </si>
  <si>
    <t>K 21 17 60</t>
  </si>
  <si>
    <t>18109398</t>
  </si>
  <si>
    <t>HOGAR INFANTIL GUS GUS</t>
  </si>
  <si>
    <t>A 46C 65 47</t>
  </si>
  <si>
    <t>01N339585</t>
  </si>
  <si>
    <t>HOGAR INFANTIL MARTHA CECILIA</t>
  </si>
  <si>
    <t>C 54 17B 39</t>
  </si>
  <si>
    <t>01N204869</t>
  </si>
  <si>
    <t>BARBOSA</t>
  </si>
  <si>
    <t>HOGAR INFANTIL ALEGRIA</t>
  </si>
  <si>
    <t>C 15 10 29</t>
  </si>
  <si>
    <t>1258448</t>
  </si>
  <si>
    <t>PEÑOL</t>
  </si>
  <si>
    <t>HOGAR INFANTIL MI CASITA ALEGRE</t>
  </si>
  <si>
    <t>TV 6 22A 114</t>
  </si>
  <si>
    <t>181559</t>
  </si>
  <si>
    <t>HOGAR INFANTIL MAMBRU</t>
  </si>
  <si>
    <t>K 43 85 152</t>
  </si>
  <si>
    <t>01N43906</t>
  </si>
  <si>
    <t>HOGAR INFANTIL PILATUNAS</t>
  </si>
  <si>
    <t>K 31 27 17</t>
  </si>
  <si>
    <t>355538</t>
  </si>
  <si>
    <t>Mantenimiento general, revisión eléctrica, revisión redes hidráulicas, en mayo de 2023, el GII recomendó el traslado de los usuarios del Hogar Infantil Pilatunas ubicado en la carrera 1 # 27-17 en el municipio de Urrao – Antioquia, hasta tanto se realizan las intervenciones en la infraestructura, toda vez que la misma presenta asentamientos, problemas de cubiertas, pisos, muros.</t>
  </si>
  <si>
    <t>HOGAR INFANTIL CECILIA CABALLERO</t>
  </si>
  <si>
    <t>K 67  92 DD 09</t>
  </si>
  <si>
    <t>01N150863</t>
  </si>
  <si>
    <t>HOGAR INFANTIL CARRUSEL</t>
  </si>
  <si>
    <t>K 53 47 70</t>
  </si>
  <si>
    <t>209647</t>
  </si>
  <si>
    <t>ARBOLETES</t>
  </si>
  <si>
    <t>HOGAR INFANTIL MI BOTECITO</t>
  </si>
  <si>
    <t>K 26 25 80</t>
  </si>
  <si>
    <t>345139</t>
  </si>
  <si>
    <t xml:space="preserve">
Todos los muros, pisos y techos deben estar libres de deterioro por humedad y goteras.
Se debe hacer mantenimiento permanente a los pisos, muros y techos para que no presenten humedad ni goteras El tanque elevado filtra sobre la placa de un área de los baños, lo que produjo el deterioro del machimbre, se debe reemplazar tejas, permeabilizar el tanque y placa; cambiar todo el cielo raso del área. 
En el resto del área del baño, cambiar la mitad del cielo raso; igualmente se plantea impermeabilizar el tanque elevado, rodarlo y habilitarlo para que provea agua permanente para el bajado de los baños, teniendo en cuenta que no se cuenta con el servicio durante la jornada continua. Instalación de 6 orinales para niños los cuales se encuentran en la bodega ."</t>
  </si>
  <si>
    <t>PUERTO NARE</t>
  </si>
  <si>
    <t>HOGAR INFANTIL EL FLAUTIN</t>
  </si>
  <si>
    <t>C 2 46 44</t>
  </si>
  <si>
    <t>191572</t>
  </si>
  <si>
    <t xml:space="preserve">Presenta porblemas de filtraciones al interior del inmueble, pisos en mal estado y baños en mal estado.
</t>
  </si>
  <si>
    <t>AMALFI</t>
  </si>
  <si>
    <t>HOGAR INFANTIL EL TIGRILLO</t>
  </si>
  <si>
    <t>C 18 19 76</t>
  </si>
  <si>
    <t>32712</t>
  </si>
  <si>
    <t>01N120863</t>
  </si>
  <si>
    <t>HOGAR INFANTIL PENTAGRAMA</t>
  </si>
  <si>
    <t>C 40 68 58</t>
  </si>
  <si>
    <t>2051576</t>
  </si>
  <si>
    <t>HOGAR INFANTIL MICHINGOS</t>
  </si>
  <si>
    <t>K 40 70 86</t>
  </si>
  <si>
    <t>01N160054</t>
  </si>
  <si>
    <t>EBÉJICO</t>
  </si>
  <si>
    <t>CDI PELUCHITOS</t>
  </si>
  <si>
    <t>K 11 15 142</t>
  </si>
  <si>
    <t>21165</t>
  </si>
  <si>
    <t>SONSON</t>
  </si>
  <si>
    <t>HOGAR INFANTIL FUENTE CLARA</t>
  </si>
  <si>
    <t>K 9 6 16</t>
  </si>
  <si>
    <t>288156</t>
  </si>
  <si>
    <t>SAN JERÓNIMO</t>
  </si>
  <si>
    <t>HOGAR INFANTIL SENDERITO</t>
  </si>
  <si>
    <t>C 21 8 58</t>
  </si>
  <si>
    <t>294421</t>
  </si>
  <si>
    <t>Mantenimiento general de la infraestructura (Urgente)</t>
  </si>
  <si>
    <t>CDI EL PINGÜINO</t>
  </si>
  <si>
    <t>C 10 11 50</t>
  </si>
  <si>
    <t>7499</t>
  </si>
  <si>
    <t>JERICÓ</t>
  </si>
  <si>
    <t>CDI RONDIN</t>
  </si>
  <si>
    <t>K 2 4 10</t>
  </si>
  <si>
    <t>142189</t>
  </si>
  <si>
    <t>SAN RAFAEL</t>
  </si>
  <si>
    <t>HOGAR INFANTIL ROSITA CALLEJAS</t>
  </si>
  <si>
    <t>K 14 19-105</t>
  </si>
  <si>
    <t>01887949</t>
  </si>
  <si>
    <t>HOGAR INFANTIL DOCE DE OCTUBRE</t>
  </si>
  <si>
    <t>K 78 103 07</t>
  </si>
  <si>
    <t>01N184490</t>
  </si>
  <si>
    <t>MALAS CONDICIONES DE LA INFRAESTRUCUTRA</t>
  </si>
  <si>
    <t>"La infraestructura presenta fallas a nivel estructural, se requiere ejecutar estudios y diseños en zona afectada por asentamiento, con el fin de verificar el estado de la estructura de soporte (material granular) de la placa de contrapiso y así determinar si los elementos de cimentación requieren de algún tipo de recalce o mejoramiento.
Se requieren adecuaciones ymantenimiento en general.
Reforzamiento estructural, mantenimiento de cubiertas, revisión eléctrica, mantenimiento general"</t>
  </si>
  <si>
    <t>HOGAR INFANTIL TRICENTENJARIO</t>
  </si>
  <si>
    <t>K 63C 96 362</t>
  </si>
  <si>
    <t>01N204680</t>
  </si>
  <si>
    <t>GIRARDOTA</t>
  </si>
  <si>
    <t>HOGAR INFANTIL TAMBORINES</t>
  </si>
  <si>
    <t>K 5 17A 16</t>
  </si>
  <si>
    <t>122510</t>
  </si>
  <si>
    <t>HOGAR INFANTIL ORO VERDE</t>
  </si>
  <si>
    <t>C 100 94 22</t>
  </si>
  <si>
    <t>854565</t>
  </si>
  <si>
    <t>Mantenimimiento general de la infraestructura.</t>
  </si>
  <si>
    <t>CALDAS</t>
  </si>
  <si>
    <t>HOGAR INFANTIL RIN RIN RENACUAJO</t>
  </si>
  <si>
    <t>K 49 139 SUR 32</t>
  </si>
  <si>
    <t>1218580</t>
  </si>
  <si>
    <t>CONCORDIA</t>
  </si>
  <si>
    <t>HOGAR INFANTIL LUCERITO</t>
  </si>
  <si>
    <t>K 17 19 66</t>
  </si>
  <si>
    <t>4695</t>
  </si>
  <si>
    <t>HOGAR INFANTIL EL LEON</t>
  </si>
  <si>
    <t>C 46 50 64</t>
  </si>
  <si>
    <t>03463622</t>
  </si>
  <si>
    <t>SAN CARLOS</t>
  </si>
  <si>
    <t>HOGAR INFANTIL ILUSIONES</t>
  </si>
  <si>
    <t>K 21 21 75</t>
  </si>
  <si>
    <t>181693</t>
  </si>
  <si>
    <t>HOGAR INFANTIL CONDORITO</t>
  </si>
  <si>
    <t>K 16 14 72</t>
  </si>
  <si>
    <t>152295</t>
  </si>
  <si>
    <t>HOGAR INFANTIL EL LAGUITO</t>
  </si>
  <si>
    <t>DG 81B 76 143</t>
  </si>
  <si>
    <t>01N18508</t>
  </si>
  <si>
    <t>CIUDAD BOLÍVAR</t>
  </si>
  <si>
    <t>HOGAR INFANTIL VILLA SINFONIA</t>
  </si>
  <si>
    <t>C 49 46 115</t>
  </si>
  <si>
    <t>4404</t>
  </si>
  <si>
    <t>Se requiere mantenimiento general de la infraestructura.</t>
  </si>
  <si>
    <t>SOPETRÁN</t>
  </si>
  <si>
    <t>HOGAR INFANTIL LA NANA</t>
  </si>
  <si>
    <t>C 8 A 9 60</t>
  </si>
  <si>
    <t>294630</t>
  </si>
  <si>
    <t>Se requiere la realización de estudios y diseños estructurales, los cuales deben incluir el reforzamiento estructural, revisión del diseño eléctrico e hidrosanitario, obras de adecuación y mantenimiento general de la misma. 
Varias de las aulas del Hogar Infantil se encuentran selladas por condiciones de riesgo, dichos sellos fueron instalados por la Gobernación de Antioquia – Dirección seccional de Salud.</t>
  </si>
  <si>
    <t>C MEJIA 19 76</t>
  </si>
  <si>
    <t>39237</t>
  </si>
  <si>
    <t>HOGAR INFANTIL FUENTE CLARA 2</t>
  </si>
  <si>
    <t>K 8 6 37</t>
  </si>
  <si>
    <t>2828063</t>
  </si>
  <si>
    <t>HOGAR INFANTIL EL REBAÑO</t>
  </si>
  <si>
    <t>Mantenimientos gererales (Cubierta, redes hidrosanitarias, sistema electrico, pintura)</t>
  </si>
  <si>
    <t>5 DE ABRIL DE 2024</t>
  </si>
  <si>
    <t>El Hogar Infantil el Rebaño de la Ciudad de Medellín el cual fue desalojado por parte del Centro Zonal, los niños están en una infraestructura tomada en arriendo,  y se requiere intervenir la infraestructura.</t>
  </si>
  <si>
    <t>HOGAR INFANTIL LOS PILLUELOS</t>
  </si>
  <si>
    <t>Desalojado por condición de riesgo</t>
  </si>
  <si>
    <t xml:space="preserve">DIRECCIÓN DE PROTECCIÓN </t>
  </si>
  <si>
    <t>CENTRO DE ATENCIÓN ESPECIALIZADA CAE CARLOS LLERAS</t>
  </si>
  <si>
    <t>C 65C 94C 80</t>
  </si>
  <si>
    <t>01N379518</t>
  </si>
  <si>
    <t>Mantenimientos gererales (Redes, sistema electrico, pintura), Estudios y diseños (Muro de cerramiento)</t>
  </si>
  <si>
    <t>19 DE JULIO DE 2024</t>
  </si>
  <si>
    <t>PAF-ATICBF-O-107-2022-01</t>
  </si>
  <si>
    <t>PAF-ATICBF-I-171-2022-01</t>
  </si>
  <si>
    <t>CENTRO DE ATENCION  ESPECIALIZADA CAE LA LUCILA</t>
  </si>
  <si>
    <t>Manteniento red contraincendios, bombas, plantas, fumigación, corte de sesped</t>
  </si>
  <si>
    <t>30 DE JULIO DE 2024</t>
  </si>
  <si>
    <t>PAF ICBF O 008 2018</t>
  </si>
  <si>
    <t>PAF ICBF I 009 2018</t>
  </si>
  <si>
    <t>544103387</t>
  </si>
  <si>
    <t>CASAS POSTINSTITUCIONALES</t>
  </si>
  <si>
    <t>CASA POSINTITUCIONAL JUAN DEL CORRAL</t>
  </si>
  <si>
    <t>1
1990</t>
  </si>
  <si>
    <t>01/01/2024
14/05/2024</t>
  </si>
  <si>
    <t>ARAUCA</t>
  </si>
  <si>
    <t>SARAVENA</t>
  </si>
  <si>
    <t>CENTRO ZONAL SARAVENA</t>
  </si>
  <si>
    <t>K 16 28 09</t>
  </si>
  <si>
    <t>41010118</t>
  </si>
  <si>
    <t>MANTENIMIENTOS ESPECIALIZADOS RECURRENTES O QUE REQUIERAN TRABAJO EN ALTURAS.</t>
  </si>
  <si>
    <t>TAME</t>
  </si>
  <si>
    <t>CENTRO ZONAL TAME</t>
  </si>
  <si>
    <t>K 14 15 57</t>
  </si>
  <si>
    <t>41019927</t>
  </si>
  <si>
    <t>VISITA</t>
  </si>
  <si>
    <t>CENTRO ZONAL ARAUCA Y SEDE REGIONAL</t>
  </si>
  <si>
    <t>K 21 1 24</t>
  </si>
  <si>
    <t>41050279</t>
  </si>
  <si>
    <t>SUMINISTRAR MATERIALES DE FERRETERIA, HERRAMIENTAS Y EQUIPOS INHERENTES A LA REMODELACION ADECUACION Y REPARACIONES LOCATIVAS DE LOS BIENES MUEBLES E INMUEBLES DEL ICBF ARAUCA.</t>
  </si>
  <si>
    <t>CUBARÁ</t>
  </si>
  <si>
    <t>HOGAR INFANTIL ENANITOS</t>
  </si>
  <si>
    <t>D 2 8 59</t>
  </si>
  <si>
    <t>7611739</t>
  </si>
  <si>
    <t>HOGAR MULTIPLE SEMILLAS DE PAZ</t>
  </si>
  <si>
    <t>C 18 44 111</t>
  </si>
  <si>
    <t>41047994</t>
  </si>
  <si>
    <t>HOGAR INFANTIL PATICOS NUEVO</t>
  </si>
  <si>
    <t>C 29 18 23</t>
  </si>
  <si>
    <t>41045840</t>
  </si>
  <si>
    <t>C 14 20 03</t>
  </si>
  <si>
    <t>4104304</t>
  </si>
  <si>
    <t>BODEGA  ALMACENAMIENTO</t>
  </si>
  <si>
    <t>HOGAR INFANTIL AMIGUITOS DE TAME</t>
  </si>
  <si>
    <t>C 14 21 64</t>
  </si>
  <si>
    <t>4102950</t>
  </si>
  <si>
    <t xml:space="preserve"> </t>
  </si>
  <si>
    <t>ATLANTICO</t>
  </si>
  <si>
    <t>SABANALARGA</t>
  </si>
  <si>
    <t>CENTRO ZONAL SABANALARGA</t>
  </si>
  <si>
    <t xml:space="preserve">K 18 22A 14  </t>
  </si>
  <si>
    <t>4512251</t>
  </si>
  <si>
    <t>BUSQUEDAD INMUEBLE</t>
  </si>
  <si>
    <t>MOBILIARIO</t>
  </si>
  <si>
    <t xml:space="preserve">Mantenimientos Especializados </t>
  </si>
  <si>
    <t>ICBF-MC080082024ATL</t>
  </si>
  <si>
    <t>08005912024</t>
  </si>
  <si>
    <t>Los valores del contrato corresponden a una bolsa de monto agotable, por un valor total de $120.828.891 para atender la sede Regional, CZ Suroriente y CZ Sabanalarga.</t>
  </si>
  <si>
    <t>BARANOA</t>
  </si>
  <si>
    <t>CENTRO ZONAL BARANOA</t>
  </si>
  <si>
    <t>K 18 19 20</t>
  </si>
  <si>
    <t>40132383</t>
  </si>
  <si>
    <t>BUSQUEDA INMUEBLE</t>
  </si>
  <si>
    <t>SEDE NACIONAL</t>
  </si>
  <si>
    <t>REALIZAR LAS OBRAS DE LOS MANTENIMIENTOS Y/O REPARACIONES LOCATIVAS REQUERIDAS EN LAS DIFERENTES SEDES ADMINISTRATIVAS DEL ICBF A NIVEL NACIONAL</t>
  </si>
  <si>
    <t>ICBF-LP-004-2023SEN</t>
  </si>
  <si>
    <t>01015282024</t>
  </si>
  <si>
    <t xml:space="preserve">CBF-CMA-004-2023SEN </t>
  </si>
  <si>
    <t>01015302024</t>
  </si>
  <si>
    <t xml:space="preserve">Los valores del contrato corresponden a una bolsa de monto agotable, por la cual los valores presentados son susceptibles de modificación </t>
  </si>
  <si>
    <t>BARRANQUILLA</t>
  </si>
  <si>
    <t>CENTRO ZONAL SUR ORIENTE Y HOGAR INFANTIL LA VICTORIA</t>
  </si>
  <si>
    <t>C 45 10C  25</t>
  </si>
  <si>
    <t>4055983</t>
  </si>
  <si>
    <t xml:space="preserve">C 61 45 79 K 46 61 07 13 19 21 25 </t>
  </si>
  <si>
    <t>4021920</t>
  </si>
  <si>
    <t>MALAMBO</t>
  </si>
  <si>
    <t>HOGAR INFANTIL MALAMBO</t>
  </si>
  <si>
    <t>C 15 13 37</t>
  </si>
  <si>
    <t>4113680</t>
  </si>
  <si>
    <t>HOGAR INFANTIL GETSEMANI</t>
  </si>
  <si>
    <t>K 11 25A 54</t>
  </si>
  <si>
    <t>451420</t>
  </si>
  <si>
    <t>USIACURÍ</t>
  </si>
  <si>
    <t>HOGAR INFANTIL USIACURI</t>
  </si>
  <si>
    <t>K 15 13A 30</t>
  </si>
  <si>
    <t>451670</t>
  </si>
  <si>
    <t>CANDELARIA</t>
  </si>
  <si>
    <t>HOGAR INFANTIL CANDELARIA</t>
  </si>
  <si>
    <t>K 14 15 37</t>
  </si>
  <si>
    <t>454712</t>
  </si>
  <si>
    <t xml:space="preserve">Infraestructura con afectación estructural, actualmente la operación se hace en una infraestructura en arriendo. 
Se realizo estudio de suelos y de Patología por parte del municipio en el marco de la compensación de recursos COMPES 
Se requiere complementar consultaría con los siguientes estudios para poder iniciar las intervenciones requeridas en la infraestructura. 
1.	Diseño de reforzamiento estructural. 
2.	Diseño de red eléctrica.
3.	Diseño de red sanitaria y abastecimiento de agua 
4.	Presupuesto, Análisis de Precios Unitarios, Cantidades de Obra, Especificaciones de Construcción y Programación de Obra.
5.	todas las licencias necesarias para ejecutar la obra (Al entregar los estudios y diseños para tramite de licencias, no incluye la obtención de la misma). 
El municipio está interesado en complementar los estudios debido a que aún tiene recursos COMPES por compensar.
Actualmente se hacen mesas de trabajo entre el Ministerio de Hacienda, Municipio, Regional Atlántico y Grupo de infraestructura para definir el sentido de la compensación por parte del municipio.
</t>
  </si>
  <si>
    <t>HOGAR INFANTIL LAS PALMAS</t>
  </si>
  <si>
    <t>K 7B 34 100 LO 2</t>
  </si>
  <si>
    <t>4033670</t>
  </si>
  <si>
    <t>HOGAR INFANTIL CARLOS MEISEL</t>
  </si>
  <si>
    <t>C 76B 24C 38</t>
  </si>
  <si>
    <t>4026112</t>
  </si>
  <si>
    <t>HOGAR INFANTIL SABANALARGA</t>
  </si>
  <si>
    <t>C 22 16 21</t>
  </si>
  <si>
    <t>45334</t>
  </si>
  <si>
    <t>HOGAR INFANTIL BARANOA</t>
  </si>
  <si>
    <t>C 19 15 34</t>
  </si>
  <si>
    <t>4019048</t>
  </si>
  <si>
    <t>HOGAR INFANTIL MEQUEJO</t>
  </si>
  <si>
    <t>C 82C 26C1 68</t>
  </si>
  <si>
    <t>4011049</t>
  </si>
  <si>
    <t>PALMAR DE VARELA</t>
  </si>
  <si>
    <t>HOGAR INFANTIL PALMAR DE VARELA</t>
  </si>
  <si>
    <t>K 4A 3 08</t>
  </si>
  <si>
    <t>4113581</t>
  </si>
  <si>
    <t>FINDETER</t>
  </si>
  <si>
    <t>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t>
  </si>
  <si>
    <t>Contrato 1412</t>
  </si>
  <si>
    <t xml:space="preserve"> PAF-ATICBF-O-078-2022-01 Para Obra y PAF-ATICBF-I-162-2022-01 Para Interventoria</t>
  </si>
  <si>
    <t xml:space="preserve">PAF-ATICBF-O-078-2022-01 </t>
  </si>
  <si>
    <t>PAF-ATICBF-I-162-2022-01</t>
  </si>
  <si>
    <t>HOGAR INFANTIL EL CAMPITO</t>
  </si>
  <si>
    <t>K 8C1 37C 05  C 37C 8C1 13</t>
  </si>
  <si>
    <t>4055981</t>
  </si>
  <si>
    <t>MANATÍ</t>
  </si>
  <si>
    <t>HOGAR INFANTIL MANATI</t>
  </si>
  <si>
    <t>K 5B 8A 06</t>
  </si>
  <si>
    <t>454779</t>
  </si>
  <si>
    <t>SANTO TOMÁS</t>
  </si>
  <si>
    <t>HOGAR INFANTIL SANTO TOMAS.</t>
  </si>
  <si>
    <t>K 7 6 44</t>
  </si>
  <si>
    <t>406977</t>
  </si>
  <si>
    <t>PONEDERA</t>
  </si>
  <si>
    <t>HOGAR INFANTIL PONEDERA</t>
  </si>
  <si>
    <t>K 17 11 28</t>
  </si>
  <si>
    <t>451631</t>
  </si>
  <si>
    <t>HOGAR INFANTIL SIMON BOLIVAR</t>
  </si>
  <si>
    <t xml:space="preserve">K 6 19 15    </t>
  </si>
  <si>
    <t>40454200</t>
  </si>
  <si>
    <t>CENTRO DE GESTION DOCUMENTAL</t>
  </si>
  <si>
    <t>Cr	47	No.	74	-35</t>
  </si>
  <si>
    <t>CENTRO ZONAL NORTE CENTRO HISTORICO</t>
  </si>
  <si>
    <t>Cr 47 No. 75 -90 y 75-100</t>
  </si>
  <si>
    <t xml:space="preserve">CENTRO ZONAL SABANAGRANDE </t>
  </si>
  <si>
    <t>arrera 1B No. 2A -25.</t>
  </si>
  <si>
    <t>SABANAGRANDE</t>
  </si>
  <si>
    <t>CENTRO ZONAL SUROCCIDENTE</t>
  </si>
  <si>
    <t>Cr	38B	No.	66	-77</t>
  </si>
  <si>
    <t>CLUB DE LEONES BARRANQUILLA ZONA FRANCA H.I.BARRIO ABAJO</t>
  </si>
  <si>
    <t>C 49 53 05</t>
  </si>
  <si>
    <t>4047737</t>
  </si>
  <si>
    <t>FUNDACION PARA EL DESARROLLO COMUNITARIO DE LAS ZONAS MARGINADAS DE BARRANQUILLA H-I ZONA NEGRA</t>
  </si>
  <si>
    <t xml:space="preserve">K 35B 10 03   </t>
  </si>
  <si>
    <t>4073460</t>
  </si>
  <si>
    <t>SALACUNA SANTA ROSA DE LIMA</t>
  </si>
  <si>
    <t xml:space="preserve">C 76 68 02      </t>
  </si>
  <si>
    <t>NO DISPONIBLE</t>
  </si>
  <si>
    <t>CLUB DE LEONES BARRANQUILLA- AEROPUERTO INTERNCACIONAL</t>
  </si>
  <si>
    <t>C 63B 25 05</t>
  </si>
  <si>
    <t>4043278</t>
  </si>
  <si>
    <t>JUAN DE ACOSTA</t>
  </si>
  <si>
    <t>HOGAR INFANTIOL JUAN DE ACOSTA</t>
  </si>
  <si>
    <t>C 7 6 02</t>
  </si>
  <si>
    <t>453042</t>
  </si>
  <si>
    <t>SOLEDAD</t>
  </si>
  <si>
    <t>CENTRO ZONAL HIPODROMO</t>
  </si>
  <si>
    <t xml:space="preserve"> Cr 30 Calle 26 Esquina</t>
  </si>
  <si>
    <t>ADECUACIÓN DE LAS CAJAS DE REGISTRO, ASÍ COMO EL SUMINISTRO E INSTALACIÓN DEL SISTEMA DE AGUAS RESIDUALES EN EL CENTRO ZONAL HIPÓDROMO - ICBF REGIONAL ATLÁNTICO.</t>
  </si>
  <si>
    <t>TERMINADO</t>
  </si>
  <si>
    <t>ICBF-MC080022024ATL</t>
  </si>
  <si>
    <t>08003342024</t>
  </si>
  <si>
    <t>ADOLESCENCIA Y JUVENTUD</t>
  </si>
  <si>
    <t>CASA ATRAPASUEÑOS</t>
  </si>
  <si>
    <t xml:space="preserve">Casa de la Niñez y Juventud </t>
  </si>
  <si>
    <t>Diagonal 64B # 9B -28</t>
  </si>
  <si>
    <t>PROGRAMA GENERACIONES SACÚDETE EN MATERIA DE INFRAESTRUCTURA QUE REQUIERA EL ICBF</t>
  </si>
  <si>
    <t>Contrato 1254</t>
  </si>
  <si>
    <t xml:space="preserve">3-1-98118-19 (PAF-ICBFGS-0-084-2022)
3-1-98118-16 (PAF-ICBFGS-I-169-2022)
</t>
  </si>
  <si>
    <t xml:space="preserve">3-1-98118-19 (PAF-ICBFGS-0-084-2022)
</t>
  </si>
  <si>
    <t xml:space="preserve">
3-1-98118-16 (PAF-ICBFGS-I-169-2022)
</t>
  </si>
  <si>
    <t>PROGRAMA GENERACIONES SACÚDETE EN MATERIA DE INFRAESTRUCTURA QUE REQUIERA EL ICB. 
El contrato de Obra actualmente se encuentra suspendido por un termino de 1 mes a partir del 18 de julio de 2024- Se realizò copmite tecnico en el marco del convenio Interadministrativo 08002872021, el 25 de julio de 2024, con la finalidad de solicitar concepto tecnico de conformidad con las obligaciones del Distrito de Barrqnquilla concerniente a la actividad de demolición, asi mismo, solicitar apoyo de seguridad a la obra y su personal, factores implicitos dentro la justificaciòn a la suspensión de los contratos derivados.</t>
  </si>
  <si>
    <t>BOGOTÁ DC</t>
  </si>
  <si>
    <t>TEUSAQUILLO</t>
  </si>
  <si>
    <t>H. I. PEQUEÑOS CORAZONES</t>
  </si>
  <si>
    <t>AK 50 26 51</t>
  </si>
  <si>
    <t>50C65857</t>
  </si>
  <si>
    <t>ENGATIVÁ</t>
  </si>
  <si>
    <t>CENTRO ZONAL ENGATIVA</t>
  </si>
  <si>
    <t>KR 103 73 13</t>
  </si>
  <si>
    <t>50C367179</t>
  </si>
  <si>
    <t>REALIZAR LAS OBRAS DE ADECUACIÓN DE LA PLANTA FÍSICA DE LA REGIONAL BOGOTÁ, CENTROS ZONALES Y DEMÁS INMUEBLES ADSCRITOS AL ICBF REGIONAL BOGOTÁ PARA SU MEJORA Y CONSERVACIÓN</t>
  </si>
  <si>
    <t>14/5/2024.</t>
  </si>
  <si>
    <t>BOGOTÁ</t>
  </si>
  <si>
    <t>REGIONAL BOGOTÁ</t>
  </si>
  <si>
    <t>Carrera 50 # 26 - 51 Barrio La Esmeralda,</t>
  </si>
  <si>
    <t>CASA QUIROGA</t>
  </si>
  <si>
    <t>H I TRAVESURAS INFANTILES</t>
  </si>
  <si>
    <t>1. En atención a los actos bandalicos presentados contiguos al jardín infantil, se requiere la instalación de concertina en el cerramiento, con el objeto de brindar seguridad a la infraestructura del hogar infantil.
2. Los elementos de madera que conforman el parque y la casa de juegos y su pintura, se encuentran deteriorados por su tiempo de uso y exposición a la intemperie.
3. Se evidencian piezas de tejas de cubierta deterioradas, de igual forma, parte de la cubierta es de asbesto de cemento, el cual es un material prohibido por la Ley 1968 de 2019 a partir de 2021.</t>
  </si>
  <si>
    <t>SAN CRISTOBAL</t>
  </si>
  <si>
    <t>CENTRO DE EMERGENCIA SAN GABRIEL HOGAR INFANTIL GEORGE WILLIAMS</t>
  </si>
  <si>
    <t>KR 6 5B 04 SUR</t>
  </si>
  <si>
    <t>50S574125</t>
  </si>
  <si>
    <t>CENTRO ZONAL SAN CRISTOBAL SUR</t>
  </si>
  <si>
    <t>PUENTE ARANDA</t>
  </si>
  <si>
    <t>CENTRO ZONAL PUENTE ARANDA, CER ADOLESCENTES, JUZGADOS DE MENORES, MEDICINA LEGAL Y DEFENSORÍAS DE FAMILIA AAA0035OXUH</t>
  </si>
  <si>
    <t>Calle 12 # 30 - 35 Piso 3</t>
  </si>
  <si>
    <t>50C417459</t>
  </si>
  <si>
    <t>CREER</t>
  </si>
  <si>
    <t>KENNEDY</t>
  </si>
  <si>
    <t>CENTRO ZONAL KENNEDY</t>
  </si>
  <si>
    <t>CL 38C SUR 73A 12</t>
  </si>
  <si>
    <t>50S40349747</t>
  </si>
  <si>
    <t>HOGAR INFANTIL NUEVO KENNEDY</t>
  </si>
  <si>
    <t>BARRIOS UNIDOS</t>
  </si>
  <si>
    <t>CENTRO ZONAL BARRIOS UNIDOS</t>
  </si>
  <si>
    <t>KR 16  63 81</t>
  </si>
  <si>
    <t>50C263330</t>
  </si>
  <si>
    <t>actividades con toderos y cto de ferreteria</t>
  </si>
  <si>
    <t>USME</t>
  </si>
  <si>
    <t>CENTRO ZONAL USME</t>
  </si>
  <si>
    <t>CL 72 SUR 12 18</t>
  </si>
  <si>
    <t>50S40430115</t>
  </si>
  <si>
    <t>BOSA</t>
  </si>
  <si>
    <t>DIRECCIÓN DE PROTECCIÓN</t>
  </si>
  <si>
    <t xml:space="preserve"> CASA PREVENCIÓN BOSA</t>
  </si>
  <si>
    <t>Cl. 64 Sur #80-1</t>
  </si>
  <si>
    <t>50S450352</t>
  </si>
  <si>
    <t>El Centro Zonal está dividido en 2 inmuebles: 1 propio y 1 en arriendo</t>
  </si>
  <si>
    <t>TUNJUELITO</t>
  </si>
  <si>
    <t>CENTRO ZONAL TUNJUELITO</t>
  </si>
  <si>
    <t>KR 19A 56 08 SUR</t>
  </si>
  <si>
    <t>50S441638</t>
  </si>
  <si>
    <t>PARQUE EL REDENTOR</t>
  </si>
  <si>
    <t>Diagonal 58 SUR No. 29 -18</t>
  </si>
  <si>
    <t>50S – 40798459</t>
  </si>
  <si>
    <t>ADICION CONTRATO APORTE - MANTENIMIENTO PARQUE EL REDENTOR PARA ENTREGA AL IDRD - DADEP</t>
  </si>
  <si>
    <t xml:space="preserve"> 8/7/2024</t>
  </si>
  <si>
    <t>CAE ADOLESCENTES REDENTOR</t>
  </si>
  <si>
    <t>DG 58 S 29 18</t>
  </si>
  <si>
    <t>50S373175</t>
  </si>
  <si>
    <t>ADICION CONTRATO DE APORTES - MANTENIMIENTO ESPECIALIZADO Y ADECUACIONES CAE ADOLESCENTES</t>
  </si>
  <si>
    <t xml:space="preserve">ESTUDIOS Y DISEÑOS PARA EL REFORZAMIENTO ESTRUCTURAL Y SISMICA DE LA ESTRUCTURA DE LA CAPILLA CAE EL REDENTOR Y EDIFICACIONES ALEDAÑAS, BOGOTA, D.C.
Levantamiento Arquitectónico y Estructural 
Estudio Geotécnico y de Suelos 
Diagnóstico y Estudio de Patología 
(Incluye Ensayos y Resultados de Laboratorio
Análisis de Vulnerabilidad Sísmica 
Diseño de Reforzamiento Estructural 
Presupuesto, APU y Cantidades de Obra
</t>
  </si>
  <si>
    <t xml:space="preserve">COTIZACIÓN  278.941.088,
se está tramitando la solicitud de vigencias futuras para definición de viabilidad. 
</t>
  </si>
  <si>
    <t>CAE NUEVO EL REDENTOR</t>
  </si>
  <si>
    <t>CONTRATAR LA ELABORACIÓN DE DIAGNÓSTICOS, ESTUDIOS TÉCNICOS, DISEÑOS Y LA EJECUCIÓN DE LAS OBRAS Y/O ADECUACIONES REQUERIDAS Y PRIORIZADAS POR EL ICBF PARA LA PRIMERA FASE DE LA UNIDAD APLICATIVA EL REDENTOR, EN LA CIUDAD DE BOGOTÁ D.C.”</t>
  </si>
  <si>
    <t>PAF-ICBF-O-056-2024</t>
  </si>
  <si>
    <t>PAF-ICBF-I-052-2024</t>
  </si>
  <si>
    <t>CAE JOVENES EL REDENTOR</t>
  </si>
  <si>
    <t>NA</t>
  </si>
  <si>
    <t>PAF-ATICBF-O-082-2022-01</t>
  </si>
  <si>
    <t>PAF-ATICBF-I-166-2022-01</t>
  </si>
  <si>
    <t>HOGAR FEMENINO EL REDENTOR</t>
  </si>
  <si>
    <t>ADICION CONTRATO DE APROTE - COMPRE E INSTALACION DE TRANSFORMADOR</t>
  </si>
  <si>
    <t>CHAPINERO</t>
  </si>
  <si>
    <t>FUNDACIONES</t>
  </si>
  <si>
    <t>FUNDACION CASA LA MADRE Y EL NIÑO- CASA UNIVERSITARIA</t>
  </si>
  <si>
    <t>CL 40B BIS  13 20</t>
  </si>
  <si>
    <t>50C1416975</t>
  </si>
  <si>
    <t xml:space="preserve">las necesidades de mantenimiento las atienden los comodatario </t>
  </si>
  <si>
    <t>HOGAR INFANTIL GERONA</t>
  </si>
  <si>
    <t>CL 4 71C 56</t>
  </si>
  <si>
    <t>50C195227</t>
  </si>
  <si>
    <t>HOGAR INFANTIL LOS GATICOS</t>
  </si>
  <si>
    <t>CL 35 SUR 51 52</t>
  </si>
  <si>
    <t>50S213378</t>
  </si>
  <si>
    <t>HOGAR INFANTIL CAFETERITO</t>
  </si>
  <si>
    <t>CL 33A 14 38</t>
  </si>
  <si>
    <t>50C387281</t>
  </si>
  <si>
    <t>ANTONIO NARIÑO</t>
  </si>
  <si>
    <t>HOGAR INFANTIL JAIRO ANIBAL NIÑO</t>
  </si>
  <si>
    <t>KR 25 16 23 SUR</t>
  </si>
  <si>
    <t>50S285781</t>
  </si>
  <si>
    <t>HOGAR INFANTIL TIMIZA</t>
  </si>
  <si>
    <t>TV 74 40I 71 SUR</t>
  </si>
  <si>
    <t>50S40349739</t>
  </si>
  <si>
    <t>HOGAR INFANTIL LOS EUCALIPTOS</t>
  </si>
  <si>
    <t>KR 53B BIS 4C 97</t>
  </si>
  <si>
    <t>50C436026</t>
  </si>
  <si>
    <t>30/062024</t>
  </si>
  <si>
    <t>adecuaciones y mantenimiento HI Eucaliptos</t>
  </si>
  <si>
    <t>PAF-ATICBF-O-078-2022-01</t>
  </si>
  <si>
    <t xml:space="preserve">PAF-ATICBF-I-162-2022-01 </t>
  </si>
  <si>
    <t>HOGAR INFANTIL GRANDES SUEÑOS</t>
  </si>
  <si>
    <t>CL 25 BIS 39A 29</t>
  </si>
  <si>
    <t>50C103722</t>
  </si>
  <si>
    <t>SANTA FE</t>
  </si>
  <si>
    <t>HOGAR INFANTIL ANGELES DEL SABER</t>
  </si>
  <si>
    <t>KR 4A 26A 39</t>
  </si>
  <si>
    <t>50C226805</t>
  </si>
  <si>
    <t>USAQUÉN</t>
  </si>
  <si>
    <t>HOGAR INFANTIL DUMBO</t>
  </si>
  <si>
    <t>CL 161A 7B 59</t>
  </si>
  <si>
    <t>50N8644</t>
  </si>
  <si>
    <t>LOS MARTIRES</t>
  </si>
  <si>
    <t>CDI SEDE EL VERGEL</t>
  </si>
  <si>
    <t>CL 2A 23 60</t>
  </si>
  <si>
    <t>50C559478</t>
  </si>
  <si>
    <t>CDI FIGURITAS SEDE I</t>
  </si>
  <si>
    <t>KR 23 164 96</t>
  </si>
  <si>
    <t>50N453248</t>
  </si>
  <si>
    <t>CETI</t>
  </si>
  <si>
    <t>FUNDACION CETI - PROTECCION</t>
  </si>
  <si>
    <t>CL 67 28A 35</t>
  </si>
  <si>
    <t>50C459962</t>
  </si>
  <si>
    <t>CDI SEDE LAS NIEVES</t>
  </si>
  <si>
    <t>KR 4  23 14</t>
  </si>
  <si>
    <t>50C312008</t>
  </si>
  <si>
    <t>ENGATIVA</t>
  </si>
  <si>
    <t>HOGAR INFANTIL EL MUNDO DEL JUGUETE</t>
  </si>
  <si>
    <t>CL 75 69 P 44</t>
  </si>
  <si>
    <t>50C126418</t>
  </si>
  <si>
    <t>HOGAR INFANTIL EL ANGEL DE LA GUARDA</t>
  </si>
  <si>
    <t>KR 70B 71 18</t>
  </si>
  <si>
    <t>50C435970</t>
  </si>
  <si>
    <t>HOGAR INFANTIL PULGARCITO</t>
  </si>
  <si>
    <t>KR 89 66A 42</t>
  </si>
  <si>
    <t>50C173146</t>
  </si>
  <si>
    <t>1. Se requiere mantenimiento del cielo raso (ISOPOR) en salones.
2. Se evidencian piezas de tejas de cubierta deterioradas, de igual forma, parte de la cubierta es de asbesto de cemento, el cual es un material prohibido por la Ley 1968 de 2019 a partir de 2021.</t>
  </si>
  <si>
    <t>SUBA</t>
  </si>
  <si>
    <t>HOGAR INFANTIL MI PEQUEÑO MUNDO</t>
  </si>
  <si>
    <t>KR 70C 102 08</t>
  </si>
  <si>
    <t>50N14253</t>
  </si>
  <si>
    <t>HOGAR INFANTIL ENMANUEL</t>
  </si>
  <si>
    <t>DG 52 S 26 42</t>
  </si>
  <si>
    <t>50S459455</t>
  </si>
  <si>
    <t>CDI CANADA SEDE C</t>
  </si>
  <si>
    <t>KR 12 8 75 SUR</t>
  </si>
  <si>
    <t>50S300028</t>
  </si>
  <si>
    <t>1. Se evidencia cubierta deteriorada, por lo cual se requiere realizar cambio total.
2. Se requiere se realice mantenimiento a las juntas en las baterías sanitarias.</t>
  </si>
  <si>
    <t>HOGAR INFANTIL GUACAMAYAS</t>
  </si>
  <si>
    <t>KR 2G 37A 60 SUR</t>
  </si>
  <si>
    <t>50S40170245</t>
  </si>
  <si>
    <t>1. Se requiere realizar mantenimiento preventivo a la cubierta y correctivo a la pintura de la cancha de recreación.
2. Se evidencia deterioro en el cerramiento perimetral, asimismo, tener en cuenta la instalación de concertina para el nuevo cerramiento por la los altos índices de delincuencia presentado alrededor de la edificación.</t>
  </si>
  <si>
    <t>FUNDACIÓN EDUCAR COLOMBIA EDUCOL.- PROTECCION</t>
  </si>
  <si>
    <t>KR 67 12A 32</t>
  </si>
  <si>
    <t>50C347522</t>
  </si>
  <si>
    <t>inmueble desocupado</t>
  </si>
  <si>
    <t>HOGAR INFANTIL NIÑOS DEL PROGRESO</t>
  </si>
  <si>
    <t>CL 94 57 56</t>
  </si>
  <si>
    <t>50C378528</t>
  </si>
  <si>
    <t>HOGAR INFANTIL HORMIGUITA</t>
  </si>
  <si>
    <t>KR 24 35 20</t>
  </si>
  <si>
    <t>50C424089</t>
  </si>
  <si>
    <t xml:space="preserve">CENTRO ZONAL USAQUEN </t>
  </si>
  <si>
    <t>CL 163A 13B 50</t>
  </si>
  <si>
    <t>50N761341</t>
  </si>
  <si>
    <t>FUNDACION CARDIO INFANTIL</t>
  </si>
  <si>
    <t>HOGAR INFANTIL MARIPOSAS</t>
  </si>
  <si>
    <t>KR 53 102A 28</t>
  </si>
  <si>
    <t>50N20584224</t>
  </si>
  <si>
    <t>HOGAR INFANTIL SANTA ANA</t>
  </si>
  <si>
    <t>CL 55 70D 54</t>
  </si>
  <si>
    <t>50C8989</t>
  </si>
  <si>
    <t>HOGAR INFANTIL DULCES SUEÑOS</t>
  </si>
  <si>
    <t>CL 57 57A 57</t>
  </si>
  <si>
    <t>50C1720865</t>
  </si>
  <si>
    <t>CDI CANADA SEDE B</t>
  </si>
  <si>
    <t>KR 9 ESTE 30B 30 SUR</t>
  </si>
  <si>
    <t>50S550245</t>
  </si>
  <si>
    <t>1. Se requiere realizar mantenimiento correctivo a los pisos por deterioro, ya que, estos presentan grietas o perdida del esmalte en las cerámicas.
2. Se observa que en la cubierta se encuentran piezas del tejado rotas o deterioradas para cambio, igualmente que en el cielo raso.</t>
  </si>
  <si>
    <t>CDI CANADA SEDE G</t>
  </si>
  <si>
    <t>1. Se evidencia en la cubierta existente en material "teja traslucida" y de "fibrocemento", afectación por el tiempo de uso, toda vez que las tejas se encuentran en mal estado, adicionalmente, se requiere ajustar algunas láminas de teja que ya no cuentan con la instalación correcta.</t>
  </si>
  <si>
    <t>CDI QUIRIGUA</t>
  </si>
  <si>
    <t>TV 94L 80C 40</t>
  </si>
  <si>
    <t>50C243901</t>
  </si>
  <si>
    <t>HOGAR INFANTIL MANDALAY</t>
  </si>
  <si>
    <t>CL 5B 73B 26</t>
  </si>
  <si>
    <t>50C112604</t>
  </si>
  <si>
    <t>HOGAR INFANTIL LA MACARENA</t>
  </si>
  <si>
    <t>CL 24B 27A 16</t>
  </si>
  <si>
    <t>50C893718</t>
  </si>
  <si>
    <t>CDI GARCES NAVAS</t>
  </si>
  <si>
    <t>DG 78 A BIS 105 26</t>
  </si>
  <si>
    <t>50C1463822</t>
  </si>
  <si>
    <t>HOGAR INFANTIL SEMILLITAS DE MOSTAZA</t>
  </si>
  <si>
    <t>CL 88 90D 20 IN 0</t>
  </si>
  <si>
    <t>50C1724115</t>
  </si>
  <si>
    <t>RAFAEL URIBE URIBE</t>
  </si>
  <si>
    <t>HOGAR INFANTIL MOLINOS DE ILUSIONES</t>
  </si>
  <si>
    <t>KR 5D 48M 15 SUR</t>
  </si>
  <si>
    <t>50S40344645</t>
  </si>
  <si>
    <t>HOGAR INFANTIL HORIZONTES INFANTILES</t>
  </si>
  <si>
    <t>DG 82B 79 30</t>
  </si>
  <si>
    <t>50C1712808</t>
  </si>
  <si>
    <t>HOGAR INFANTIL ANGELES DE AMOR</t>
  </si>
  <si>
    <t>KR 62 70C 53</t>
  </si>
  <si>
    <t>50C478700</t>
  </si>
  <si>
    <t>HOGAR INFANTIL EL VELERO</t>
  </si>
  <si>
    <t>KR 38B 1D 34</t>
  </si>
  <si>
    <t>50C1788858</t>
  </si>
  <si>
    <t>HOGAR INFANTIL EL PARAISO</t>
  </si>
  <si>
    <t>CL 56 36A 32</t>
  </si>
  <si>
    <t>50C484381</t>
  </si>
  <si>
    <t>HOGAR INFANTIL BURBUJITAS CON CORAZON</t>
  </si>
  <si>
    <t>CL 66 14 58</t>
  </si>
  <si>
    <t>50C313953</t>
  </si>
  <si>
    <t>HOGAR INFANTIL CAMPANITA MELODIOSA</t>
  </si>
  <si>
    <t>KR 22 28B 12 SUR</t>
  </si>
  <si>
    <t>50S40349741</t>
  </si>
  <si>
    <t>HOGAR INFANTIL EL BURRRO FLAUTISTA</t>
  </si>
  <si>
    <t>CL 54A SUR 31 12</t>
  </si>
  <si>
    <t>50S460120</t>
  </si>
  <si>
    <t>HOGAR INFANTIL CORAZONCITOS</t>
  </si>
  <si>
    <t>KR 44 24A 13</t>
  </si>
  <si>
    <t>50C440535</t>
  </si>
  <si>
    <t>HOGAR INFANTIL EL TAMBORCITO ENCANTADO</t>
  </si>
  <si>
    <t>KR 38 9 05 SUR</t>
  </si>
  <si>
    <t>50S17936</t>
  </si>
  <si>
    <t>HOGAR INFANTIL LAS VIOLETAS</t>
  </si>
  <si>
    <t>CL 1H 31B 15</t>
  </si>
  <si>
    <t>50C471313</t>
  </si>
  <si>
    <t>ASOCIACIONES</t>
  </si>
  <si>
    <t>ASOC NUEVO FUTURO COLOMBIA-CASA UNIVERSITARIA</t>
  </si>
  <si>
    <t>TV 7 BIS A 108A 19</t>
  </si>
  <si>
    <t>50N275704</t>
  </si>
  <si>
    <t>HOGAR INFANTIL SUEÑOS Y AVENTURAS</t>
  </si>
  <si>
    <t>KR 19 49 45</t>
  </si>
  <si>
    <t>50C508241</t>
  </si>
  <si>
    <t>C.Z BOSA</t>
  </si>
  <si>
    <t>Calle 65 Sur # 80 C - 56</t>
  </si>
  <si>
    <t>FONTIBON</t>
  </si>
  <si>
    <t xml:space="preserve"> C.Z FONTIBON</t>
  </si>
  <si>
    <t>Calle 23 D # 100 - 26</t>
  </si>
  <si>
    <t>El inmueble esta en arriendo,  tiene un área aproximada de 382 m2. de acuerdo a la Guía de centros zonales se requiere un área de  462 m2 para el personal que se tiene.
Osea hacen falta 113 m2, estos m2 no tienen contemplado los profesionales que se vincularían en el plan de fortalecimiento de los defensorías de familia, si se requiere.</t>
  </si>
  <si>
    <t>MÁRTIRES</t>
  </si>
  <si>
    <t>C.Z MARTIRES</t>
  </si>
  <si>
    <t>Calle 13 # 31 - 04</t>
  </si>
  <si>
    <t>TRASLADO SEDE PROPIA</t>
  </si>
  <si>
    <t>Se traslada a un inmueble propio CESPA de Puente Aranda</t>
  </si>
  <si>
    <t>C.Z. RAFAEL URIBE</t>
  </si>
  <si>
    <t>Carrera 21 # 24 - 18 Sur</t>
  </si>
  <si>
    <t>CARRERA 50 # 26- 51</t>
  </si>
  <si>
    <t>CONTRATAR LAS ACTIVIDADES DE OBRA NECESARIAS PARA LA ADECUACIÓN Y FINALIZACIÓN DEL PROYECTO DESTINADO PARA EL CENTRO ZONAL RAFAEL URIBE.</t>
  </si>
  <si>
    <t>REVIVIR</t>
  </si>
  <si>
    <t>C.E. REVIVIR</t>
  </si>
  <si>
    <t>Calle 53 # 66 C - 45</t>
  </si>
  <si>
    <t>C.Z SANTA FE</t>
  </si>
  <si>
    <t>Calle 22 A # 2 - 26</t>
  </si>
  <si>
    <t xml:space="preserve"> C.Z SUBA</t>
  </si>
  <si>
    <t>Av. Carrera 58 # 128 B - 94 Pisos 2, 3 y 4</t>
  </si>
  <si>
    <t>KENNEDY CENTRAL</t>
  </si>
  <si>
    <t>C.Z KENNEDY CENTRAL</t>
  </si>
  <si>
    <t>Calle 35 A Sur # 78 - 58</t>
  </si>
  <si>
    <t>BOLIVAR</t>
  </si>
  <si>
    <t>C.Z CIUDAD BOLIVAR</t>
  </si>
  <si>
    <t>Transversal 17 A Bis # 64 - 09 Sur</t>
  </si>
  <si>
    <t>H.I. CHIQUILINES</t>
  </si>
  <si>
    <t>CL 51 4 71</t>
  </si>
  <si>
    <t>50C1118076</t>
  </si>
  <si>
    <t>H.I. SOL SOLECITO</t>
  </si>
  <si>
    <t>KR 92 151 96</t>
  </si>
  <si>
    <t>50N423916</t>
  </si>
  <si>
    <t>H.I. SOñANDO CAMINOS</t>
  </si>
  <si>
    <t>CL 44 SUR 7 A 26 ESTE MJ</t>
  </si>
  <si>
    <t>50S430721</t>
  </si>
  <si>
    <t>H.I.  RAFAEL GARCIA HERREROS</t>
  </si>
  <si>
    <t>KR 73A 81B 30</t>
  </si>
  <si>
    <t>50C1495587</t>
  </si>
  <si>
    <t>CASITA ENCANTADA FUNDACION SEMILLAS DE AMOR</t>
  </si>
  <si>
    <t>AK 72 180 84</t>
  </si>
  <si>
    <t>50N1095578</t>
  </si>
  <si>
    <t>HI. NAZARETH</t>
  </si>
  <si>
    <t>TV 77 81 G 21</t>
  </si>
  <si>
    <t>50C</t>
  </si>
  <si>
    <t>HOGAR INFANTIL COMPARTIR SUBA II</t>
  </si>
  <si>
    <t>CL 152 C 117 06 ( KR. 128 146 40)</t>
  </si>
  <si>
    <t>50N20048986</t>
  </si>
  <si>
    <t>HOGAR INFANTIL COMPARTIR SUBA III</t>
  </si>
  <si>
    <t>CL 149 117-35 ( KR 117 147A 17)</t>
  </si>
  <si>
    <t>50N20430187</t>
  </si>
  <si>
    <t>HI BOCHICA COMPARTIR</t>
  </si>
  <si>
    <t>CL 87 102 55</t>
  </si>
  <si>
    <t>50C1506842</t>
  </si>
  <si>
    <t>CDI PEQUELLAS SEMILLITAS</t>
  </si>
  <si>
    <t>Transversal 12a Este &amp;, Cl. 100a</t>
  </si>
  <si>
    <t>HI MOLINOS DE ILUSIONES</t>
  </si>
  <si>
    <t>Cra. 5d #48m Sur15</t>
  </si>
  <si>
    <t>1. Se requiere reemplazo de cerramiento, toda vez que el que se encuentra actualmente está a punto de volcarse por la inclinación pronunciada que presenta.
2. En el pórtico de ingreso se evidencia acero oxidado a la vista por el desprendimiento del concreto, lo cual provoca la pérdida de adherencia entre el acero de refuerzo y el concreto, lo cual provoca la exfoliación y laminación, hecho que prodría afectar la estabilidad de la estructura.</t>
  </si>
  <si>
    <t>HI ANGELES DEL SABER</t>
  </si>
  <si>
    <t>1. Se evidencia presencia de humedad en sótano, jardín y patio de gran magnitud.
2. Se requiere mantenimiento preventivo en la cubierta compuesta por teja tipo colonial.
3. Se recomienda la revisión de la estructura de cubierta, por su antigüedad.</t>
  </si>
  <si>
    <t>HI LAS AGUAS</t>
  </si>
  <si>
    <t>1. Se requiere la verificación estructural de la edificación para comprobar el estado de la misma de acuerdo al reglamento sismo resistente Colombiano y si hay lugar a reforzamiento, adicionalmente, se evidencia humedad en la parte inferior de los muros perimetrales.
 2. Estructura de cubierta en madera en condición de mantenimiento general, las tejas y demás elementos que conforman la cubierta en condiciones avanzadas de deterioro, se evidencia presencia de vegetación.</t>
  </si>
  <si>
    <t>HI LIDERES AMBIENTALES</t>
  </si>
  <si>
    <t>1. Se evidencia el deterioro por oxidación del cerramiento sobre la calle 26, asimismo, se encuentra inclinado y su  altura no brinda se presta para ingreso de personas ajenas al establecimiento. 
2. Se observa deterioro en cubierta y estructura de la misma en pasillo posterior del hogar infantil.
3. No se evidencian canaletas ni bajantes, por lo cual se presenta frecuentemente humedad en varias zonas de la edificación principal.</t>
  </si>
  <si>
    <t> </t>
  </si>
  <si>
    <t>SAN JACINTO</t>
  </si>
  <si>
    <t>HOGAR INFANTIL C. LOS ANGELES CARACOLI</t>
  </si>
  <si>
    <t xml:space="preserve">C 20 39 07          </t>
  </si>
  <si>
    <t>621019</t>
  </si>
  <si>
    <t>TURBANÁ</t>
  </si>
  <si>
    <t>HOGAR INFANTIL MI PORVENIR</t>
  </si>
  <si>
    <t>C 13 14 23</t>
  </si>
  <si>
    <t>06022503</t>
  </si>
  <si>
    <t>CARTAGENA DE INDIAS</t>
  </si>
  <si>
    <t>HOGAR INFANTIL EL PALOMAR.</t>
  </si>
  <si>
    <t>D 26A 48A 36 MZ 38 LO 1</t>
  </si>
  <si>
    <t>6021501</t>
  </si>
  <si>
    <t>Requiere intervención enn el muro de cerramiento, requiere consultoria.</t>
  </si>
  <si>
    <t>TURBACO</t>
  </si>
  <si>
    <t>HIC ILUSIÓN DE YURBACO CALLE REAL</t>
  </si>
  <si>
    <t>C 17 12 29</t>
  </si>
  <si>
    <t>0603069</t>
  </si>
  <si>
    <t>MAGANGUÉ</t>
  </si>
  <si>
    <t>HOGAR INFANTIL LOS NARANJOS.</t>
  </si>
  <si>
    <t xml:space="preserve">C 17A 16 48                     </t>
  </si>
  <si>
    <t>6428008</t>
  </si>
  <si>
    <t>EL GUAMO</t>
  </si>
  <si>
    <t>HOGAR INFANTIL LOS CLARINES.</t>
  </si>
  <si>
    <t>D 18 17 65</t>
  </si>
  <si>
    <t>06227569</t>
  </si>
  <si>
    <t>SANTA CRUZ DE MOMPOX</t>
  </si>
  <si>
    <t>HOGAR INFANTIL EL LIMONAR</t>
  </si>
  <si>
    <t>C 20 2 81</t>
  </si>
  <si>
    <t>065653</t>
  </si>
  <si>
    <t>SANTA ROSA DEL SUR</t>
  </si>
  <si>
    <t>HOGAR MULTIPLE SANTA ROSA DEL SUR.</t>
  </si>
  <si>
    <t>C 10 14 36</t>
  </si>
  <si>
    <t>6810986</t>
  </si>
  <si>
    <t>CENTRO ZONAL MAGANGUE</t>
  </si>
  <si>
    <t xml:space="preserve">C 15 6 36    </t>
  </si>
  <si>
    <t>64311</t>
  </si>
  <si>
    <t>EL CARMEN DE BOLÍVAR</t>
  </si>
  <si>
    <t>CENTRO ZONAL CARMEN DE BOLÍVAR.</t>
  </si>
  <si>
    <t xml:space="preserve">C 25 47 17    </t>
  </si>
  <si>
    <t>629122</t>
  </si>
  <si>
    <t>Mantenimietno de cubierta, pintura</t>
  </si>
  <si>
    <t>CENTRO ZONAL HISTORICO Y DEL CARIBE NORTE</t>
  </si>
  <si>
    <t xml:space="preserve">C 43 14A 34   </t>
  </si>
  <si>
    <t>6073054</t>
  </si>
  <si>
    <t>CENTRO ZONAL DE LA VIRGEN Y TURISTICO.</t>
  </si>
  <si>
    <t xml:space="preserve">C 31B 56 50           </t>
  </si>
  <si>
    <t>6074478</t>
  </si>
  <si>
    <t>Se requiere consultoria para el diseño de la estructura de cubierta y muro de cerramiento</t>
  </si>
  <si>
    <t>ESTRUCTURACIÓN</t>
  </si>
  <si>
    <t>CENTRO ZONAL MOMPOX</t>
  </si>
  <si>
    <t xml:space="preserve">C 19 1A 12            </t>
  </si>
  <si>
    <t>6512166</t>
  </si>
  <si>
    <t>Mantenimiento del CZ Mompox en cubierta, distrución de espacios internos, modificación de red electrica, puertas.</t>
  </si>
  <si>
    <t>SIMITÍ</t>
  </si>
  <si>
    <t>CENTRO ZONAL SIMITI.</t>
  </si>
  <si>
    <t xml:space="preserve">C 11 8 35      </t>
  </si>
  <si>
    <t>684423</t>
  </si>
  <si>
    <t>Obras de mantenimiento y reparación locativa</t>
  </si>
  <si>
    <t xml:space="preserve"> CAE TURBACO</t>
  </si>
  <si>
    <t>C 27 26 142</t>
  </si>
  <si>
    <t>Mantenimiento de cuartos frios, ptar, ptap</t>
  </si>
  <si>
    <t xml:space="preserve">PAF-ICBF-O-007-2018 </t>
  </si>
  <si>
    <t xml:space="preserve">PAF-ICBF-I-008-2018 </t>
  </si>
  <si>
    <t>CENTRO ZONAL TURBACO</t>
  </si>
  <si>
    <t>EDIFICIO CONCAS - SEDE REGIONAL</t>
  </si>
  <si>
    <t>C 32B 8A 50 OF 16 02</t>
  </si>
  <si>
    <t>06016408</t>
  </si>
  <si>
    <t xml:space="preserve">Traslado parcial </t>
  </si>
  <si>
    <t>ARCHIVO DE GESTION</t>
  </si>
  <si>
    <t>HOGAR INFANTIL LOS LUCEROS</t>
  </si>
  <si>
    <t xml:space="preserve">TV 23 AVDA EL LAGO </t>
  </si>
  <si>
    <t>60100316</t>
  </si>
  <si>
    <t>consultoria para el diseño de parte del muro de cerramiento</t>
  </si>
  <si>
    <t>HOGAR INFANTIL LAS GAVIOTAS</t>
  </si>
  <si>
    <t>TV 57 21 a 17 ; MI N° 060-4837</t>
  </si>
  <si>
    <t>HOGAR INFANTIL ESPAÑA</t>
  </si>
  <si>
    <t xml:space="preserve">C 30 44D 71              </t>
  </si>
  <si>
    <t>HOGAR INFANTIL MADRE MATILDE</t>
  </si>
  <si>
    <t>BARRIO FREDONIA CALLE 38 77 317</t>
  </si>
  <si>
    <t>060121595</t>
  </si>
  <si>
    <t>HOGAR INFANTIL BOSTON</t>
  </si>
  <si>
    <t>K 48  31B 42</t>
  </si>
  <si>
    <t>HOGAR INFANTIL PASACABALLOS</t>
  </si>
  <si>
    <t xml:space="preserve">CORREGIMIENTO DE PASACABALLOS </t>
  </si>
  <si>
    <t>SOPLAVIENTO</t>
  </si>
  <si>
    <t>INMUEBLE DONDE FUNCIONA EL HOGAR INFANTIL DULCES SUEÑOS</t>
  </si>
  <si>
    <t xml:space="preserve">C LA CANDELARIA 11 60 </t>
  </si>
  <si>
    <t>6036279</t>
  </si>
  <si>
    <t>HIC EL PESCADOR</t>
  </si>
  <si>
    <t xml:space="preserve">CORREGIMIENTO DE LA BOQUILLA  </t>
  </si>
  <si>
    <t>CALAMAR</t>
  </si>
  <si>
    <t>HOGAR INFANTIL KALAMARY</t>
  </si>
  <si>
    <t>CARMEN DE BOLÍVAR</t>
  </si>
  <si>
    <t>EL HOGAR INFANTIL EL FARO</t>
  </si>
  <si>
    <t xml:space="preserve">K 10 72 41 </t>
  </si>
  <si>
    <t>CIP</t>
  </si>
  <si>
    <t>FUNDACION TALID</t>
  </si>
  <si>
    <t>C 29 28 41 Cartagena de Indias</t>
  </si>
  <si>
    <t>06028843</t>
  </si>
  <si>
    <t>Consultoria para muro de cerramiento, presupuesto en revisión de la regional</t>
  </si>
  <si>
    <t>SANTA ROSA DE VITERBO</t>
  </si>
  <si>
    <t>HOGAR INFANTIL SANTA ROSA DE VITERBO</t>
  </si>
  <si>
    <t>.CARRERA  3  N° 9  -  93 /95  H. I. SANTA ROSA DE VITERBO</t>
  </si>
  <si>
    <t>074</t>
  </si>
  <si>
    <t>BOYACÁ</t>
  </si>
  <si>
    <t>MONIQUIRÁ</t>
  </si>
  <si>
    <t xml:space="preserve"> HOGAR INFANTIL MONIQUIRA</t>
  </si>
  <si>
    <t>K 12 18 80</t>
  </si>
  <si>
    <t>839665</t>
  </si>
  <si>
    <t xml:space="preserve">PINTURA GENERAL INTERIOR Y EXTERIOR                                                                                 
MANTENIMIENTO Y REPARACIÓN DE LA CUBIERTA                                          
MANTENIMIENTO Y REPARACIÓN DE UNIDADES SANITARIAS    
</t>
  </si>
  <si>
    <t>SOATÁ</t>
  </si>
  <si>
    <t>HOGAR INFANTIL SOATA</t>
  </si>
  <si>
    <t>K 2 9 29</t>
  </si>
  <si>
    <t>931188</t>
  </si>
  <si>
    <t xml:space="preserve">MANTENIMIENTO Y REEMPLAZO DE CUBIERTA. 
PINTURA INTERIOR Y EXTERIOR 
MANTENIMIENTO DE MUROS
MANTENIMIENTNO Y REEMPLAZO DE UNIDADES SANITARIAS 
MANTENIMIENTO DEL SALON DE COMEDOR 
MANTENIMIENTO Y REEMPLAZO DE PISOS 
</t>
  </si>
  <si>
    <t>MANTENIMIENTOS REALIZADOS POR LA ALCALDIA DE SOATA</t>
  </si>
  <si>
    <t>PUERTO BOYACÁ</t>
  </si>
  <si>
    <t xml:space="preserve"> HOGAR INFANTIL HUELLITAS DEL FUTURO</t>
  </si>
  <si>
    <t>K 3A 15  74  85</t>
  </si>
  <si>
    <t>881108</t>
  </si>
  <si>
    <t>MANTENIMIENTOS Y ADECUACIONES EN GENERAL (MANTENIMIENTO O CAMBIO ALUMINIO VENTANERIA, MANTENIMIENTO APARATOS SANITARIOS, MANTENIMIENTO CIELO RASO).</t>
  </si>
  <si>
    <t>EL COCUY</t>
  </si>
  <si>
    <t xml:space="preserve"> HOGAR INFANTIL EL NEVADO DEL COCUY</t>
  </si>
  <si>
    <t xml:space="preserve">K 4 7 39 </t>
  </si>
  <si>
    <t>7624893</t>
  </si>
  <si>
    <t>MANTENIMIENTOS Y ADECUACIONES EN GENERAL (RESANES, PINTURA INTERIOR Y EXTERIOR, CAMBIO ENCHAPES DE PISO, CAMBIO O LIMPIEZA DE BAJANTES)</t>
  </si>
  <si>
    <t>GUATEQUE</t>
  </si>
  <si>
    <t>HOGAR INFANTIL JOSE AVELLANEDA</t>
  </si>
  <si>
    <t>TRASNV.  5  6A 07</t>
  </si>
  <si>
    <t>792665</t>
  </si>
  <si>
    <t>DUITAMA</t>
  </si>
  <si>
    <t>HOGAR INFANTIL MENTES CREATIVAS Y GRANDES TALENTOS</t>
  </si>
  <si>
    <t xml:space="preserve">K 19A 20 37 57        </t>
  </si>
  <si>
    <t>7417342</t>
  </si>
  <si>
    <t xml:space="preserve">MANTENIMIENTO Y CAMBIO DE PUERTAS Y VENTANAS 
MANTENIMIENTO Y ADECUACIÓN DE BATERÍAS SANITARIAS 
MANTENIMIENTO E INSTALACIÓN DE ACOMETIDAS Y SALIDAS ELÉCTRICAS
MANTENIMIENTO Y ADECUACIÓN COMEDOR 
MANTENIMIENTO Y ADECUACIÓN CUBIERTA
MANTENIMIENTO Y CAMBIO DE PISOS 
MANTENIMIENTO Y ADECUACIÓN DE ESCALERAS ACCESO AL SEGUNDO PISO
TRASLADO TRANSFORMADOR A LA PARTE EXTERIOR DEL HOGAR INFANTIL
PINTURA INTERIOR Y EXTERIOR 
</t>
  </si>
  <si>
    <t>SAMACÁ</t>
  </si>
  <si>
    <t>HOGAR INFANTIL SAMACÁ</t>
  </si>
  <si>
    <t>K 9 8 60</t>
  </si>
  <si>
    <t>7010586</t>
  </si>
  <si>
    <t xml:space="preserve">MANTENIMIENTO Y CAMBIO DE VENTANAS 
MANTENIMIENTO Y ADECUACIÓN DE UNIDADES SANITARIAS 
MANTENIMIENTO DE PISOS
MANTENIMIENTO DE TECHOS Y CUBIERTA
PINTURA INTERIOR Y EXTERIOR 
</t>
  </si>
  <si>
    <t>GARAGOA</t>
  </si>
  <si>
    <t>HOGAR INFANTIL GARAGOA</t>
  </si>
  <si>
    <t xml:space="preserve">C 12 9 40 46     </t>
  </si>
  <si>
    <t>781110</t>
  </si>
  <si>
    <t xml:space="preserve">AMPLIACION DE LA INFRAESTRCUTURA 
MANTENIMIENTO DE CUBIERTA </t>
  </si>
  <si>
    <t>SE EJECUTO MANTENIMIENTO EN LA VIGENCIA 2023 POR LA SUMA DE $112.000.000</t>
  </si>
  <si>
    <t>RÁQUIRA</t>
  </si>
  <si>
    <t>HOGAR INFANTIL EL OASIS DE RAQUIRA</t>
  </si>
  <si>
    <t>K 3 2 14</t>
  </si>
  <si>
    <t>721061</t>
  </si>
  <si>
    <t xml:space="preserve">MANTENIMIENTO E IMPERMEABILIZACION DE MUROS (SE PRESENTA HUMEDADES EN EL SALÓN DE NIVEL JARDÍN).          
MANTENIMIENTO CUBIERTAS DE SALA - CUNA Y BAÑOS DE PÁRVULOS IMPERMEABILIZACIÓN DE MUROS   
REPOSICION DE CIELO RASO
</t>
  </si>
  <si>
    <t>SOGAMOSO</t>
  </si>
  <si>
    <t>HOGAR INFANTIL EL JARDIN DE SOGAMOSO</t>
  </si>
  <si>
    <t xml:space="preserve">K 16A 13A 27 31  </t>
  </si>
  <si>
    <t>95415</t>
  </si>
  <si>
    <t>CAMBIO DE CUBIERTA, BATERÍAS SANITARIAS, ENCHAPE, PISOS</t>
  </si>
  <si>
    <t>TUNJA</t>
  </si>
  <si>
    <t>HOGAR INFANTIL SAN ANTONIO DE TUNJA</t>
  </si>
  <si>
    <t>C 12 4 06</t>
  </si>
  <si>
    <t>7011970</t>
  </si>
  <si>
    <t>REFORZAMIENTO ESTRUCTURAL 
ADECUACIONES 
BATERIAS SANITARIAS
INSTALACIONES ELECTRICAS</t>
  </si>
  <si>
    <t>HOGAR INFANTIL LA MAGDALENA</t>
  </si>
  <si>
    <t>CALLE 4 No. 25-14</t>
  </si>
  <si>
    <t xml:space="preserve">DEMOLICIÓN Y RECOSTRUCCIÓN TOTAL DE LA INFRAESTRUCTURA.
DEMOLICIÓN Y RECONSTRUCCIÓN DE UN MURO COLINDANTE CON OTRA INFRAESTRUCTURA DE LA ALCALDÍA.
</t>
  </si>
  <si>
    <t>HOGAR INFANTIL PERSONITAS BARRIO BOLIVAR DE TUNJA</t>
  </si>
  <si>
    <t>C 2 14A 28</t>
  </si>
  <si>
    <t>7072407</t>
  </si>
  <si>
    <t xml:space="preserve">MANTENIMIENTO Y REEMPLAZO DE UNIDADES SANITARIAS 
MANTENIMIENTOS Y ADECUACIONES EN GENERAL (CUBIERTA, PINTURA, ENCHAPE DE PISOS Y CERRAMIENTO)
</t>
  </si>
  <si>
    <t>NOBSA</t>
  </si>
  <si>
    <t>HOGAR INFANTIL NAZARETH DE NOBSA</t>
  </si>
  <si>
    <t>C 6 2 65</t>
  </si>
  <si>
    <t>951229</t>
  </si>
  <si>
    <t>MANTENIMIENTOS Y ADECUACIONES EN GENERAL (CUBIERTA, RESANES DE MUROS, CAMBIOS DE PISOS, PINTURA EXTERIOR Y INTERIOR)</t>
  </si>
  <si>
    <t>PAIPA</t>
  </si>
  <si>
    <t>HOGAR INFANTIL PAIPA</t>
  </si>
  <si>
    <t>C 26 19A 66</t>
  </si>
  <si>
    <t>746632</t>
  </si>
  <si>
    <t>MANTENIMIENTOS Y ADECUACIONES EN GENERAL (PINTURA, RECONSTRUCCIÓN REDES ELÉCTRICAS, RESANE Y ENCHAPES)</t>
  </si>
  <si>
    <t>CENTRO DE DESARROLLO INFANTIL CRECIENDO JUNTOS PAIPA</t>
  </si>
  <si>
    <t>C 31 12  39</t>
  </si>
  <si>
    <t>07475408</t>
  </si>
  <si>
    <t>CHIQUINQUIRÁ</t>
  </si>
  <si>
    <t>HOGAR INFANTIL CHIQUINQUIRA</t>
  </si>
  <si>
    <t>K 12 18 109 111</t>
  </si>
  <si>
    <t>7214823</t>
  </si>
  <si>
    <t>PAZ DE RÍO</t>
  </si>
  <si>
    <t>HOGAR INFANTIL EL EDEN</t>
  </si>
  <si>
    <t xml:space="preserve">C 4 2 37 49  </t>
  </si>
  <si>
    <t>943722</t>
  </si>
  <si>
    <t xml:space="preserve">PINTURA INTERIOR Y EXTERIOR 
MANTENIMIENTO DE MUROS 
MANTENIMIENTO Y CAMBIO UNIDADES SANITARIAS 
MANTENIMIENTO CERRAMIENTO
MANTENIMIENTO CUBIERTA ZONA DE INGRESO
</t>
  </si>
  <si>
    <t>HOGAR INFANTIL EL CARMEN DE TUNJA</t>
  </si>
  <si>
    <t xml:space="preserve">C 26A 17C 71 </t>
  </si>
  <si>
    <t>707793</t>
  </si>
  <si>
    <t>SEDE BOYACA</t>
  </si>
  <si>
    <t>K 6 73 - 98 TUNJA</t>
  </si>
  <si>
    <t>7010639</t>
  </si>
  <si>
    <t xml:space="preserve">MANTENIMIENTO DE CUBIERTA
MANTENIMIENTO EN GENERAL </t>
  </si>
  <si>
    <t>SE REALIZO TRASLADO PARA MANTENIMIENTOS EPSECIALIZADOS POR UN VALOR DE $400.000.000 QUE SERAN DESTIADOS PARA ELMANTENIMIENTO DE CZ  MONIQUIRA, SOGAMOSO 1, CHIQUINQUIRA, SOATA.</t>
  </si>
  <si>
    <t>CENTRO ZONAL MONIQUIRA</t>
  </si>
  <si>
    <t>CENTRO ZONAL  SOATA</t>
  </si>
  <si>
    <t>CENTRO ZONAL PUERTO BOYACA</t>
  </si>
  <si>
    <t>CENTRO ZONAL  COCUY</t>
  </si>
  <si>
    <t>CENTRO ZONAL SOGAMOSO</t>
  </si>
  <si>
    <t>K 9 11 41</t>
  </si>
  <si>
    <t>9514086</t>
  </si>
  <si>
    <t xml:space="preserve">CENTRO ZONAL TUNJA N° 1 EDIFICIO "ROYES II" </t>
  </si>
  <si>
    <t>K 11 7 39 APTO  201 y 201 SALON MULTIPLE</t>
  </si>
  <si>
    <t>7095739
7095740
70109731</t>
  </si>
  <si>
    <t xml:space="preserve">
MANTENIMIENTO EN GENERAL (PINTURA, RESANES, PUERTAS)</t>
  </si>
  <si>
    <t>CENTRO ZONAL CHIQUINQUIRA APTO 301, 401,201.202,203,204,205, 206</t>
  </si>
  <si>
    <t>C 17 8 36 APTO 301</t>
  </si>
  <si>
    <t>7248779
7248780
7248773
7248774
7248775
7248776
7248777
7248778</t>
  </si>
  <si>
    <t>MIRAFLORES</t>
  </si>
  <si>
    <t>CENTRO ZONAL MIRAFLORES</t>
  </si>
  <si>
    <t xml:space="preserve">TUNJA </t>
  </si>
  <si>
    <t>CENTRO ZONAL TUNJA 2</t>
  </si>
  <si>
    <t xml:space="preserve">OTANCHE </t>
  </si>
  <si>
    <t xml:space="preserve">CENTRO ZONAL OTANCHE </t>
  </si>
  <si>
    <t xml:space="preserve">GARAGOA </t>
  </si>
  <si>
    <t xml:space="preserve">CENTRO ZONAL GARAGOA </t>
  </si>
  <si>
    <t>CENTRO ZONAL DUITAMA</t>
  </si>
  <si>
    <t>HOGAR INFANTIL BAUDILIO ACERO</t>
  </si>
  <si>
    <t>CALLE  23  N° 9 -  55   H.I. BAUDILIO ACERO</t>
  </si>
  <si>
    <t>70108179</t>
  </si>
  <si>
    <t>PAUNA</t>
  </si>
  <si>
    <t>.H I VECINAL DE PAUNA</t>
  </si>
  <si>
    <t>.CALLE  5  N° 3  -  15  H.I. PAUNA</t>
  </si>
  <si>
    <t>072</t>
  </si>
  <si>
    <t>HOGAR INFANTIL  O CDI JORGE E GAITAN</t>
  </si>
  <si>
    <t>TR 11 32 05 H.I. CDI JORGE E, GAITAN</t>
  </si>
  <si>
    <t>HOGAR INFANTIL ASIS BOYACENSE</t>
  </si>
  <si>
    <t>C 62 6 60 K 8 62 30</t>
  </si>
  <si>
    <t>708598</t>
  </si>
  <si>
    <t>HOGAR INFANTIL PUEBLO NUEVO</t>
  </si>
  <si>
    <t>k 3 6 08</t>
  </si>
  <si>
    <t>882030</t>
  </si>
  <si>
    <t>HOGAR INFANTIL LOS MUISCAS</t>
  </si>
  <si>
    <t>DIAGONAL  65  N° 3B  - 07 H.I. MUISCAS</t>
  </si>
  <si>
    <t>7014055</t>
  </si>
  <si>
    <t>OTANCHE</t>
  </si>
  <si>
    <t>HOGAR INFANTIL OTANCHE</t>
  </si>
  <si>
    <t>PLAZA PUBLICA DANUBIO H.I. OTANCHE</t>
  </si>
  <si>
    <t>HOGAR INFANTIL MIRAFLORES</t>
  </si>
  <si>
    <t xml:space="preserve">C 1A K 7  </t>
  </si>
  <si>
    <t>826448</t>
  </si>
  <si>
    <t>TRASLADO DE RECURSOS SEDES ADMINISTRATIVAS</t>
  </si>
  <si>
    <t xml:space="preserve">JIUSTIFICACIÓN TRASLADO DE SEDE </t>
  </si>
  <si>
    <t>RIOSUCIO</t>
  </si>
  <si>
    <t>INTERNADO RAJ</t>
  </si>
  <si>
    <t>INTERNADO FUNDACION SERES</t>
  </si>
  <si>
    <t>VEREDA ALTO MEDINA</t>
  </si>
  <si>
    <t>1158452</t>
  </si>
  <si>
    <t xml:space="preserve">Se requiere cambio de ventaneria por que son en vidrio </t>
  </si>
  <si>
    <t>MANIZALES</t>
  </si>
  <si>
    <t>HOGAR INFANTIL ARANJUEZ</t>
  </si>
  <si>
    <t>K 42 C 71A</t>
  </si>
  <si>
    <t>10051577</t>
  </si>
  <si>
    <t>LA DORADA</t>
  </si>
  <si>
    <t>INS DE PROTECCIÓN MODALIDAD INTERNADO CASA HOGAR FUNDACIO NIÑOS DEL SOL</t>
  </si>
  <si>
    <t>K 5 4 40</t>
  </si>
  <si>
    <t>1065020</t>
  </si>
  <si>
    <t>Cambio de la cubierta</t>
  </si>
  <si>
    <t>K 26 16 33</t>
  </si>
  <si>
    <t>10023119</t>
  </si>
  <si>
    <t>HOGAR INFANTIL LOS OSITOS</t>
  </si>
  <si>
    <t>K 33A 65A 36</t>
  </si>
  <si>
    <t>10027204</t>
  </si>
  <si>
    <t>HOGAR INFANTIL PELUSA BARRIO SAN JOSE</t>
  </si>
  <si>
    <t>C 30 15 11</t>
  </si>
  <si>
    <t>10027206</t>
  </si>
  <si>
    <t>Posibles fugaz de agua en  el acueducto</t>
  </si>
  <si>
    <t>HOGAR INFANTIL LAS PALOMAS</t>
  </si>
  <si>
    <t>C 66 10A 85</t>
  </si>
  <si>
    <t>10027969</t>
  </si>
  <si>
    <t>HOGAR INFANTIL FLORIDA BLANCA</t>
  </si>
  <si>
    <t>K 33A 100B 19</t>
  </si>
  <si>
    <t>10030361</t>
  </si>
  <si>
    <t>HOGAR INFANTIL LA TOSCANA</t>
  </si>
  <si>
    <t>K 14 63B 40</t>
  </si>
  <si>
    <t>10017129</t>
  </si>
  <si>
    <t>Requiere cambio de cubierta y presenta problemas con acueducto</t>
  </si>
  <si>
    <t>HOGAR INFANTIL PIOLIN</t>
  </si>
  <si>
    <t>K 11 10 21 53</t>
  </si>
  <si>
    <t>1152113</t>
  </si>
  <si>
    <t>Requiere limpieza y revisión de viga canales, demolición y construcción de rampas de acceso, presenta humedades</t>
  </si>
  <si>
    <t>INS DE PROTECCIÓN PROYECTO DE VIDA INDEPENDIENTE ASOCIACIÓN MUNDOS HERMANOS ONG</t>
  </si>
  <si>
    <t>C 47 28A 53</t>
  </si>
  <si>
    <t>10066530</t>
  </si>
  <si>
    <t>FUNDACION NIÑOS DEL SOL BARRIO LA MAGDALENA</t>
  </si>
  <si>
    <t>C 7 7 23</t>
  </si>
  <si>
    <t>1061959</t>
  </si>
  <si>
    <t>INS DE PROTECCIÓN PROYECTO DE VIDA INDEPENDIENTE CENTRO COMUNITARIO VERSALLES MANIZALES</t>
  </si>
  <si>
    <t>C 47 28A 38</t>
  </si>
  <si>
    <t>10066529</t>
  </si>
  <si>
    <t>Cambio de redes electricas</t>
  </si>
  <si>
    <t>HOGAR COMUNITARIO SAN SEBASTIAN</t>
  </si>
  <si>
    <t>C 48G-2 K 1J K 2A JARDIN INFANTIL</t>
  </si>
  <si>
    <t>100161575</t>
  </si>
  <si>
    <t>HOGAR INFANTIL BELLAVISTA</t>
  </si>
  <si>
    <t>C 10 7 90</t>
  </si>
  <si>
    <t>10023360</t>
  </si>
  <si>
    <t>La estructura esta compartida con el club leones y debe independizarse la infraestructura, incluyendo contador de agua</t>
  </si>
  <si>
    <t>HOGAR INFANTIL MALHABAR</t>
  </si>
  <si>
    <t>C 67D 41 50</t>
  </si>
  <si>
    <t>10025926</t>
  </si>
  <si>
    <t>SEDE CALDAS</t>
  </si>
  <si>
    <t>K 23 39 60</t>
  </si>
  <si>
    <t>Cambio de cubierta, diagnostico de red contra incendios, se requiere trasladar en centro zonal manizales 2 que esta compartiendo espacio con la sede.</t>
  </si>
  <si>
    <t>CENTRO ZONAL MANIZALES 2</t>
  </si>
  <si>
    <t xml:space="preserve"> $              556.508.169,00</t>
  </si>
  <si>
    <t>SALAMINA</t>
  </si>
  <si>
    <t>CENTRO ZONAL NORTE</t>
  </si>
  <si>
    <t>K 6 6 36 40</t>
  </si>
  <si>
    <t>1183535</t>
  </si>
  <si>
    <t>Cambio de cubierta, mantenimiento de redes electricas, demolición de tapia interna.</t>
  </si>
  <si>
    <t>CHINCHINÁ</t>
  </si>
  <si>
    <t>CENTRO ZONAL DEL CAFE ANTIGUO PRECOOSALUDCOOP</t>
  </si>
  <si>
    <t>C 14 2 30</t>
  </si>
  <si>
    <t>10011107</t>
  </si>
  <si>
    <t>Cambio de cubierta, mantenimiento de redes electricas.</t>
  </si>
  <si>
    <t>CESPA</t>
  </si>
  <si>
    <t>K 18 27 23</t>
  </si>
  <si>
    <t>10028438</t>
  </si>
  <si>
    <t xml:space="preserve">Requiere cambio de cubierta, construcción de vigas canales </t>
  </si>
  <si>
    <t>GRUPO DE ASISTENCIA TECNICA</t>
  </si>
  <si>
    <t>C 33 23 10</t>
  </si>
  <si>
    <t>10048013</t>
  </si>
  <si>
    <t>CENTRO ZONAL ORIENTE BARRIO LOS ALPES</t>
  </si>
  <si>
    <t>C 5 4 56</t>
  </si>
  <si>
    <t>1064716</t>
  </si>
  <si>
    <t>MANZANARES</t>
  </si>
  <si>
    <t>CENTRO ZONAL SUR ORIENTE MANZANARES CALDAS</t>
  </si>
  <si>
    <t>K 5 7 02 06 L 1 - K 5 7 12 L 2 - C 7 4 86 AP 2 P 2</t>
  </si>
  <si>
    <t>Adecuación de recepción, pintura exterior, cambio de baterias sanitarias.</t>
  </si>
  <si>
    <t>CENTRO ZONAL SURORIENTE</t>
  </si>
  <si>
    <t>CENTRO ZONAL OCCIDENTE</t>
  </si>
  <si>
    <t>CENTRO ZONAL MANIZALES 1</t>
  </si>
  <si>
    <t>CDI BELLA VISTA</t>
  </si>
  <si>
    <t>C 10 N° 7-90 BARRIO CHIPRE MANIZALES</t>
  </si>
  <si>
    <t>10038274</t>
  </si>
  <si>
    <t>CENTRO SOCIAL SAN VICENTE</t>
  </si>
  <si>
    <t>C 11 2 73</t>
  </si>
  <si>
    <t>1064932</t>
  </si>
  <si>
    <t>CDI  CHINCHINA</t>
  </si>
  <si>
    <t xml:space="preserve">K 7 BIS 17 15 </t>
  </si>
  <si>
    <t>10019413</t>
  </si>
  <si>
    <t>Equipo de Atención Defensorías, Adopciones y Adoptabilidad -Sede administrativa Linares</t>
  </si>
  <si>
    <t>CAQUETA</t>
  </si>
  <si>
    <t>EL PAUJIL</t>
  </si>
  <si>
    <t>CDI MI MUNDO DE ALEGRIAS</t>
  </si>
  <si>
    <t>K 2E N° 2-10</t>
  </si>
  <si>
    <t>42081122</t>
  </si>
  <si>
    <r>
      <rPr>
        <sz val="11"/>
        <color rgb="FF000000"/>
        <rFont val="Calibri"/>
        <family val="2"/>
      </rPr>
      <t xml:space="preserve">Mantenimientos y adecuaciones en general. </t>
    </r>
    <r>
      <rPr>
        <b/>
        <sz val="11"/>
        <color rgb="FF000000"/>
        <rFont val="Calibri"/>
        <family val="2"/>
      </rPr>
      <t>La Regional no gestionó recursos</t>
    </r>
  </si>
  <si>
    <t>HOGAR INFANTIL PAUJIL</t>
  </si>
  <si>
    <t>K 4 2 05</t>
  </si>
  <si>
    <t>42082770</t>
  </si>
  <si>
    <r>
      <rPr>
        <sz val="11"/>
        <color rgb="FF000000"/>
        <rFont val="Calibri"/>
        <family val="2"/>
      </rPr>
      <t xml:space="preserve">Mantenimientos y adecuaciones en general, Impermeabilización y pintura, adecuación de baterías sanitarias, Mantenimiento y/o reposición de juegos infantiles, Carpintería metálica. </t>
    </r>
    <r>
      <rPr>
        <b/>
        <sz val="11"/>
        <color rgb="FF000000"/>
        <rFont val="Calibri"/>
        <family val="2"/>
      </rPr>
      <t>Regional no gestionó recursos</t>
    </r>
  </si>
  <si>
    <t>BELÉN DE LOS ANDAQUIES</t>
  </si>
  <si>
    <t>HOGAR INFANTIL BELEN DE LOS ANDAQUÍES</t>
  </si>
  <si>
    <t>CR 5 N° 7-31</t>
  </si>
  <si>
    <t>42082766</t>
  </si>
  <si>
    <r>
      <rPr>
        <sz val="11"/>
        <color rgb="FF000000"/>
        <rFont val="Calibri"/>
        <family val="2"/>
      </rPr>
      <t xml:space="preserve">Cambio de cubierta mantenimientos generales, humedades, baterías sanitarias,ventanas. </t>
    </r>
    <r>
      <rPr>
        <b/>
        <sz val="11"/>
        <color rgb="FF000000"/>
        <rFont val="Calibri"/>
        <family val="2"/>
      </rPr>
      <t>Regional no gestionó recursos</t>
    </r>
  </si>
  <si>
    <t>SAN JOSÉ DEL FRAGUA</t>
  </si>
  <si>
    <t>HOGAR INFANTIL SAN JOSE DEL FRAGUA</t>
  </si>
  <si>
    <t>K 3 N° 3-44</t>
  </si>
  <si>
    <t>42013077</t>
  </si>
  <si>
    <r>
      <rPr>
        <sz val="11"/>
        <color rgb="FF000000"/>
        <rFont val="Calibri"/>
        <family val="2"/>
      </rPr>
      <t xml:space="preserve">Manteniemiento y reparación de fisuras en muros, Mantenimiento o cambio de cielo raso,
Adecuaciones y mantenimientos en general. </t>
    </r>
    <r>
      <rPr>
        <b/>
        <sz val="11"/>
        <color rgb="FF000000"/>
        <rFont val="Calibri"/>
        <family val="2"/>
      </rPr>
      <t>Regional no gestionó recursos</t>
    </r>
  </si>
  <si>
    <t>SOLANO</t>
  </si>
  <si>
    <t>HOGAR INFANTIL SOLANO</t>
  </si>
  <si>
    <t>C 8 N° 5-66</t>
  </si>
  <si>
    <t>42013076</t>
  </si>
  <si>
    <t>CARTAGENA DEL CHAIRÁ</t>
  </si>
  <si>
    <t>HOGAR INFANTIL CARTAGENA DEL CHAIRÁ</t>
  </si>
  <si>
    <t>C 2 N° 7-25</t>
  </si>
  <si>
    <t>42082769</t>
  </si>
  <si>
    <r>
      <rPr>
        <sz val="11"/>
        <color rgb="FF000000"/>
        <rFont val="Calibri"/>
        <family val="2"/>
      </rPr>
      <t xml:space="preserve">Mantenimientos generales, estructura de soporte de tanque de almacenamiento de agua genera riesgo, cerramiento, instalación de cielo raso. </t>
    </r>
    <r>
      <rPr>
        <b/>
        <sz val="11"/>
        <color rgb="FF000000"/>
        <rFont val="Calibri"/>
        <family val="2"/>
      </rPr>
      <t>Regional no gestionó recursos</t>
    </r>
  </si>
  <si>
    <t>CDI REMOLINOS DEL CAGUÁN</t>
  </si>
  <si>
    <t>INSPECCION DE REMOLINOS DEL CAGUAN</t>
  </si>
  <si>
    <t>42082765</t>
  </si>
  <si>
    <r>
      <rPr>
        <sz val="11"/>
        <color rgb="FF000000"/>
        <rFont val="Aptos Narrow"/>
        <family val="2"/>
        <scheme val="minor"/>
      </rPr>
      <t xml:space="preserve">Mantenimiento general. </t>
    </r>
    <r>
      <rPr>
        <b/>
        <sz val="11"/>
        <color rgb="FF000000"/>
        <rFont val="Aptos Narrow"/>
        <family val="2"/>
        <scheme val="minor"/>
      </rPr>
      <t>Regional no gestionó recursos</t>
    </r>
  </si>
  <si>
    <t>PUERTO RICO</t>
  </si>
  <si>
    <t>HOGAR INFANTIL PUERTO RICO</t>
  </si>
  <si>
    <t xml:space="preserve">K 11 N° 5-18  </t>
  </si>
  <si>
    <t>42571903</t>
  </si>
  <si>
    <t>SAN VICENTE DEL CAGUÁN</t>
  </si>
  <si>
    <t>HOGAR INFANTIL LUIS HUMBERTO FERRO</t>
  </si>
  <si>
    <t>C 2 3 N° 51-73</t>
  </si>
  <si>
    <t>42571901</t>
  </si>
  <si>
    <t xml:space="preserve">Mantenimientos y adecuaciones en general, Se requiere interveción en la base de la infraestructura de los tanques de reserva de agua. Reparación de andenes. Mantenimietno  o cambio de  ventanería  y puertas  en mal estado, Mantenimiento y reparación de andenes y senderos peatonales </t>
  </si>
  <si>
    <t>CAQUETÁ</t>
  </si>
  <si>
    <t>ALBANIA</t>
  </si>
  <si>
    <t>CDI LOS PERIQUITOS</t>
  </si>
  <si>
    <t>CARRERA 5 N° 2ª-27</t>
  </si>
  <si>
    <t>42013078</t>
  </si>
  <si>
    <t>Mantenimientos y adecuaciones en general, Mantenimiento de puertas y ventaneria, mantenimiento y reparación de humedades en paredes (resanes y pintura en general.</t>
  </si>
  <si>
    <t>MORELIA</t>
  </si>
  <si>
    <t>HOGAR AGRUPADO MORELIA</t>
  </si>
  <si>
    <t>K 4 N° 2-72</t>
  </si>
  <si>
    <t>42013115</t>
  </si>
  <si>
    <r>
      <rPr>
        <sz val="11"/>
        <color rgb="FF000000"/>
        <rFont val="Calibri"/>
        <family val="2"/>
      </rPr>
      <t xml:space="preserve">Mantenimientos y adecuaciones en general. La </t>
    </r>
    <r>
      <rPr>
        <b/>
        <sz val="11"/>
        <color rgb="FF000000"/>
        <rFont val="Calibri"/>
        <family val="2"/>
      </rPr>
      <t>Regional no gestionó recursos</t>
    </r>
  </si>
  <si>
    <t>FLORENCIA</t>
  </si>
  <si>
    <t>HOGAR INFANTIL LA ESPERANZA</t>
  </si>
  <si>
    <t>C 3 N° 12A-25</t>
  </si>
  <si>
    <t>42082787</t>
  </si>
  <si>
    <t>Mantenimientos y adecuaciones en general. Reparación y/o cambio de cubierta  y cielo raso. Mantenimiento y/o reposición de juegos infantiles</t>
  </si>
  <si>
    <t>LA MONTAÑITA</t>
  </si>
  <si>
    <t>HOGAR INFANTIL LA MONTAÑITA</t>
  </si>
  <si>
    <t>K 6 N° 6A 10</t>
  </si>
  <si>
    <t>42013295</t>
  </si>
  <si>
    <r>
      <rPr>
        <sz val="11"/>
        <color rgb="FF000000"/>
        <rFont val="Calibri"/>
        <family val="2"/>
      </rPr>
      <t xml:space="preserve">Mantenimientos y adecuaciones en general. </t>
    </r>
    <r>
      <rPr>
        <b/>
        <sz val="11"/>
        <color rgb="FF000000"/>
        <rFont val="Calibri"/>
        <family val="2"/>
      </rPr>
      <t>Regional no gestionó recuros</t>
    </r>
  </si>
  <si>
    <t>EL DONCELLO</t>
  </si>
  <si>
    <t>HOGAR INFANTIL DONCELLO</t>
  </si>
  <si>
    <t>AVENIDA COLOMBIA NO. 3-95-111</t>
  </si>
  <si>
    <t>42082764</t>
  </si>
  <si>
    <t>SEDE REGIONAL-HOGAR INFANTIL LOS OLIVOS-CENTRO ZONAL FLORENCIA 2</t>
  </si>
  <si>
    <t>K 6 N° 16-89</t>
  </si>
  <si>
    <t>42011876</t>
  </si>
  <si>
    <r>
      <rPr>
        <sz val="11"/>
        <color rgb="FF000000"/>
        <rFont val="Calibri"/>
        <family val="2"/>
      </rPr>
      <t xml:space="preserve">Cambio de cubierta mantenimientos generales, humedades, carpintería metálica, cerramiento, adecuación parque infantil. </t>
    </r>
    <r>
      <rPr>
        <b/>
        <sz val="11"/>
        <color rgb="FF000000"/>
        <rFont val="Calibri"/>
        <family val="2"/>
      </rPr>
      <t>Regional no gestionó recursos</t>
    </r>
  </si>
  <si>
    <t>CURILLO</t>
  </si>
  <si>
    <t>CDI BELLOS ATARDECERES</t>
  </si>
  <si>
    <t>LA CARRERA 1 N° 4-30</t>
  </si>
  <si>
    <r>
      <rPr>
        <sz val="11"/>
        <color rgb="FF000000"/>
        <rFont val="Calibri"/>
        <family val="2"/>
      </rPr>
      <t xml:space="preserve">Infraestructura del ICBF, construida por el DAPRE, requiere mantenimientos para evitar deterioro. </t>
    </r>
    <r>
      <rPr>
        <b/>
        <sz val="11"/>
        <color rgb="FF000000"/>
        <rFont val="Calibri"/>
        <family val="2"/>
      </rPr>
      <t>Regional no gestionó recursos</t>
    </r>
  </si>
  <si>
    <t>CDI LOS CORAZONES DE MAJEIMA</t>
  </si>
  <si>
    <t>CARRERA 4 N° 2 -72 
CALLE 3 N° 4-41</t>
  </si>
  <si>
    <r>
      <rPr>
        <sz val="11"/>
        <color rgb="FF000000"/>
        <rFont val="Calibri"/>
        <family val="2"/>
      </rPr>
      <t xml:space="preserve">Cambio de cubierta mantenimientos generales, humedades, batería sanitarias, puertas. </t>
    </r>
    <r>
      <rPr>
        <b/>
        <sz val="11"/>
        <color rgb="FF000000"/>
        <rFont val="Calibri"/>
        <family val="2"/>
      </rPr>
      <t>Regional no gestionó recursos</t>
    </r>
  </si>
  <si>
    <t>MILÁN</t>
  </si>
  <si>
    <t>CDI MILÁN</t>
  </si>
  <si>
    <t>CALLE 6 N° 6 -69</t>
  </si>
  <si>
    <t>42013294</t>
  </si>
  <si>
    <t>CENTRO FLORENCIA 2</t>
  </si>
  <si>
    <t>C 13 N° 2A-11</t>
  </si>
  <si>
    <t>42082788</t>
  </si>
  <si>
    <t>Adecuaciones para traslado de sede y entrada en operación.</t>
  </si>
  <si>
    <t>CENTRO ZONAL BELEN DE LOS ANDAQUÍES</t>
  </si>
  <si>
    <t>C 7 N° 7-20</t>
  </si>
  <si>
    <t>42043185</t>
  </si>
  <si>
    <t>CENTRO ZONAL PUERTO RICO</t>
  </si>
  <si>
    <t>K 7 N° 5-50</t>
  </si>
  <si>
    <t>42516201</t>
  </si>
  <si>
    <t>SUBSEDE CENTRO ZONAL PUERTO RICO</t>
  </si>
  <si>
    <t xml:space="preserve">C 77 N° 25-29 </t>
  </si>
  <si>
    <t>42547589</t>
  </si>
  <si>
    <t>CIP ALCANZANDO SUEÑOS</t>
  </si>
  <si>
    <t>K 11 N° 2-60</t>
  </si>
  <si>
    <t>Mantenimiento de redes sanitaria, eléctrica, hidráulica, cambio de puertas metálicas.</t>
  </si>
  <si>
    <t>CASANARE</t>
  </si>
  <si>
    <t>YOPAL</t>
  </si>
  <si>
    <t>HOGAR INFANTIL ESTERITOS</t>
  </si>
  <si>
    <t>K 17 12 20</t>
  </si>
  <si>
    <t>4702320</t>
  </si>
  <si>
    <t xml:space="preserve">MANTENIMIENTO Y REPARACIÓN DE ANDENES Y SENDEROS PEATONALES
REPARACIÓN Y MANTENIMIENTO CAMBIO DE CUBIERTA  Y CIELO RASO
MANTENIMIENTO EN GENRAL DE RESANES Y PINTURA 
MANTENIMIENTO O CAMBIO DE PUERTA Y VENTANERÍA 
CAMBIO Y/O LIMPIEZA DE TEJAS, CANALES Y BAJANTES
LIMPIEZA DE VEGETACIÓN EN CANALE Y VIGA CANAL  
</t>
  </si>
  <si>
    <t>PROCESO DE SELECCIÓN</t>
  </si>
  <si>
    <t xml:space="preserve">CENTRO DESARROLLO INFANTIL ANA CECILIA SUAREZ </t>
  </si>
  <si>
    <t>C 44 8 12</t>
  </si>
  <si>
    <t>47070191</t>
  </si>
  <si>
    <t xml:space="preserve">REPARACIÓN Y MANTENIMIENTO CAMBIO DE CUBIERTA Y CIELO RASO
MANTENIMIENTO Y REPOSICIÓN DE JUEGOS INFANTILES
MANTENIMIENTO EN GENERAL DE RESANES Y PINTURA 
MANTENIMIENTO O CAMBIO DE PUERTA Y VENTANERIA 
CAMBIO Y/O LIMPIEZA DE TEJAS, CANALES Y BAJANTES
DIVISIÓN DE AULAS, SE COMPARTEN DOS CLASES AL MISMO TIEMPO
</t>
  </si>
  <si>
    <t>REGIONAL CASANARE</t>
  </si>
  <si>
    <t>D 9 8 85</t>
  </si>
  <si>
    <t>47019672</t>
  </si>
  <si>
    <t xml:space="preserve">YOPAL </t>
  </si>
  <si>
    <t>CENTRO ZONAL YOPAL</t>
  </si>
  <si>
    <t>D 9 8 86</t>
  </si>
  <si>
    <t>47019673</t>
  </si>
  <si>
    <t>BODEGA DE ALIMENTOS CZ YOPAL</t>
  </si>
  <si>
    <t xml:space="preserve">VILLANUEVA </t>
  </si>
  <si>
    <t>CENTRO ZONAL VILLANUEVA</t>
  </si>
  <si>
    <t>ARCHIVO DE GESTION CZ  YOPAL</t>
  </si>
  <si>
    <t>CENTRO ZONAL PAZ DE ARIPORO</t>
  </si>
  <si>
    <t>REMISIÓN SG</t>
  </si>
  <si>
    <t>CAE-GRANJA MANARE</t>
  </si>
  <si>
    <t>K 7 VIA SIRIVANA</t>
  </si>
  <si>
    <t>47005058</t>
  </si>
  <si>
    <t>Resolución No.2378</t>
  </si>
  <si>
    <t>CAUCA</t>
  </si>
  <si>
    <t>POPAYÁN</t>
  </si>
  <si>
    <t>CDI SAN PABLO</t>
  </si>
  <si>
    <t>K 21C 21 B 43</t>
  </si>
  <si>
    <t>120218463</t>
  </si>
  <si>
    <t>MANTENIMIENTOS Y ADECUACIONES EN GENERAL
ADECUACIÓN DEL ÁREA DE LAVANDERÍA YA QUE LAS PAREDES, PISOS Y LAVADEROS SE ENCUENTRA DETERIORADOS. LOS TECHOS Y LOS MUROS QUE SE ENCUENTRAN DENTRO DE LA INSTITUCIÓN ESTÁN DEMASIADO DETERIORADOS Y POR ESTA RAZÓN SE PRESENTAN MUCHAS GOTERAS.
MANTENIMIENTO PREVENTIVO Y CORRECTIVO A LA RED ELÉCTRICA DE TODA LA EDIFICACIÓN</t>
  </si>
  <si>
    <t>PUERTO TEJADA</t>
  </si>
  <si>
    <t>CDI HUELLITAS DE PAZ Y CONVIVENCIA</t>
  </si>
  <si>
    <t>K 28 15 11</t>
  </si>
  <si>
    <t>13018788</t>
  </si>
  <si>
    <t>MANTENIMIENTO Y REPARACIONES CON ESTUCO Y PINTURA PARA LOS MUROS DE TODA LA INFRAESTRUCTURA YA QUE PRESENTA GRIETAS Y HUMEDADES, 
MANTENIMIENTO A LOS PISOS PRESENTAN MAL ESTADO Y GRIETAS ESPECIALMENTE LOS PASILLOS QUE PUEDEN CAUSAR ACCIDENTES.
MANTENIMIENTO DE LAS UNIDADES SANITARIAS YA QUE LOS SANITARIOS INFANTILES TIENEN LAS TAPAS ROTAS Y SE REQUIERE EL CAMBIO DEL SISTEMA DE DESCARGA, ESTO LO DEBE REALIZAR EL OPERADOR.</t>
  </si>
  <si>
    <t>PIENDAMÓ - TUNÍA</t>
  </si>
  <si>
    <t>CDI PIENDAMONITOS MODALIDAD INSTITUCIONAL</t>
  </si>
  <si>
    <t>C 3 3 203</t>
  </si>
  <si>
    <t>120151972</t>
  </si>
  <si>
    <t>MANTENIMIENTO DE CUBIERTA, MANTENIMIENTO DE BATERIAS SANITARIAS, REPOSICIÓN DE ENCHAPES DE PISOS Y PARED, CAMBIO DE CIELORASO</t>
  </si>
  <si>
    <t>19004632024</t>
  </si>
  <si>
    <t>EL TAMBO</t>
  </si>
  <si>
    <t>CDI AMANECER TAMBEÑO</t>
  </si>
  <si>
    <t xml:space="preserve">K 8 2 59 </t>
  </si>
  <si>
    <t>120154580</t>
  </si>
  <si>
    <t>SE REQUIERE LA CONSTRUCCIÓN DE DOS ESPACIOS PARA LAS ZONAS PEDAGÓGICAS.
MANTENIMIENTOS Y ADECUACIONES EN GENERAL</t>
  </si>
  <si>
    <t>HOGAR COMUNITARIO PEQUEÑOS DE CAJETE</t>
  </si>
  <si>
    <t>VEREDA CAJETE</t>
  </si>
  <si>
    <t>12069242</t>
  </si>
  <si>
    <t>MANTENIMIENTO DE CUBIERTA
MANTENIMIENTO DE BATERIAS SANITARIAS
REPOSICIÓN DE ENCHAPES DE PISOS Y PARED
CAMBIO DE CIELORASO</t>
  </si>
  <si>
    <t>HOGAR INFANTIL AMOR Y ALEGRIA</t>
  </si>
  <si>
    <t>K 21 21 09 23</t>
  </si>
  <si>
    <t>1302104</t>
  </si>
  <si>
    <t xml:space="preserve">SE REQUIERE MANTENIMIENTO EN LAS CUBIERTAS, EN LAS CANALES Y BAJANTES DE AGUAS LLUVIAS PARA EVITAR FILTRACIONES Y HUMEDAD EN LOS MUROS.
MANTENIMIENTO DE LAS UNIDADES SANITARIAS 
MANTENIMIENTO EN MUROS CON ESTUCO, RESANES Y PINTURA DE TODO EL HOGAR INFANTIL.
</t>
  </si>
  <si>
    <t>PAEZ</t>
  </si>
  <si>
    <t>HOGAR INFANTIL TIERRADENTRO</t>
  </si>
  <si>
    <t>CARRERAS 2 Y 2B - CALLES 11 Y 11A</t>
  </si>
  <si>
    <t>1342668</t>
  </si>
  <si>
    <t>INTERVENIDO POR LA ALCLADIA MUNCIPAL DE PAEZ CON UNA INVERSION DE $80.000.000 -COPROPIETARIO ALCALDIA-ICBF</t>
  </si>
  <si>
    <t>GUAPI</t>
  </si>
  <si>
    <t>CDI TIO GUACHUPECITO.</t>
  </si>
  <si>
    <t>C 13 7 153</t>
  </si>
  <si>
    <t>126465</t>
  </si>
  <si>
    <t xml:space="preserve">MANTENIMIENTO Y REPARACIONES LOCATIVAS.
MANTENIMIENTO DE LAS UNIDADES SANITARIAS.
CERRAMIENTO PERIMETRAL ESTÁ EN MALAS CONDICIONES Y REQUIERE MANTENIMIENTO.
EL PATIO DE JUEGOS REQUIERE MANTENIMIENTO Y DOTACIONES 
</t>
  </si>
  <si>
    <t>MIRANDA</t>
  </si>
  <si>
    <t>HOGAR INFANTIL EL ORTIGAL</t>
  </si>
  <si>
    <t>C 5A 5 05 C 5A 6 19 C 5 6 04</t>
  </si>
  <si>
    <t>1301694</t>
  </si>
  <si>
    <t xml:space="preserve">SE REQUIERE MANTENIMIENTO EN LAS CUBIERTAS, EN LAS CANALES Y BAJANTES DE AGUAS LLUVIAS PARA EVITAR FILTRACIONES Y HUMEDAD.
LA ZONA DE JUEGOS REQUIERE LA IMPLEMENTACIÓN DE PISOS ANTIDESLIZANTES Y EVITAR ACCIDENTES DE LOS NIÑOS.
INSTALACION DE CUBIERTA EN ZONA DE JUEGOS.
</t>
  </si>
  <si>
    <t>HOGAR INFANTIL MIS AMIGUITOS</t>
  </si>
  <si>
    <t>C 15 4 21 23 27</t>
  </si>
  <si>
    <t>1304768</t>
  </si>
  <si>
    <t xml:space="preserve">SE REQUIERE MANTENIMIENTO EN LAS CUBIERTAS Y EN LAS CANALES Y BAJANTES DE AGUAS LLUVIAS PARA EVITAR LA HUMEDAD Y FILTRACIONES DE AGUAS LLUVIAS.
MANTENIMIENTO DE LA COCINA,
MANTENIMIENTO DE BATERIAS SANITARIAS
CONSTRUCCION DE MURO PERIMETRAL 
</t>
  </si>
  <si>
    <t>HOGAR INFANTIL FCO JOSE DE CALDAS</t>
  </si>
  <si>
    <t>C 2N 2 43</t>
  </si>
  <si>
    <t>1207968</t>
  </si>
  <si>
    <t xml:space="preserve">MANTENIMIENTO DE LAS UNIDADES SANITARIAS.
SE REQUIERE UNA EVALUACIÓN DEL CAMBIO DE CUBIERTA Y REVISIÓN DEL SISTEMA DE AGUAS LLUVIAS.
MANTENIMIENTO Y REPARACIONES LOCATIVAS.
</t>
  </si>
  <si>
    <t>PADILLA</t>
  </si>
  <si>
    <t>HOGAR INFANTIL PADILLA</t>
  </si>
  <si>
    <t>K 6 5 47 49</t>
  </si>
  <si>
    <t>1243940</t>
  </si>
  <si>
    <t>SE REQUIERE MANTENIMIENTO EN LAS CUBIERTAS, EN LAS CANALES Y BAJANTES DE AGUAS LLUVIAS.
MANTENIMIENTO DE LAS UNIDADES SANITARIAS.
MANTENIMIENTO Y REPARACIONES LOCATIVAS.</t>
  </si>
  <si>
    <t>CORINTO</t>
  </si>
  <si>
    <t>HOGAR INFANTIL CORINTO</t>
  </si>
  <si>
    <t>C 6 14 35</t>
  </si>
  <si>
    <t>1243480</t>
  </si>
  <si>
    <t xml:space="preserve">SE REQUIERE MANTENIMIENTO EN LAS CUBIERTAS, EN LAS CANALES Y BAJANTES DE AGUAS LLUVIAS PARA EVITAR FILTRACIONES Y HUMEDAD EN LOS MUROS DE LA INFRAESTRUCTURA
REPARACIONES Y MANTENIMIENTOS (RESANES, ESTUCO Y PINTURA) MUROS 
</t>
  </si>
  <si>
    <t>MERCADERES</t>
  </si>
  <si>
    <t>HOGAR INFANTIL MERCADERES</t>
  </si>
  <si>
    <t>C 10 3 31 35</t>
  </si>
  <si>
    <t>1283385</t>
  </si>
  <si>
    <t xml:space="preserve">MANTENIMIENTO Y REPARACIONES LOCATIVAS.
MANTENIMIENTO PREVENTIVO Y CORRECTIVO A LA RED ELÉCTRICA DE TODA LA EDIFICACIÓN.
MANTENIMIENTO DE LAS UNIDADES SANITARIAS.
SE REQUIERE UNA EVALUACIÓN DEL CAMBIO DE CUBIERTA Y REVISIÓN DEL SISTEMA DE AGUAS LLUVIAS
</t>
  </si>
  <si>
    <t>SANTANDER DE QUILICHAO</t>
  </si>
  <si>
    <t>HOGAR INFANTIL SANTA INES</t>
  </si>
  <si>
    <t>C 11 10 01 09 K 10 55 63</t>
  </si>
  <si>
    <t>1323526</t>
  </si>
  <si>
    <t xml:space="preserve">MANTENIMIENTO, REPARACIONES E IMPERMEABILIZACIÓN EN MUROS 
MANTENIMIENTO Y REPARACIÓN DE BATERIAS SANITARIAS
SE REQUIERE MANTENIMIENTO EN LAS CUBIERTAS, EN LAS CANALES Y BAJANTES DE AGUAS LLUVIAS </t>
  </si>
  <si>
    <t>HOGAR INFANTIL DUENDECILLOS</t>
  </si>
  <si>
    <t>CALLE 5 A #12-62</t>
  </si>
  <si>
    <t>12023318</t>
  </si>
  <si>
    <t xml:space="preserve">SE REQUIERE MANTENIMIENTO EN LAS CUBIERTAS, EN LAS CANALES Y BAJANTES DE AGUAS LLUVIAS. Y UNA CUBIERTA EN LA FACHADA PRINCIPAL.
MANTENIMIENTO Y REPARACIONES EN LA COCINA COMO EL CAMBIO DE MESONES POR MESONES EN ACERO INOXIDABLE, CAMBIO DE CIELORRASOS.
CAMBIO DE PISOS YA QUE LOS EXISTENTES SON EN LISTONES DE MADERA Y PRESENTAN DETERIORO.
CERRAMIENTO PERIMETRAL ESTÁ EN MALAS CONDICIONES, REQUIERE EL CAMBIO TOTAL POR MALLA ESLABONADA Y PERFILERÍA METÁLICA CON MAYOR ALTURA, IMPLEMENTACIÓN DE TRES LÍNEAS DE CONCERTINA, POR Y PARA LA SEGURIDAD DE LOS NIÑOS 
SE REQUIERE LA CONSTRUCCIÓN Y AMPLIACIÓN DE TRES AULAS PERO NO SE TIENE EL ESPACIO REQUERIDO PRA REALIZAR ESTA AMPLIACIÓN
</t>
  </si>
  <si>
    <t xml:space="preserve">HOGAR INFANTIL PEQUEÑINES </t>
  </si>
  <si>
    <t>K 26 5 120</t>
  </si>
  <si>
    <t>120104421</t>
  </si>
  <si>
    <t xml:space="preserve">SE REQUIERE MANTENIMIENTO EN LAS CUBIERTAS, EN LAS CANALES Y BAJANTES DE AGUAS LLUVIAS
REPARACIONES Y MANTENIMIENTOS (RESANES, ESTUCO Y PINTURA) MUROS </t>
  </si>
  <si>
    <t xml:space="preserve"> HOGAR INFANTIL CAUCANITOS</t>
  </si>
  <si>
    <t xml:space="preserve">MANTENIMIENTO Y REPARACIONES LOCATIVAS.
MANTENIMIENTO DE LAS UNIDADES SANITARIAS.
CERRAMIENTO PERIMETRAL ESTÁ EN MALAS CONDICIONES Y REQUIERE EL CAMBIO TOTAL POR MALLA ESLABONADA Y PERFILERÍA METÁLICA CON MAYOR ALTURA, IMPLEMENTACIÓN DE TRES LÍNEAS DE CONCERTINA, POR Y PARA LA SEGURIDAD DE LOS FUNCIONARIOS YA QUE LOS HABITANTES DE CALLE ACCEDEN A LAS INSTALACIONES FÁCILMENTE
</t>
  </si>
  <si>
    <t>CENTRO MEDICO SAN PABLO</t>
  </si>
  <si>
    <t>K 21C 21B 89</t>
  </si>
  <si>
    <t>12073233</t>
  </si>
  <si>
    <t>MANTENIMIENTO DE BATERIAS SANITARIAS
CAMBIO DE CERRADURAS
PINTURA EN GENERAL</t>
  </si>
  <si>
    <t>ENTREGADO EN COMODATO A LA ONG CRECER EN FAMILIA- DIRECCION DE PROTECCION</t>
  </si>
  <si>
    <t>REPARACION DEL CERRAMIENTO EN MURO DE LADRILLO Y CONCERTINA
MANTENIMIENTO A CUBIERTA Y REPOSICION .
PINTURA EN GENERAL.</t>
  </si>
  <si>
    <t xml:space="preserve"> CENTRO ZONAL CENTRO</t>
  </si>
  <si>
    <t xml:space="preserve"> CENTRO ZONAL INDIGENA </t>
  </si>
  <si>
    <t>CENTRO ZONAL POPAYAN</t>
  </si>
  <si>
    <t xml:space="preserve">C 7 24 07 </t>
  </si>
  <si>
    <t>120104420</t>
  </si>
  <si>
    <t>PATÍA</t>
  </si>
  <si>
    <t>CENTRO ZONAL SUR</t>
  </si>
  <si>
    <t>CALLE 6 6-18</t>
  </si>
  <si>
    <t>1283079</t>
  </si>
  <si>
    <t xml:space="preserve">RESANE Y PINTURA DE LA INFRAESTRUCTURA ( PAREDES, OFICINAS , ZONA PÚBLICO PASILLO , PUERTAS). 
CAMBIO DE TECHO Y CIELO RASO EN ZONA DE OFICINAS COMUNES ,
MANTENIMIENTO  DE CANALETA DE AGUAS LLUVIAS.
MANTENIMIENTO DE CUBIERTA
</t>
  </si>
  <si>
    <t>BOLÍVAR</t>
  </si>
  <si>
    <t>CENTRO ZONAL MACIZO COLOMBIANO</t>
  </si>
  <si>
    <t>K 5 9 43 45</t>
  </si>
  <si>
    <t>12214314</t>
  </si>
  <si>
    <t>CENTRO ZONAL COSTA PACIFICA</t>
  </si>
  <si>
    <t>T 1 3 09 C 3 1 12</t>
  </si>
  <si>
    <t>1264979</t>
  </si>
  <si>
    <t xml:space="preserve">RESANE Y PINTURA DE LA INFRAESTRUCTURA ( PAREDES, OFICINAS , ZONA PÚBLICO PASILLO , PUERTAS). 
CAMBIO DE TECHO Y CIELO RASO EN ZONA DE OFICINAS
MANTENIMIENTO  DE CANALETA DE AGUAS LLUVIAS.
MANTENIMIENTO DE CUBIERTA
</t>
  </si>
  <si>
    <t>C 2S 8B 13 K 8B 2S 04</t>
  </si>
  <si>
    <t>13212060</t>
  </si>
  <si>
    <t>MANTENIMIENTO DE CUBIERTA
INSONORIZACION DEL CUARTO DE LA PLANTA ELECTRICA
MANTENIMIENTO DE BATERIAS SANITARIAS
CAMBIO DE CIELO RASO
ADECUACION DE RAMPA DE ACCESO
MANTENIMIENTO DE CANAL DE AGUAS LLUVIAS
MANTENIMIENTO EN GENERAL</t>
  </si>
  <si>
    <t>CENTRO ZONAL NORTE (CASA INDIGENA)</t>
  </si>
  <si>
    <t>CALLE 2 S 8 -B 13</t>
  </si>
  <si>
    <t>13212061</t>
  </si>
  <si>
    <t>DEMOLICION TOTAL.</t>
  </si>
  <si>
    <t>PATIA</t>
  </si>
  <si>
    <t>CENTRO ZONA SUR</t>
  </si>
  <si>
    <t>C 18 14 24</t>
  </si>
  <si>
    <t>1305713</t>
  </si>
  <si>
    <t>TIMBÍO</t>
  </si>
  <si>
    <t>HOGAR INFANTIL EL ARADO</t>
  </si>
  <si>
    <t xml:space="preserve">C 12 22 125 </t>
  </si>
  <si>
    <t>GUACHENE</t>
  </si>
  <si>
    <t>HOGAR INFANTIL GUACHENE</t>
  </si>
  <si>
    <t>C 6 Y 7, K 7 Y 7B</t>
  </si>
  <si>
    <t>1243716</t>
  </si>
  <si>
    <t>TOTORÒ</t>
  </si>
  <si>
    <t>HOGAR INFANTIL NIñO JESUS</t>
  </si>
  <si>
    <t>TOTORO CAUCA</t>
  </si>
  <si>
    <t>LA VEGA</t>
  </si>
  <si>
    <t>HOGAR INFANTIL LA VEGA</t>
  </si>
  <si>
    <t>LA VEGA CAUCA</t>
  </si>
  <si>
    <t>HOGAR INFANTIL JUANITA</t>
  </si>
  <si>
    <t>PIENDAMO CAUCA</t>
  </si>
  <si>
    <t>POPYAN</t>
  </si>
  <si>
    <t>CENTRO DE ATENCION ESPECIALIZADA TORIBIO MAYA</t>
  </si>
  <si>
    <t>POPAYAN</t>
  </si>
  <si>
    <t>INSTALACIONES HIDROSANITARIAS
CIELO RASOS
INSTALCIONES ELECTRICAS
PISOS
PINTURA RESANES</t>
  </si>
  <si>
    <t>CESAR</t>
  </si>
  <si>
    <t>OTROS MUNICIPIOS CESAR</t>
  </si>
  <si>
    <t>H.MULTIPLE</t>
  </si>
  <si>
    <t>ATANQUEZ (CORREGIMIENTO DE VALLEDUPAR)</t>
  </si>
  <si>
    <t>19040767</t>
  </si>
  <si>
    <t>VALLEDUPAR</t>
  </si>
  <si>
    <t>LOPERENA SEDE Y CENTRO ZONAL VALLEDUPAR NO.2</t>
  </si>
  <si>
    <t>C 16A 11 15</t>
  </si>
  <si>
    <t>19034011</t>
  </si>
  <si>
    <t>ADECUACION DE PROXIMA SEDE EN ARRIENDO, OFICINAS Y ELECTRICO</t>
  </si>
  <si>
    <t>CENTRO ZONAL VALLEDUPAR 1 PREVENCIÓN Y HOGAR INFANTIL DOCE OCTUBRE</t>
  </si>
  <si>
    <t>K 7A 25A 160</t>
  </si>
  <si>
    <t>1905130</t>
  </si>
  <si>
    <t>EN TRASLADO A CDI PANAMA DE HI - AMPLIACION DE CZ V1 A HI DOCE</t>
  </si>
  <si>
    <t>Calle 16 A # 11 - 15 Barrio Loperena, Valledupar</t>
  </si>
  <si>
    <t>1905131</t>
  </si>
  <si>
    <t>MANTENIMIENTO ELECTRICO, MANTENIMIENTO HIDRAULICO, MANTENIMIENTO DE CUBIERTA, ACTUALIZACION DE EQUIPOS SANITARIOS</t>
  </si>
  <si>
    <t>AGUSTÍN CODAZZI</t>
  </si>
  <si>
    <t>CENTRO ZONAL CODAZZI</t>
  </si>
  <si>
    <t>C 22 15 57</t>
  </si>
  <si>
    <t>19038177</t>
  </si>
  <si>
    <t>CHIRIGUANÁ</t>
  </si>
  <si>
    <t>CENTRO ZONAL CHIRIGUANA</t>
  </si>
  <si>
    <t xml:space="preserve">C 8 8 95           </t>
  </si>
  <si>
    <t>19213790</t>
  </si>
  <si>
    <t>AGUACHICA</t>
  </si>
  <si>
    <t>CENTRO ZONAL AGUACHICA</t>
  </si>
  <si>
    <t>C 4 7 18</t>
  </si>
  <si>
    <t>1961926</t>
  </si>
  <si>
    <t>MANTENIMIENTO HIDRAULICO, MANTENIMIENTO DE CUBIERTA, ADECUACION DE RED ELECTRICA</t>
  </si>
  <si>
    <t>BECERRIL</t>
  </si>
  <si>
    <t>CDI BECERRIL</t>
  </si>
  <si>
    <t>C 11 5 85</t>
  </si>
  <si>
    <t>190103844</t>
  </si>
  <si>
    <t>HOGAR INFANTIL CHIRIGUANA</t>
  </si>
  <si>
    <t xml:space="preserve">C 7 1 118        </t>
  </si>
  <si>
    <t>192385</t>
  </si>
  <si>
    <t>INST. DE REEDUCACIÓN CROMI</t>
  </si>
  <si>
    <t>K 19E 5A 32</t>
  </si>
  <si>
    <t>19054350</t>
  </si>
  <si>
    <t>MANTENIMIENTO ELECTRICO, MANTENIMIENTO HIDRAULICO, MANTENIMIENTO AREAS EXTERIORES, MANTENIMIENTO A CUBIERTA DE POLICARBONATO</t>
  </si>
  <si>
    <t>HOGAR INFANTIL GUATAPURI</t>
  </si>
  <si>
    <t>K 18B 21 82</t>
  </si>
  <si>
    <t>1904500</t>
  </si>
  <si>
    <t>HOGAR INFANTIL SAN MARTIN</t>
  </si>
  <si>
    <t>C 32 19 46</t>
  </si>
  <si>
    <t>1904156</t>
  </si>
  <si>
    <t>HOGAR INFANTIL SICARARE</t>
  </si>
  <si>
    <t>MZ 10A 1 Y 2</t>
  </si>
  <si>
    <t>19011726</t>
  </si>
  <si>
    <t>ROBLES -LA PAZ</t>
  </si>
  <si>
    <t>HOGAR INFANTIL LA PAZ</t>
  </si>
  <si>
    <t>K 6 4 68</t>
  </si>
  <si>
    <t>1909641</t>
  </si>
  <si>
    <t>LA GLORIA</t>
  </si>
  <si>
    <t>HOGAR INFANTIL LA GLORIA</t>
  </si>
  <si>
    <t xml:space="preserve">K 6 4 42                  </t>
  </si>
  <si>
    <t>1962502</t>
  </si>
  <si>
    <t>CURUMANÍ</t>
  </si>
  <si>
    <t>HOGAR INFANTIL CURUMANI</t>
  </si>
  <si>
    <t xml:space="preserve">C 6 15 102       </t>
  </si>
  <si>
    <t>1922477</t>
  </si>
  <si>
    <t>EL COPEY</t>
  </si>
  <si>
    <t>HOGAR INFANTIL EL COPEY</t>
  </si>
  <si>
    <t>K 21 13 78</t>
  </si>
  <si>
    <t>1902974</t>
  </si>
  <si>
    <t>PAILITAS</t>
  </si>
  <si>
    <t>HOGAR INFANTIL PAILITAS</t>
  </si>
  <si>
    <t xml:space="preserve">C 6 10 02       </t>
  </si>
  <si>
    <t>1922110</t>
  </si>
  <si>
    <t>HOGAR INFANTIL CODAZZI.</t>
  </si>
  <si>
    <t>C 12C 18 85</t>
  </si>
  <si>
    <t>1905236</t>
  </si>
  <si>
    <t>HOGAR MULTIPLE CENTRO DESARROLLO MUNDO INFANTIL</t>
  </si>
  <si>
    <t>EL PORVENIR</t>
  </si>
  <si>
    <t>1961940</t>
  </si>
  <si>
    <t>HOGAR INFANTIL BECERRIL</t>
  </si>
  <si>
    <t>C 10 NO 5 90</t>
  </si>
  <si>
    <t>1901979</t>
  </si>
  <si>
    <t>TAMALAMEQUE</t>
  </si>
  <si>
    <t>HOGAR INFANTIL TAMALAMEQUE</t>
  </si>
  <si>
    <t xml:space="preserve">C 4 7 05      </t>
  </si>
  <si>
    <t>192406</t>
  </si>
  <si>
    <t>BOSCONIA</t>
  </si>
  <si>
    <t>HOGAR INFANTIL BOSCONIA</t>
  </si>
  <si>
    <t>K 8 NO 7 79</t>
  </si>
  <si>
    <t>1903690</t>
  </si>
  <si>
    <t>LA JAGUA DE IBIRICO</t>
  </si>
  <si>
    <t>HOGAR INFANTIL LA JAGUA DE IBIRICO</t>
  </si>
  <si>
    <t xml:space="preserve">C 5 5 11               </t>
  </si>
  <si>
    <t>1921906</t>
  </si>
  <si>
    <t>RÍO DE ORO</t>
  </si>
  <si>
    <t>CDI LA FLORESTA</t>
  </si>
  <si>
    <t xml:space="preserve">K 3 3 34          </t>
  </si>
  <si>
    <t>1968246</t>
  </si>
  <si>
    <t>CHIMICHAGUA</t>
  </si>
  <si>
    <t>HOGAR INFANTIL CHIMICHAGUA</t>
  </si>
  <si>
    <t xml:space="preserve">C 5 7 51     </t>
  </si>
  <si>
    <t>1925663</t>
  </si>
  <si>
    <t xml:space="preserve">HOGAR INFANTIL LA FLORESTA </t>
  </si>
  <si>
    <t>CALLE 1 NO.5-18</t>
  </si>
  <si>
    <t>1961960005914</t>
  </si>
  <si>
    <t>H.MULTIPLE- CIUDAD TAYRONA</t>
  </si>
  <si>
    <t>PARQUE TAIRONA</t>
  </si>
  <si>
    <t>19086698</t>
  </si>
  <si>
    <t>CHOCO</t>
  </si>
  <si>
    <t>QUIBDÓ</t>
  </si>
  <si>
    <t xml:space="preserve">C 26 7 07 </t>
  </si>
  <si>
    <t>1801961</t>
  </si>
  <si>
    <t xml:space="preserve">Mantenimientos y adecuaciones locativas </t>
  </si>
  <si>
    <t>29 de abril de 2024</t>
  </si>
  <si>
    <t>Estudio del Mercado</t>
  </si>
  <si>
    <t>ISTMINA</t>
  </si>
  <si>
    <t>CENTRO ZONAL ISTMINA</t>
  </si>
  <si>
    <t>C 10 7 39 B/SAN FRANCISCO</t>
  </si>
  <si>
    <t>1846354</t>
  </si>
  <si>
    <t>24 de junio de 2024</t>
  </si>
  <si>
    <t>ICBF-SDC-010-2024-CH</t>
  </si>
  <si>
    <t>TADÓ</t>
  </si>
  <si>
    <t>CENTRO ZONAL TADO</t>
  </si>
  <si>
    <t>K 18 9 34  (DIRECCION IGAC CL. 7 11 71) BAARIO SAN PEDRO.</t>
  </si>
  <si>
    <t>1849856</t>
  </si>
  <si>
    <t>BAHÍA SOLANO</t>
  </si>
  <si>
    <t>CENTRO ZONAL BAHIA SOLANO</t>
  </si>
  <si>
    <t xml:space="preserve">K 2 4 80 </t>
  </si>
  <si>
    <t>186762</t>
  </si>
  <si>
    <t>CENTRO ZONAL RIOSUCIO</t>
  </si>
  <si>
    <t>K 53 01 09</t>
  </si>
  <si>
    <t>18031303</t>
  </si>
  <si>
    <t>CASA DEL MENOR INFRACTOR</t>
  </si>
  <si>
    <t>KILOMETRO 8 VIA QUIBDO - YUTO</t>
  </si>
  <si>
    <t>18018435</t>
  </si>
  <si>
    <t>2284 
1867</t>
  </si>
  <si>
    <t>29 de mayo de 2024
29 de abril de 2024</t>
  </si>
  <si>
    <t>SAN JOSÉ DEL PALMAR</t>
  </si>
  <si>
    <t>HOGAR INFANTIL SAN JOSE DEL PALMAR</t>
  </si>
  <si>
    <t>K 4 12 25</t>
  </si>
  <si>
    <t>184328</t>
  </si>
  <si>
    <t>LLORÓ</t>
  </si>
  <si>
    <t>HOGAR INFANTIL JULIO FIGUEROA</t>
  </si>
  <si>
    <t>BARRIO EL CENTRO DE LLORO</t>
  </si>
  <si>
    <t>1802025</t>
  </si>
  <si>
    <t>PAF-ATICBFDAPRE-O-003-2023-01
PAF-ATICBFDAPRE-I-181-2022-01</t>
  </si>
  <si>
    <t>EL CARMEN DE ATRATO</t>
  </si>
  <si>
    <t>HOGAR INFANTIL CARMEN DE ATRATO</t>
  </si>
  <si>
    <t>K 5 6 63</t>
  </si>
  <si>
    <t>18022455</t>
  </si>
  <si>
    <t>UNGUÍA</t>
  </si>
  <si>
    <t>HOGAR INFANTIL UNGUIA</t>
  </si>
  <si>
    <t>K 6 2 04</t>
  </si>
  <si>
    <t>180422</t>
  </si>
  <si>
    <t>HOGAR INFANTIL NIÑO JESUS</t>
  </si>
  <si>
    <t xml:space="preserve">C 14 5B 16 </t>
  </si>
  <si>
    <t>180417</t>
  </si>
  <si>
    <t>HOGAR INFANTIL JARDIN</t>
  </si>
  <si>
    <t>C 24 17 191</t>
  </si>
  <si>
    <t>18028425</t>
  </si>
  <si>
    <t>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t>
  </si>
  <si>
    <t>PAF-ATICBF-O-079-2022-01
PAF-ATICBF-I-163-2022-01</t>
  </si>
  <si>
    <t>PAF-ATICBF-O-079-2022-01</t>
  </si>
  <si>
    <t>PAF-ATICBF-I-163-2022-01</t>
  </si>
  <si>
    <t xml:space="preserve">Proyecto en ejecución de la Etapa II (Obra), sin observaciones y/ o alertas
Se tiene programada visita de verificación de avance el 21 de agosto de 2024. </t>
  </si>
  <si>
    <t>EL CANTÓN DEL SAN PABLO</t>
  </si>
  <si>
    <t>CENTRO DE DESARRO INFANTIL MANAGRU</t>
  </si>
  <si>
    <t xml:space="preserve">C 5 2 05 </t>
  </si>
  <si>
    <t>1849858</t>
  </si>
  <si>
    <t>HOGAR INFANTIL Y BODEGA DE SANTANA</t>
  </si>
  <si>
    <t>C 30A 16 47</t>
  </si>
  <si>
    <t>1802474</t>
  </si>
  <si>
    <t>CONDOTO</t>
  </si>
  <si>
    <t>HOGAR INFANTIL PLATINERO</t>
  </si>
  <si>
    <t>K 11  12  12 B/PADRE ISAAC</t>
  </si>
  <si>
    <t>18412966</t>
  </si>
  <si>
    <t>MEDIO BAUDÓ</t>
  </si>
  <si>
    <t>HOGAR INFANTIL PIE DE PEPE</t>
  </si>
  <si>
    <t>1865401</t>
  </si>
  <si>
    <t>PRESTAR EL SERVICIO DE ASISTENCIA TÉCNICA Y ADMINISTRACIÓN DE RECURSOS, PARA DESARROLLAR E IMPLEMENTAR LA AMPLIACIÓN Y/O ADECUACIÓN DE LAS INFRAESTRUCTURA S DESTINADAS A LA ATENCIÓN DE LA PRIMERA INFANCIA PRIORIZADAS Y DEFINIDAS POR EL DAPRE</t>
  </si>
  <si>
    <t>En contratación</t>
  </si>
  <si>
    <t>BOJAYA</t>
  </si>
  <si>
    <t>HOGAR MULTIPLE</t>
  </si>
  <si>
    <t>EL FUERTE BR LA UNION</t>
  </si>
  <si>
    <t>18025863</t>
  </si>
  <si>
    <t>CÉRTEGUI</t>
  </si>
  <si>
    <t>HOGAR INFANTIL NIÑA MARIA</t>
  </si>
  <si>
    <t>C 3 3 10 26 (IGAC).</t>
  </si>
  <si>
    <t>1849857</t>
  </si>
  <si>
    <t>NÓVITA</t>
  </si>
  <si>
    <t>HOGAR INFANTIL SAN JERONIMO</t>
  </si>
  <si>
    <t>K 6 2 36</t>
  </si>
  <si>
    <t>1846622</t>
  </si>
  <si>
    <t>HOGAR INFANTIL NIÑA CECI</t>
  </si>
  <si>
    <t>K 3 12 39   B/EL SALTO</t>
  </si>
  <si>
    <t>1848065</t>
  </si>
  <si>
    <t>CENTRO DE DESARROLLO INFANTIL ISTMINA</t>
  </si>
  <si>
    <t>C 10 9 65</t>
  </si>
  <si>
    <t>1849879</t>
  </si>
  <si>
    <t>HOGAR INFANTIL NIDIA</t>
  </si>
  <si>
    <t>K 8 NO. 22 45 B/EL COMERCIO</t>
  </si>
  <si>
    <t>184322</t>
  </si>
  <si>
    <t>HOGAR INFANTIL RIOSUCIO</t>
  </si>
  <si>
    <t>C 8 12 15 19</t>
  </si>
  <si>
    <t>1801507</t>
  </si>
  <si>
    <t>QUIBDO</t>
  </si>
  <si>
    <t>CZ QUIBDO</t>
  </si>
  <si>
    <t>La regional se encuentra en análisis de predios para solicitar traslado acorde con el procedimiento</t>
  </si>
  <si>
    <t>GESTION DOCUMENTAL</t>
  </si>
  <si>
    <t>CENTRO DE DESARROLLO INFANTIL DEL REPOSO DE QUIBDO</t>
  </si>
  <si>
    <t>URBANIZACION DOS DE MAYO</t>
  </si>
  <si>
    <t>18026594</t>
  </si>
  <si>
    <t>CORDOBA</t>
  </si>
  <si>
    <t>MONTELÍBANO</t>
  </si>
  <si>
    <t>CENTRO ZONAL NO.5 MONTELIBANO</t>
  </si>
  <si>
    <t>C 14 4 32</t>
  </si>
  <si>
    <t>1418807</t>
  </si>
  <si>
    <t xml:space="preserve">MANTENIMIENTO A CUBIERTAS, MANTENIMIENTO HIDRAULICO, MANTENIMIENTO ELECTRICO, PINTURA EN GENERAL </t>
  </si>
  <si>
    <t>No 3220</t>
  </si>
  <si>
    <t>22 de julio de 2024</t>
  </si>
  <si>
    <t>MONTERÍA</t>
  </si>
  <si>
    <t>SEDE CORDOBA</t>
  </si>
  <si>
    <t>K 9 11 22</t>
  </si>
  <si>
    <t>1408311</t>
  </si>
  <si>
    <t>CDI LA PRADERA</t>
  </si>
  <si>
    <t>K 24D 23A 13</t>
  </si>
  <si>
    <t>1407889</t>
  </si>
  <si>
    <t>CDI LOS CISNES</t>
  </si>
  <si>
    <t>C 23 5 33</t>
  </si>
  <si>
    <t>1411308</t>
  </si>
  <si>
    <t>CDI VALLECITOS DEL SINU</t>
  </si>
  <si>
    <t>C 3C 1D 04</t>
  </si>
  <si>
    <t>1405524</t>
  </si>
  <si>
    <t>TIERRALTA</t>
  </si>
  <si>
    <t>HOGAR INFANTIL LOS AMIGUITOS</t>
  </si>
  <si>
    <t>K 12 7A 07</t>
  </si>
  <si>
    <t>14027335</t>
  </si>
  <si>
    <t>AYAPEL</t>
  </si>
  <si>
    <t>CDI LOS PESCADORES</t>
  </si>
  <si>
    <t>K 5B 13 20</t>
  </si>
  <si>
    <t>141382</t>
  </si>
  <si>
    <t>PUEBLO NUEVO</t>
  </si>
  <si>
    <t>CDI JUAN XXIII</t>
  </si>
  <si>
    <t>K 12 19 33</t>
  </si>
  <si>
    <t>1482246</t>
  </si>
  <si>
    <t>SAHAGÚN</t>
  </si>
  <si>
    <t>CDI SAHAGUN</t>
  </si>
  <si>
    <t>T 1C 1D 15</t>
  </si>
  <si>
    <t>1483390</t>
  </si>
  <si>
    <t>SAN PELAYO</t>
  </si>
  <si>
    <t>CDI LA MADERA</t>
  </si>
  <si>
    <t>K 2 4 41</t>
  </si>
  <si>
    <t>1431576</t>
  </si>
  <si>
    <t>CDI CARRILLO</t>
  </si>
  <si>
    <t>K 3 13A 35</t>
  </si>
  <si>
    <t>143369</t>
  </si>
  <si>
    <t>CIÉNAGA DE ORO</t>
  </si>
  <si>
    <t>CDI PANAGUA</t>
  </si>
  <si>
    <t>K 18 3 12</t>
  </si>
  <si>
    <t>1431413</t>
  </si>
  <si>
    <t>CDI BERASTEGUI</t>
  </si>
  <si>
    <t>D 3A 8 73</t>
  </si>
  <si>
    <t>14328618</t>
  </si>
  <si>
    <t>CDI EL SABANAL</t>
  </si>
  <si>
    <t>C 6 6 41</t>
  </si>
  <si>
    <t>140108625</t>
  </si>
  <si>
    <t>MONTERIA NUEVO INMUEBLE CALLE 30</t>
  </si>
  <si>
    <t>CENTRO ZONAL MONTERIA</t>
  </si>
  <si>
    <t>Calle 43 # 3 - 24 Esquina Barrio El Carmen</t>
  </si>
  <si>
    <t>CERETE 10B-24</t>
  </si>
  <si>
    <t>CENTRO ZONAL CERETE</t>
  </si>
  <si>
    <t>Calle 12 # 10 B - 24</t>
  </si>
  <si>
    <t>CERETE 10B -34</t>
  </si>
  <si>
    <t>Calle 12 # 10 B - 34</t>
  </si>
  <si>
    <t>PLANETA RICA</t>
  </si>
  <si>
    <t>CENTRO ZONAL PLANETA RICA</t>
  </si>
  <si>
    <t xml:space="preserve">Carrera 10 # 20 - 54 Barrio Centro, Planeta Rica </t>
  </si>
  <si>
    <t>LORICA</t>
  </si>
  <si>
    <t>CENTRO LORICA</t>
  </si>
  <si>
    <t>Carrera 13 # 1 - 75 Barrio Remolino Frente al Polideportivo</t>
  </si>
  <si>
    <t>MONTERIA CALLE 43</t>
  </si>
  <si>
    <t>MONTERIA</t>
  </si>
  <si>
    <t>CALLE 30 1-148</t>
  </si>
  <si>
    <t xml:space="preserve">AIRES ACONDICIONADOS </t>
  </si>
  <si>
    <t xml:space="preserve">CAE VILLA LUZ </t>
  </si>
  <si>
    <t>LOTE EL REFORMATORIO CORREGIMIENTO LA CHISMA KM 12 VIA PLANETA RICA</t>
  </si>
  <si>
    <t>140154807</t>
  </si>
  <si>
    <t>CENTRO ZONAL No.7 SAHAGUN</t>
  </si>
  <si>
    <t>C 15 12 42</t>
  </si>
  <si>
    <t>14844552</t>
  </si>
  <si>
    <t>SAN ANDRÉS DE SOTAVENTO</t>
  </si>
  <si>
    <t>CENTRO ZONAL NO.8 SAN ANDRES DE SOTAVENTO</t>
  </si>
  <si>
    <t>K 7E 8D 04</t>
  </si>
  <si>
    <t>144247</t>
  </si>
  <si>
    <t>CENTRO ZONAL TIERRALTA</t>
  </si>
  <si>
    <t>Calle 7 # 12 - 56 Barrio 20 de Julio</t>
  </si>
  <si>
    <t>VILLA LUZ</t>
  </si>
  <si>
    <t>Cl 43 #124, Montería, Córdoba</t>
  </si>
  <si>
    <t>ADECUACION DE BAÑOS, APLICACION DE APARATOS ANTI VANDALICOS,PINTURA, IMPERMEABILIZACION DE CUBIERTA, CIELO FALSO</t>
  </si>
  <si>
    <t>CUNDINAMARCA</t>
  </si>
  <si>
    <t>SUBACHOQUE</t>
  </si>
  <si>
    <t>CDI PUERTAS DEL SOL</t>
  </si>
  <si>
    <t>LT NO. 1 FRACCION DEL CEDRO</t>
  </si>
  <si>
    <t>50N20287953</t>
  </si>
  <si>
    <t>YACOPÍ</t>
  </si>
  <si>
    <t>HOGAR INFANTIL CAMINOS DE FELICIDAD</t>
  </si>
  <si>
    <t>K 6 4 26</t>
  </si>
  <si>
    <t>16711749</t>
  </si>
  <si>
    <t>PUERTO SALGAR</t>
  </si>
  <si>
    <t>CDI MI TECHITO</t>
  </si>
  <si>
    <t>C 16 4 04</t>
  </si>
  <si>
    <t>162288</t>
  </si>
  <si>
    <t>REALIZAR MANTENIMIENTO PREVENTIVO Y CORRECTIVO A LA INSTALACIONES DEL CENTRO DE DESARROLLO INFANTIL MI TECHITO DEL MUNICIPIO DE PUERTO SALGAR - CUNDINAMARCA, PERTENECIENTE AL INSTITUTO  COLOMBIANO DE BIENESTAR FAMILIAR (ICBF)</t>
  </si>
  <si>
    <t>SAN FRANCISCO</t>
  </si>
  <si>
    <t>CDI LAS TRAVESURAS</t>
  </si>
  <si>
    <t>C 2  3 38</t>
  </si>
  <si>
    <t>1563686</t>
  </si>
  <si>
    <t xml:space="preserve"> REALIZAR LAS OBRAS DE LOS MANTENIMIENTOS ESPECIALIZADOS Y/O REPARACIONES LOCATIVAS REQUERIDAS EN LAS DIFERENTES SEDES DEL ICBF A CARGO DE LA DIRECCIÓN REGIONAL CUNDINAMARCA. </t>
  </si>
  <si>
    <t>C 2 3 46</t>
  </si>
  <si>
    <t>1563599</t>
  </si>
  <si>
    <t>VILLETA</t>
  </si>
  <si>
    <t>HOGAR INFANTIL ZAMBRANAO CAMADIER</t>
  </si>
  <si>
    <t>K 10 3 104 LT 2</t>
  </si>
  <si>
    <t>156102948</t>
  </si>
  <si>
    <t>VIANÍ</t>
  </si>
  <si>
    <t>HOGAR INFANTIL MI TESORO ESCONDIDO</t>
  </si>
  <si>
    <t>K 6 1 50 58</t>
  </si>
  <si>
    <t>15616364</t>
  </si>
  <si>
    <t xml:space="preserve"> REALIZAR MANTENIMIENTO PREVENTIVO Y CORRECTIVO A LA INSTALACIONES DEL HOGAR INFANTIL MI TESORO ESCONDIDO DEL MUNICIPIO DE VIANI -CUNDINAMARCA,PERTENECIENTE AL INSTITUTO COLOMBIANO DE BIENESTARFAMILIAR (ICBF) VIGENCIA 2024</t>
  </si>
  <si>
    <t>SILVANIA</t>
  </si>
  <si>
    <t>HOGAR INFANTIL LA PRADERA</t>
  </si>
  <si>
    <t>C 12 3 20 LT 5</t>
  </si>
  <si>
    <t>1573457</t>
  </si>
  <si>
    <t>SOACHA</t>
  </si>
  <si>
    <t>HOGAR INFANTIL LEONCITO XIII</t>
  </si>
  <si>
    <t>C 5 8 96</t>
  </si>
  <si>
    <t>5190238</t>
  </si>
  <si>
    <t>CDI CARRUSEL DE ENSUEÑOS</t>
  </si>
  <si>
    <t>K 5 13 277</t>
  </si>
  <si>
    <t>156507</t>
  </si>
  <si>
    <t>LA MESA</t>
  </si>
  <si>
    <t>CDI CASTILLO ENCANTADO</t>
  </si>
  <si>
    <t xml:space="preserve">C 5 19 79 </t>
  </si>
  <si>
    <t>1663901</t>
  </si>
  <si>
    <t xml:space="preserve"> REALIZAR LAS OBRAS DE MANTENIMIENTO Y REPARACIONES LOCATIVAS DEL CENTRO DE DESARROLLO INFANTIL  (CDI) CASTILLO ENCANTADO UBICADO EN EL MUNICIPIO DE LA MESA DEPARTAMENTO DE CUNDINAMARCA, PERTENECIENTE AL INSTITUTO COLOMBIANO DE BIENESTAR FAMILIAR (ICBF) - VIGENCIA 2024.</t>
  </si>
  <si>
    <t>K 20 4A 50</t>
  </si>
  <si>
    <t>1663903</t>
  </si>
  <si>
    <t>CHOCONTÁ</t>
  </si>
  <si>
    <t>HOGAR COMUNITARIO AGRUPADO LA BUENA ESPERANZA CENTRO A.</t>
  </si>
  <si>
    <t>C 4 3 58</t>
  </si>
  <si>
    <t>154737</t>
  </si>
  <si>
    <t>FUSAGASUGÁ</t>
  </si>
  <si>
    <t>HOGAR INFANTIL PEKIN</t>
  </si>
  <si>
    <t>CLL 5 3E 20</t>
  </si>
  <si>
    <t>15711809</t>
  </si>
  <si>
    <t>GIRARDOT</t>
  </si>
  <si>
    <t>HOGAR INFANTIL LAS ACACIAS</t>
  </si>
  <si>
    <t>K 6 21 65</t>
  </si>
  <si>
    <t>3074544</t>
  </si>
  <si>
    <t>3074545</t>
  </si>
  <si>
    <t xml:space="preserve">K 6 21 65 </t>
  </si>
  <si>
    <t>3074546</t>
  </si>
  <si>
    <t>HOGAR INFANTIL PRIMERO DE ENERO</t>
  </si>
  <si>
    <t>TR 4 4 77 LT 1 Y LT 2 BARRIO PRIMERO DE ENERO</t>
  </si>
  <si>
    <t>3078499</t>
  </si>
  <si>
    <t>3078500</t>
  </si>
  <si>
    <t>CAJICÁ</t>
  </si>
  <si>
    <t>HOGAR INFANTIL EL CANELON</t>
  </si>
  <si>
    <t>KM 27 VIA CAJICA VEREDA EL CANELON</t>
  </si>
  <si>
    <t>17619709</t>
  </si>
  <si>
    <t>ZIPAQUIRÁ</t>
  </si>
  <si>
    <t>CENTRO ZONAL ZIPAQUIRA</t>
  </si>
  <si>
    <t>C 7 1 80</t>
  </si>
  <si>
    <t>17629672</t>
  </si>
  <si>
    <t>FACATATIVÁ</t>
  </si>
  <si>
    <t>CENTRO ZONAL FACATATIVA</t>
  </si>
  <si>
    <t>K 6 3 28</t>
  </si>
  <si>
    <t>15617152</t>
  </si>
  <si>
    <t>REALIZAR LAS OBRAS PARA EL CAMBIO DE CUBIERTA DEL CENTRO ZONAL FACATATIVA UBICADO EN EL MUNICIPIO DE FACATATIVA DEPARTAMENTO CUNDINAMARCA, PERTENECIENTE AL INSTITUTO COLOMBIANO DE BIENESTAR FAMILIAR (ICBF).</t>
  </si>
  <si>
    <t>CENTRO ZONAL GIRARDOT</t>
  </si>
  <si>
    <t>K 7A 20 26 30</t>
  </si>
  <si>
    <t>30726908</t>
  </si>
  <si>
    <t>CENTRO ZONAL SOACHA</t>
  </si>
  <si>
    <t>DG 33 15-20</t>
  </si>
  <si>
    <t>51100642</t>
  </si>
  <si>
    <t>PACHO</t>
  </si>
  <si>
    <t>CENTRO ZONAL PACHO</t>
  </si>
  <si>
    <t>K 16  6 52 OF 201</t>
  </si>
  <si>
    <t>17023222</t>
  </si>
  <si>
    <t>REALIZAR LAS OBRAS DE MANTENIMIENTO Y REPARACIONES LOCATIVAS DEL
CDI NUEVO AMANECER UBICADO EL MUNICIPIO DE PACHO DEPARTAMENTO DE CUNDINAMARCA, PERTENECIENTE AL INSTITUTO COLOMBIANO DE BIENESTAR FAMILIAR (ICBF)</t>
  </si>
  <si>
    <t>K 16  6-54 OF 202</t>
  </si>
  <si>
    <t>17023223</t>
  </si>
  <si>
    <t>CENTRO ZONAL PACHO.</t>
  </si>
  <si>
    <t>K 16  6-54 OF 203</t>
  </si>
  <si>
    <t>17023224</t>
  </si>
  <si>
    <t>K 16  6-54 OF 204</t>
  </si>
  <si>
    <t>17023225</t>
  </si>
  <si>
    <t>K 16  6-54 OF 301</t>
  </si>
  <si>
    <t>17023226</t>
  </si>
  <si>
    <t>K 16  6-54 OF 302</t>
  </si>
  <si>
    <t>17023227</t>
  </si>
  <si>
    <t>K 16  6-54 OF 303</t>
  </si>
  <si>
    <t>17023228</t>
  </si>
  <si>
    <t>K 16  6-54 OF 304</t>
  </si>
  <si>
    <t>17023229</t>
  </si>
  <si>
    <t>MOSQUERA</t>
  </si>
  <si>
    <t>BODEGA ALMACEN REGIONAL CUNDINAMARCA</t>
  </si>
  <si>
    <t>CHOCONTA</t>
  </si>
  <si>
    <t xml:space="preserve">CENTRO ZONAL CHOCONTA Y BODEGA </t>
  </si>
  <si>
    <t>CENTRO ZONAL LA MESA</t>
  </si>
  <si>
    <t>CAQUEZA</t>
  </si>
  <si>
    <t>CENTRO ZONAL CAQUEZA</t>
  </si>
  <si>
    <t>GACHETA P1</t>
  </si>
  <si>
    <t>CENTRO ZONAL GACHETA P1</t>
  </si>
  <si>
    <t>GACHETA P2</t>
  </si>
  <si>
    <t>CENTRO ZONAL GACHETA P2</t>
  </si>
  <si>
    <t>SAN JUAN DEL RIO SECO</t>
  </si>
  <si>
    <t>CENTRO ZONAL SAN JUAN DE RIOSECO</t>
  </si>
  <si>
    <t>UBATE</t>
  </si>
  <si>
    <t>CENTRO ZONAL UBATE</t>
  </si>
  <si>
    <t>CENTRO ZONAL VILLETA</t>
  </si>
  <si>
    <t>BOGOTA</t>
  </si>
  <si>
    <t>REGIONAL CUNDINAMARCA</t>
  </si>
  <si>
    <t>CENTRO ZONAL SOACHA CENTRO</t>
  </si>
  <si>
    <t>FUCSAGASUGA</t>
  </si>
  <si>
    <t>CENTRO ZONAL FUSAGASUGA</t>
  </si>
  <si>
    <t>HOGAR INFANTIL MI PEQUEÑLA ALDEA.</t>
  </si>
  <si>
    <t>K8 12A 41</t>
  </si>
  <si>
    <t>1561701</t>
  </si>
  <si>
    <t>CAJICA</t>
  </si>
  <si>
    <t>UDS CENTRO DE ORIENTACION JUVENIL LUIS AMIGÓ-CAJICÁ-CONSUMO</t>
  </si>
  <si>
    <t>.FINCA LA FAGUITA- KM2 VIA TABIO TABIO LOTE NO1</t>
  </si>
  <si>
    <t>176179454</t>
  </si>
  <si>
    <t>HOGAR INFANTIL BLANCA NIEVES</t>
  </si>
  <si>
    <t>C 1 1 07</t>
  </si>
  <si>
    <t>050C494267</t>
  </si>
  <si>
    <t>TENJO</t>
  </si>
  <si>
    <t>HOGAR INFANTIL EL TENJANITO</t>
  </si>
  <si>
    <t>KR 5 4 42</t>
  </si>
  <si>
    <t>MADRID</t>
  </si>
  <si>
    <t>HOGAR INFANTIL LA SERREZUELA</t>
  </si>
  <si>
    <t>K 6 11 85</t>
  </si>
  <si>
    <t>050C276565</t>
  </si>
  <si>
    <t>SAN JUAN DE RIOSECO</t>
  </si>
  <si>
    <t>HOGAR INFANTIL LOS MADEROS</t>
  </si>
  <si>
    <t>C 4  1 44</t>
  </si>
  <si>
    <t>GUAINIA</t>
  </si>
  <si>
    <t>INÍRIDA</t>
  </si>
  <si>
    <t>REGIONAL GUAINIA</t>
  </si>
  <si>
    <t>C 15 N° 8 86 MZ S CS 5 LA ESPERANZA</t>
  </si>
  <si>
    <t>50013134</t>
  </si>
  <si>
    <t>Mantenimiento (preventivo y correctivo) adecuaciones y reparaciones  locativas  de la infraestructura  física del ICBF Regional Guainía. Estudio de factibilidad exploración Pozo suministro de agua.</t>
  </si>
  <si>
    <t>INIRIDA</t>
  </si>
  <si>
    <t>ARCHIVO</t>
  </si>
  <si>
    <t>k 9 N° 14-80 Manzana 52, Casa 10</t>
  </si>
  <si>
    <t>HOGAR INFANTIL COMUNITARIO INIRIDA</t>
  </si>
  <si>
    <t xml:space="preserve">C 14B  N° 8-60 </t>
  </si>
  <si>
    <t>GUAVIARE</t>
  </si>
  <si>
    <t>SAN JOSÉ DEL GUAVIARE</t>
  </si>
  <si>
    <t>SEDE GUAVIARE</t>
  </si>
  <si>
    <t>K 24  20 48 LO.02</t>
  </si>
  <si>
    <t>4802028</t>
  </si>
  <si>
    <t xml:space="preserve"> $            11.158.238,00</t>
  </si>
  <si>
    <t xml:space="preserve"> $              233.804.582,00</t>
  </si>
  <si>
    <t>Mantenimiento de cubierta  y adecuaciónes en la infraestructura</t>
  </si>
  <si>
    <t>CENTRO ZONAL SAN JOSE DEL GUAVIARE</t>
  </si>
  <si>
    <t>48018359</t>
  </si>
  <si>
    <t>HOGAR MULTIPLE NUEVA ESPERANZA</t>
  </si>
  <si>
    <t>K 24 20 96 LO.01</t>
  </si>
  <si>
    <t>48010729</t>
  </si>
  <si>
    <t>Mantenimiento de cubierta y adecuaciónes en la infraestructura</t>
  </si>
  <si>
    <t>BODEGA</t>
  </si>
  <si>
    <t>CAIIG</t>
  </si>
  <si>
    <t>ATENCIÓN A GRUPOS ETNICOS</t>
  </si>
  <si>
    <t>19A 27 MZ W LO 9 B BELLO HORIZONTE</t>
  </si>
  <si>
    <t>4802947</t>
  </si>
  <si>
    <t>Los mantenimientos y adecuaciones de la casa se realizaran mediante el convenio entre Fondo de Programas Especiales para la Paz – FONDO PAZ y regional Guaviare a traves de findeter. No. de convenio FP -553 DE 2023</t>
  </si>
  <si>
    <t>HUILA</t>
  </si>
  <si>
    <t>NEIVA</t>
  </si>
  <si>
    <t>SEDE HUILA, OFICINA GRUPO ADMINISTRATIVO, HOGAR INFANTIL SEDE</t>
  </si>
  <si>
    <t>C 21 1E 40</t>
  </si>
  <si>
    <t>200267836</t>
  </si>
  <si>
    <t xml:space="preserve">CONTRATAR LAS OBRAS DE ADECUACION Y MANTENIMIENTO DE LA SEDE ADMINISTRATIVA DE LA REGIONAL Y EL ARCHIVO DEL CENTRO ZONAL NEIVA. </t>
  </si>
  <si>
    <r>
      <rPr>
        <sz val="11"/>
        <color rgb="FF000000"/>
        <rFont val="Aptos Narrow"/>
        <family val="2"/>
        <scheme val="minor"/>
      </rPr>
      <t xml:space="preserve">Se da prioridad a esta infraestructura ya que  se incluye la Regional y el Centro zonal , así mimo es un edificación cercana a las 60 años por lo cual se debe realizar los mantenimientos y adecuaciones preventivas  y correctivas. Los 130. 000.000 de mantenimeintos especializados se dividiran en 3 infraestructuras </t>
    </r>
    <r>
      <rPr>
        <b/>
        <sz val="11"/>
        <color rgb="FF000000"/>
        <rFont val="Aptos Narrow"/>
        <family val="2"/>
        <scheme val="minor"/>
      </rPr>
      <t>43,333,000</t>
    </r>
  </si>
  <si>
    <t>PITALITO</t>
  </si>
  <si>
    <t>CENTRO ZONAL ZONAL PITALITO Y HOGAR MULTIPLE</t>
  </si>
  <si>
    <t>K 15 1 84</t>
  </si>
  <si>
    <t>20663023</t>
  </si>
  <si>
    <t xml:space="preserve"> CONTRATO PARA  EL MANTENIMIENTO Y ADECUACION DEL HOGAR INFANTIL PITALITO. SAMC0012024HU</t>
  </si>
  <si>
    <t>SAMC0012024HU</t>
  </si>
  <si>
    <r>
      <rPr>
        <sz val="11"/>
        <color rgb="FF000000"/>
        <rFont val="Aptos Narrow"/>
        <family val="2"/>
      </rPr>
      <t xml:space="preserve">Se tiene contemplado mantenimeintos especializados por un valor de </t>
    </r>
    <r>
      <rPr>
        <b/>
        <sz val="11"/>
        <color rgb="FF000000"/>
        <rFont val="Aptos Narrow"/>
        <family val="2"/>
      </rPr>
      <t xml:space="preserve">43.333.000 </t>
    </r>
    <r>
      <rPr>
        <sz val="11"/>
        <color rgb="FF000000"/>
        <rFont val="Aptos Narrow"/>
        <family val="2"/>
      </rPr>
      <t xml:space="preserve"> de los </t>
    </r>
    <r>
      <rPr>
        <b/>
        <sz val="11"/>
        <color rgb="FF000000"/>
        <rFont val="Aptos Narrow"/>
        <family val="2"/>
      </rPr>
      <t xml:space="preserve">130.000.000 </t>
    </r>
  </si>
  <si>
    <t>LA PLATA</t>
  </si>
  <si>
    <t>CENTRO ZONAL Y HOGAR INFANTIL LA PLATA</t>
  </si>
  <si>
    <t xml:space="preserve">C 8 7 24 </t>
  </si>
  <si>
    <t>2043249</t>
  </si>
  <si>
    <t xml:space="preserve"> CONTRATO PARA  EL MANTENIMIENTO Y ADECUACION DEL HOGAR INFANTIL LA PLATA . SAMC0012024HU</t>
  </si>
  <si>
    <r>
      <rPr>
        <sz val="11"/>
        <color rgb="FF000000"/>
        <rFont val="Aptos Narrow"/>
        <family val="2"/>
        <scheme val="minor"/>
      </rPr>
      <t xml:space="preserve">Se tiene contemplado mantenimeintos especializados por un valor de </t>
    </r>
    <r>
      <rPr>
        <b/>
        <sz val="11"/>
        <color rgb="FF000000"/>
        <rFont val="Aptos Narrow"/>
        <family val="2"/>
        <scheme val="minor"/>
      </rPr>
      <t>43.333.000</t>
    </r>
    <r>
      <rPr>
        <sz val="11"/>
        <color rgb="FF000000"/>
        <rFont val="Aptos Narrow"/>
        <family val="2"/>
        <scheme val="minor"/>
      </rPr>
      <t xml:space="preserve">  de los </t>
    </r>
    <r>
      <rPr>
        <b/>
        <sz val="11"/>
        <color rgb="FF000000"/>
        <rFont val="Aptos Narrow"/>
        <family val="2"/>
        <scheme val="minor"/>
      </rPr>
      <t xml:space="preserve">130.000.000 </t>
    </r>
  </si>
  <si>
    <t>C 34 1DW 35</t>
  </si>
  <si>
    <t>200103821</t>
  </si>
  <si>
    <t xml:space="preserve"> CONTRATO PARA  EL MANTENIMIENTO Y ADECUACION DEL HOGAR INFANTIL SANTA INES. SAMC0012024HU</t>
  </si>
  <si>
    <t>HOGAR INFANTIL GUARDERIA NEIVA</t>
  </si>
  <si>
    <t>K 1D 54 23</t>
  </si>
  <si>
    <t>20016659</t>
  </si>
  <si>
    <t>HOGAR INFANTIL ALFONSO LOPEZ</t>
  </si>
  <si>
    <t>C 1GBIS 23 10</t>
  </si>
  <si>
    <t>20010681</t>
  </si>
  <si>
    <t>ALGECIRAS</t>
  </si>
  <si>
    <t>HOGAR INFANTIL SERAFIN CLEVEZ</t>
  </si>
  <si>
    <t>K 4 4 63 73 C 5 3A 56</t>
  </si>
  <si>
    <t>20021907</t>
  </si>
  <si>
    <t>HOGAR INFANTIL TIMANCO</t>
  </si>
  <si>
    <t>K 19 1H 34 38 42 44 IN</t>
  </si>
  <si>
    <t>20019254</t>
  </si>
  <si>
    <t>GIGANTE</t>
  </si>
  <si>
    <t>HOGAR INFANTIL TRES ESQUINA</t>
  </si>
  <si>
    <t>BUENA VISTA</t>
  </si>
  <si>
    <t>2024842</t>
  </si>
  <si>
    <t>YAGUARÁ</t>
  </si>
  <si>
    <t>HOGAR INFANTIL YAGUARA</t>
  </si>
  <si>
    <t>K 5 2 59 71 IN</t>
  </si>
  <si>
    <t>20021501</t>
  </si>
  <si>
    <t>GARZÓN</t>
  </si>
  <si>
    <t>HOGAR INFANTIL LEONIA</t>
  </si>
  <si>
    <t>K 5 6 02 30</t>
  </si>
  <si>
    <t>20259282</t>
  </si>
  <si>
    <t>HOGAR INFANTIL PITALITO</t>
  </si>
  <si>
    <t xml:space="preserve">D 3S 1A 35       </t>
  </si>
  <si>
    <t>20679193</t>
  </si>
  <si>
    <t>CZ LA GAITANA</t>
  </si>
  <si>
    <t xml:space="preserve">K 10 # 6 A - 37 </t>
  </si>
  <si>
    <t>CZ LA PLATA</t>
  </si>
  <si>
    <t>C 5 B # 9 A - 05</t>
  </si>
  <si>
    <t>CZ GARZÓN</t>
  </si>
  <si>
    <t xml:space="preserve">C 8 # 6 - 38 </t>
  </si>
  <si>
    <t>HOGAR INFANTIL POTRERILLOS- JUNTA DE ACCION COMUNAL</t>
  </si>
  <si>
    <t>INSPECCION POTRERRILLOS</t>
  </si>
  <si>
    <t>20200</t>
  </si>
  <si>
    <t>CDI RIO LORO-  MUNICIPIO DE GIGANTE</t>
  </si>
  <si>
    <t>INSPECCION RIO LORO</t>
  </si>
  <si>
    <t>SAN AGUSTÍN</t>
  </si>
  <si>
    <t>HI CAMILO TORRES - SAN AGUSTIN</t>
  </si>
  <si>
    <t>CALLE 2  8 -39</t>
  </si>
  <si>
    <t>2064442</t>
  </si>
  <si>
    <t>HOGAR INFANTIL SOSISMO SUAREZ -GIGANTE</t>
  </si>
  <si>
    <t>K 4  7 142 BARRIO CENTENARIO</t>
  </si>
  <si>
    <t>202</t>
  </si>
  <si>
    <t>VILLAVIEJA</t>
  </si>
  <si>
    <t>HOGAR INFANTIL ABERTO GALINDO - VILLAVIEJA</t>
  </si>
  <si>
    <t>CALLE 3  2 -43</t>
  </si>
  <si>
    <t>2001624</t>
  </si>
  <si>
    <t>AIPE</t>
  </si>
  <si>
    <t>HOGAR INFANTIL VIRGINIA PERDOMO DE LIEVANO- AIPE</t>
  </si>
  <si>
    <t>CALLE 2 1 - 70 ESTE</t>
  </si>
  <si>
    <t>200</t>
  </si>
  <si>
    <t>HOBO</t>
  </si>
  <si>
    <t>HI LEONARDO CLEVES DE HOBO</t>
  </si>
  <si>
    <t>CALLE 5 1 - 100 ESTE</t>
  </si>
  <si>
    <t>20023347</t>
  </si>
  <si>
    <t>HOGAR INFANTIL LAVORAGINE - NEIVA</t>
  </si>
  <si>
    <t>CALLE 18 26 -07</t>
  </si>
  <si>
    <t xml:space="preserve">LOS SAMANES </t>
  </si>
  <si>
    <t>CALLE 58 # 2 W-65</t>
  </si>
  <si>
    <t xml:space="preserve">ADICION AL CONTRATO DE APORTES DEL OPERADOR </t>
  </si>
  <si>
    <t>RN°1556</t>
  </si>
  <si>
    <t xml:space="preserve"> $ 151.517.091,00 </t>
  </si>
  <si>
    <t xml:space="preserve">El recurso se adiciono al contrato de aportes del operador  en la fehca 31-07-2024  y se encuentra en etapa de contratacion por parte del operador, desde la regional se hara el seguimiento de este recurso por parte del apoyo tecnico. </t>
  </si>
  <si>
    <t>GUAJIRA</t>
  </si>
  <si>
    <t>MAICAO</t>
  </si>
  <si>
    <t>CENTRO ZONAL MAICAO # 5</t>
  </si>
  <si>
    <t>C 3 19 02</t>
  </si>
  <si>
    <t>21215397</t>
  </si>
  <si>
    <t>Actividades de Mantenimiento programadas con el equipo técnico de la Regional, en ejecución y seguimiento.</t>
  </si>
  <si>
    <t>FONSECA</t>
  </si>
  <si>
    <t>CENTRO ZONAL FONSECA</t>
  </si>
  <si>
    <t>SALIDA A BARRANCAS</t>
  </si>
  <si>
    <t>21411957</t>
  </si>
  <si>
    <t>MANAURE</t>
  </si>
  <si>
    <t>CENTRO ZONAL MANAURE-HOGAR INFANTIL MANAURE ANTONIO ORDOÑEZ PLAJA</t>
  </si>
  <si>
    <t>C 10 5 38</t>
  </si>
  <si>
    <t>21028804</t>
  </si>
  <si>
    <t>RIOHACHA</t>
  </si>
  <si>
    <t>SEDE GUAJIRA</t>
  </si>
  <si>
    <t>KRA 15 NO. 14C-156</t>
  </si>
  <si>
    <t>21059860</t>
  </si>
  <si>
    <t>MANTENIMIENTO PREVENTIVO, MANTENIMIENTO CORRECTIVO, ADECUACIÓN</t>
  </si>
  <si>
    <t>44004282024</t>
  </si>
  <si>
    <t>Actividades de Mantenimiento programadas con el equipo técnico de la Regional, en ejecución y seguimiento. En ejecución contrato 1412/2022 FINDETER.</t>
  </si>
  <si>
    <t>HOGAR INFANTIL DIVINA PASTORA</t>
  </si>
  <si>
    <t>C 14C 15 31</t>
  </si>
  <si>
    <t>21046573</t>
  </si>
  <si>
    <t>MANTENIMIENTO PREVENTIVO, MANTENIMIENTO CORRECTIVO</t>
  </si>
  <si>
    <t>Se deberá realizar mantenimiento general de cubierta en la zona administrativa  incluyendo reemplazo de tejas, adicionalmente se deberá realizar el cambio de cielo raso. Intervención de muros que presentan fisuras menores, mantenimiento de cubierta incluyendo reemplazo de tejas, mantenimiento general del parque en el área de recreación, remplazo de puertas y ventanas en mal estado, mantenimiento general del sistema hidrosanitario incluyendo baños.</t>
  </si>
  <si>
    <t>URIBIA</t>
  </si>
  <si>
    <t>HOGAR INFANTIL URIBIA EDUARDO LONDOÑO VILLEGAS</t>
  </si>
  <si>
    <t>K 8 15A 15</t>
  </si>
  <si>
    <t>2121150</t>
  </si>
  <si>
    <t>VIGENCIAS FUTURAS</t>
  </si>
  <si>
    <t>Se deberá realizar mantenimiento general de cubiertas incluyendo reemplazo de tejas e impermeabilizaciones, se deberá tener en cuenta que no se podrá realizar ampliaciones en altura, mantenimiento general de sistema hidrosanitario incluyendo reemplazo de piezas y accesorios, cambio de parque de recreaciones, reparaciones pertinentes en la placa de contrapiso de comedor, reemplazar la estructura de madera del kiosko al igual que las tejas de cubierta, debido a su deterioro presenta condición insegura para docentes y niños, mantenimiento general de pintura en el muro de cerramiento, mantenimiento general del sistema hidrosanitario, remodelación de cocina enchapes y mesones, y entrepaños.</t>
  </si>
  <si>
    <t>HOGAR INFANTIL FONSECA</t>
  </si>
  <si>
    <t>C 15 11 23</t>
  </si>
  <si>
    <t>214566</t>
  </si>
  <si>
    <t>Dadas las altas temperaturas de la zona, se requiere la implementaciónde cielos rasos en las aulas. Se deberá realizar cambio de los elementos del parque de recreación, ya que se encuentran corroidos y presentan riesgo para los niños. En algunos sectores se encuentran agrietamientos y hundimientos en los pisos, con lo cual se deberán levantar las placas de contrapiso y retirar el material granular antiguo para ser reemplazado por nuevo material granular compactado y fundir nuevas placas de contrapiso con un nuevo enchape. Se deberá realizar mantenimiento general de cubiertas que incluya cambio de tejas, no se deberá realizar ampliaciones en altura. Se deberá realizar mantenimiento general del sistema hidrosanitario reemplazando las piezas antiguas que tienen deterioro. Remodelación general de cocina mesones y estanterías. En el  cuarto de servicio se deberán reemplazar baldosas en mal estado.</t>
  </si>
  <si>
    <t>BARRANCAS</t>
  </si>
  <si>
    <t>HOGAR INFANTIL PAPAYAL - ALBA HERNANDEZ - PAPAYAL</t>
  </si>
  <si>
    <t>K 3 5 26</t>
  </si>
  <si>
    <t>21010753</t>
  </si>
  <si>
    <t xml:space="preserve">Por seguridad del CDI, se sugiere construir un cerramiento compuesto por muros confinados entre columnas y cimentados por una zapara corrida perimetral, el cerramiento actual se encuentra muy deteriorado y es muy inseguro, se deberán intervenir los agrietamientos en los muros de la edificación, igualmente para los pisos agrietados, reemplazar el parque de recreación debido a su deterioro. El cielorraso de la cocina deberá ser reemplazado, la cocina deberá ser remodelada debido a su deterioro que no permite un servicio optimo para la alimentación de los niños. Se requiere adecuación de baños. </t>
  </si>
  <si>
    <t>HATONUEVO</t>
  </si>
  <si>
    <t>HOGAR INFANTIL HATONUEVO - CDI GENITH LUQUE</t>
  </si>
  <si>
    <t>CARRERA 18 NO.14 06</t>
  </si>
  <si>
    <t>21010335</t>
  </si>
  <si>
    <t>Se requiere mantenimiento especializado, el cual deberá realizar mantenimiento general de cubiertas, deberán reemplazar los cielos rasos afectados por la humedades, mantenimiento del sistema eléctrico incluyendo reemplazo de accesorios, cableado y conexión con la red eléctrica del municipio, reemplazar el parque de recreación de los niños, construir el tramo faltante del cerramiento perimetral, instalar una baranda adecuada para evitar accidentes y caidas, intervenir agrietamientos en muros de la edificación, mantenimiento y remplazo de puertas de acceso y ventanas según deterioro. Se manifiesta que existe comején en alguno muros, lo cual ocurre si dichos muros están compuestos por lámina en madera, por lo cual estos deberán ser reemplazados por muros en drywall para los interiores y por muros de mampostería para exteriores. Se deberá realizar mantenimiento o reemplazo de alberca, dependiendo de la condición encontrada. En la zona de servicio se deberá instalar nuevos enchapes en paredes y pisos.
Se estima el mantenimiento básico para atención de necesidades básicas en vigencia 2025, con un inversión aproximada de $ 300.000.000,00.</t>
  </si>
  <si>
    <t>VILLANUEVA</t>
  </si>
  <si>
    <t>HOGAR INFANTIL VILLANUEVA - CDI JOSE FRANSCISCO SOCARRAS COLINAS</t>
  </si>
  <si>
    <t>K 4 12A-61</t>
  </si>
  <si>
    <t>214888</t>
  </si>
  <si>
    <t>Se deberá realizar mantenimiento general de cubiertas debido a que ya existe deterioro por el agua lluvia que se filtra a traves de estas se evidencian daños en muros y cielorrasos, se requiere cambio de tejas, y cambio de cielorrasos, cambio de marcos de ventanas que actualmente son de madera y están siendo deterioradas por comején, se deben cambiar por metálicas o plásticas, implementación de ductos de ventilación en aulas, tener en cuenta que no se debe ampliar en altura la cubierta, se requiere la implementación de un cuarto para residuos. La Regional solicita poda de arboles, sin embargo, se debe tener en cuenta que esto debe estar regido por el ente ambiental correspondiente del municipio, por lo cual se deberán tramitar permisos desde la regional o el operador del centro de atención a la primera infancia.</t>
  </si>
  <si>
    <t>HOGAR INFANTIL MARIA AUXILIADORA BARRANCAS</t>
  </si>
  <si>
    <t>C 11 12 20</t>
  </si>
  <si>
    <t>21037463</t>
  </si>
  <si>
    <t>Mantenimiento parque de recreación, cambio general de baterias sanitarias, en el comedor se encuentran condiciones de pisos y muros agrietadoas, y se han presentado desniveles, mantenimiento general de cubiertas y reemplazo de tejas,  reemplazar estructuras en madera de cubierta deterioradas por la humedad sin realizar modificación en altura de cubierta, reconstruir el cerramiento perimetral, confinado entre columnas cimentadas con una zapata corrida perimetral, construir un camino de acceso al kiosko de reuniones, adecuación de baños de acuerdo a GIPI. Se deberá implementar un aula adicional y un cuarto de servicio, sin embargo, no se contempla como un mantenimiento sino como una ampliación. Mantenimiento general del sistema hidrosanitario, deberán ser reemplazados los tanques deteriorados y rotos. Se deberá realizar visita técnica para evaluar muros y pisos agrietados.</t>
  </si>
  <si>
    <t>SAN JUAN DEL CESAR</t>
  </si>
  <si>
    <t>HOGAR INFANTIL EDAD DE ORO SAN JUAN DEL CESAR</t>
  </si>
  <si>
    <t>C 13 13 98</t>
  </si>
  <si>
    <t>214330</t>
  </si>
  <si>
    <t>001_2024</t>
  </si>
  <si>
    <t>Mantenimiento del parque de los niños, implementar ductos de ventilación en las aulas de clases, tener en cuenta que no se podrán realizar ampliaciones en altura de las cubiertas, el portón del patio y de la entrada principal se deberán reemplazar teniendo en cuenta su grado de corrosión, mantenimientos de pintura interior en varias áreas, mantenimiento de cubiertas y cambio de tejas, mantenimiento en cielorrasos. Se sugiere implementar Protecciòn en vidrios de las ventanas. Se deberán reemplazar orinales en mal estado (Confirmar con la Regional). Mantenimiento en enchapes lavadero y pisos.</t>
  </si>
  <si>
    <t>HOGAR INFANTIL - CDI NAZARETH</t>
  </si>
  <si>
    <t>ALTA GUAJIRA</t>
  </si>
  <si>
    <t>2121373</t>
  </si>
  <si>
    <t>Se requiere mantenimiento general del sistema hidrosanitario incluyendo baños, mantenimiento y/o remplazo de puertas según diagnóstico incluyendo cambio de accesorios, instalar película protectora en ventanas. Reparación y reconstrucción de tramos del muro de cerrramiento que oresenta fisuras, por fallas de confinamiento y/o asentamiento. Reemplazo de parque de recreación. Mantenimiento general del area de almacenamiento en muros pisos y techos. Remplazo de puerta de salida al patio debido a su alto estado de corrosión.</t>
  </si>
  <si>
    <t>HOGAR INFANTIL SIETE DE AGOSTO</t>
  </si>
  <si>
    <t>C 22A #5-10</t>
  </si>
  <si>
    <t>2105134</t>
  </si>
  <si>
    <t>Infraestructura relacioinada en base de datos del SIRECI Contraloría General de la República. Requiere consultoría de estudios y diseños para actualización del estado de intervención con el objeto de concluir las obras suspendidas, y garantizar las condiciones operativas.</t>
  </si>
  <si>
    <t>HOGAR MULTIPLE SAN JUDAS TADEO</t>
  </si>
  <si>
    <t>C 47 10B 91</t>
  </si>
  <si>
    <t>21041922</t>
  </si>
  <si>
    <t>Se deberá realizar el mantenimiento general de cubiertas, reemplazando tejas y pulida aplicación de anticorrosico y pintura a los elementos metálicos de la cubierta. se deberá realizar el mantenimiento y reparación de piezas del parque de recreación. Se deberán reemplazar las puertas para incrementar seguridad del CDI. Se deberá reparar el cerramiento exterior del complejo. Se deberán reemplazar Puertas y ventanas  en mal estado</t>
  </si>
  <si>
    <t>CENTRO DE DESARROLLO INFANTIL DULCE SUEÑO</t>
  </si>
  <si>
    <t>C 9 N0.1B-05</t>
  </si>
  <si>
    <t>21210206</t>
  </si>
  <si>
    <t>Se deberá realizar mantenimiento general de cubiertas incluyendo cambio de tejas e instalación adecuada de nueva impermeabilización. Se deberán reemplazar los cielos rasos deteriorados por la goteras o humedades desde la cubierta. Se requieren protectores para ventanas. Se deberá realizar el mantenimiento y actualización del sistema hidrosanitario de la edificación , teniendo en cuenta que actualmente algunos que los aparatos sanitarios no funcionana o funcionan deficientemente, también se deberá contemplar el reemplazo de estos. El cerramiento en el patio deberá ser reemplazado y construido nuevamente, ya que no presta la seguridad necesaria para el predio. Se deberá reemplazar al parque de recreación debido a su deterioro.
Se deberá remodelar la cocina debido a que se encuentra en condición insegura y no se puede prestar un buen servicio para la alimentación de los niños.
Debido a que no se tiene un cuarto de servicio, se deberá implementar o construir.</t>
  </si>
  <si>
    <t>DIBULLA</t>
  </si>
  <si>
    <t>HOGAR INFANTIL DIBULLA</t>
  </si>
  <si>
    <t>C 3 8 25</t>
  </si>
  <si>
    <t>21058322</t>
  </si>
  <si>
    <t>Se deberá realizar mantenimiento del parque de la zona de recreación. Se deberá reparar antepecho perimetral exterior que sirve de matera</t>
  </si>
  <si>
    <t>URIBIA- NAZARETH</t>
  </si>
  <si>
    <t>CENTRO ZONAL NAZARETH</t>
  </si>
  <si>
    <t>El Municipio no cuenta con Servicios Públicos habilitados, lo cual dificulta la prestación del servicio.</t>
  </si>
  <si>
    <t>BODEGA INSERVIBLE</t>
  </si>
  <si>
    <t>BODEGA DE ALMACENAMIENTO DE BIENESTARINA</t>
  </si>
  <si>
    <t>CENTRO ZONAL URIBIA</t>
  </si>
  <si>
    <t>CALLE 12 NO. 12-45</t>
  </si>
  <si>
    <t>21237989</t>
  </si>
  <si>
    <t>FERRETERIA PARA ADECUACION DEL CENTRO ZONAL</t>
  </si>
  <si>
    <t xml:space="preserve">Requiere dotación por mobiliario. Actividades de Adecuación de rede eléctrica por contratar deben iniciar en septiembre de 2024. </t>
  </si>
  <si>
    <t>CENTRO ZONAL RIOHACHA 1</t>
  </si>
  <si>
    <t>CENTRO ZONAL RIOHACHA 2</t>
  </si>
  <si>
    <t>Actividades de Mantenimiento programadas con el equipo técnico de la Regional, en ejecución y seguimiento. Se plantea el traslado de las unidades de atención de Primera Infancia a otra sede, ubicada en un inmueble independiente al de la Regional La Guajira.</t>
  </si>
  <si>
    <t>MAGDALENA</t>
  </si>
  <si>
    <t>SANTA ANA</t>
  </si>
  <si>
    <t>CENTRO ZONAL SANTA ANA</t>
  </si>
  <si>
    <t xml:space="preserve">K 5 5A 35      </t>
  </si>
  <si>
    <t>2264160</t>
  </si>
  <si>
    <t>SANTA MARTA</t>
  </si>
  <si>
    <t>HOGAR INFANTIL TAGANGA</t>
  </si>
  <si>
    <t>CL 3 NO 1 - 11</t>
  </si>
  <si>
    <t>080110530</t>
  </si>
  <si>
    <t>Se realizó traslado a la regional el 27 de mayo de 2024 pero se le efectuo contracredito</t>
  </si>
  <si>
    <t>HOGAR INFANTIL SEDE</t>
  </si>
  <si>
    <t xml:space="preserve">D 15 12 71         </t>
  </si>
  <si>
    <t>8013941</t>
  </si>
  <si>
    <t>SEDE</t>
  </si>
  <si>
    <t>Se realizaran reparaciones locativas con recursos trasladados y con el recurso de mantenimientos especializados</t>
  </si>
  <si>
    <t>PLATO</t>
  </si>
  <si>
    <t>HOGAR INFANTIL PLATO</t>
  </si>
  <si>
    <t xml:space="preserve">K 15A 18 29             </t>
  </si>
  <si>
    <t>22610003</t>
  </si>
  <si>
    <t>CENTRO ZONAL PLATO</t>
  </si>
  <si>
    <t>Mantenimiento y adecuación del centro zonal: cubierta, pintura</t>
  </si>
  <si>
    <t>CIÉNAGA</t>
  </si>
  <si>
    <t>CENTRO ZONAL CIENAGA MAGDALENA</t>
  </si>
  <si>
    <t xml:space="preserve">C 12 13 04               </t>
  </si>
  <si>
    <t>2226034</t>
  </si>
  <si>
    <t>mantenimientos y reparaciones locativas, el contrato se encuentra en etapa de diagnostico</t>
  </si>
  <si>
    <t>PIVIJAY</t>
  </si>
  <si>
    <t>CENTRO ZONAL DEL RIO</t>
  </si>
  <si>
    <t xml:space="preserve">C 10 13 62     </t>
  </si>
  <si>
    <t>22237435</t>
  </si>
  <si>
    <t>HOGAR INFANTIL MACONDO</t>
  </si>
  <si>
    <t>CARRERA 3A. NO. 3A-140 BARRIO 20 DE JULIO</t>
  </si>
  <si>
    <t>2250001089</t>
  </si>
  <si>
    <t>HOGAR INFANTIL LA UNION</t>
  </si>
  <si>
    <t xml:space="preserve">C 34D 19 27      </t>
  </si>
  <si>
    <t>8024030</t>
  </si>
  <si>
    <t>ARIGUANÍ</t>
  </si>
  <si>
    <t>HOGAR INFANTIL ARIGUANI</t>
  </si>
  <si>
    <t>C 3B 3 141</t>
  </si>
  <si>
    <t>22617115</t>
  </si>
  <si>
    <t>HOGAR INFANTIL MAMATOCO</t>
  </si>
  <si>
    <t>C 27G 55 86</t>
  </si>
  <si>
    <t>8010110</t>
  </si>
  <si>
    <t>HOGAR INFANTIL BASTIDAS</t>
  </si>
  <si>
    <t>C 34B 10 44</t>
  </si>
  <si>
    <t>802199</t>
  </si>
  <si>
    <t>HOGAR INFANTIL ANA R. DE DAVILA</t>
  </si>
  <si>
    <t xml:space="preserve">C 23D 9 86          </t>
  </si>
  <si>
    <t>80780</t>
  </si>
  <si>
    <t>HOGAR INFANTIL LA PIRAGUA</t>
  </si>
  <si>
    <t xml:space="preserve">K 18 4 24     </t>
  </si>
  <si>
    <t>2244024</t>
  </si>
  <si>
    <t>CABECERA ESTACION DE BOMBEO SANTA ANA</t>
  </si>
  <si>
    <t>22613672</t>
  </si>
  <si>
    <t>HOGAR INFANTIL PIVIJAY</t>
  </si>
  <si>
    <t>C 12 18 71</t>
  </si>
  <si>
    <t>22211221</t>
  </si>
  <si>
    <t>Actualmente s epresta servicio en un inmueble en arriendo mientras se realizan las adecuaciones</t>
  </si>
  <si>
    <t>HOGAR INFANTIL TAPEGUA</t>
  </si>
  <si>
    <t>CALLE 9 NO. 9-70 BARRIO LA PAZ</t>
  </si>
  <si>
    <t>22611403</t>
  </si>
  <si>
    <t>HOGAR INFANTIL FUNDADORES</t>
  </si>
  <si>
    <t xml:space="preserve">C 18 17 14          </t>
  </si>
  <si>
    <t>2229838</t>
  </si>
  <si>
    <t>Actualmente se presta servicio en un inmueble en arriendo mientras se realizan las adecuaciones</t>
  </si>
  <si>
    <t>HOGAR INFANTIL NORTE</t>
  </si>
  <si>
    <t xml:space="preserve">C 6 6 61              </t>
  </si>
  <si>
    <t>8013225</t>
  </si>
  <si>
    <t>Se requiere realizar la vulnerabilidad sismica de la infraestructura para definir la intervención que se puede hacer en el HI</t>
  </si>
  <si>
    <t>CZ SANTA MARTA 2</t>
  </si>
  <si>
    <t xml:space="preserve"> $            17.850.000,00</t>
  </si>
  <si>
    <t xml:space="preserve"> $              875.387.955,00</t>
  </si>
  <si>
    <t>Se requiere el traslado a un inmueble con mas m2</t>
  </si>
  <si>
    <t>CZ SANTA MARTA  1</t>
  </si>
  <si>
    <t>FUNDACIÓN</t>
  </si>
  <si>
    <t>CZ FUNDACION</t>
  </si>
  <si>
    <t>EL BANCO</t>
  </si>
  <si>
    <t>CZ BANCO</t>
  </si>
  <si>
    <t>H.I PEDRO LEON ACOSTA</t>
  </si>
  <si>
    <t xml:space="preserve">K 10 5 17         </t>
  </si>
  <si>
    <t>8024012</t>
  </si>
  <si>
    <t>H.I LOS INFANTES</t>
  </si>
  <si>
    <t>C 9 NO 9 52   BARRIO ROTARIO DE FUNDACION</t>
  </si>
  <si>
    <t>22524</t>
  </si>
  <si>
    <t>H.I GUAMAL</t>
  </si>
  <si>
    <t>CL 3  NO. 3-44</t>
  </si>
  <si>
    <t>224-0003-698.</t>
  </si>
  <si>
    <t>META</t>
  </si>
  <si>
    <t>ACACÍAS</t>
  </si>
  <si>
    <t>ACACIAS</t>
  </si>
  <si>
    <t>C 19 20 09 K 20 18A 01 CS 102 MANZ</t>
  </si>
  <si>
    <t>232832</t>
  </si>
  <si>
    <t>GRANADA</t>
  </si>
  <si>
    <t>C 10 14A 73</t>
  </si>
  <si>
    <t>2362733</t>
  </si>
  <si>
    <t xml:space="preserve"> REALIZAR LAS OBRAS DE MANTENIMIENTO LOCATIVO Y MANTIMIENTO DE CERRAMIENTO PERIMETRAL PARA MEJORAR LA SEGURIDAD DEL HOGAR INFANTIL DE GRANADA EN EL MUNCIPIO DE GRANADA EN EL DEPARTAMENTO DEL META</t>
  </si>
  <si>
    <t>VILLAVICENCIO</t>
  </si>
  <si>
    <t>CENTRO ZONAL 1</t>
  </si>
  <si>
    <t xml:space="preserve">K 37 32 41 </t>
  </si>
  <si>
    <t>23031896</t>
  </si>
  <si>
    <t xml:space="preserve">INSTALACION DE CIELO RASO, MANTENIMIENTO Y REPARACIONES LOCATIVAS EN EL CENTRO ZONAL 1 DEL INSTITUTO COLOMBIANO DE BIENESTAR FAMILIAR REGIONAL META						</t>
  </si>
  <si>
    <t>PUERTO LÓPEZ</t>
  </si>
  <si>
    <t>PUERTO LOPEZ</t>
  </si>
  <si>
    <t>C 8 5 40</t>
  </si>
  <si>
    <t>234854</t>
  </si>
  <si>
    <t>MANTENIMIENTO Y REPARACIONES LOCATIVAS EN EL CENTRO ZONAL DE PUERTO LOPEZ DEL INSTITUTO COLOMBIANO DE BIENESTAR FAMILIAR REGIONAL META</t>
  </si>
  <si>
    <t>POPULAR</t>
  </si>
  <si>
    <t>C 25 13A 11 C 24 13A 30 K 13B 24 7</t>
  </si>
  <si>
    <t>23035478</t>
  </si>
  <si>
    <t>MEJORAMIENTO DE RED HIDRAULICA, SANITARIA Y VIGAS CANALES EN EL INMUEBLE DEL ICBF DONDE FUNCIONA EL CDI POPULAR EN EL MUNICIPIO DE VILLAVICENCIO DEPARTAMENTO DEL META</t>
  </si>
  <si>
    <t>DINAMARCA</t>
  </si>
  <si>
    <t>INSPECCION DE DINAMARCA -ACACIAS META</t>
  </si>
  <si>
    <t>23244812</t>
  </si>
  <si>
    <t>SAN MARTÍN, META</t>
  </si>
  <si>
    <t>SAN MARTIN</t>
  </si>
  <si>
    <t>K 5B 18 55 C 19 5A 26 K 5A 18 52</t>
  </si>
  <si>
    <t>2364931</t>
  </si>
  <si>
    <t>de CAMBIO DE CUBIERTA Y CIELO RASO EN EL HOGAR INFANTIL DE SAN MARTIN UBICADO EN EL MUNICIPIO DE SAN MARTIN DE LOS LLANOS EN EL DEPARTAMENTO DEL META</t>
  </si>
  <si>
    <t>LA ESPERANZA</t>
  </si>
  <si>
    <t>K 39 14A 35</t>
  </si>
  <si>
    <t>2308659</t>
  </si>
  <si>
    <t>Adecuación y mantenimiento a la  infraestructura  del Hogar Infantil La Esperanza, localizada en el municipio de Villavicencio.</t>
  </si>
  <si>
    <t>CUBARRAL</t>
  </si>
  <si>
    <t>K 11 K 10 C 2 10 55</t>
  </si>
  <si>
    <t>2325771</t>
  </si>
  <si>
    <t>FUENTE DE ORO</t>
  </si>
  <si>
    <t>C 10 11 101</t>
  </si>
  <si>
    <t>2365967</t>
  </si>
  <si>
    <t xml:space="preserve"> REALIZAR EL CERRAMIENTO PERIMETRAL Y OBRAS REQUERIDAS PARA MEJORAR LA SEGURIDAD EN EL HOGAR INFANTIL DE FUENTE DE ORO EN EL MUNICIPIO DE FUENTE DE ORO EN EL DEPARTAMENTO DEL META</t>
  </si>
  <si>
    <t>SAN JUAN DE ARAMA</t>
  </si>
  <si>
    <t>SAN JUAN ARAMA</t>
  </si>
  <si>
    <t>K 12 14 31</t>
  </si>
  <si>
    <t>23647457</t>
  </si>
  <si>
    <t xml:space="preserve"> REALIZAR LAS OBRAS DE MANTENIMIENTO LOCATIVO REQUERIDAS EN EL HOGAR INFANTIL DE SAN JUAN DE ARAMA UBICADO EN EL MUNICIPIO DE SAN JUAN DE ARAMA DEPARTAMENTO DEL META</t>
  </si>
  <si>
    <t>VISTA HERMOSA</t>
  </si>
  <si>
    <t>VISTAHERMOSA</t>
  </si>
  <si>
    <t>C 5 11 66 K 12 5 64 BR SAN JUAN BO</t>
  </si>
  <si>
    <t>2366300</t>
  </si>
  <si>
    <t>20 DE JULIO</t>
  </si>
  <si>
    <t>CL 27 22A 39  C 28 22A 52</t>
  </si>
  <si>
    <t>2307345</t>
  </si>
  <si>
    <t>Remodelación y Adecuación del Kiosco en el Hogar Infantil 20 de Julio en el municipio de Villavicencio, departamento de Meta</t>
  </si>
  <si>
    <t>CUMARAL</t>
  </si>
  <si>
    <t>C 12 16 07 21 D 12 K 16</t>
  </si>
  <si>
    <t>2309340</t>
  </si>
  <si>
    <t>RESTREPO</t>
  </si>
  <si>
    <t>C 11 5 03 K 5 K 6</t>
  </si>
  <si>
    <t>23018612</t>
  </si>
  <si>
    <t xml:space="preserve">SUMINISTRO, INSTALACION Y MANTENIMIENTO DE ELEMENTOS LOCATIVOS NECESARIOS PARA MEJORAR LA INFRAESTRUCTURA DEL HOGAR INFANTIL DE RESTREPO, UBICADO EN EL MUNICIPIO DE RESTREPO DEPARTAMENTO DEL META </t>
  </si>
  <si>
    <t>DIRECCIÓN REGIONAL</t>
  </si>
  <si>
    <t>VILLAVICENCIO DOS</t>
  </si>
  <si>
    <t>1. Traslados Sedes Adm: Alcaldía a cargo del canon.</t>
  </si>
  <si>
    <t>ARCHIVO CENTRAL REGIONAL META</t>
  </si>
  <si>
    <t>ARCHIVO CENTRO ZONAL ACACIAS</t>
  </si>
  <si>
    <t>EL YARI</t>
  </si>
  <si>
    <t>.VEREDA LA UNION- VILLAVICENCIO</t>
  </si>
  <si>
    <t>23024114</t>
  </si>
  <si>
    <t xml:space="preserve">Obras mantenimiento a realizar en el Centro de Atención Especializada “EL YARI”, </t>
  </si>
  <si>
    <t>LEJANIAS</t>
  </si>
  <si>
    <t>NARIÑO</t>
  </si>
  <si>
    <t>SAN ANDRÉS DE TUMACO</t>
  </si>
  <si>
    <t>TUMACO</t>
  </si>
  <si>
    <t xml:space="preserve">K 8A 14 23 </t>
  </si>
  <si>
    <t>OBRA CIVIL DE MANTENIMIENTO, ADEACUACIONES Y REPARACIONES LOCATIVAS.</t>
  </si>
  <si>
    <t>IPIALES</t>
  </si>
  <si>
    <t>TRAVESURAS</t>
  </si>
  <si>
    <t xml:space="preserve">C 11 3 21 </t>
  </si>
  <si>
    <t>24410782</t>
  </si>
  <si>
    <t>PASTO</t>
  </si>
  <si>
    <t>SEDE NARIÑO</t>
  </si>
  <si>
    <t>K 21C 3 40</t>
  </si>
  <si>
    <t>24067569</t>
  </si>
  <si>
    <t>HOGAR INFANTIL SEDE.</t>
  </si>
  <si>
    <t>TAMINANGO</t>
  </si>
  <si>
    <t>REMOLINO</t>
  </si>
  <si>
    <t xml:space="preserve">K 5 1 141     </t>
  </si>
  <si>
    <t>SAGRADO CORAZON - DE IBERIA.</t>
  </si>
  <si>
    <t>C 20 36 62</t>
  </si>
  <si>
    <t>25220872</t>
  </si>
  <si>
    <t>DOCE DE OCTUBRE.</t>
  </si>
  <si>
    <t>K 2 12 11 ZONA VERDE DOCE DE OCTUB</t>
  </si>
  <si>
    <t>240190742</t>
  </si>
  <si>
    <t>BUENOS AIRES</t>
  </si>
  <si>
    <t xml:space="preserve">K 20 16 56 INT 17 </t>
  </si>
  <si>
    <t>25220873</t>
  </si>
  <si>
    <t>EL CHARCO</t>
  </si>
  <si>
    <t>C 11 2 11</t>
  </si>
  <si>
    <t>25220896</t>
  </si>
  <si>
    <t>PUPIALES</t>
  </si>
  <si>
    <t>JARDIN DEL SABER</t>
  </si>
  <si>
    <t>CARRERA 2 NRO 2 - 00</t>
  </si>
  <si>
    <t>24418972</t>
  </si>
  <si>
    <t>CARACOLITO</t>
  </si>
  <si>
    <t>VEREDA PITAL DE LA COSTA</t>
  </si>
  <si>
    <t>25220887</t>
  </si>
  <si>
    <t>BARBACOAS</t>
  </si>
  <si>
    <t>NUEVO HORIZONTE.</t>
  </si>
  <si>
    <t>C 4 9 19</t>
  </si>
  <si>
    <t>2423688</t>
  </si>
  <si>
    <t>FRANCISCO PIZARRO</t>
  </si>
  <si>
    <t>LAS FLORES DOS.</t>
  </si>
  <si>
    <t>CARRERA 4 MANZANA 32 BARRIO DOCE DE DICIEMBRE</t>
  </si>
  <si>
    <t>25214754</t>
  </si>
  <si>
    <t>VILLA LOLA</t>
  </si>
  <si>
    <t>C 6 10 170</t>
  </si>
  <si>
    <t>2523062</t>
  </si>
  <si>
    <t>ROSITA MUESES.</t>
  </si>
  <si>
    <t>K 8 26 101</t>
  </si>
  <si>
    <t>24438116</t>
  </si>
  <si>
    <t>CONSACA</t>
  </si>
  <si>
    <t>EL PARAISO</t>
  </si>
  <si>
    <t>C 3 2 02</t>
  </si>
  <si>
    <t>24054423</t>
  </si>
  <si>
    <t>AGUALONGO</t>
  </si>
  <si>
    <t>C 3 21 C -30</t>
  </si>
  <si>
    <t>24054597</t>
  </si>
  <si>
    <t>LOS ANDES</t>
  </si>
  <si>
    <t>LOS ANGELES</t>
  </si>
  <si>
    <t>K 5 7 54</t>
  </si>
  <si>
    <t>25013160</t>
  </si>
  <si>
    <t>JONGOVITO</t>
  </si>
  <si>
    <t>CALLE 1 SUR NO.9-129</t>
  </si>
  <si>
    <t>24038826</t>
  </si>
  <si>
    <t>LA UNION, NARIÑO</t>
  </si>
  <si>
    <t>LOS VENTEÑITOS</t>
  </si>
  <si>
    <t>K 3 11 50</t>
  </si>
  <si>
    <t>2483470</t>
  </si>
  <si>
    <t>CORAZON DE JESUS - ARANDA</t>
  </si>
  <si>
    <t>K 24C 27A-06</t>
  </si>
  <si>
    <t>2407252</t>
  </si>
  <si>
    <t>GUALMATÁN</t>
  </si>
  <si>
    <t>EL PRINCIPITO.</t>
  </si>
  <si>
    <t>K 5 7 A 61</t>
  </si>
  <si>
    <t>24484642</t>
  </si>
  <si>
    <t>SANTO ANGEL</t>
  </si>
  <si>
    <t>CALLE 22 NO. 10 ESTE A - 181</t>
  </si>
  <si>
    <t>24083034</t>
  </si>
  <si>
    <t>OBRA CIVILES PARA LA CONSTRUCCIÓN DEL SISTEMA DE CONDUCCIÓN DE AGUA POTABLE.</t>
  </si>
  <si>
    <t>SANDONÁ</t>
  </si>
  <si>
    <t>LAS MERCEDES</t>
  </si>
  <si>
    <t>C 6 6 51 BARRIO BELEN</t>
  </si>
  <si>
    <t>24054417</t>
  </si>
  <si>
    <t>OBRA CIVIL DE MANTENIMIENTO Y ADEACUACIONES</t>
  </si>
  <si>
    <t>SAMANIEGO</t>
  </si>
  <si>
    <t>ALEGRE AMANECER</t>
  </si>
  <si>
    <t>K 2 2 24</t>
  </si>
  <si>
    <t>2502737</t>
  </si>
  <si>
    <t>TÚQUERRES</t>
  </si>
  <si>
    <t>SAN NICOLAS</t>
  </si>
  <si>
    <t>C 25 14 128</t>
  </si>
  <si>
    <t>2545833</t>
  </si>
  <si>
    <t>OLAYA HERRERA</t>
  </si>
  <si>
    <t>K 7 5 40</t>
  </si>
  <si>
    <t>25220903</t>
  </si>
  <si>
    <t>TUQUERRES</t>
  </si>
  <si>
    <t>CENTRO ZONAL TUQUERRES</t>
  </si>
  <si>
    <t>BODEGA DE ALMACENAMIENTO DE ALIMENTO CENTRO ZONAL TUMACO</t>
  </si>
  <si>
    <t>CENTRO ZONAL LA UNIÓN</t>
  </si>
  <si>
    <t>BODEGA DEL CENTRO ZONAL BARBACOAS</t>
  </si>
  <si>
    <t>POR SOLICITUD DEL PROPIETARIO</t>
  </si>
  <si>
    <t>PASTO UNO</t>
  </si>
  <si>
    <t>PASTO DOS</t>
  </si>
  <si>
    <t>SANTA MATILDE</t>
  </si>
  <si>
    <t>C 4 2 61</t>
  </si>
  <si>
    <t>24018597</t>
  </si>
  <si>
    <t>NIÑO DIOS</t>
  </si>
  <si>
    <t xml:space="preserve">C 5 34 53 </t>
  </si>
  <si>
    <t>24068311</t>
  </si>
  <si>
    <t>LA ROSA</t>
  </si>
  <si>
    <t>K 4 13 06</t>
  </si>
  <si>
    <t>24064476</t>
  </si>
  <si>
    <t>ARBOLEDA</t>
  </si>
  <si>
    <t>PINOCHO</t>
  </si>
  <si>
    <t>CENTRO SECTOR URBANO ARBOLEDA-BERRUECOS</t>
  </si>
  <si>
    <t>2485210</t>
  </si>
  <si>
    <t>NIÑO JESUS DE PRAGA</t>
  </si>
  <si>
    <t>K 4 A 16 A 53</t>
  </si>
  <si>
    <t>2407000</t>
  </si>
  <si>
    <t>SAN PABLO, NARIÑO</t>
  </si>
  <si>
    <t>RAYITOS DE SOL</t>
  </si>
  <si>
    <t>CENTRO SAN PABLO</t>
  </si>
  <si>
    <t>24620742</t>
  </si>
  <si>
    <t>LUNA PLATEDA</t>
  </si>
  <si>
    <t>CALLE 31 Y 34 CARRERA 32 Y 33 URBANIZACION NUEVA CIUDADELA</t>
  </si>
  <si>
    <t>25223332</t>
  </si>
  <si>
    <t>NORTE DE SANTANDER</t>
  </si>
  <si>
    <t>SAN JOSÉ DE CÚCUTA</t>
  </si>
  <si>
    <t>CENTRO ZONAL CUCUTA 1</t>
  </si>
  <si>
    <t>AV  1 # 7 - 45</t>
  </si>
  <si>
    <t>2602084</t>
  </si>
  <si>
    <t>PRESTAR EL SERVICIO DE MANTENIMIENTO PREVENTIVO Y/O CORRECTIVO PARA LOS SISTEMAS Y/O EQUIPOS DE AIRE ACONDICIONADO DE LA SEDE REGIONAL Y CUCUTA UNO,CUCUTA DOS,CUCUTA TRES,CESPA, CAIVAS, OCAÑAY TIBU DE LA REGIONAL NORTE DE SANTANDER DEL INSTITUTO COLOMBIANO DE BIENESTAR FAMILIAR ICBF"</t>
  </si>
  <si>
    <t>PAMPLONA</t>
  </si>
  <si>
    <t>CENTRO ZONAL PAMPLONA.</t>
  </si>
  <si>
    <t>K 5 7 75</t>
  </si>
  <si>
    <t>27226117</t>
  </si>
  <si>
    <t>RIESGOS EN LA INFRAESTRUCTURA</t>
  </si>
  <si>
    <t>CENTRO ZONAL CUCUTA 2</t>
  </si>
  <si>
    <t>A 6 1A 105</t>
  </si>
  <si>
    <t>2601491</t>
  </si>
  <si>
    <t>SUMINISTRAR ELEMENTOS DE FERRETERÍA PARA LA REALIZACIÓN DE TRABAJOS DEMANTENIMIENTO MENORES EN LOS INMUEBLES PROPIEDAD DEL ICBF REGIONAL NORTE DE SANTANDER, ASÍ COMO EL MANTENIMIENTO, VERIFICACIÓN Y CALIBRACIÓN DE LAS BÁSCULAS DIGITALES DE PESAJE DE RESIDUOS SÓLIDOS Y ELEMENTOS DE MEDICIÓN EXISTENTES EN LA REGIONAL NORTE DE SANTANDER."</t>
  </si>
  <si>
    <t>TIBÚ</t>
  </si>
  <si>
    <t>CENTRO ZONAL TIBÚ</t>
  </si>
  <si>
    <t>K 7 2 16</t>
  </si>
  <si>
    <t>26018989</t>
  </si>
  <si>
    <t>OCAÑA</t>
  </si>
  <si>
    <t>CENTRO ZONAL OCAÑA</t>
  </si>
  <si>
    <t>C 7 23 63</t>
  </si>
  <si>
    <t>2709287</t>
  </si>
  <si>
    <t xml:space="preserve">C 11 29 221 </t>
  </si>
  <si>
    <t>27050041</t>
  </si>
  <si>
    <t>SEDE NORTE DE SANTANDER, CENTRO ZONAL CUCUTA 3, HOGAR INFANTIL PRINCIPITO.</t>
  </si>
  <si>
    <t>C 5AN 13E</t>
  </si>
  <si>
    <t>260240576</t>
  </si>
  <si>
    <t>REALIZAR LAS OBRAS DE LOS MANTENIMIENTOS ESPECIALIZADOS Y/O REPARACIONES LOCATIVAS REQUERIDAS EN LAS DIFERENTES SEDES DEL ICBF A CARGO DE LA DIRECCIÓN REGIONAL NORTE DE SANTANDER.</t>
  </si>
  <si>
    <t>TOLEDO</t>
  </si>
  <si>
    <t>HOGAR INFANTIL CAFETERITOS_TOLEDO</t>
  </si>
  <si>
    <t>K 5 9 126 132 136</t>
  </si>
  <si>
    <t>2728914</t>
  </si>
  <si>
    <t>ONG CRECER EN FAMILIA</t>
  </si>
  <si>
    <t>A 16 9 62</t>
  </si>
  <si>
    <t>260128164</t>
  </si>
  <si>
    <t>HOGAR INFANTIL ESTRELLITAS</t>
  </si>
  <si>
    <t>C 10 12 78</t>
  </si>
  <si>
    <t>26035268</t>
  </si>
  <si>
    <t>A 3 7 39 55</t>
  </si>
  <si>
    <t>260129772</t>
  </si>
  <si>
    <t>HOGAR INFANTIL COPETIN_PAMPLONA</t>
  </si>
  <si>
    <t>C 5 7 81</t>
  </si>
  <si>
    <t>2722557</t>
  </si>
  <si>
    <t>HOGAR INFANTIL BLANCA NIEVES SEDE 3</t>
  </si>
  <si>
    <t>C 9 5 40</t>
  </si>
  <si>
    <t>26010</t>
  </si>
  <si>
    <t>HOGAR INFANTIL CAPERUCITA</t>
  </si>
  <si>
    <t>C 21 12 39</t>
  </si>
  <si>
    <t>26048919</t>
  </si>
  <si>
    <t>HOGAR INFANTIL ZONA FRANCA</t>
  </si>
  <si>
    <t>A LIBERTADORES</t>
  </si>
  <si>
    <t>26081957</t>
  </si>
  <si>
    <t>HOGAR INFANTIL MARIE POUSSEPPIN</t>
  </si>
  <si>
    <t>A 3 16 39 41</t>
  </si>
  <si>
    <t>26041259</t>
  </si>
  <si>
    <t>CÚCUTA</t>
  </si>
  <si>
    <t>CAIVAS</t>
  </si>
  <si>
    <t>H.I. BLANCA NIEVES</t>
  </si>
  <si>
    <t>C 23 18A 15 GALAN</t>
  </si>
  <si>
    <t>2605570</t>
  </si>
  <si>
    <t xml:space="preserve">HI GOLONDRINAS </t>
  </si>
  <si>
    <t xml:space="preserve">C 3N 18 15 </t>
  </si>
  <si>
    <t>26016133</t>
  </si>
  <si>
    <t>CACHIRÁ</t>
  </si>
  <si>
    <t>HOGAR INFANTIL SAN PEDRO CLAVER</t>
  </si>
  <si>
    <t xml:space="preserve">C 5 6 13      </t>
  </si>
  <si>
    <t>2707783</t>
  </si>
  <si>
    <t>PUTUMAYO</t>
  </si>
  <si>
    <t>SIBUNDOY</t>
  </si>
  <si>
    <t xml:space="preserve"> B/FRAY BARTOLOME - CRR 12 NO.  14 - 35</t>
  </si>
  <si>
    <t>44031081</t>
  </si>
  <si>
    <t>OBRA CIVIL PARA EL MANTENIMIENTO, MEJORAMIENTO Y ADECUACION DE LA INFRAESTRUCTURA DONDE FUNCIONA EL CENTRO ZONAL SIBUNDOY - ICBF</t>
  </si>
  <si>
    <t>MI MUNDO FELIZ</t>
  </si>
  <si>
    <t>VILLAGARZON</t>
  </si>
  <si>
    <t>UNIDADES MOVILES</t>
  </si>
  <si>
    <t>B/ EL CENTRO - CLL - 2 NO.  6 - 47</t>
  </si>
  <si>
    <t>44014499</t>
  </si>
  <si>
    <t>MOCOA</t>
  </si>
  <si>
    <t>SEDE PUTUMAYO</t>
  </si>
  <si>
    <t xml:space="preserve"> B/OBRERO - CLL 14 NO. 9  - 100</t>
  </si>
  <si>
    <t>4401109</t>
  </si>
  <si>
    <t>OBRA CIVIL PARA EL MANTENIMIENTO, MEJORAMIENTO Y ADECUACION DE LA INFRAESTRUCTURA DONDE FUNCIONA EL CENTRO ZONAL MOCOA- ICBF</t>
  </si>
  <si>
    <t>PUERTO ASÍS</t>
  </si>
  <si>
    <t>PUERTO ASIS</t>
  </si>
  <si>
    <t>B/ LAS AMERICAS - CLL  11 NO. 16 -  94</t>
  </si>
  <si>
    <t>4423945</t>
  </si>
  <si>
    <t>CALLE 12 NO. 32 - 20/BARRIO CAMILO TORRES</t>
  </si>
  <si>
    <t>4421949</t>
  </si>
  <si>
    <t>SAN FRANCISCO, PUTUMAYO</t>
  </si>
  <si>
    <t>B/PABLO VI- CLL 3  NO. 1 - 18  B</t>
  </si>
  <si>
    <t>44013891</t>
  </si>
  <si>
    <t>MIS BELLOS SUEÑOS-VILLAGARZON</t>
  </si>
  <si>
    <t>B/FATIMA - CLL  4 NO. 2 - 42</t>
  </si>
  <si>
    <t>44020896</t>
  </si>
  <si>
    <t>PUERTO CAICEDO</t>
  </si>
  <si>
    <t>PEQUEÑOS PENSADORES</t>
  </si>
  <si>
    <t>B/JOSE ANTONIO GALAN - CRR 4A  NO.  6 -  80</t>
  </si>
  <si>
    <t>44256430</t>
  </si>
  <si>
    <t>OBRA CIVIL PARA EL MANTENIMIENTO, MEJORAMIENTO Y ADECUACION DE LA INFRAESTRUCTURA DONDE FUNCIONA EL CENTRO DE DESARROLLO INFANTIL C.D.I. PEQUEÑOS PENSADORES  - ICBF</t>
  </si>
  <si>
    <t>TERNURITAS SEDE DOS</t>
  </si>
  <si>
    <t>B/OBRERO - CLL 18 NO. 25 - 18</t>
  </si>
  <si>
    <t>44214509</t>
  </si>
  <si>
    <t>OBRA CIVIL PARA EL MANTENIMIENTO, MEJORAMIENTO Y ADECUACION DE LA INFRAESTRUCTURA DONDE FUNCIONA EL CENTRO DE DESARROLLO INFANTIL C.D.I. TERNURITAS II - ICBF</t>
  </si>
  <si>
    <t>LA HORMIGA</t>
  </si>
  <si>
    <t>Centro zonal la Hormiga ha presentado inconvenientes de Ruido, para la salud de los colaboradores por ser una avenida, solicitud remitida a la dirección administrativa el 12 de agosto de 2024.</t>
  </si>
  <si>
    <t>BODEGA DE ALIMENTO CZ LA HORMIGA</t>
  </si>
  <si>
    <t>BODEGA DE ARCHIVO (SEDE REGIONAL)</t>
  </si>
  <si>
    <t>BODEGA DE ALIMENTOS CZ. PUERTO ASIS</t>
  </si>
  <si>
    <t>LEGUIZAMO</t>
  </si>
  <si>
    <t>UNIDAD LOCAL DE PUERTO LEGUIZAMO</t>
  </si>
  <si>
    <t>ORITO</t>
  </si>
  <si>
    <t>UNIDAD LOCAL DE ORITO</t>
  </si>
  <si>
    <t>OFICINAS REGIONAL</t>
  </si>
  <si>
    <t>BODEGA ALIMENTOS CZ. MOCOA</t>
  </si>
  <si>
    <t>QUINDIO</t>
  </si>
  <si>
    <t>ARMENIA</t>
  </si>
  <si>
    <t>C 3 4 K 22 23</t>
  </si>
  <si>
    <t>28025949</t>
  </si>
  <si>
    <t xml:space="preserve">Contrato que presenta rendimientos deficientes en su ejecución, FINDETER se encuentra pendiente alcance para aplicación de cláusula penal. </t>
  </si>
  <si>
    <t>CALARCA</t>
  </si>
  <si>
    <t>CENTRO ZONAL CALARCA</t>
  </si>
  <si>
    <t>K 25 38 52 L 301 ED BANCO CAFETERO</t>
  </si>
  <si>
    <t>28225140</t>
  </si>
  <si>
    <t>K 25 38 54 L 201 ED BANCO CAFETERO</t>
  </si>
  <si>
    <t>28225139</t>
  </si>
  <si>
    <t>FILANDIA</t>
  </si>
  <si>
    <t>CENTRO DE DESARROLLO INFANTIL LA COLINA</t>
  </si>
  <si>
    <t>C 2 4 21</t>
  </si>
  <si>
    <t>2843062</t>
  </si>
  <si>
    <t>HOGAR INFANTIL LA ISABELA</t>
  </si>
  <si>
    <t xml:space="preserve">K 18 C 50 </t>
  </si>
  <si>
    <t>2804818</t>
  </si>
  <si>
    <t>CAIVAS ARMENIA</t>
  </si>
  <si>
    <t>C 7 22 49 33</t>
  </si>
  <si>
    <t>28059187</t>
  </si>
  <si>
    <t>Mantenimientos Especializados</t>
  </si>
  <si>
    <t>CESPA ARMENIA</t>
  </si>
  <si>
    <t>LA TEBAIDA</t>
  </si>
  <si>
    <t>HOGAR INFANTIL CELMIRA MEJIA PALACIO</t>
  </si>
  <si>
    <t>A 4 16 36 40 42</t>
  </si>
  <si>
    <t>28030948</t>
  </si>
  <si>
    <t>CIRCASIA</t>
  </si>
  <si>
    <t>HOGAR INFANTIL LAS ABEJITAS</t>
  </si>
  <si>
    <t>C 8 6 19</t>
  </si>
  <si>
    <t>28021956</t>
  </si>
  <si>
    <t xml:space="preserve">CENTRO ZONAL NORTE </t>
  </si>
  <si>
    <t>HOGAR INFANTIL SANTANDER</t>
  </si>
  <si>
    <t>C 34 25 34</t>
  </si>
  <si>
    <t>2805197</t>
  </si>
  <si>
    <t>HOGAR INFANTIL NIÑO JESUS OBRERO</t>
  </si>
  <si>
    <t>BARRIO LOS QUINDOS MZ 41 B1</t>
  </si>
  <si>
    <t>2804865</t>
  </si>
  <si>
    <t>MONTENEGRO</t>
  </si>
  <si>
    <t xml:space="preserve"> C 18 18 09</t>
  </si>
  <si>
    <t>28036823</t>
  </si>
  <si>
    <t>QUIMBAYA</t>
  </si>
  <si>
    <t>K 3 C 15</t>
  </si>
  <si>
    <t>28014096</t>
  </si>
  <si>
    <t>HOGAR INFANTIL BELEN</t>
  </si>
  <si>
    <t>A 31C 28</t>
  </si>
  <si>
    <t>280122137</t>
  </si>
  <si>
    <t>CENTRO DE DESARROLLO INFANTIL LA NUEVA LIBERTAD</t>
  </si>
  <si>
    <t>BARRIO LA NUEVA LIBERTAD MZ 18</t>
  </si>
  <si>
    <t>28014332</t>
  </si>
  <si>
    <t>HOGAR INFANTIL AMAPOLAS</t>
  </si>
  <si>
    <t>C30 25 61 57</t>
  </si>
  <si>
    <t>282658</t>
  </si>
  <si>
    <t>RISARALDA</t>
  </si>
  <si>
    <t>LA VIRGINIA</t>
  </si>
  <si>
    <t>CENTRO ZONAL LA VIRGINIA</t>
  </si>
  <si>
    <t>K 6 10 28</t>
  </si>
  <si>
    <t>2902401</t>
  </si>
  <si>
    <t xml:space="preserve">CONTRATAR LAS OBRAS DE ADECUACION Y MANTENIMIENTO DE LA SEDE ADMINISTRATIVA DEL CENTRO ZONAL PEREIRA- LA VIRGINIA. </t>
  </si>
  <si>
    <r>
      <rPr>
        <sz val="11"/>
        <color rgb="FF000000"/>
        <rFont val="Aptos Narrow"/>
        <family val="2"/>
        <scheme val="minor"/>
      </rPr>
      <t xml:space="preserve">La intervencion del centro zonal la virginia asi como el  cz pereira incluira el recursos de </t>
    </r>
    <r>
      <rPr>
        <b/>
        <u/>
        <sz val="11"/>
        <color rgb="FF000000"/>
        <rFont val="Aptos Narrow"/>
        <family val="2"/>
        <scheme val="minor"/>
      </rPr>
      <t>mantenimientos especializados</t>
    </r>
    <r>
      <rPr>
        <sz val="11"/>
        <color rgb="FF000000"/>
        <rFont val="Aptos Narrow"/>
        <family val="2"/>
        <scheme val="minor"/>
      </rPr>
      <t xml:space="preserve">  por tal motivo se debe sumar</t>
    </r>
    <r>
      <rPr>
        <b/>
        <sz val="11"/>
        <color rgb="FF000000"/>
        <rFont val="Aptos Narrow"/>
        <family val="2"/>
        <scheme val="minor"/>
      </rPr>
      <t xml:space="preserve"> 130.000.000 . </t>
    </r>
  </si>
  <si>
    <t>PEREIRA</t>
  </si>
  <si>
    <t>C 35 8 48 K 9 K 8 C 36</t>
  </si>
  <si>
    <t>29033108</t>
  </si>
  <si>
    <t>CONTRATAR LAS OBRAS DE ADECUACION Y MANTENIMIENTO DE LA SEDE ADMINISTRATIVA DE LA REGIONAL  RISARALDA</t>
  </si>
  <si>
    <t xml:space="preserve">HOGAR INFANTIL CAPERUCITA- SAN JOSE </t>
  </si>
  <si>
    <t>K 9 Y K 9B 2A 51</t>
  </si>
  <si>
    <t>29029282</t>
  </si>
  <si>
    <r>
      <rPr>
        <sz val="11"/>
        <color rgb="FF000000"/>
        <rFont val="Aptos Narrow"/>
        <family val="2"/>
        <scheme val="minor"/>
      </rPr>
      <t>La semana de 12 al 16 de agosto se girara un recurso de</t>
    </r>
    <r>
      <rPr>
        <b/>
        <sz val="11"/>
        <color rgb="FF000000"/>
        <rFont val="Aptos Narrow"/>
        <family val="2"/>
        <scheme val="minor"/>
      </rPr>
      <t xml:space="preserve"> 28,212,025 </t>
    </r>
    <r>
      <rPr>
        <sz val="11"/>
        <color rgb="FF000000"/>
        <rFont val="Aptos Narrow"/>
        <family val="2"/>
        <scheme val="minor"/>
      </rPr>
      <t xml:space="preserve">con el fin de generar las adecuaciones de cubierta. </t>
    </r>
  </si>
  <si>
    <t>SANTA ROSA DE CABAL</t>
  </si>
  <si>
    <t>HOGAR INFANTIL C CECILIA CABALLERO DE LOPEZ</t>
  </si>
  <si>
    <t>C 15 16B 08 K 16B 15 05</t>
  </si>
  <si>
    <t>2966174</t>
  </si>
  <si>
    <r>
      <rPr>
        <sz val="11"/>
        <color rgb="FF000000"/>
        <rFont val="Aptos Narrow"/>
        <family val="2"/>
      </rPr>
      <t xml:space="preserve">La semana de 12 al 16 de agosto se girara un recurso de </t>
    </r>
    <r>
      <rPr>
        <b/>
        <sz val="11"/>
        <color rgb="FF000000"/>
        <rFont val="Aptos Narrow"/>
        <family val="2"/>
      </rPr>
      <t xml:space="preserve">20.868.240 </t>
    </r>
    <r>
      <rPr>
        <sz val="11"/>
        <color rgb="FF000000"/>
        <rFont val="Aptos Narrow"/>
        <family val="2"/>
      </rPr>
      <t xml:space="preserve">con el fin de generar las adecuaciones de cubierta. </t>
    </r>
  </si>
  <si>
    <t>HOGAR INFANTIL PEREIRA- OTUN II</t>
  </si>
  <si>
    <t>K 1 27 70</t>
  </si>
  <si>
    <t>2900023525</t>
  </si>
  <si>
    <r>
      <rPr>
        <sz val="11"/>
        <color rgb="FF000000"/>
        <rFont val="Aptos Narrow"/>
        <family val="2"/>
        <scheme val="minor"/>
      </rPr>
      <t xml:space="preserve">La semana de 12 al 16 de agosto se girara un recurso de </t>
    </r>
    <r>
      <rPr>
        <b/>
        <sz val="11"/>
        <color rgb="FF000000"/>
        <rFont val="Aptos Narrow"/>
        <family val="2"/>
        <scheme val="minor"/>
      </rPr>
      <t>28,421,845</t>
    </r>
    <r>
      <rPr>
        <sz val="11"/>
        <color rgb="FF000000"/>
        <rFont val="Aptos Narrow"/>
        <family val="2"/>
        <scheme val="minor"/>
      </rPr>
      <t xml:space="preserve"> con el fin de generar las adecuaciones de cubierta y pintura general. </t>
    </r>
  </si>
  <si>
    <t>QUINCHÍA</t>
  </si>
  <si>
    <t>CDI DE QUINCHIA</t>
  </si>
  <si>
    <t>C 9A 14 08</t>
  </si>
  <si>
    <t>2931193</t>
  </si>
  <si>
    <t>HOGAR INFANTIL CONSOTA</t>
  </si>
  <si>
    <t>C 70 K 23 Y 23B</t>
  </si>
  <si>
    <t>29011974</t>
  </si>
  <si>
    <t>SUSCRIPCION DEL CONTRATO DE ARRENDAMIENTO DE UN INMUEBLE PARA EL FUNCIONAMIENTO DE LA SEDE TEMPORAL DEL HOGAR INFANTIL CONSOTA- PEREIRA</t>
  </si>
  <si>
    <t xml:space="preserve">El valor de los 40.500.000 esta destinado al arriendo de la sede temporal mientras se culminan los trabajos de reforzamiento estrcutral del HI. </t>
  </si>
  <si>
    <t>GUÁTICA</t>
  </si>
  <si>
    <t>HOGAR INFANTIL "GUATICA-JESUS SALAZAR MEDINA"</t>
  </si>
  <si>
    <t>K3 16 16 24</t>
  </si>
  <si>
    <t>2938044</t>
  </si>
  <si>
    <r>
      <rPr>
        <sz val="11"/>
        <color rgb="FF000000"/>
        <rFont val="Aptos Narrow"/>
        <family val="2"/>
        <scheme val="minor"/>
      </rPr>
      <t xml:space="preserve">La semana de 12 al 16 de agosto se girara un recurso de </t>
    </r>
    <r>
      <rPr>
        <b/>
        <sz val="11"/>
        <color rgb="FF000000"/>
        <rFont val="Aptos Narrow"/>
        <family val="2"/>
        <scheme val="minor"/>
      </rPr>
      <t xml:space="preserve">35.905.857 </t>
    </r>
    <r>
      <rPr>
        <sz val="11"/>
        <color rgb="FF000000"/>
        <rFont val="Aptos Narrow"/>
        <family val="2"/>
        <scheme val="minor"/>
      </rPr>
      <t xml:space="preserve">con el fin de generar las adecuaciones de cubierta y pintura general. </t>
    </r>
  </si>
  <si>
    <t>HOGAR INFANTIL C OTUN I</t>
  </si>
  <si>
    <t>C 34B 1B 28</t>
  </si>
  <si>
    <t>29024943</t>
  </si>
  <si>
    <t>HOGAR INFANTIL C EL JARDIN</t>
  </si>
  <si>
    <t>MZ 44 UR EL JARDIN 1 ET</t>
  </si>
  <si>
    <t>29024969</t>
  </si>
  <si>
    <t>BODEGA DE ARCHIVO CENTRAL</t>
  </si>
  <si>
    <t>SRPA Y EQUIPOS DE SUPERVISION</t>
  </si>
  <si>
    <t xml:space="preserve">CONTRATAR MANTENIMIENTO Y ADECUACIÓN DEL CAE - CREEME EN PEREIRA.- AMOTINAMIENTO. </t>
  </si>
  <si>
    <t xml:space="preserve">Hasta la fehca de la presente matriz ,la regional tiene los recursos ya que el operador tiene una sancion hasta octubre de 2024 por lo cual el recurso no se ha logrado ejecutar. </t>
  </si>
  <si>
    <t>BELEN DE UMBRIA - RISARALDA</t>
  </si>
  <si>
    <t>CENTRO ZONAL DE BELÉN DE UMBRÍA</t>
  </si>
  <si>
    <t>C 9 # 8-39</t>
  </si>
  <si>
    <t>SANTA ROSA DE CABAL-RISARALDA</t>
  </si>
  <si>
    <t>CENTRO ZONAL DE SANTA ROSA DE CABAL</t>
  </si>
  <si>
    <t xml:space="preserve">C 12 # 11- 51 </t>
  </si>
  <si>
    <t>DOSQUEBRADAS-RISARALDA</t>
  </si>
  <si>
    <t>CENTRO ZONAL DOSQUEBRADAS</t>
  </si>
  <si>
    <t xml:space="preserve">C 18 # 19-69 </t>
  </si>
  <si>
    <t>MESA TECNICA</t>
  </si>
  <si>
    <t xml:space="preserve">Esta sede esta en proceso de modulacion arquitectonica y diseños de redes por parte del GII con el fin trasladarse y subsanar la problematica de hacinamiento. </t>
  </si>
  <si>
    <t>APÍA</t>
  </si>
  <si>
    <t>H.I.C  GOLONDRINAS</t>
  </si>
  <si>
    <t>K  5 8 09</t>
  </si>
  <si>
    <t>2922100</t>
  </si>
  <si>
    <t>BELÉN DE UMBRÍA</t>
  </si>
  <si>
    <t>H.I.C  BELENCITO</t>
  </si>
  <si>
    <t>C 3 BIS  8 97</t>
  </si>
  <si>
    <t>293896</t>
  </si>
  <si>
    <t>LA CELIA</t>
  </si>
  <si>
    <t>H.I.C CAÑAVERAL</t>
  </si>
  <si>
    <t>C 1 2B 15</t>
  </si>
  <si>
    <t>2971634</t>
  </si>
  <si>
    <t>DOS QUEBRADAS</t>
  </si>
  <si>
    <t>HOGAR INFANTIL SANTA TERESITA</t>
  </si>
  <si>
    <t>CRA 15A 15B</t>
  </si>
  <si>
    <t>29433661</t>
  </si>
  <si>
    <t>H.I.C LA VIRGINIA</t>
  </si>
  <si>
    <t>C 15  9A-14</t>
  </si>
  <si>
    <t>29024959</t>
  </si>
  <si>
    <t>H.I.C  ARAUCARIAS</t>
  </si>
  <si>
    <t>K 15 CALLE 27 ESQUINA</t>
  </si>
  <si>
    <t>29635425</t>
  </si>
  <si>
    <t>H.I.C  SANTUARIO</t>
  </si>
  <si>
    <t>K 6 4 53</t>
  </si>
  <si>
    <t>2973138</t>
  </si>
  <si>
    <t>SAN ANDRES</t>
  </si>
  <si>
    <t>SAN ANDRÉS</t>
  </si>
  <si>
    <t>CENTRO ESPECIAL ORANGE HILL</t>
  </si>
  <si>
    <t>ORANGE HILL</t>
  </si>
  <si>
    <t>4509248</t>
  </si>
  <si>
    <t>Estudio de vulnerabilidad , reforzamiento estructural y adecuaciones.</t>
  </si>
  <si>
    <t>HOGAR MULTIPLE MAR DE COLORES- SEA COLORS (SANTANA)</t>
  </si>
  <si>
    <t>C 7A 7A 81</t>
  </si>
  <si>
    <t>4507774</t>
  </si>
  <si>
    <t xml:space="preserve"> PROVIDENCIA ISLA</t>
  </si>
  <si>
    <t>UNIDAD LOCAL PROVIDENCIA ISLA</t>
  </si>
  <si>
    <t>CDI LITTLE DOLPHYS</t>
  </si>
  <si>
    <t>LOMA EL COVE</t>
  </si>
  <si>
    <t>45023937</t>
  </si>
  <si>
    <t>PAF-ATICBFDAPRE-O-011-2023-01</t>
  </si>
  <si>
    <t>PAF-ATICBFDAPRE-I-182-2022-01</t>
  </si>
  <si>
    <t>En trámite de apremio al contratista.</t>
  </si>
  <si>
    <t>CAE SAN ANDRES-SRPA</t>
  </si>
  <si>
    <t>LEVER SOUTH END 1 2 KM 13250 MUNICIPIO SAN ANDRES</t>
  </si>
  <si>
    <t>45021666</t>
  </si>
  <si>
    <t>Mantenimiento de pintura, redes, puertas, cambio de concertina, arreglo puerta de acceso.</t>
  </si>
  <si>
    <t>SEDE REGIONAL CZ  LOS ALMENDROS</t>
  </si>
  <si>
    <t>AVENIDA NEWBALL CALLE 6A 1-82</t>
  </si>
  <si>
    <t>4506301</t>
  </si>
  <si>
    <t>Mantenimiento de cubiertas, bajantes y canales.</t>
  </si>
  <si>
    <t>SANTANDER</t>
  </si>
  <si>
    <t>BUCARAMANGA</t>
  </si>
  <si>
    <t xml:space="preserve"> HOGAR INFANTIL TOMASA CASTILLO</t>
  </si>
  <si>
    <t>C 41 4 19</t>
  </si>
  <si>
    <t>30026795</t>
  </si>
  <si>
    <t>MANTENIMIENTO DE CUBIERTA Y CANALES
PINTURA EN GENERAL
MANTENIMIENTO DE BATERIAS SANITARIAS</t>
  </si>
  <si>
    <t>SOCORRO</t>
  </si>
  <si>
    <t>CDI TRIBILIN</t>
  </si>
  <si>
    <t xml:space="preserve">C 9A 8 37 K 9 9A 14 C 9 8 16      </t>
  </si>
  <si>
    <t>3213241</t>
  </si>
  <si>
    <t xml:space="preserve">MANTENIEMIENTO DE CUBIERTA Y CIELO RASO
MANTENIMIENTO Y REPARACIONES EN GENERAL
</t>
  </si>
  <si>
    <t>HATO</t>
  </si>
  <si>
    <t>HOGAR INFANTIL JOSE RAQUEL MERCADO</t>
  </si>
  <si>
    <t xml:space="preserve"> KRA 13 42 12 Y CALLE 42 12 62 82</t>
  </si>
  <si>
    <t>3008361</t>
  </si>
  <si>
    <t>FLORIDABLANCA</t>
  </si>
  <si>
    <t xml:space="preserve"> HOGAR INFANTIL LA HORMIGUITA</t>
  </si>
  <si>
    <t>K 6 3 04</t>
  </si>
  <si>
    <t>30072590</t>
  </si>
  <si>
    <t>MANTENIMIENTOS DE CUBIERTA Y ADECUACIONES EN GENERAL</t>
  </si>
  <si>
    <t xml:space="preserve">HOGAR INFANTIL BAMBI </t>
  </si>
  <si>
    <t>C 1N 16D 86</t>
  </si>
  <si>
    <t>30031585</t>
  </si>
  <si>
    <t xml:space="preserve"> HOGAR INFANTIL  FE Y ALEGRIA</t>
  </si>
  <si>
    <t>VÉLEZ</t>
  </si>
  <si>
    <t>CDI DULCE NUBE</t>
  </si>
  <si>
    <t>3244045</t>
  </si>
  <si>
    <t xml:space="preserve"> 24/04/2024</t>
  </si>
  <si>
    <t>MANTENIEMIENTO DE CUBIERTA 
MANTENIMIENTO Y REPARACIONES EN GENERAL 
IMPERMEABILIZACION DE PLACAS
AMPLIACION DE CANALES
PINTURA EN GENERAL</t>
  </si>
  <si>
    <t>MÁLAGA</t>
  </si>
  <si>
    <t>C 14 7 44 54</t>
  </si>
  <si>
    <t>31218593</t>
  </si>
  <si>
    <t>CIMITARRA</t>
  </si>
  <si>
    <t>HOGAR INFANTIL LOS PERIQUITOS</t>
  </si>
  <si>
    <t>K 2A 6 42</t>
  </si>
  <si>
    <t>32414932</t>
  </si>
  <si>
    <t>SAN GIL</t>
  </si>
  <si>
    <t>C 17 12 45</t>
  </si>
  <si>
    <t>31929896</t>
  </si>
  <si>
    <t>PUERTO WILCHES</t>
  </si>
  <si>
    <t>HOGAR INFANTIL PEBLES</t>
  </si>
  <si>
    <t>C 8 5 47</t>
  </si>
  <si>
    <t>30347586</t>
  </si>
  <si>
    <t>HOGAR INFANTIL EL TRENCITO</t>
  </si>
  <si>
    <t>K 3W 56 23</t>
  </si>
  <si>
    <t>30056231</t>
  </si>
  <si>
    <t>HOGAR INFANTIL LA CUMBRE</t>
  </si>
  <si>
    <t>C 33 6AE 51</t>
  </si>
  <si>
    <t>30066058</t>
  </si>
  <si>
    <t xml:space="preserve"> CENTRO COMUNITARIO PARA LA INFANCIA LA CUMBRE</t>
  </si>
  <si>
    <t>HOGAR INFANTIL GASPARIN</t>
  </si>
  <si>
    <t>K 21 28 62</t>
  </si>
  <si>
    <t>30050870</t>
  </si>
  <si>
    <t>BARRANCABERMEJA</t>
  </si>
  <si>
    <t>HOGAR INFANTIL EL CASTILLO</t>
  </si>
  <si>
    <t>C 33 52 73</t>
  </si>
  <si>
    <t>3034808</t>
  </si>
  <si>
    <t>MANTENIMIENTO DE CUBIERTA Y CANALES
PINTURA EN GENERAL
MANTENIMIENTO DE BATERIAS SANITARIAS
IMPERMEABILIZACION DE MUROS</t>
  </si>
  <si>
    <t>HOGAR INFANTIL TOBITA</t>
  </si>
  <si>
    <t>K 5 1 59 69</t>
  </si>
  <si>
    <t>3216894</t>
  </si>
  <si>
    <t>SAN VICENTE DE CHUCURÍ</t>
  </si>
  <si>
    <t>HOGAR INFANTIL MAFALDA</t>
  </si>
  <si>
    <t>C 15 17 60</t>
  </si>
  <si>
    <t>3203379</t>
  </si>
  <si>
    <t>PUENTE NACIONAL</t>
  </si>
  <si>
    <t>HOGAR INFANTIL LOS DIABLITOS</t>
  </si>
  <si>
    <t>K 6 4 47 51</t>
  </si>
  <si>
    <t>31512376</t>
  </si>
  <si>
    <t>H.COMUNITARIO INMUEBLE DEL CORREGIMIENTO YARIMA</t>
  </si>
  <si>
    <t>K 8 12 28</t>
  </si>
  <si>
    <t>3203321</t>
  </si>
  <si>
    <t>HOGAR INFANTIL PELUSA</t>
  </si>
  <si>
    <t>C 57 D 14 BQ F</t>
  </si>
  <si>
    <t>3005811</t>
  </si>
  <si>
    <t>HOGAR INFANTIL DOMINGO SAVIO</t>
  </si>
  <si>
    <t>A QUEBRADA SECA 33 80</t>
  </si>
  <si>
    <t>30023190</t>
  </si>
  <si>
    <t>D 45 110 15</t>
  </si>
  <si>
    <t>30063547</t>
  </si>
  <si>
    <t>HOGAR INFANTIL EL CHAPULIN</t>
  </si>
  <si>
    <t>C 5 9 31</t>
  </si>
  <si>
    <t>3242698</t>
  </si>
  <si>
    <t>HOGAR INFANTIL CASITA DE CHOCOLATE</t>
  </si>
  <si>
    <t>K 17C 90A 02</t>
  </si>
  <si>
    <t>30072589</t>
  </si>
  <si>
    <t>HOGAR INFANTIL VECINAL LA VICTORIA</t>
  </si>
  <si>
    <t>K 6 12 42 C 13 5 27</t>
  </si>
  <si>
    <t>3183680</t>
  </si>
  <si>
    <t>SUAITA</t>
  </si>
  <si>
    <t>HOGAR INFANTIL EL BOSQUECILLO</t>
  </si>
  <si>
    <t>LT EL OCASO BARRIO CUEVA DE HUMBA Y TRES ESQUINAS</t>
  </si>
  <si>
    <t>3212107</t>
  </si>
  <si>
    <t>HOGAR INFANTIL BAM BAM</t>
  </si>
  <si>
    <t>T 45 D60 35</t>
  </si>
  <si>
    <t>30315573</t>
  </si>
  <si>
    <t>HOGAR INFANTIL JARDINCITO ALEGRE</t>
  </si>
  <si>
    <t>C 68 10C 13</t>
  </si>
  <si>
    <t>30093427</t>
  </si>
  <si>
    <t>SABANA DE TORRES</t>
  </si>
  <si>
    <t>K 10 15 70</t>
  </si>
  <si>
    <t>3033584</t>
  </si>
  <si>
    <t>MANTENIMIENTO DE CUBIERTA
REPOSICION DE CANALES
CAMBIO DE ENCHAOE DE PISO Y PARED
REPOSICION DE APARTAOS SANITARIOS 
INSTALACIONES ELECTRICAS
MANTENIMIENTO A ZONAS DEPORTIVAS</t>
  </si>
  <si>
    <t>REGIONAL SANTANDER</t>
  </si>
  <si>
    <t>MANTENIMIENTO DE BATERIA SANITARIA
PINTURA EN MUROS</t>
  </si>
  <si>
    <t>CENTRO ZONAL LUIS CARLOS GALAN SARMIENTO</t>
  </si>
  <si>
    <t>MANTENIMIENTO DE CUBIERTA
REPOSICION DE CANALES
CAMBIO DE ENCHAOE DE PISO Y PARED
REPOSICION DE APARTAOS SANITARIOS 
INSTALACIONES ELECTRICAS</t>
  </si>
  <si>
    <t>CENTRO ZONAL SOCORRO</t>
  </si>
  <si>
    <t xml:space="preserve">CENTRO ZONAL CARLOS LLERAS RESTREPO </t>
  </si>
  <si>
    <t>MANTENIMIENTO DE BATERIA SANITARIA
PINTURA EN MUROS
REPOSICION DE CERRADURAS</t>
  </si>
  <si>
    <t>CENTRO ZONAL DE PROTECCION LA FLORESTA</t>
  </si>
  <si>
    <t>K 32 75 50 54</t>
  </si>
  <si>
    <t>30312864</t>
  </si>
  <si>
    <t xml:space="preserve">INSTLACIONES SUBTERRANEAS
REPOSICION DE CUBIERTA
MANTENIMIENTO DE CUBIERTAS
CARPINTERIA EN ALUMINIO Y METALICA
INSTALACIONES ELECTRICAS 
</t>
  </si>
  <si>
    <t>CENTRO ZONAL YARIGUIES</t>
  </si>
  <si>
    <t xml:space="preserve">C 57 27 103 105     </t>
  </si>
  <si>
    <t>303681</t>
  </si>
  <si>
    <t>PINTURA EN GENERAL 
MANTENIMIENTO A BATERIAS SANITARIAS</t>
  </si>
  <si>
    <t>CENTRO ZONAL BUCARAMANGA SUR</t>
  </si>
  <si>
    <t xml:space="preserve">ESTUCO Y PINTURA
MAMPOSTERIA EN BLOQUE
INSTALACIONES ELECTRICAS
INSTALACION DE ENCHAPE PISO Y PARED
INSTALACION DE MOBILIARIO
INSTALACIONES HIDROSANITARIAS
</t>
  </si>
  <si>
    <t>CENTRO ZONAL ANTONIA SANTOS</t>
  </si>
  <si>
    <t>C 34 26 31</t>
  </si>
  <si>
    <t>30024938</t>
  </si>
  <si>
    <t xml:space="preserve">VELEZ </t>
  </si>
  <si>
    <t xml:space="preserve">CZ VELEZ </t>
  </si>
  <si>
    <t xml:space="preserve">SAN GIL </t>
  </si>
  <si>
    <t xml:space="preserve">CZ SAN GIL </t>
  </si>
  <si>
    <t xml:space="preserve">MALAGA </t>
  </si>
  <si>
    <t>CZ MALAGA</t>
  </si>
  <si>
    <t>CZ RESURGIR</t>
  </si>
  <si>
    <t>EJECUCIÓN ADECUACIONES</t>
  </si>
  <si>
    <t>CENTRO COMUNITARIO PARA LA INFANCIA LAS GRANJAS</t>
  </si>
  <si>
    <t>K 42 56 62</t>
  </si>
  <si>
    <t>30313460</t>
  </si>
  <si>
    <t>HOGAR INFANTIL PINOCHO</t>
  </si>
  <si>
    <t>K ANTIGUA A FDA C 23 Y 24</t>
  </si>
  <si>
    <t>30068523</t>
  </si>
  <si>
    <t>EL PLAYÓN</t>
  </si>
  <si>
    <t>K 4 16 06</t>
  </si>
  <si>
    <t>30066786</t>
  </si>
  <si>
    <t>HOGAR INFANTIL DINO</t>
  </si>
  <si>
    <t>K 8 6 39 45</t>
  </si>
  <si>
    <t>30069071</t>
  </si>
  <si>
    <t>CDI PIOLIN</t>
  </si>
  <si>
    <t>C 49 10 OCC 12  CAMPOHERMOSO</t>
  </si>
  <si>
    <t>30018155</t>
  </si>
  <si>
    <t>HOGAR INFANTIL PIRULIN</t>
  </si>
  <si>
    <t xml:space="preserve">C 8 7 06 </t>
  </si>
  <si>
    <t>30014714</t>
  </si>
  <si>
    <t>HOGAR INFANTIL LA GATA GOLOSA</t>
  </si>
  <si>
    <t xml:space="preserve">C 4  8 11 </t>
  </si>
  <si>
    <t>30068105</t>
  </si>
  <si>
    <t>HOGAR INFANTIL PICARDIAS</t>
  </si>
  <si>
    <t>C 57 14 27</t>
  </si>
  <si>
    <t>300763444</t>
  </si>
  <si>
    <t>HOGAR INFANTIL TARANTIN-HOGARES DE BIENESTAR</t>
  </si>
  <si>
    <t xml:space="preserve">K 14A 1 12  </t>
  </si>
  <si>
    <t>30081469</t>
  </si>
  <si>
    <t>CDI SAN GIL</t>
  </si>
  <si>
    <t>.K 5  7-PAR SAN GIL</t>
  </si>
  <si>
    <t>31911100</t>
  </si>
  <si>
    <t>PIEDECUESTA</t>
  </si>
  <si>
    <t>CAE LA GRANJA MUJERES</t>
  </si>
  <si>
    <t>Kilometro 2 Vía Guatiguara La Granja</t>
  </si>
  <si>
    <t xml:space="preserve">DESMONTE DE CANAL E INSTALACION CANALETA NUEVA ZONA ADMINISTRATIVA	
LAMPARAS ALUMBRADO PUBLICO LUZ SOLAR 150 W							
ARREGLO DIVISIONES DE BAÑO EN LAMINA ACRILICA ZONA DE DORMITORIOS				</t>
  </si>
  <si>
    <t>LOS MANTENIMIENTOS LOS EJECUTARA EL OPERADOR.</t>
  </si>
  <si>
    <t>CAE LOS ROBLES</t>
  </si>
  <si>
    <t>Carrera 6 No. 6-66 Barrio el Centro. Los Robles</t>
  </si>
  <si>
    <t>INMUEBLE SERA ENTREGADO A LA GOBERNACION DE SANTANDER</t>
  </si>
  <si>
    <t>CIP LA JOYA</t>
  </si>
  <si>
    <t>SUCRE</t>
  </si>
  <si>
    <t>SINCELEJO</t>
  </si>
  <si>
    <t>SEDE SUCRE</t>
  </si>
  <si>
    <t>D 35 32 31 MZ P LT 13</t>
  </si>
  <si>
    <t>34016506</t>
  </si>
  <si>
    <t>OBRAS DE ADEACUACIONES Y REPARACIONES LOCATIVAS</t>
  </si>
  <si>
    <t>Traslados: El inmueble requiere adecuación y mejoras.</t>
  </si>
  <si>
    <t>CENTRO ZONAL BOSTON</t>
  </si>
  <si>
    <t>Traslados Sedes: Ademas del hacinamiento, el inmueble presenta necesidades frente adecuaciones y reparaciones locativas.</t>
  </si>
  <si>
    <t>CENTRO ZONAL MOJANA</t>
  </si>
  <si>
    <t>CALLE 11 NO. 4 - 59</t>
  </si>
  <si>
    <t>340131302</t>
  </si>
  <si>
    <t>Traslados Sedes:  Propuesta de trsladar ell Cz Mojana junto a una parte de atención del Cz Norte para un inmueble del ICBF que se encuentra desocupado en el municipio de San Marcos. El Cz Mojana quede como punto de atención, requiere mejoras en acabados y obra civil, con el fin de evitar que sufra deterioro.</t>
  </si>
  <si>
    <t>SABANERITOS</t>
  </si>
  <si>
    <t>C 5E 4A 384</t>
  </si>
  <si>
    <t>340106016</t>
  </si>
  <si>
    <t>COROZAL</t>
  </si>
  <si>
    <t>EL CERRITO COROZAL</t>
  </si>
  <si>
    <t>K 21 40D 12</t>
  </si>
  <si>
    <t>34216204</t>
  </si>
  <si>
    <t>SANTIAGO DE TOLÚ</t>
  </si>
  <si>
    <t>TOLU</t>
  </si>
  <si>
    <t>C 14 2 45</t>
  </si>
  <si>
    <t>3406062</t>
  </si>
  <si>
    <t>SAN PEDRO</t>
  </si>
  <si>
    <t>K 14 11 07</t>
  </si>
  <si>
    <t>347964</t>
  </si>
  <si>
    <t>SANTA MARIA</t>
  </si>
  <si>
    <t>K 9 16B 21</t>
  </si>
  <si>
    <t>34011037</t>
  </si>
  <si>
    <t>SANTA CECILIA</t>
  </si>
  <si>
    <t>C 45 39 17 MZ A LO 6</t>
  </si>
  <si>
    <t>3407760</t>
  </si>
  <si>
    <t>LOS PALMITOS</t>
  </si>
  <si>
    <t>LOS ANGELITOS</t>
  </si>
  <si>
    <t>K 12 6 84</t>
  </si>
  <si>
    <t>3421135</t>
  </si>
  <si>
    <t>OVEJAS</t>
  </si>
  <si>
    <t>SAN FRANCISCO DE ASIS</t>
  </si>
  <si>
    <t>K 15 19 59</t>
  </si>
  <si>
    <t>342110</t>
  </si>
  <si>
    <t>LAS DELICIAS</t>
  </si>
  <si>
    <t>CALLE 18 CARRERA 19 -44</t>
  </si>
  <si>
    <t>34229480</t>
  </si>
  <si>
    <t>CENTRO ZONAL SINCELEJO</t>
  </si>
  <si>
    <t>JOSEFINA QUINTERO DE VERGARA</t>
  </si>
  <si>
    <t>Carrera 12 No. 32 - 51</t>
  </si>
  <si>
    <t>34048114</t>
  </si>
  <si>
    <t>LA BUCARAMANGA</t>
  </si>
  <si>
    <t>C 23 13 23</t>
  </si>
  <si>
    <t>3405750</t>
  </si>
  <si>
    <t>TOLIMA</t>
  </si>
  <si>
    <t>LÍBANO</t>
  </si>
  <si>
    <t>HOGAR INFANTIL TERRUÑITO DEL LIBANO</t>
  </si>
  <si>
    <t>C 6 14 60</t>
  </si>
  <si>
    <t>36422142</t>
  </si>
  <si>
    <t>PURIFICACIÓN</t>
  </si>
  <si>
    <t>CENTRO ZONAL PURIFICACION</t>
  </si>
  <si>
    <t>CALLE 7 NO. 7A-24 B. SANTA BARBARA</t>
  </si>
  <si>
    <t>36819865</t>
  </si>
  <si>
    <t>IBAGUÉ</t>
  </si>
  <si>
    <t>CENTRO ZONAL GALÁN</t>
  </si>
  <si>
    <t>K 7 S #16-156 C 17A</t>
  </si>
  <si>
    <t>350198701</t>
  </si>
  <si>
    <t>SEDE TOLIMA.</t>
  </si>
  <si>
    <t>C 5 43 23</t>
  </si>
  <si>
    <t>350198586</t>
  </si>
  <si>
    <t>LÉRIDA</t>
  </si>
  <si>
    <t>CENTRO ZONAL LERIDA</t>
  </si>
  <si>
    <t xml:space="preserve">A12 C 2A </t>
  </si>
  <si>
    <t>3529313</t>
  </si>
  <si>
    <t>CAE CONGREGACIÓN RELIGIOSOS TERCIARIOS CAPUCHINOS DE NUESTRA SEÑORA DE LOS DOLORES" IDENTIFICADO CON EL NIT 860.005.068-3</t>
  </si>
  <si>
    <t xml:space="preserve">K 6 43 55   </t>
  </si>
  <si>
    <t>350198587</t>
  </si>
  <si>
    <t>HI. EL REFUGIO DE IBAGUE</t>
  </si>
  <si>
    <t>CARRERA 4D SUR #23E-32</t>
  </si>
  <si>
    <t>35024159</t>
  </si>
  <si>
    <t>CENTRO ZONAL LÍBANO</t>
  </si>
  <si>
    <t>C 6 14 86</t>
  </si>
  <si>
    <t>36422141</t>
  </si>
  <si>
    <t>DOLORES</t>
  </si>
  <si>
    <t>HOGAR INFANTIL LAS MARIONETAS DE DOLORES</t>
  </si>
  <si>
    <t>K 6 8 43</t>
  </si>
  <si>
    <t>3681934</t>
  </si>
  <si>
    <t>NATAGAIMA</t>
  </si>
  <si>
    <t>HOGAR INFANTIL MIS PATOJITOS</t>
  </si>
  <si>
    <t>K 7A 3 21 25 29 41</t>
  </si>
  <si>
    <t>3684899</t>
  </si>
  <si>
    <t>VENADILLO</t>
  </si>
  <si>
    <t>HOGAR INFANTIL MI RINCONCITO ENCANTADO</t>
  </si>
  <si>
    <t>K6 7 03</t>
  </si>
  <si>
    <t>351723</t>
  </si>
  <si>
    <t>ESPINAL</t>
  </si>
  <si>
    <t>CALLE 8 #5-30 BARRIO CENTRO CHICORAL</t>
  </si>
  <si>
    <t>3471860</t>
  </si>
  <si>
    <t>SAN SEBASTIÁN DE MARIQUITA</t>
  </si>
  <si>
    <t>HOGAR INFANTIL MUNDO FELIZ</t>
  </si>
  <si>
    <t>K 5 C 10 A QUEZADA BARRIO EL CARMEN</t>
  </si>
  <si>
    <t>362269</t>
  </si>
  <si>
    <t>CDI MI MUNDO MAGICO (ANTIGUO HOGAR INFANTIL RIN RIN)</t>
  </si>
  <si>
    <t>K 8 12 09 C 12 BARRIO OSPINA PÉREZ</t>
  </si>
  <si>
    <t>36817780</t>
  </si>
  <si>
    <t>CAJAMARCA</t>
  </si>
  <si>
    <t>HOGAR INFANTIL EL MUÑEQUERO</t>
  </si>
  <si>
    <t>K 10 7 43</t>
  </si>
  <si>
    <t>354754</t>
  </si>
  <si>
    <t>ARMERO</t>
  </si>
  <si>
    <t>C 10 8 53</t>
  </si>
  <si>
    <t>35216499</t>
  </si>
  <si>
    <t>HONDA</t>
  </si>
  <si>
    <t>HOGAR INFANTIL EL PESCADOR DE HONDA</t>
  </si>
  <si>
    <t>K 13 20A 09 BR SAN PABLO</t>
  </si>
  <si>
    <t>3624904</t>
  </si>
  <si>
    <t>HI. PULGARCITO DE ESPINAL</t>
  </si>
  <si>
    <t>C 15 10 48 56</t>
  </si>
  <si>
    <t>3572469</t>
  </si>
  <si>
    <t>ALPUJARRA</t>
  </si>
  <si>
    <t>HOGAR INFANTIL JAIME OSORIO LOPEZ - (H.MULTIPLE MI BELLA BETTY)</t>
  </si>
  <si>
    <t>K 2 6 94 C 6 1 74</t>
  </si>
  <si>
    <t>36840952</t>
  </si>
  <si>
    <t>HOGAR INFANTIL CAPRICHITO</t>
  </si>
  <si>
    <t>K 20 NO. 96 67 BARRIO LA GAVIOTA</t>
  </si>
  <si>
    <t>35019559</t>
  </si>
  <si>
    <t>HI. MI BAMBUQUITO DE IBAGUE</t>
  </si>
  <si>
    <t>C 69 1A 35 ET 2 JORDAN</t>
  </si>
  <si>
    <t>35017433</t>
  </si>
  <si>
    <t>HOGAR INFANTIL COLOYITAS</t>
  </si>
  <si>
    <t>C 2 11 59 K 11 2 24</t>
  </si>
  <si>
    <t>35217035</t>
  </si>
  <si>
    <t>HOGAR INFANTIL EL PARAISO INFANTIL.</t>
  </si>
  <si>
    <t xml:space="preserve">C 6 43 37 </t>
  </si>
  <si>
    <t>350198588</t>
  </si>
  <si>
    <t>IBAGUE</t>
  </si>
  <si>
    <t>CENTRO ZONAL GALAN</t>
  </si>
  <si>
    <t>Cra. 8a Sur, #17-2, esquina, Cra 8 Sur #17-59, Ibagué, Tolima</t>
  </si>
  <si>
    <t>CENTRO ZONAL JORDAN PISO 6, 7</t>
  </si>
  <si>
    <t>Cl. 64 #2036</t>
  </si>
  <si>
    <t>CENTRO ZONAL ESPINAL</t>
  </si>
  <si>
    <t>Cl. 19 ##855, El Espinal, Tolima</t>
  </si>
  <si>
    <t>CENTRO ZONAL HONDA</t>
  </si>
  <si>
    <t>a 13-53,, Cl. 8 #13-15</t>
  </si>
  <si>
    <t>MELGAR</t>
  </si>
  <si>
    <t>CENTRO ZONAL MELGAR</t>
  </si>
  <si>
    <t>Cl. 8 #1910, Melgar, Tolima</t>
  </si>
  <si>
    <t>LIBANO</t>
  </si>
  <si>
    <t>CENTRO ZONAL LIBANO</t>
  </si>
  <si>
    <r>
      <t>Calle 6 # 14 - 86 Barrio San José, </t>
    </r>
    <r>
      <rPr>
        <b/>
        <sz val="10"/>
        <color rgb="FF5F6368"/>
        <rFont val="Arial"/>
        <family val="2"/>
        <charset val="1"/>
      </rPr>
      <t>Líbano</t>
    </r>
  </si>
  <si>
    <t>H.I MI REFUGIO, CONVENIO LIBANO 364-3439</t>
  </si>
  <si>
    <t>K 2 6 15 CONVENIO CORREGIMIENTO DEL MUNICIPIO DEL LIBANO</t>
  </si>
  <si>
    <t>GUAMO</t>
  </si>
  <si>
    <t>H.I MI DULCE HOHAR, GUAMO</t>
  </si>
  <si>
    <t xml:space="preserve">C 9 K 5  </t>
  </si>
  <si>
    <t>HI COPETIN BODEGAS DE ARCHIVO EXTERNA A LA REGIONAL</t>
  </si>
  <si>
    <t>C 69  8 20   JORDAN  9  ETAPA</t>
  </si>
  <si>
    <t>35086864</t>
  </si>
  <si>
    <t>HOGAR  INFANTIL  PERIQUITA</t>
  </si>
  <si>
    <t xml:space="preserve">CASA LOTE 1 MANZANA  9 </t>
  </si>
  <si>
    <t>3504227</t>
  </si>
  <si>
    <t>CHAPARRAL</t>
  </si>
  <si>
    <t>CENTRO ZONAL CHAPARRAL</t>
  </si>
  <si>
    <t>Carrera 10 # 1-400</t>
  </si>
  <si>
    <t>35520733</t>
  </si>
  <si>
    <t>HOGAR INFANTIL CABAñITA</t>
  </si>
  <si>
    <t>CARRERA 2 SUR NO. 10-32 GUARDERIA ICBF</t>
  </si>
  <si>
    <t>35096505</t>
  </si>
  <si>
    <t>HOGAR INFANTIL DUENDECILLOS IBAGUE</t>
  </si>
  <si>
    <t xml:space="preserve">K 10 38 115 </t>
  </si>
  <si>
    <t>VALLE DEL CAUCA</t>
  </si>
  <si>
    <t>CALI</t>
  </si>
  <si>
    <t xml:space="preserve">AV 2AN 33AN 45 </t>
  </si>
  <si>
    <t>370145479</t>
  </si>
  <si>
    <t>Mantenimiento humedades, puertas, ventanas, suministro e instalación de persianas,alarmas y mantenimiento de red contraincendios.</t>
  </si>
  <si>
    <t>0049
1871</t>
  </si>
  <si>
    <t>4/01/2024
29/04/2024
11/07/2024</t>
  </si>
  <si>
    <t>La Regional informa que requiere traslado para amPliación de los Grupos.
Los recursos trasladados incluyen la intervención de varias sedes.</t>
  </si>
  <si>
    <t>CENTRO ZONAL CALI CENTRO</t>
  </si>
  <si>
    <t>A 1N 7 37 41</t>
  </si>
  <si>
    <t>37022776</t>
  </si>
  <si>
    <t>Mantenimiento de cubiertas, placas, cielo rasos</t>
  </si>
  <si>
    <t>La Regional informa que hay hacinamiento y que la Gobernación nos pedira el predio para implementación del proyecto de cultura.</t>
  </si>
  <si>
    <t>CENTRO ZONAL SURORIENTAL</t>
  </si>
  <si>
    <t xml:space="preserve">C 73 8A 35 </t>
  </si>
  <si>
    <t>37088694</t>
  </si>
  <si>
    <t xml:space="preserve">Mantenimiento de cubierta, subsanación de humedades, estuco y pintura de paredes </t>
  </si>
  <si>
    <t>SEVILLA</t>
  </si>
  <si>
    <t>CENTRO ZONAL SEVILLA (VALLE)</t>
  </si>
  <si>
    <t>C 49 48 42</t>
  </si>
  <si>
    <t>3825408</t>
  </si>
  <si>
    <t xml:space="preserve">Mantenimiento general </t>
  </si>
  <si>
    <t>TULUÁ</t>
  </si>
  <si>
    <t>CENTRO ZONAL TULUA</t>
  </si>
  <si>
    <t xml:space="preserve">C 25 26 62 </t>
  </si>
  <si>
    <t>3845408</t>
  </si>
  <si>
    <t>El propietario asuminio el valor de las adecuaciones.</t>
  </si>
  <si>
    <t>PALMIRA</t>
  </si>
  <si>
    <t>CENTRO ZONAL PALMIRA</t>
  </si>
  <si>
    <t>Carrera 31 # 23 - 52 Barrio Nuevo,</t>
  </si>
  <si>
    <t xml:space="preserve">No aplica </t>
  </si>
  <si>
    <t>JAMUNDI</t>
  </si>
  <si>
    <t>CENTRO ZONAL JAMUNDI</t>
  </si>
  <si>
    <t>Carrera 13 # 10 - 21 Barrio La Estación</t>
  </si>
  <si>
    <t>El propietario esta dispuesto a asumir las adecuaciones de la Infraestructura.</t>
  </si>
  <si>
    <t>YUMBO</t>
  </si>
  <si>
    <t>CENTRO ZONAL YUMBO</t>
  </si>
  <si>
    <t>Carrera 4 Oeste # 1 B - 07 Barrio El Pedregal</t>
  </si>
  <si>
    <t>SANTAGO DE CALI</t>
  </si>
  <si>
    <t>CENTRO ZONAL NOROROIENTAL</t>
  </si>
  <si>
    <t>Carrera 42 # 5 C - 48 Barrio Tequendam</t>
  </si>
  <si>
    <t>CARTAGO</t>
  </si>
  <si>
    <t>CENTRO ZONAL CARTAGO</t>
  </si>
  <si>
    <t>Carrera 6 # 9 - 49 / 61 Barrio San Nicolás</t>
  </si>
  <si>
    <t>ROLDANILLO</t>
  </si>
  <si>
    <t>CENTRO ZONAL ROLDANILLO</t>
  </si>
  <si>
    <t>Carrera 6 # 9 - 103 Barrio San Nicolás</t>
  </si>
  <si>
    <t>CENTRO ZONAL LADERA</t>
  </si>
  <si>
    <t>Carrera 3 Norte # 39 N - 23 Barrio Bolivariano</t>
  </si>
  <si>
    <t>CZ ESPECIALIZADO RESTAURAR</t>
  </si>
  <si>
    <t>Calle 11 # 6 - 24 Piso 8 Edificio Banco Industrial Colombiano</t>
  </si>
  <si>
    <t>La Regional se encuentra en proceso de solicitud de traslado.</t>
  </si>
  <si>
    <t>GUADALAJARA DE BUGA</t>
  </si>
  <si>
    <t xml:space="preserve">CENTRO ZONALBUGA </t>
  </si>
  <si>
    <t xml:space="preserve">K 8 31E 05  </t>
  </si>
  <si>
    <t>3731622</t>
  </si>
  <si>
    <t>Mantenimiento de cubiertas</t>
  </si>
  <si>
    <t>El CDI requiere mantenimiento de cubiertas y pintura general.</t>
  </si>
  <si>
    <t>TULUA</t>
  </si>
  <si>
    <t>Carrera 29 # 27 - 01 / 14 Piso 3 Edificio del Río Barrio Victori</t>
  </si>
  <si>
    <t xml:space="preserve">La Sede propia se encuentra descoupada, teniendo en cuenta que está traslado. (Pendiente definición de uso del grupo de gestiones de bienes). </t>
  </si>
  <si>
    <t>BUEVAVENTURA</t>
  </si>
  <si>
    <t>CENTRO ZONAL BUENAVENTURA</t>
  </si>
  <si>
    <t>Avenida Simón Bolívar Km 9 sobre la vía de ingreso Barrio Transformación,</t>
  </si>
  <si>
    <t>Reforzamiento estructural, adecacuiones y mantenimiento general de la infraestructura</t>
  </si>
  <si>
    <t>PAF-ATICBF-O-077-2022-01</t>
  </si>
  <si>
    <t>PAF-ATICBF-I-161-2022-01</t>
  </si>
  <si>
    <t>TRASLADO A SEDE PROPIA.</t>
  </si>
  <si>
    <t>BUENAVENTURA</t>
  </si>
  <si>
    <t>CENTRO ZONAL BUENAVENTURA -HOGAR INFANTIL GERARDO VALENCIA CANO</t>
  </si>
  <si>
    <t xml:space="preserve">C 6 52 71      </t>
  </si>
  <si>
    <t>3729425</t>
  </si>
  <si>
    <t>El Hogar Infantil requiere manteniento de cubiertas, revisión de red electrica, revisión de redes hidrosanitarias. La construcción se encontraba priorizada por Fondo Colombia en paz.</t>
  </si>
  <si>
    <t>CENTRO ZONALBUGA CDI MANITAS CON AMOR</t>
  </si>
  <si>
    <t>HOGAR INFANTIL JUGUETONES</t>
  </si>
  <si>
    <t xml:space="preserve">K 7H 73 37 </t>
  </si>
  <si>
    <t>37071965</t>
  </si>
  <si>
    <t>Tanques de agua potable con problemática por mala distribución de las vias de acceso de las aguas residuales hacia el tanque de reciclaje, el inmueble presenta grietas que son graves de acuerdo con la visita del arquitecto del ICBF</t>
  </si>
  <si>
    <t>EL CERRITO</t>
  </si>
  <si>
    <t>HOGAR INFANTIL EL ALBERGUE</t>
  </si>
  <si>
    <t>K 12 9 50</t>
  </si>
  <si>
    <t>37315679</t>
  </si>
  <si>
    <t>Se requiere mantenimiento de la totalidad de la infraestructura, cubiertas en mal estado, humedades en todo el inmueble y cañerias obsoletas, a infraestructura se encuentra priorizada para su intervención mediante contrato de adecuaciones y mantenimientos a nivel nacional que adelanta la Sede Nacional valor aproximado de intervención $700.000.000.</t>
  </si>
  <si>
    <t>JAMUNDÍ</t>
  </si>
  <si>
    <t>HOGAR INFANTIL CLUB DE LEONES</t>
  </si>
  <si>
    <t xml:space="preserve">C 11 6 44 </t>
  </si>
  <si>
    <t>37028690</t>
  </si>
  <si>
    <t>El CDI requiere cambio de cubierta, revisión de la red hidrosanitaria, pintura en general, cambio de enchapes en baños y cocina, mantenimiento y cambio de pisos, la infraestructura se encuentra priorizada para su intervención mediante contrato de adecuaciones y mantenimientos a nivel nacional que adelanta la Sede Nacional valor aproximado de intervención $920.000.000.</t>
  </si>
  <si>
    <t>HOGAR INFANTIL CHOCITA DE JACINTO</t>
  </si>
  <si>
    <t xml:space="preserve">C 7 4 48 </t>
  </si>
  <si>
    <t>37036615</t>
  </si>
  <si>
    <t>Oxido en las puertas principal y ventanas de la enfermera, humedades en las paredes, lozas desprendidas y desprendimiento de concreto, goteras en el techo del HI.</t>
  </si>
  <si>
    <t>HOGAR INFANTIL LOS OSITOS DE LA FLORESTA</t>
  </si>
  <si>
    <t xml:space="preserve">K 17A 33B 18  </t>
  </si>
  <si>
    <t>37096742</t>
  </si>
  <si>
    <t>Fachada pintura y resane
- Resane de pared comedor, oficina y salón pre jardín 1
- Arreglo de techo de icopor
- Limpiar canaletas
- Ajustar el tamaño del sifón del segundo para mejor desagüe
- Puerta principal con oxido y deteriorada
- Tapete de baño segundo piso</t>
  </si>
  <si>
    <t>HOGAR INFANTIL PIO PIO</t>
  </si>
  <si>
    <t xml:space="preserve">K 25A 42A 19 25 </t>
  </si>
  <si>
    <t>37079312</t>
  </si>
  <si>
    <t>Las ventanas de la fachada del hogar están en deterioro, necesidad de cambio de las ventanas (evidencias fotográficas de las zonas afectadas) a continuación se describe las condiciones en las cuales se encuentra dicho espacio</t>
  </si>
  <si>
    <t>HOGAR INFANTIL ALEGRIA DE CRECER</t>
  </si>
  <si>
    <t>DG 52 OESTE 12 08 13</t>
  </si>
  <si>
    <t>37056689</t>
  </si>
  <si>
    <t>Mantenimientos básicos en su mayoría en cambios de algunas tejas de los techos los cuales permitirían una adecuación completamente optima de los espacios. También instalaciones de techos ya que está expuesto al aire libre cumpliendo con la necesidad de movilidad desde los salones hacia la zona del comedor de temporada de lluvias.</t>
  </si>
  <si>
    <t>CALIMA</t>
  </si>
  <si>
    <t>HOGAR INFANTIL DIVINO NIÑO</t>
  </si>
  <si>
    <t>CALLE 10 # 11-02</t>
  </si>
  <si>
    <t>37317913</t>
  </si>
  <si>
    <t>Dentro de las necesidades se encuentran vigas perforadas en algunos ambientes, pisos o baldosas partidas, machimbre en mal estado por humedad o partidos</t>
  </si>
  <si>
    <t>GINEBRA</t>
  </si>
  <si>
    <t>K 4 10 02</t>
  </si>
  <si>
    <t>37318921</t>
  </si>
  <si>
    <t>Las cubiertas requieren mantenimiento</t>
  </si>
  <si>
    <t>HOGAR INFANTIL LOS TRAVIESOS DE ROZO</t>
  </si>
  <si>
    <t xml:space="preserve">C 10 8 159     </t>
  </si>
  <si>
    <t>37818735</t>
  </si>
  <si>
    <t>Mantenimientos básicos en su mayoría en cambios de algunas tejas de los techos los cuales permitirían una adecuación completamente optima de los espacios.</t>
  </si>
  <si>
    <t>HOGAR INFANTIL SAN PEDRO</t>
  </si>
  <si>
    <t>C 37 14 14</t>
  </si>
  <si>
    <t>3789585</t>
  </si>
  <si>
    <t>PRADERA</t>
  </si>
  <si>
    <t>HOGAR INFANTIL ALFREDO POSADA</t>
  </si>
  <si>
    <t>K 12 5 70</t>
  </si>
  <si>
    <t>3789747</t>
  </si>
  <si>
    <t xml:space="preserve">8/11/2022
</t>
  </si>
  <si>
    <t>Requiere obras de reforzamiento y adecuaciones.</t>
  </si>
  <si>
    <t>VERSALLES</t>
  </si>
  <si>
    <t>HOGAR INFANTIL MI PEQUEÑO TALLER</t>
  </si>
  <si>
    <t xml:space="preserve">K 2 7 41 43  </t>
  </si>
  <si>
    <t>38015109</t>
  </si>
  <si>
    <t>HOGAR INFANTIL PATITOS TRAVIESOS</t>
  </si>
  <si>
    <t>C 7  5 78</t>
  </si>
  <si>
    <t>3803113</t>
  </si>
  <si>
    <t>CDI CASITA DE RUISEÑORES</t>
  </si>
  <si>
    <t>K13 2A 33</t>
  </si>
  <si>
    <t>37030366</t>
  </si>
  <si>
    <t>se presenta humedad en los techos del área exterior de Pre jardines y Sala cuna.</t>
  </si>
  <si>
    <t>TULUA HOGAR INFANTIL VILLA DEL BEBE</t>
  </si>
  <si>
    <t>C 26  16 39</t>
  </si>
  <si>
    <t>384672</t>
  </si>
  <si>
    <t>LA VICTORIA</t>
  </si>
  <si>
    <t>HOGAR INFANTIL EL PALACIO DE LOS NIÑOS</t>
  </si>
  <si>
    <t xml:space="preserve">K 9 12 40 80  </t>
  </si>
  <si>
    <t>3758527</t>
  </si>
  <si>
    <t>RIOFRÍO</t>
  </si>
  <si>
    <t>HOGAR INFANTIL LIBARDO MADRID VALDERRAMA</t>
  </si>
  <si>
    <t xml:space="preserve">K 10 6 49  </t>
  </si>
  <si>
    <t>38411963</t>
  </si>
  <si>
    <t>CDI CAIP INDUSTRIAL LOS MANGOS</t>
  </si>
  <si>
    <t xml:space="preserve">K 11 30 51 </t>
  </si>
  <si>
    <t>370104527</t>
  </si>
  <si>
    <t>HOGAR INFANTIL SAN SEBASTIAN</t>
  </si>
  <si>
    <t>K 1A 6 45</t>
  </si>
  <si>
    <t>3806962</t>
  </si>
  <si>
    <t>HOGAR INFANTIL CECILIA CABALLERO DE LOPEZ</t>
  </si>
  <si>
    <t>CALLE 39A #43 B-20</t>
  </si>
  <si>
    <t>370107842</t>
  </si>
  <si>
    <t xml:space="preserve">K 2A 33 44 46 </t>
  </si>
  <si>
    <t>37084473</t>
  </si>
  <si>
    <t>Se presenta una dificultad en lavandería y cocina, campana presenta deterioro y pared humedad, en el salón # 03 (nivel jardín 1) y salón #4 (Párvulos); se presenta deterioro en pintura y humedad en techo, en el salón de enfermería se evidencia alto deterioro de pintura, a continuación se describen las condiciones en las cuales se encuentran dichos espacios</t>
  </si>
  <si>
    <t>HOGAR INFANTIL SONRISITAS LA MARINA</t>
  </si>
  <si>
    <t>C 6 4 01</t>
  </si>
  <si>
    <t>38410974</t>
  </si>
  <si>
    <t>ZARZAL</t>
  </si>
  <si>
    <t>HOGAR INFANTIL ALEGRIA INFANTIL</t>
  </si>
  <si>
    <t xml:space="preserve">C 13 12 50    </t>
  </si>
  <si>
    <t>38415580</t>
  </si>
  <si>
    <t>HOGAR INFANTIL MUCHACHITOS</t>
  </si>
  <si>
    <t>C 10  41 11</t>
  </si>
  <si>
    <t>3702558</t>
  </si>
  <si>
    <t>Cocina: Reparaciones de paredes húmedas, cambios angeos en puertas, ventanas y extractores, instalación de ventanas de protección.
Espacios pedagógicos # 6: Reparaciones de paredes húmedas y cambio de lámparas
Área administrativa: Reparaciones de paredes húmedas Área de lavandería: Reparaciones de paredes húmedas, llave, agua estancada
Baños adultos y niños y niñas: Mantenimiento.</t>
  </si>
  <si>
    <t>CAICEDONIA</t>
  </si>
  <si>
    <t>HOGAR INFANTIL PICARINES</t>
  </si>
  <si>
    <t xml:space="preserve">K 16 5 43 </t>
  </si>
  <si>
    <t>37862</t>
  </si>
  <si>
    <t>BODEGA DE ARCHIVO CENTRAL Y ALMACÉN BIENES INSERVIBLES -</t>
  </si>
  <si>
    <t>H.I SAN JOSE</t>
  </si>
  <si>
    <t>K 17C 1 14</t>
  </si>
  <si>
    <t>3751692</t>
  </si>
  <si>
    <t>H.I SIERVAS DE LA CARIDAD</t>
  </si>
  <si>
    <t>k 21 40 15</t>
  </si>
  <si>
    <t>3789826</t>
  </si>
  <si>
    <t>H.I CASA DE LA PROVIDENCIA</t>
  </si>
  <si>
    <t>K 50 8 25</t>
  </si>
  <si>
    <t>3822925</t>
  </si>
  <si>
    <t>DAGUA</t>
  </si>
  <si>
    <t>HOGAR INFANTIL ARDILLITAS JUGUETONAS</t>
  </si>
  <si>
    <t>CALLE 7 # 8-90 EL QUEREMAL</t>
  </si>
  <si>
    <t>3789808</t>
  </si>
  <si>
    <t>H.I. EL INFANTE DE ROBLES</t>
  </si>
  <si>
    <t>CRA 4 # 2-76 BARRIO LA ESMERALDA - ROBLES</t>
  </si>
  <si>
    <t>37071022</t>
  </si>
  <si>
    <t>H.I. TRAVESURAS</t>
  </si>
  <si>
    <t>C 19 C 20 K 14</t>
  </si>
  <si>
    <t>3847813</t>
  </si>
  <si>
    <t>HOGAR INFANTIL MONERIAS</t>
  </si>
  <si>
    <t xml:space="preserve">K 10 4 45   </t>
  </si>
  <si>
    <t>3757684</t>
  </si>
  <si>
    <t>H.I. TOMAS URIBE URIBE</t>
  </si>
  <si>
    <t xml:space="preserve">K 30 18 83   </t>
  </si>
  <si>
    <t>38436788</t>
  </si>
  <si>
    <t>GUACARÍ</t>
  </si>
  <si>
    <t>HOGAR INFANTIL SANTA CECILIA GUACARI</t>
  </si>
  <si>
    <t>C 5   11 13</t>
  </si>
  <si>
    <t>37310007</t>
  </si>
  <si>
    <t>HOGAR INFANTIL HAROLD EDER</t>
  </si>
  <si>
    <t>K31B 64 24</t>
  </si>
  <si>
    <t>37829099</t>
  </si>
  <si>
    <t>HOGAR INFANTIL PERSONITAS</t>
  </si>
  <si>
    <t>K 7C BIS 69 27</t>
  </si>
  <si>
    <t>37044681</t>
  </si>
  <si>
    <t>H.I. NUESTRA SEñORA DE LOS REMEDIOS</t>
  </si>
  <si>
    <t>C 6 20 20</t>
  </si>
  <si>
    <t>370807512</t>
  </si>
  <si>
    <t>H.I. LIBARDO MADRID VALDERRAMA</t>
  </si>
  <si>
    <t xml:space="preserve">K 10 6 68 </t>
  </si>
  <si>
    <t>3845627</t>
  </si>
  <si>
    <t>CENTRO DE REEDUCACION VALLE DEL LILI</t>
  </si>
  <si>
    <t>K 108 48 91</t>
  </si>
  <si>
    <t>370208212</t>
  </si>
  <si>
    <t xml:space="preserve">Mantenimiento y adecuaciones de Cerramiento </t>
  </si>
  <si>
    <t>La Regional aun no ha públicado el proceso, de maner oficial informarón que se solicitarian $350.000.000 de adición al proceso de obra y $250.000.000 para interventoria.</t>
  </si>
  <si>
    <t>CENTRO DE FORMACION EL BUEN PASTOR</t>
  </si>
  <si>
    <t>TRANSV 25 # 31-116 LA FORTALEZA</t>
  </si>
  <si>
    <t>37073763</t>
  </si>
  <si>
    <t xml:space="preserve">Mantenimiento de redes, reforzamiento estructural y adecuaciones </t>
  </si>
  <si>
    <t>En trámite licencia de reforzamiento</t>
  </si>
  <si>
    <t>CENTRO DE INTERNAMIENTO PREVENTIVO EL TREBOL</t>
  </si>
  <si>
    <t>BUGA</t>
  </si>
  <si>
    <t xml:space="preserve">CASA DE LA NIÑEZ Y LA JUVENTUD </t>
  </si>
  <si>
    <t xml:space="preserve">Diseño y construcción </t>
  </si>
  <si>
    <t>PAF-ICBFGS-O-055-2022-01</t>
  </si>
  <si>
    <t>PAF-ICBFGS-I-134-2022-01</t>
  </si>
  <si>
    <t>El proyecto se encuentra en etapa suspensiva hasta obtener la licencia de construcción y la factibilidad de servicios públicos, con lo que se completará el 100% de la Etapa I.</t>
  </si>
  <si>
    <t>PAF-ICBFGS-O-056-2022-01</t>
  </si>
  <si>
    <t>PAF-ICBFGS-I-135-2022-01</t>
  </si>
  <si>
    <t>Finalizado
Con corte al 01/08/2024 la alcaldía de Jamundí expidió la modificación de Licencia de intervención y ocupación de espacio público solicitada desde el 13 de junio de 2024, con lo cual el contratista radicó ante Celsia la solicitud de conexión definitiva, esta conexión es requerida para el trámite de las certificaciones Retie y Retilap, A la espera de la respuesta por Celsia
Se estima la entrega de la infraestructura y su dotación para el mes de septiembre de 2024.</t>
  </si>
  <si>
    <t>VAUPÉS</t>
  </si>
  <si>
    <t>MITÚ</t>
  </si>
  <si>
    <t>SEDE VAUPES</t>
  </si>
  <si>
    <t>C 15A 13 A 54</t>
  </si>
  <si>
    <t>52031787</t>
  </si>
  <si>
    <t>REALIZAR LAS OBRAS DE LOS MANTENIMEINTOS ESPECIALIZADOS Y / O REPARACIONES LOCATIVAS REQUERIDAS EN LA SEDE DEL ICBF REGIONAL VAUPES.</t>
  </si>
  <si>
    <r>
      <rPr>
        <sz val="11"/>
        <color rgb="FF000000"/>
        <rFont val="Aptos Narrow"/>
        <family val="2"/>
        <scheme val="minor"/>
      </rPr>
      <t xml:space="preserve">En este valor se incluiran los </t>
    </r>
    <r>
      <rPr>
        <b/>
        <sz val="11"/>
        <color rgb="FF000000"/>
        <rFont val="Aptos Narrow"/>
        <family val="2"/>
        <scheme val="minor"/>
      </rPr>
      <t xml:space="preserve">130.000.000 </t>
    </r>
    <r>
      <rPr>
        <sz val="11"/>
        <color rgb="FF000000"/>
        <rFont val="Aptos Narrow"/>
        <family val="2"/>
        <scheme val="minor"/>
      </rPr>
      <t xml:space="preserve">millones de pesos enviados para los mantenimientos especializados de la Regional Vaupes. </t>
    </r>
  </si>
  <si>
    <t>CENTRO ZONAL MITU</t>
  </si>
  <si>
    <t>CENTRO ZONAL MITU-SEDE COMPLEMENTARIA</t>
  </si>
  <si>
    <t xml:space="preserve">C 15 A 13 A 62 </t>
  </si>
  <si>
    <t>CDI BARRIO LAS PALMERAS</t>
  </si>
  <si>
    <t>CALLE 20 NO. 4-76 BARRIO PALMERAS</t>
  </si>
  <si>
    <t>52039993</t>
  </si>
  <si>
    <t>CDI INTEGRAL VIATYNA BUERILUTT</t>
  </si>
  <si>
    <t>CL 36 A 6 51 BARRIO BELARMINO CORREA</t>
  </si>
  <si>
    <t>52056898</t>
  </si>
  <si>
    <t>VICHADA</t>
  </si>
  <si>
    <t>PUERTO CARREÑO</t>
  </si>
  <si>
    <t>HOGAR INFANTIL MIS TRAVESURAS</t>
  </si>
  <si>
    <t xml:space="preserve">C 22 16 21 </t>
  </si>
  <si>
    <t>540174</t>
  </si>
  <si>
    <t xml:space="preserve">ADECUACION DE ESPACIOS DE TRABAJO, IMPERMEABILIZACION DE CUBIERTA, PINTURA Y RESANE GENERAL. </t>
  </si>
  <si>
    <t>K 11 14 70 TAMARINDO</t>
  </si>
  <si>
    <t>540220</t>
  </si>
  <si>
    <t>CENTRO ZONAL</t>
  </si>
  <si>
    <t>BODEGA ARCHIVO</t>
  </si>
  <si>
    <t>SANTA ROSALIA</t>
  </si>
  <si>
    <t>UNIDAD LOCAL SANTA ROSALIA</t>
  </si>
  <si>
    <t xml:space="preserve">CALLE 5   8-39 </t>
  </si>
  <si>
    <t>CUMARIBO</t>
  </si>
  <si>
    <t>UNIDAD LOCAL CUMARIBO</t>
  </si>
  <si>
    <t>CARRERA N 14 8-40 BARRIO NICOLINO MATTA</t>
  </si>
  <si>
    <t>LA PRIMAVERA</t>
  </si>
  <si>
    <t>UNIDAD LOCAL LA PRIMAVERA</t>
  </si>
  <si>
    <t>CARRERA 8 N 6-91 BARRIO BELLO HORIZONTE</t>
  </si>
  <si>
    <t>INDIQUE SI INFRAESTRUCTURA ES O NO ES PROPIA</t>
  </si>
  <si>
    <t>VALOR ESTIMADO DEL ARRIENDO MENSUAL SIN ADECUACIONES</t>
  </si>
  <si>
    <t>VALOR ESTIMADO DEL ARRIENDO MENSUAL CON ADECUACIONES</t>
  </si>
  <si>
    <t>ESTADO DE LA INFRAESTRUCTURA
(BUENA CONDICIÓN; PRIORIZADO; NO PRIORIZADO)</t>
  </si>
  <si>
    <t>ALCANCE</t>
  </si>
  <si>
    <t>EN LA VIGENCIA ACTUAL  MEDIANTE QUE CONTRATO SE VA A INTERVENIR CON:
FINDETER
FERRETERÍA
TRASLADO DE $
SEDE NACIONAL</t>
  </si>
  <si>
    <t>Vigencia 1</t>
  </si>
  <si>
    <t>Página 1 de 1</t>
  </si>
  <si>
    <r>
      <rPr>
        <b/>
        <sz val="16"/>
        <color theme="1"/>
        <rFont val="Tempus Sans ITC"/>
        <family val="5"/>
      </rPr>
      <t xml:space="preserve">Antes de imprimir este documento… piense en el medio ambiente!  </t>
    </r>
    <r>
      <rPr>
        <b/>
        <sz val="12"/>
        <color theme="1"/>
        <rFont val="Tempus Sans ITC"/>
        <family val="5"/>
      </rPr>
      <t xml:space="preserve">
</t>
    </r>
    <r>
      <rPr>
        <b/>
        <sz val="8"/>
        <color theme="1"/>
        <rFont val="Arial"/>
        <family val="2"/>
      </rPr>
      <t xml:space="preserve">   </t>
    </r>
    <r>
      <rPr>
        <b/>
        <sz val="10"/>
        <color theme="1"/>
        <rFont val="Arial"/>
        <family val="2"/>
      </rPr>
      <t xml:space="preserve">  Cualquier copia impresa de este documento se considera como COPIA NO CONTROLADA
LOS DATOS PROPORCIONADOS SERAN TRATADOS DE ACUERDO A LA POLITICA DE TRATAMIENTO DE DATOS PERSONALES DEL ICBF Y A LA LEY 1581 DE 2012
</t>
    </r>
  </si>
  <si>
    <t>1. DILIGENCIAMIENTO GRUPO DE BIENES</t>
  </si>
  <si>
    <t>2. APLICA PARA SEDES ADMINISTRATIVAS</t>
  </si>
  <si>
    <t>3. GII</t>
  </si>
  <si>
    <r>
      <rPr>
        <b/>
        <sz val="11"/>
        <color theme="1"/>
        <rFont val="Aptos Narrow"/>
        <family val="2"/>
        <scheme val="minor"/>
      </rPr>
      <t xml:space="preserve">1. DILENCIAMIENTO GRUPO DE BIENES: </t>
    </r>
    <r>
      <rPr>
        <sz val="11"/>
        <color theme="1"/>
        <rFont val="Aptos Narrow"/>
        <family val="2"/>
        <scheme val="minor"/>
      </rPr>
      <t>Registre la información correspondiente de cada regional de acuerdo a solicitado.( Nombre de la regional ejemplo magdalena, Putumayo, Atlantico etc), Indicar el municipio donde esta ubicado la sede,
-</t>
    </r>
    <r>
      <rPr>
        <b/>
        <sz val="11"/>
        <color theme="1"/>
        <rFont val="Aptos Narrow"/>
        <family val="2"/>
        <scheme val="minor"/>
      </rPr>
      <t>Tipologia:</t>
    </r>
    <r>
      <rPr>
        <sz val="11"/>
        <color theme="1"/>
        <rFont val="Aptos Narrow"/>
        <family val="2"/>
        <scheme val="minor"/>
      </rPr>
      <t xml:space="preserve"> desplegar e indicar a cual aplica primera infancia, cdi, HI, Cae entre entre otros
- </t>
    </r>
    <r>
      <rPr>
        <b/>
        <sz val="11"/>
        <color theme="1"/>
        <rFont val="Aptos Narrow"/>
        <family val="2"/>
        <scheme val="minor"/>
      </rPr>
      <t>Nombre de la infraestructura</t>
    </r>
    <r>
      <rPr>
        <sz val="11"/>
        <color theme="1"/>
        <rFont val="Aptos Narrow"/>
        <family val="2"/>
        <scheme val="minor"/>
      </rPr>
      <t xml:space="preserve">: Indicar de manera completa el nombre de la infrestructura sedes, primera infancia, responsabilidad penal y casas atrapa sueños.
- </t>
    </r>
    <r>
      <rPr>
        <b/>
        <sz val="11"/>
        <color theme="1"/>
        <rFont val="Aptos Narrow"/>
        <family val="2"/>
        <scheme val="minor"/>
      </rPr>
      <t>Direccion:</t>
    </r>
    <r>
      <rPr>
        <sz val="11"/>
        <color theme="1"/>
        <rFont val="Aptos Narrow"/>
        <family val="2"/>
        <scheme val="minor"/>
      </rPr>
      <t xml:space="preserve"> Indicar de manera completa la direccion de la infraestructura
- </t>
    </r>
    <r>
      <rPr>
        <b/>
        <sz val="11"/>
        <color theme="1"/>
        <rFont val="Aptos Narrow"/>
        <family val="2"/>
        <scheme val="minor"/>
      </rPr>
      <t>Tipo de infraestructura</t>
    </r>
    <r>
      <rPr>
        <sz val="11"/>
        <color theme="1"/>
        <rFont val="Aptos Narrow"/>
        <family val="2"/>
        <scheme val="minor"/>
      </rPr>
      <t xml:space="preserve">: Se debera indicar si es propia, arrendada o en comodato
- </t>
    </r>
    <r>
      <rPr>
        <b/>
        <sz val="11"/>
        <color theme="1"/>
        <rFont val="Aptos Narrow"/>
        <family val="2"/>
        <scheme val="minor"/>
      </rPr>
      <t>Folio de matricula</t>
    </r>
    <r>
      <rPr>
        <sz val="11"/>
        <color theme="1"/>
        <rFont val="Aptos Narrow"/>
        <family val="2"/>
        <scheme val="minor"/>
      </rPr>
      <t>: Indicar el numero de folio de la infraestructura antes reportada ya se propia, en arriendo o en comodato</t>
    </r>
  </si>
  <si>
    <t>PROCESO SERVICIOS ADMINISTRATIVOS
INSTRUCTIVO CONSOLIDACION DIAGNOSTICO INFRAESTRUCTURAS</t>
  </si>
  <si>
    <t>F9.P64.SA</t>
  </si>
  <si>
    <r>
      <rPr>
        <b/>
        <sz val="11"/>
        <color theme="1"/>
        <rFont val="Aptos Narrow"/>
        <family val="2"/>
        <scheme val="minor"/>
      </rPr>
      <t>2. SEDES ADMINISTRATIVAS:</t>
    </r>
    <r>
      <rPr>
        <sz val="11"/>
        <color theme="1"/>
        <rFont val="Aptos Narrow"/>
        <family val="2"/>
        <scheme val="minor"/>
      </rPr>
      <t xml:space="preserve"> 
- </t>
    </r>
    <r>
      <rPr>
        <b/>
        <sz val="11"/>
        <color theme="1"/>
        <rFont val="Aptos Narrow"/>
        <family val="2"/>
        <scheme val="minor"/>
      </rPr>
      <t>Justificacion de traslado</t>
    </r>
    <r>
      <rPr>
        <sz val="11"/>
        <color theme="1"/>
        <rFont val="Aptos Narrow"/>
        <family val="2"/>
        <scheme val="minor"/>
      </rPr>
      <t xml:space="preserve">: Se debera indicar de manera clara y concreta la justificacion del traslado de la infraestructura solicitada por la Regional
- </t>
    </r>
    <r>
      <rPr>
        <b/>
        <sz val="11"/>
        <color theme="1"/>
        <rFont val="Aptos Narrow"/>
        <family val="2"/>
        <scheme val="minor"/>
      </rPr>
      <t xml:space="preserve">Requiere traslado: </t>
    </r>
    <r>
      <rPr>
        <sz val="11"/>
        <color theme="1"/>
        <rFont val="Aptos Narrow"/>
        <family val="2"/>
        <scheme val="minor"/>
      </rPr>
      <t>Indicar si la infraestructura requiere traslado o no</t>
    </r>
    <r>
      <rPr>
        <sz val="11"/>
        <color theme="1"/>
        <rFont val="Aptos Narrow"/>
        <family val="2"/>
        <scheme val="minor"/>
      </rPr>
      <t xml:space="preserve">
- </t>
    </r>
    <r>
      <rPr>
        <b/>
        <sz val="11"/>
        <color theme="1"/>
        <rFont val="Aptos Narrow"/>
        <family val="2"/>
        <scheme val="minor"/>
      </rPr>
      <t>Solicitud formal a secretaria General de traslado por parte de la regional SOPORTES 100%:</t>
    </r>
    <r>
      <rPr>
        <sz val="11"/>
        <color theme="1"/>
        <rFont val="Aptos Narrow"/>
        <family val="2"/>
        <scheme val="minor"/>
      </rPr>
      <t xml:space="preserve"> Se debera indicar si existe una solicitud formar por parte de la Regional.
- </t>
    </r>
    <r>
      <rPr>
        <b/>
        <sz val="11"/>
        <color theme="1"/>
        <rFont val="Aptos Narrow"/>
        <family val="2"/>
        <scheme val="minor"/>
      </rPr>
      <t>Plan de accion:</t>
    </r>
    <r>
      <rPr>
        <sz val="11"/>
        <color theme="1"/>
        <rFont val="Aptos Narrow"/>
        <family val="2"/>
        <scheme val="minor"/>
      </rPr>
      <t xml:space="preserve"> Indicar si exite algun plan propuesto por la regional (Adecuacion, arriendo y si no aplica)
- </t>
    </r>
    <r>
      <rPr>
        <b/>
        <sz val="11"/>
        <color theme="1"/>
        <rFont val="Aptos Narrow"/>
        <family val="2"/>
        <scheme val="minor"/>
      </rPr>
      <t>Estado</t>
    </r>
    <r>
      <rPr>
        <sz val="11"/>
        <color theme="1"/>
        <rFont val="Aptos Narrow"/>
        <family val="2"/>
        <scheme val="minor"/>
      </rPr>
      <t xml:space="preserve">: Indicar el estado en el que se encuentra la infraestructura
- </t>
    </r>
    <r>
      <rPr>
        <b/>
        <sz val="11"/>
        <color theme="1"/>
        <rFont val="Aptos Narrow"/>
        <family val="2"/>
        <scheme val="minor"/>
      </rPr>
      <t>Valor estimado de arriendo mensual sin adecuaciones</t>
    </r>
    <r>
      <rPr>
        <sz val="11"/>
        <color theme="1"/>
        <rFont val="Aptos Narrow"/>
        <family val="2"/>
        <scheme val="minor"/>
      </rPr>
      <t xml:space="preserve">. Indicar el valor estimado del arriendo de la infraestructura a trasladar
- </t>
    </r>
    <r>
      <rPr>
        <b/>
        <sz val="11"/>
        <color theme="1"/>
        <rFont val="Aptos Narrow"/>
        <family val="2"/>
        <scheme val="minor"/>
      </rPr>
      <t>Valor estimado del arriendo mensual con adecuaciones</t>
    </r>
    <r>
      <rPr>
        <sz val="11"/>
        <color theme="1"/>
        <rFont val="Aptos Narrow"/>
        <family val="2"/>
        <scheme val="minor"/>
      </rPr>
      <t xml:space="preserve">: Indicar el valor estimado del arriendo mensual realizando adecuanciones de las infraestructuras a trasladar
-  </t>
    </r>
    <r>
      <rPr>
        <b/>
        <sz val="11"/>
        <color theme="1"/>
        <rFont val="Aptos Narrow"/>
        <family val="2"/>
        <scheme val="minor"/>
      </rPr>
      <t>Valor estimado obras de adecuaciones</t>
    </r>
    <r>
      <rPr>
        <sz val="11"/>
        <color theme="1"/>
        <rFont val="Aptos Narrow"/>
        <family val="2"/>
        <scheme val="minor"/>
      </rPr>
      <t>: Indicar el valor estimado de las obras a intervenir para el traslado de las infraestructuras solicitadas por la Regional
-  Area infraestructura: Indicar de el area que se pretende intervenir
- Valor por m2: Indicar el valor por m2 de lo que se pretende intervenir</t>
    </r>
  </si>
  <si>
    <t>4. APLICA SOLO PARA TRASLADO DE RECURSOS A LAS REGIONALES</t>
  </si>
  <si>
    <t>PROCESO SERVICIOS ADMINISTRATIVOS
CONSOLIDACION DIAGNOSTICO INFRAESTRUCTURAS</t>
  </si>
  <si>
    <r>
      <t xml:space="preserve">3. GRUPO DE INFRAESTRUCTURA INMOBILIARIA (GII)
- Infraestructura en operación: </t>
    </r>
    <r>
      <rPr>
        <sz val="11"/>
        <color theme="1"/>
        <rFont val="Aptos Narrow"/>
        <family val="2"/>
        <scheme val="minor"/>
      </rPr>
      <t xml:space="preserve"> Indicar SI o NO</t>
    </r>
    <r>
      <rPr>
        <b/>
        <sz val="11"/>
        <color theme="1"/>
        <rFont val="Aptos Narrow"/>
        <family val="2"/>
        <scheme val="minor"/>
      </rPr>
      <t xml:space="preserve">
- Estado de la infraestructura (buena condición; priorizado; no priorizado): </t>
    </r>
    <r>
      <rPr>
        <sz val="11"/>
        <color theme="1"/>
        <rFont val="Aptos Narrow"/>
        <family val="2"/>
        <scheme val="minor"/>
      </rPr>
      <t xml:space="preserve">Indicar si la infraestructurase encuentra en buenas condiciones, si debe ser priorizada, No fue priorizada
</t>
    </r>
    <r>
      <rPr>
        <b/>
        <sz val="11"/>
        <color theme="1"/>
        <rFont val="Aptos Narrow"/>
        <family val="2"/>
        <scheme val="minor"/>
      </rPr>
      <t xml:space="preserve">-Necesidad principal: </t>
    </r>
    <r>
      <rPr>
        <sz val="11"/>
        <color theme="1"/>
        <rFont val="Aptos Narrow"/>
        <family val="2"/>
        <scheme val="minor"/>
      </rPr>
      <t>Se debe señalar la necesidad principal que requiere la infraestructura: (Ampliación, reforzamiento estructural, obra nueva, mantenimiento eléctrico, mantenimiento</t>
    </r>
    <r>
      <rPr>
        <b/>
        <sz val="11"/>
        <color theme="1"/>
        <rFont val="Aptos Narrow"/>
        <family val="2"/>
        <scheme val="minor"/>
      </rPr>
      <t xml:space="preserve"> </t>
    </r>
    <r>
      <rPr>
        <sz val="11"/>
        <color theme="1"/>
        <rFont val="Aptos Narrow"/>
        <family val="2"/>
        <scheme val="minor"/>
      </rPr>
      <t xml:space="preserve">básico, mantenimiento especializado, mobiliario, ninguno)
</t>
    </r>
    <r>
      <rPr>
        <b/>
        <sz val="11"/>
        <color theme="1"/>
        <rFont val="Aptos Narrow"/>
        <family val="2"/>
        <scheme val="minor"/>
      </rPr>
      <t>-Necesidad secundaria</t>
    </r>
    <r>
      <rPr>
        <sz val="11"/>
        <color theme="1"/>
        <rFont val="Aptos Narrow"/>
        <family val="2"/>
        <scheme val="minor"/>
      </rPr>
      <t>: Se debe señalar la necesidad principal que requiere la infraestructura: (Ampliación, reforzamiento estructural, obra nueva, mantenimiento eléctrico, mantenimiento básico, mantenimiento especializado, mobiliario, ninguno)</t>
    </r>
    <r>
      <rPr>
        <b/>
        <sz val="11"/>
        <color theme="1"/>
        <rFont val="Aptos Narrow"/>
        <family val="2"/>
        <scheme val="minor"/>
      </rPr>
      <t xml:space="preserve">
PARA SEDES ADMINISTRATIVAS -cuenta con la sala de lactancia?:</t>
    </r>
    <r>
      <rPr>
        <sz val="11"/>
        <color theme="1"/>
        <rFont val="Aptos Narrow"/>
        <family val="2"/>
        <scheme val="minor"/>
      </rPr>
      <t xml:space="preserve">  Seleccionar SI o NO
</t>
    </r>
    <r>
      <rPr>
        <b/>
        <sz val="11"/>
        <color theme="1"/>
        <rFont val="Aptos Narrow"/>
        <family val="2"/>
        <scheme val="minor"/>
      </rPr>
      <t xml:space="preserve">PARA SEDES ADMINISTRATIVAS - cuenta con zona lúdica?: </t>
    </r>
    <r>
      <rPr>
        <sz val="11"/>
        <color theme="1"/>
        <rFont val="Aptos Narrow"/>
        <family val="2"/>
        <scheme val="minor"/>
      </rPr>
      <t xml:space="preserve">Seleccionar SI o NO
</t>
    </r>
    <r>
      <rPr>
        <b/>
        <sz val="11"/>
        <color theme="1"/>
        <rFont val="Aptos Narrow"/>
        <family val="2"/>
        <scheme val="minor"/>
      </rPr>
      <t xml:space="preserve">cuándo fue la última visita técnica del GII? - </t>
    </r>
    <r>
      <rPr>
        <sz val="11"/>
        <color theme="1"/>
        <rFont val="Aptos Narrow"/>
        <family val="2"/>
        <scheme val="minor"/>
      </rPr>
      <t>Indicar(DIA/ MES/ AÑO)</t>
    </r>
    <r>
      <rPr>
        <b/>
        <sz val="11"/>
        <color theme="1"/>
        <rFont val="Aptos Narrow"/>
        <family val="2"/>
        <scheme val="minor"/>
      </rPr>
      <t xml:space="preserve">
- en la vigencia actual  mediante que contrato se va a intervenir con:</t>
    </r>
    <r>
      <rPr>
        <sz val="11"/>
        <color theme="1"/>
        <rFont val="Aptos Narrow"/>
        <family val="2"/>
        <scheme val="minor"/>
      </rPr>
      <t xml:space="preserve"> Indicar una de las opciones por la cual se va a atender la necesidad, referentes al convenio, traslado de recursos, desde Sede Nacional, Ferretería</t>
    </r>
    <r>
      <rPr>
        <b/>
        <sz val="11"/>
        <color theme="1"/>
        <rFont val="Aptos Narrow"/>
        <family val="2"/>
        <scheme val="minor"/>
      </rPr>
      <t xml:space="preserve">
</t>
    </r>
    <r>
      <rPr>
        <sz val="11"/>
        <color theme="1"/>
        <rFont val="Aptos Narrow"/>
        <family val="2"/>
        <scheme val="minor"/>
      </rPr>
      <t>-</t>
    </r>
    <r>
      <rPr>
        <b/>
        <sz val="11"/>
        <color theme="1"/>
        <rFont val="Aptos Narrow"/>
        <family val="2"/>
        <scheme val="minor"/>
      </rPr>
      <t xml:space="preserve"> Alcance:</t>
    </r>
    <r>
      <rPr>
        <sz val="11"/>
        <color theme="1"/>
        <rFont val="Aptos Narrow"/>
        <family val="2"/>
        <scheme val="minor"/>
      </rPr>
      <t xml:space="preserve"> Señalar descripción clara y consisa de las actividades a desarrollar de acuerdo a la necesidad principal y secundaria indicada</t>
    </r>
  </si>
  <si>
    <r>
      <t xml:space="preserve">
4. TRASLADO DE RECURSOS REGIONALES
- valor traslado obra/consultoria ($):</t>
    </r>
    <r>
      <rPr>
        <sz val="11"/>
        <color theme="1"/>
        <rFont val="Aptos Narrow"/>
        <family val="2"/>
        <scheme val="minor"/>
      </rPr>
      <t xml:space="preserve"> Indicar el valor del recurso trasladado para obra o concultoría a la Regional
</t>
    </r>
    <r>
      <rPr>
        <b/>
        <sz val="11"/>
        <color theme="1"/>
        <rFont val="Aptos Narrow"/>
        <family val="2"/>
        <scheme val="minor"/>
      </rPr>
      <t xml:space="preserve">- Resolución: </t>
    </r>
    <r>
      <rPr>
        <sz val="11"/>
        <color theme="1"/>
        <rFont val="Aptos Narrow"/>
        <family val="2"/>
        <scheme val="minor"/>
      </rPr>
      <t xml:space="preserve">indicar el número de resolución bajo la cual se transfirieron los recursos para obra o consultoría
</t>
    </r>
    <r>
      <rPr>
        <b/>
        <sz val="11"/>
        <color theme="1"/>
        <rFont val="Aptos Narrow"/>
        <family val="2"/>
        <scheme val="minor"/>
      </rPr>
      <t>-Fecha Resolución:</t>
    </r>
    <r>
      <rPr>
        <sz val="11"/>
        <color theme="1"/>
        <rFont val="Aptos Narrow"/>
        <family val="2"/>
        <scheme val="minor"/>
      </rPr>
      <t xml:space="preserve"> indicar la fecha de la resolución
-</t>
    </r>
    <r>
      <rPr>
        <b/>
        <sz val="11"/>
        <color theme="1"/>
        <rFont val="Aptos Narrow"/>
        <family val="2"/>
        <scheme val="minor"/>
      </rPr>
      <t xml:space="preserve"> valor traslado interventoría ($):</t>
    </r>
    <r>
      <rPr>
        <sz val="11"/>
        <color theme="1"/>
        <rFont val="Aptos Narrow"/>
        <family val="2"/>
        <scheme val="minor"/>
      </rPr>
      <t xml:space="preserve"> Indicar el valor del recurso trasladado para interventoría a la Regional
- </t>
    </r>
    <r>
      <rPr>
        <b/>
        <sz val="11"/>
        <color theme="1"/>
        <rFont val="Aptos Narrow"/>
        <family val="2"/>
        <scheme val="minor"/>
      </rPr>
      <t>Resolución</t>
    </r>
    <r>
      <rPr>
        <sz val="11"/>
        <color theme="1"/>
        <rFont val="Aptos Narrow"/>
        <family val="2"/>
        <scheme val="minor"/>
      </rPr>
      <t xml:space="preserve">: indicar el número de resolución bajo la cual se transfirieron los recursos
</t>
    </r>
    <r>
      <rPr>
        <b/>
        <sz val="11"/>
        <color theme="1"/>
        <rFont val="Aptos Narrow"/>
        <family val="2"/>
        <scheme val="minor"/>
      </rPr>
      <t>-Fecha Resolución:</t>
    </r>
    <r>
      <rPr>
        <sz val="11"/>
        <color theme="1"/>
        <rFont val="Aptos Narrow"/>
        <family val="2"/>
        <scheme val="minor"/>
      </rPr>
      <t xml:space="preserve"> indicar la fecha de la resolución</t>
    </r>
    <r>
      <rPr>
        <b/>
        <sz val="11"/>
        <color theme="1"/>
        <rFont val="Aptos Narrow"/>
        <family val="2"/>
        <scheme val="minor"/>
      </rPr>
      <t xml:space="preserve">
- valor traslado obra/consultoria + interventoría ($):</t>
    </r>
    <r>
      <rPr>
        <sz val="11"/>
        <color theme="1"/>
        <rFont val="Aptos Narrow"/>
        <family val="2"/>
        <scheme val="minor"/>
      </rPr>
      <t>Suma de recursos trasladados para obra/consultoria e interventoría</t>
    </r>
    <r>
      <rPr>
        <b/>
        <sz val="11"/>
        <color theme="1"/>
        <rFont val="Aptos Narrow"/>
        <family val="2"/>
        <scheme val="minor"/>
      </rPr>
      <t xml:space="preserve">
- Observaciones: </t>
    </r>
    <r>
      <rPr>
        <sz val="11"/>
        <color theme="1"/>
        <rFont val="Aptos Narrow"/>
        <family val="2"/>
        <scheme val="minor"/>
      </rPr>
      <t>Indicar información relevante a considerar para las intervenciones a realizar</t>
    </r>
  </si>
  <si>
    <r>
      <rPr>
        <b/>
        <sz val="16"/>
        <color theme="1"/>
        <rFont val="Tempus Sans ITC"/>
        <family val="5"/>
      </rPr>
      <t xml:space="preserve">¡Antes de imprimir este documento… piense en el medio ambiente!  </t>
    </r>
    <r>
      <rPr>
        <b/>
        <sz val="12"/>
        <color theme="1"/>
        <rFont val="Tempus Sans ITC"/>
        <family val="5"/>
      </rPr>
      <t xml:space="preserve">
</t>
    </r>
    <r>
      <rPr>
        <b/>
        <sz val="8"/>
        <color theme="1"/>
        <rFont val="Arial"/>
        <family val="2"/>
      </rPr>
      <t xml:space="preserve">   </t>
    </r>
    <r>
      <rPr>
        <b/>
        <sz val="10"/>
        <color theme="1"/>
        <rFont val="Arial"/>
        <family val="2"/>
      </rPr>
      <t xml:space="preserve">  Cualquier copia impresa de este documento se considera como COPIA NO CONTROLADA
LOS DATOS PROPORCIONADOS SERAN TRATADOS DE ACUERDO A LA POLITICA DE TRATAMIENTO DE DATOS PERSONALES DEL ICBF Y A LA LEY 1581 DE 2012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</si>
</sst>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43" formatCode="_-* #,##0.00_-;\-* #,##0.00_-;_-* &quot;-&quot;??_-;_-@_-"/>
    <numFmt numFmtId="164" formatCode="_-[$$-409]* #,##0.00_ ;_-[$$-409]* \-#,##0.00\ ;_-[$$-409]* &quot;-&quot;??_ ;_-@_ "/>
  </numFmts>
  <fonts count="61" x14ac:knownFonts="1">
    <font>
      <sz val="11"/>
      <color theme="1"/>
      <name val="Aptos Narrow"/>
      <family val="2"/>
      <scheme val="minor"/>
    </font>
    <font>
      <sz val="11"/>
      <color theme="1"/>
      <name val="Aptos Narrow"/>
      <family val="2"/>
      <scheme val="minor"/>
    </font>
    <font>
      <sz val="10"/>
      <color rgb="FF000000"/>
      <name val="Times New Roman"/>
      <family val="1"/>
    </font>
    <font>
      <sz val="10"/>
      <color theme="1"/>
      <name val="Aptos Narrow"/>
      <family val="2"/>
      <scheme val="minor"/>
    </font>
    <font>
      <b/>
      <sz val="10"/>
      <color theme="1"/>
      <name val="Aptos Narrow"/>
      <family val="2"/>
      <scheme val="minor"/>
    </font>
    <font>
      <sz val="14"/>
      <color rgb="FFFF0000"/>
      <name val="Aptos Narrow"/>
      <family val="2"/>
      <scheme val="minor"/>
    </font>
    <font>
      <b/>
      <sz val="14"/>
      <color theme="1"/>
      <name val="Aptos Narrow"/>
      <family val="2"/>
      <scheme val="minor"/>
    </font>
    <font>
      <b/>
      <sz val="10"/>
      <name val="Aptos Narrow"/>
      <family val="2"/>
      <scheme val="minor"/>
    </font>
    <font>
      <sz val="11"/>
      <color rgb="FFFF0000"/>
      <name val="Aptos Narrow"/>
      <family val="2"/>
      <scheme val="minor"/>
    </font>
    <font>
      <b/>
      <sz val="11"/>
      <color theme="1"/>
      <name val="Aptos Narrow"/>
      <family val="2"/>
      <scheme val="minor"/>
    </font>
    <font>
      <sz val="11"/>
      <name val="Aptos Narrow"/>
      <family val="2"/>
      <scheme val="minor"/>
    </font>
    <font>
      <sz val="12"/>
      <name val="Aptos Narrow"/>
      <family val="2"/>
      <scheme val="minor"/>
    </font>
    <font>
      <sz val="14"/>
      <name val="Aptos Narrow"/>
      <family val="2"/>
      <scheme val="minor"/>
    </font>
    <font>
      <b/>
      <sz val="14"/>
      <name val="Aptos Narrow"/>
      <family val="2"/>
      <scheme val="minor"/>
    </font>
    <font>
      <sz val="11"/>
      <color theme="1"/>
      <name val="Arial"/>
      <family val="2"/>
    </font>
    <font>
      <sz val="11"/>
      <color theme="1"/>
      <name val="Calibri"/>
      <family val="2"/>
    </font>
    <font>
      <sz val="11"/>
      <color rgb="FF000000"/>
      <name val="Arial"/>
      <family val="2"/>
    </font>
    <font>
      <sz val="10"/>
      <color rgb="FFFF0000"/>
      <name val="Aptos Narrow"/>
      <family val="2"/>
      <scheme val="minor"/>
    </font>
    <font>
      <sz val="10"/>
      <color rgb="FF000000"/>
      <name val="Aptos Narrow"/>
      <family val="2"/>
      <scheme val="minor"/>
    </font>
    <font>
      <sz val="11"/>
      <color rgb="FF000000"/>
      <name val="Calibri"/>
      <family val="2"/>
    </font>
    <font>
      <sz val="9"/>
      <color rgb="FF000000"/>
      <name val="Arial"/>
      <family val="2"/>
    </font>
    <font>
      <sz val="9"/>
      <color rgb="FF000000"/>
      <name val="Arial Narrow"/>
      <family val="2"/>
      <charset val="1"/>
    </font>
    <font>
      <sz val="12"/>
      <color rgb="FF212529"/>
      <name val="Roboto"/>
      <family val="2"/>
      <charset val="1"/>
    </font>
    <font>
      <sz val="11"/>
      <color rgb="FF000000"/>
      <name val="Aptos Narrow"/>
      <family val="2"/>
    </font>
    <font>
      <sz val="9"/>
      <color theme="1"/>
      <name val="Arial"/>
      <family val="2"/>
    </font>
    <font>
      <sz val="10"/>
      <name val="Aptos Narrow"/>
      <family val="2"/>
      <scheme val="minor"/>
    </font>
    <font>
      <sz val="9"/>
      <color rgb="FF242424"/>
      <name val="Arial"/>
      <family val="2"/>
    </font>
    <font>
      <sz val="10"/>
      <color rgb="FF000000"/>
      <name val="Arial"/>
      <family val="2"/>
    </font>
    <font>
      <sz val="10"/>
      <color rgb="FF242424"/>
      <name val="Aptos Narrow"/>
      <family val="2"/>
      <scheme val="minor"/>
    </font>
    <font>
      <sz val="9"/>
      <name val="Arial"/>
      <family val="2"/>
    </font>
    <font>
      <sz val="9"/>
      <color rgb="FFFF0000"/>
      <name val="Arial"/>
      <family val="2"/>
    </font>
    <font>
      <sz val="12"/>
      <color rgb="FF000000"/>
      <name val="Aptos"/>
      <family val="2"/>
    </font>
    <font>
      <sz val="11"/>
      <color rgb="FF000000"/>
      <name val="Aptos Narrow"/>
      <family val="2"/>
      <scheme val="minor"/>
    </font>
    <font>
      <sz val="11"/>
      <color rgb="FF0070C0"/>
      <name val="Aptos Narrow"/>
      <family val="2"/>
      <scheme val="minor"/>
    </font>
    <font>
      <sz val="11"/>
      <color rgb="FF00B050"/>
      <name val="Aptos Narrow"/>
      <family val="2"/>
      <scheme val="minor"/>
    </font>
    <font>
      <b/>
      <sz val="11"/>
      <color rgb="FF000000"/>
      <name val="Aptos Narrow"/>
      <family val="2"/>
      <scheme val="minor"/>
    </font>
    <font>
      <sz val="10"/>
      <color rgb="FF000000"/>
      <name val="Calibri"/>
      <family val="2"/>
    </font>
    <font>
      <b/>
      <sz val="11"/>
      <color rgb="FF000000"/>
      <name val="Aptos Narrow"/>
      <family val="2"/>
    </font>
    <font>
      <b/>
      <u/>
      <sz val="11"/>
      <color rgb="FF000000"/>
      <name val="Aptos Narrow"/>
      <family val="2"/>
      <scheme val="minor"/>
    </font>
    <font>
      <sz val="9"/>
      <color rgb="FF000000"/>
      <name val="Aptos Narrow"/>
      <family val="2"/>
    </font>
    <font>
      <sz val="11"/>
      <color rgb="FF242424"/>
      <name val="Aptos Narrow"/>
      <family val="2"/>
    </font>
    <font>
      <sz val="11"/>
      <color rgb="FF474747"/>
      <name val="Arial"/>
      <family val="2"/>
    </font>
    <font>
      <b/>
      <sz val="9"/>
      <color rgb="FF000000"/>
      <name val="Arial"/>
      <family val="2"/>
    </font>
    <font>
      <sz val="9"/>
      <color rgb="FF000000"/>
      <name val="Arial Narrow"/>
      <family val="2"/>
    </font>
    <font>
      <b/>
      <sz val="11"/>
      <color rgb="FF000000"/>
      <name val="Calibri"/>
      <family val="2"/>
    </font>
    <font>
      <sz val="10"/>
      <color rgb="FF1F1F1F"/>
      <name val="Arial"/>
      <family val="2"/>
      <charset val="1"/>
    </font>
    <font>
      <sz val="10"/>
      <color rgb="FF4D5156"/>
      <name val="Arial"/>
      <family val="2"/>
      <charset val="1"/>
    </font>
    <font>
      <b/>
      <sz val="10"/>
      <color rgb="FF5F6368"/>
      <name val="Arial"/>
      <family val="2"/>
      <charset val="1"/>
    </font>
    <font>
      <sz val="11"/>
      <color rgb="FF242424"/>
      <name val="Aptos Narrow"/>
      <family val="2"/>
      <scheme val="minor"/>
    </font>
    <font>
      <sz val="11"/>
      <color theme="1"/>
      <name val="Aptos Narrow"/>
      <family val="2"/>
      <scheme val="minor"/>
    </font>
    <font>
      <b/>
      <sz val="11"/>
      <color theme="1"/>
      <name val="Arial"/>
      <family val="2"/>
    </font>
    <font>
      <b/>
      <sz val="10"/>
      <color theme="1"/>
      <name val="Arial"/>
      <family val="2"/>
    </font>
    <font>
      <b/>
      <sz val="11"/>
      <color theme="1"/>
      <name val="Aptos Narrow"/>
      <family val="2"/>
      <scheme val="minor"/>
    </font>
    <font>
      <b/>
      <sz val="12"/>
      <color theme="1"/>
      <name val="Tempus Sans ITC"/>
      <family val="5"/>
    </font>
    <font>
      <b/>
      <sz val="16"/>
      <color theme="1"/>
      <name val="Tempus Sans ITC"/>
      <family val="5"/>
    </font>
    <font>
      <b/>
      <sz val="8"/>
      <color theme="1"/>
      <name val="Arial"/>
      <family val="2"/>
    </font>
    <font>
      <sz val="11"/>
      <name val="Arial"/>
      <family val="2"/>
    </font>
    <font>
      <b/>
      <sz val="24"/>
      <color theme="1"/>
      <name val="Arial"/>
      <family val="2"/>
    </font>
    <font>
      <b/>
      <sz val="11"/>
      <name val="Arial"/>
      <family val="2"/>
    </font>
    <font>
      <b/>
      <sz val="10"/>
      <name val="Arial"/>
      <family val="2"/>
    </font>
    <font>
      <sz val="10"/>
      <color theme="1"/>
      <name val="Arial"/>
      <family val="2"/>
    </font>
  </fonts>
  <fills count="21">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FF00"/>
        <bgColor rgb="FF000000"/>
      </patternFill>
    </fill>
    <fill>
      <patternFill patternType="solid">
        <fgColor rgb="FF92D050"/>
        <bgColor rgb="FF000000"/>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FF"/>
        <bgColor rgb="FF000000"/>
      </patternFill>
    </fill>
    <fill>
      <patternFill patternType="solid">
        <fgColor rgb="FFFFFFFF"/>
        <bgColor indexed="64"/>
      </patternFill>
    </fill>
    <fill>
      <patternFill patternType="solid">
        <fgColor theme="3" tint="0.89999084444715716"/>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bottom style="thin">
        <color indexed="64"/>
      </bottom>
      <diagonal/>
    </border>
    <border>
      <left style="thin">
        <color indexed="64"/>
      </left>
      <right style="thin">
        <color indexed="64"/>
      </right>
      <top/>
      <bottom style="thin">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0">
    <xf numFmtId="0" fontId="0" fillId="0" borderId="0"/>
    <xf numFmtId="44" fontId="1" fillId="0" borderId="0" applyFont="0" applyFill="0" applyBorder="0" applyAlignment="0" applyProtection="0"/>
    <xf numFmtId="0" fontId="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730">
    <xf numFmtId="0" fontId="0" fillId="0" borderId="0" xfId="0"/>
    <xf numFmtId="0" fontId="0" fillId="0" borderId="0" xfId="0" applyAlignment="1">
      <alignment vertical="center"/>
    </xf>
    <xf numFmtId="0" fontId="0" fillId="0" borderId="0" xfId="0" applyAlignment="1">
      <alignment horizontal="center"/>
    </xf>
    <xf numFmtId="44" fontId="0" fillId="0" borderId="1" xfId="1" applyFont="1" applyBorder="1" applyAlignment="1">
      <alignment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44" fontId="0" fillId="0" borderId="0" xfId="1" applyFont="1" applyAlignment="1">
      <alignment horizontal="center"/>
    </xf>
    <xf numFmtId="44" fontId="0" fillId="0" borderId="1" xfId="1" applyFont="1" applyBorder="1" applyAlignment="1">
      <alignment horizontal="center" vertical="center"/>
    </xf>
    <xf numFmtId="9" fontId="0" fillId="0" borderId="0" xfId="6" applyFont="1" applyAlignment="1">
      <alignment horizontal="center"/>
    </xf>
    <xf numFmtId="9" fontId="0" fillId="0" borderId="1" xfId="6" applyFont="1" applyBorder="1" applyAlignment="1">
      <alignment horizontal="center" vertical="center"/>
    </xf>
    <xf numFmtId="0" fontId="3" fillId="0" borderId="0" xfId="0" applyFont="1"/>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44" fontId="4" fillId="4" borderId="1" xfId="1" applyFont="1" applyFill="1" applyBorder="1" applyAlignment="1">
      <alignment horizontal="center" vertical="center" wrapText="1"/>
    </xf>
    <xf numFmtId="44" fontId="4" fillId="3" borderId="1" xfId="1" applyFont="1" applyFill="1" applyBorder="1" applyAlignment="1">
      <alignment horizontal="center" vertical="center" wrapText="1"/>
    </xf>
    <xf numFmtId="14" fontId="0" fillId="0" borderId="1" xfId="1" applyNumberFormat="1" applyFont="1" applyBorder="1" applyAlignment="1">
      <alignment horizontal="center" vertical="center"/>
    </xf>
    <xf numFmtId="2" fontId="0" fillId="0" borderId="1" xfId="1" applyNumberFormat="1" applyFont="1" applyBorder="1" applyAlignment="1">
      <alignment horizontal="center" vertical="center"/>
    </xf>
    <xf numFmtId="0" fontId="4" fillId="5" borderId="1" xfId="0" applyFont="1" applyFill="1" applyBorder="1" applyAlignment="1">
      <alignment horizontal="center" vertical="center" wrapText="1"/>
    </xf>
    <xf numFmtId="0" fontId="5" fillId="0" borderId="0" xfId="0" applyFont="1" applyAlignment="1">
      <alignment horizontal="center"/>
    </xf>
    <xf numFmtId="44" fontId="4" fillId="7" borderId="1" xfId="1" applyFont="1" applyFill="1" applyBorder="1" applyAlignment="1">
      <alignment horizontal="center" vertical="center" wrapText="1"/>
    </xf>
    <xf numFmtId="0" fontId="4" fillId="7" borderId="1" xfId="0" applyFont="1" applyFill="1" applyBorder="1" applyAlignment="1">
      <alignment horizontal="center" vertical="center" wrapText="1"/>
    </xf>
    <xf numFmtId="0" fontId="6" fillId="7" borderId="0" xfId="0" applyFont="1" applyFill="1" applyAlignment="1">
      <alignment horizontal="center"/>
    </xf>
    <xf numFmtId="44" fontId="7" fillId="4" borderId="1" xfId="1" applyFont="1" applyFill="1" applyBorder="1" applyAlignment="1">
      <alignment horizontal="center" vertical="center" wrapText="1"/>
    </xf>
    <xf numFmtId="44" fontId="7" fillId="5" borderId="1" xfId="1" applyFont="1" applyFill="1" applyBorder="1" applyAlignment="1">
      <alignment horizontal="center" vertical="center" wrapText="1"/>
    </xf>
    <xf numFmtId="9" fontId="7" fillId="4" borderId="1" xfId="6" applyFont="1" applyFill="1" applyBorder="1" applyAlignment="1">
      <alignment horizontal="center" vertical="center" wrapText="1"/>
    </xf>
    <xf numFmtId="49"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4" fillId="8" borderId="1" xfId="0" applyFont="1" applyFill="1" applyBorder="1" applyAlignment="1">
      <alignment horizontal="center" vertical="center"/>
    </xf>
    <xf numFmtId="0" fontId="4" fillId="8" borderId="1" xfId="0" applyFont="1" applyFill="1" applyBorder="1" applyAlignment="1">
      <alignment horizontal="center" vertical="center" wrapText="1"/>
    </xf>
    <xf numFmtId="49" fontId="0" fillId="0" borderId="1" xfId="1" applyNumberFormat="1" applyFont="1" applyBorder="1" applyAlignment="1">
      <alignment horizontal="center" vertical="center"/>
    </xf>
    <xf numFmtId="49" fontId="0" fillId="0" borderId="1" xfId="0" applyNumberFormat="1" applyBorder="1" applyAlignment="1">
      <alignment vertical="center" wrapText="1"/>
    </xf>
    <xf numFmtId="49" fontId="0" fillId="0" borderId="1" xfId="0" applyNumberFormat="1" applyBorder="1" applyAlignment="1">
      <alignment horizontal="center" vertical="center" wrapText="1"/>
    </xf>
    <xf numFmtId="0" fontId="10" fillId="0" borderId="0" xfId="0" applyFont="1" applyAlignment="1">
      <alignment horizontal="center"/>
    </xf>
    <xf numFmtId="0" fontId="10" fillId="0" borderId="0" xfId="0" applyFont="1"/>
    <xf numFmtId="0" fontId="11" fillId="0" borderId="0" xfId="0" applyFont="1"/>
    <xf numFmtId="0" fontId="9" fillId="0" borderId="0" xfId="0" applyFont="1" applyAlignment="1">
      <alignment horizontal="center"/>
    </xf>
    <xf numFmtId="0" fontId="4" fillId="2" borderId="1" xfId="0" applyFont="1" applyFill="1" applyBorder="1" applyAlignment="1">
      <alignment horizontal="center" vertical="center"/>
    </xf>
    <xf numFmtId="0" fontId="8" fillId="0" borderId="0" xfId="0" applyFont="1" applyAlignment="1">
      <alignment horizontal="center"/>
    </xf>
    <xf numFmtId="0" fontId="7"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7" fillId="8"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0" fillId="0" borderId="1" xfId="0" applyBorder="1"/>
    <xf numFmtId="0" fontId="0" fillId="0" borderId="1" xfId="0" applyBorder="1" applyAlignment="1">
      <alignment horizontal="center"/>
    </xf>
    <xf numFmtId="44" fontId="0" fillId="0" borderId="1" xfId="1" applyFont="1" applyBorder="1" applyAlignment="1">
      <alignment horizontal="center"/>
    </xf>
    <xf numFmtId="0" fontId="0" fillId="0" borderId="0" xfId="0" applyAlignment="1">
      <alignment wrapText="1"/>
    </xf>
    <xf numFmtId="0" fontId="0" fillId="2" borderId="1" xfId="0" applyFill="1" applyBorder="1" applyAlignment="1">
      <alignment horizontal="center"/>
    </xf>
    <xf numFmtId="49" fontId="0" fillId="11" borderId="1" xfId="0" applyNumberFormat="1" applyFill="1" applyBorder="1" applyAlignment="1">
      <alignment horizontal="center" vertical="center"/>
    </xf>
    <xf numFmtId="0" fontId="0" fillId="0" borderId="1" xfId="0" applyBorder="1" applyAlignment="1">
      <alignment wrapText="1"/>
    </xf>
    <xf numFmtId="49" fontId="0" fillId="0" borderId="4" xfId="0" applyNumberFormat="1" applyBorder="1" applyAlignment="1">
      <alignment horizontal="center" vertical="center"/>
    </xf>
    <xf numFmtId="2" fontId="0" fillId="0" borderId="1" xfId="6" applyNumberFormat="1" applyFont="1" applyBorder="1" applyAlignment="1">
      <alignment horizontal="center" vertical="center"/>
    </xf>
    <xf numFmtId="0" fontId="0" fillId="0" borderId="1" xfId="6" applyNumberFormat="1" applyFont="1" applyBorder="1" applyAlignment="1">
      <alignment horizontal="center" vertical="center"/>
    </xf>
    <xf numFmtId="0" fontId="0" fillId="0" borderId="1" xfId="0" applyBorder="1" applyAlignment="1">
      <alignment horizontal="center" vertical="center" wrapText="1"/>
    </xf>
    <xf numFmtId="0" fontId="0" fillId="10" borderId="1" xfId="0" applyFill="1" applyBorder="1" applyAlignment="1">
      <alignment horizontal="center" vertical="center" wrapText="1"/>
    </xf>
    <xf numFmtId="0" fontId="0" fillId="2" borderId="1" xfId="0" applyFill="1" applyBorder="1" applyAlignment="1">
      <alignment horizontal="center" vertical="center"/>
    </xf>
    <xf numFmtId="0" fontId="0" fillId="0" borderId="0" xfId="0" applyAlignment="1">
      <alignment horizontal="center" wrapText="1"/>
    </xf>
    <xf numFmtId="0" fontId="0" fillId="2" borderId="1" xfId="0" applyFill="1" applyBorder="1" applyAlignment="1">
      <alignment horizontal="center" vertical="center" wrapText="1"/>
    </xf>
    <xf numFmtId="0" fontId="15" fillId="0" borderId="1" xfId="0" applyFont="1" applyBorder="1"/>
    <xf numFmtId="0" fontId="15" fillId="12" borderId="1" xfId="0" applyFont="1" applyFill="1" applyBorder="1"/>
    <xf numFmtId="0" fontId="15" fillId="13" borderId="1" xfId="0" applyFont="1" applyFill="1" applyBorder="1"/>
    <xf numFmtId="44" fontId="0" fillId="0" borderId="1" xfId="1" applyFont="1" applyFill="1" applyBorder="1" applyAlignment="1">
      <alignment horizontal="center" vertical="center"/>
    </xf>
    <xf numFmtId="44" fontId="0" fillId="0" borderId="1" xfId="1" applyFont="1" applyFill="1" applyBorder="1" applyAlignment="1">
      <alignment vertical="center"/>
    </xf>
    <xf numFmtId="9" fontId="0" fillId="0" borderId="1" xfId="6" applyFont="1" applyFill="1" applyBorder="1" applyAlignment="1">
      <alignment horizontal="center" vertical="center"/>
    </xf>
    <xf numFmtId="2" fontId="0" fillId="0" borderId="1"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49" fontId="0" fillId="0" borderId="1" xfId="1" applyNumberFormat="1" applyFont="1" applyFill="1" applyBorder="1" applyAlignment="1">
      <alignment horizontal="center" vertical="center"/>
    </xf>
    <xf numFmtId="2" fontId="0" fillId="0" borderId="1" xfId="6" applyNumberFormat="1" applyFont="1" applyFill="1" applyBorder="1" applyAlignment="1">
      <alignment horizontal="center" vertical="center"/>
    </xf>
    <xf numFmtId="0" fontId="0" fillId="0" borderId="1" xfId="6" applyNumberFormat="1" applyFont="1" applyFill="1" applyBorder="1" applyAlignment="1">
      <alignment horizontal="center" vertical="center"/>
    </xf>
    <xf numFmtId="0" fontId="0" fillId="0" borderId="1" xfId="0" applyBorder="1" applyAlignment="1">
      <alignment horizontal="left"/>
    </xf>
    <xf numFmtId="0" fontId="0" fillId="2" borderId="1" xfId="0" applyFill="1" applyBorder="1" applyAlignment="1">
      <alignment vertical="center" wrapText="1"/>
    </xf>
    <xf numFmtId="0" fontId="0" fillId="0" borderId="1" xfId="0" applyBorder="1" applyAlignment="1">
      <alignment vertical="center" wrapText="1"/>
    </xf>
    <xf numFmtId="0" fontId="0" fillId="2" borderId="1" xfId="0" applyFill="1" applyBorder="1"/>
    <xf numFmtId="0" fontId="0" fillId="0" borderId="1" xfId="0" applyBorder="1" applyAlignment="1">
      <alignment horizontal="center" wrapText="1"/>
    </xf>
    <xf numFmtId="0" fontId="0" fillId="2" borderId="1" xfId="0" applyFill="1" applyBorder="1" applyAlignment="1">
      <alignment horizontal="center" wrapText="1"/>
    </xf>
    <xf numFmtId="0" fontId="0" fillId="10" borderId="1" xfId="0" applyFill="1" applyBorder="1" applyAlignment="1">
      <alignment vertical="center" wrapText="1"/>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11" fontId="0" fillId="2" borderId="1" xfId="0" applyNumberFormat="1" applyFill="1" applyBorder="1" applyAlignment="1">
      <alignment vertical="center" wrapText="1"/>
    </xf>
    <xf numFmtId="11" fontId="0" fillId="0" borderId="1" xfId="0" applyNumberFormat="1" applyBorder="1" applyAlignment="1">
      <alignment vertical="center" wrapText="1"/>
    </xf>
    <xf numFmtId="11" fontId="0" fillId="0" borderId="1" xfId="0" applyNumberFormat="1" applyBorder="1" applyAlignment="1">
      <alignment horizontal="center" vertical="center" wrapText="1"/>
    </xf>
    <xf numFmtId="44" fontId="0" fillId="0" borderId="0" xfId="1" applyFont="1" applyFill="1" applyAlignment="1">
      <alignment horizontal="center"/>
    </xf>
    <xf numFmtId="9" fontId="0" fillId="0" borderId="0" xfId="6" applyFont="1" applyFill="1" applyAlignment="1">
      <alignment horizontal="center"/>
    </xf>
    <xf numFmtId="0" fontId="0" fillId="10" borderId="1" xfId="0" applyFill="1" applyBorder="1"/>
    <xf numFmtId="0" fontId="0" fillId="2" borderId="1" xfId="0" applyFill="1" applyBorder="1" applyAlignment="1">
      <alignment vertical="center"/>
    </xf>
    <xf numFmtId="0" fontId="0" fillId="2" borderId="1" xfId="0" applyFill="1" applyBorder="1" applyAlignment="1">
      <alignment horizontal="left" vertical="center"/>
    </xf>
    <xf numFmtId="0" fontId="0" fillId="2" borderId="1" xfId="0" applyFill="1" applyBorder="1" applyAlignment="1">
      <alignment horizontal="left"/>
    </xf>
    <xf numFmtId="11" fontId="14" fillId="0" borderId="1" xfId="0" applyNumberFormat="1" applyFont="1" applyBorder="1" applyAlignment="1">
      <alignment vertical="center" wrapText="1"/>
    </xf>
    <xf numFmtId="0" fontId="0" fillId="10" borderId="1" xfId="0" applyFill="1" applyBorder="1" applyAlignment="1">
      <alignment wrapText="1"/>
    </xf>
    <xf numFmtId="0" fontId="0" fillId="2" borderId="1" xfId="0" applyFill="1" applyBorder="1" applyAlignment="1">
      <alignment wrapText="1"/>
    </xf>
    <xf numFmtId="11" fontId="14" fillId="2" borderId="1" xfId="0" applyNumberFormat="1" applyFont="1" applyFill="1" applyBorder="1" applyAlignment="1">
      <alignment vertical="center" wrapText="1"/>
    </xf>
    <xf numFmtId="11" fontId="0" fillId="0" borderId="1" xfId="0" applyNumberFormat="1" applyBorder="1" applyAlignment="1">
      <alignment vertical="center"/>
    </xf>
    <xf numFmtId="0" fontId="0" fillId="0" borderId="1" xfId="0" applyBorder="1" applyAlignment="1">
      <alignment vertical="center"/>
    </xf>
    <xf numFmtId="0" fontId="0" fillId="0" borderId="1" xfId="0" applyBorder="1" applyAlignment="1">
      <alignment horizontal="left" vertical="center"/>
    </xf>
    <xf numFmtId="49" fontId="0" fillId="2" borderId="1" xfId="0" applyNumberFormat="1" applyFill="1" applyBorder="1" applyAlignment="1">
      <alignment horizontal="center" vertical="center" wrapText="1"/>
    </xf>
    <xf numFmtId="0" fontId="0" fillId="14" borderId="1" xfId="0" applyFill="1" applyBorder="1"/>
    <xf numFmtId="49" fontId="0" fillId="14" borderId="1" xfId="0" applyNumberFormat="1" applyFill="1" applyBorder="1" applyAlignment="1">
      <alignment horizontal="center" vertical="center" wrapText="1"/>
    </xf>
    <xf numFmtId="0" fontId="0" fillId="14" borderId="1" xfId="0" applyFill="1" applyBorder="1" applyAlignment="1">
      <alignment horizontal="left"/>
    </xf>
    <xf numFmtId="0" fontId="0" fillId="14" borderId="0" xfId="0" applyFill="1"/>
    <xf numFmtId="0" fontId="0" fillId="0" borderId="0" xfId="0" applyAlignment="1">
      <alignment horizontal="center" vertical="center"/>
    </xf>
    <xf numFmtId="14" fontId="0" fillId="0" borderId="1" xfId="0" applyNumberFormat="1" applyBorder="1" applyAlignment="1">
      <alignment horizontal="center" vertical="center" wrapText="1"/>
    </xf>
    <xf numFmtId="14" fontId="0" fillId="0" borderId="0" xfId="0" applyNumberFormat="1"/>
    <xf numFmtId="14" fontId="10" fillId="0" borderId="0" xfId="0" applyNumberFormat="1" applyFont="1"/>
    <xf numFmtId="14" fontId="9" fillId="0" borderId="0" xfId="0" applyNumberFormat="1" applyFont="1" applyAlignment="1">
      <alignment horizontal="center"/>
    </xf>
    <xf numFmtId="14" fontId="7" fillId="2" borderId="1" xfId="0" applyNumberFormat="1" applyFont="1" applyFill="1" applyBorder="1" applyAlignment="1">
      <alignment horizontal="center" vertical="center" wrapText="1"/>
    </xf>
    <xf numFmtId="0" fontId="16" fillId="0" borderId="0" xfId="0" applyFont="1" applyAlignment="1">
      <alignment vertical="center" wrapText="1"/>
    </xf>
    <xf numFmtId="2" fontId="0" fillId="0" borderId="1" xfId="0" applyNumberFormat="1" applyBorder="1" applyAlignment="1">
      <alignment horizontal="center" vertical="center" wrapText="1"/>
    </xf>
    <xf numFmtId="49" fontId="0" fillId="14" borderId="4" xfId="0" applyNumberFormat="1" applyFill="1" applyBorder="1" applyAlignment="1">
      <alignment horizontal="center" vertical="center"/>
    </xf>
    <xf numFmtId="44" fontId="0" fillId="14" borderId="1" xfId="1" applyFont="1" applyFill="1" applyBorder="1" applyAlignment="1">
      <alignment horizontal="center" vertical="center"/>
    </xf>
    <xf numFmtId="49" fontId="0" fillId="14" borderId="1" xfId="0" applyNumberFormat="1" applyFill="1" applyBorder="1" applyAlignment="1">
      <alignment vertical="center" wrapText="1"/>
    </xf>
    <xf numFmtId="44" fontId="0" fillId="14" borderId="1" xfId="1" applyFont="1" applyFill="1" applyBorder="1" applyAlignment="1">
      <alignment vertical="center"/>
    </xf>
    <xf numFmtId="2" fontId="0" fillId="14" borderId="1" xfId="0" applyNumberFormat="1" applyFill="1" applyBorder="1" applyAlignment="1">
      <alignment horizontal="center" vertical="center"/>
    </xf>
    <xf numFmtId="14" fontId="0" fillId="14" borderId="1" xfId="0" applyNumberFormat="1" applyFill="1" applyBorder="1" applyAlignment="1">
      <alignment horizontal="center" vertical="center"/>
    </xf>
    <xf numFmtId="49" fontId="0" fillId="14" borderId="1" xfId="0" applyNumberFormat="1" applyFill="1" applyBorder="1" applyAlignment="1">
      <alignment horizontal="center" vertical="center"/>
    </xf>
    <xf numFmtId="9" fontId="0" fillId="14" borderId="1" xfId="6" applyFont="1" applyFill="1" applyBorder="1" applyAlignment="1">
      <alignment horizontal="center" vertical="center"/>
    </xf>
    <xf numFmtId="2" fontId="0" fillId="14" borderId="1"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49" fontId="0" fillId="14" borderId="1" xfId="1" applyNumberFormat="1" applyFont="1" applyFill="1" applyBorder="1" applyAlignment="1">
      <alignment horizontal="center" vertical="center"/>
    </xf>
    <xf numFmtId="2" fontId="0" fillId="14" borderId="1" xfId="6" applyNumberFormat="1" applyFont="1" applyFill="1" applyBorder="1" applyAlignment="1">
      <alignment horizontal="center" vertical="center"/>
    </xf>
    <xf numFmtId="0" fontId="0" fillId="14" borderId="1" xfId="6" applyNumberFormat="1" applyFont="1" applyFill="1" applyBorder="1" applyAlignment="1">
      <alignment horizontal="center" vertical="center"/>
    </xf>
    <xf numFmtId="0" fontId="0" fillId="14" borderId="0" xfId="0" applyFill="1" applyAlignment="1">
      <alignment vertical="center"/>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0" fontId="0" fillId="14" borderId="1" xfId="0" applyFill="1" applyBorder="1" applyAlignment="1">
      <alignment horizontal="left" vertical="center" wrapText="1"/>
    </xf>
    <xf numFmtId="0" fontId="8" fillId="0" borderId="0" xfId="0" applyFont="1" applyAlignment="1">
      <alignment horizontal="center" vertical="center"/>
    </xf>
    <xf numFmtId="0" fontId="10" fillId="0" borderId="0" xfId="0" applyFont="1" applyAlignment="1">
      <alignment horizontal="center" vertical="center"/>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14" borderId="1" xfId="0" applyFont="1" applyFill="1" applyBorder="1" applyAlignment="1">
      <alignment horizontal="center" vertical="center" wrapText="1"/>
    </xf>
    <xf numFmtId="49" fontId="3" fillId="0" borderId="4" xfId="0" applyNumberFormat="1" applyFont="1" applyBorder="1" applyAlignment="1">
      <alignment horizontal="center" vertical="center"/>
    </xf>
    <xf numFmtId="44" fontId="3" fillId="0" borderId="1" xfId="1" applyFont="1" applyFill="1" applyBorder="1" applyAlignment="1">
      <alignment horizontal="center" vertical="center"/>
    </xf>
    <xf numFmtId="14" fontId="3" fillId="0" borderId="1" xfId="0" applyNumberFormat="1" applyFont="1" applyBorder="1" applyAlignment="1">
      <alignment horizontal="center" vertical="center"/>
    </xf>
    <xf numFmtId="0" fontId="18" fillId="0" borderId="5" xfId="0" applyFont="1" applyBorder="1" applyAlignment="1">
      <alignment horizontal="center" vertical="center" wrapText="1"/>
    </xf>
    <xf numFmtId="49" fontId="3" fillId="0" borderId="1" xfId="0" applyNumberFormat="1" applyFont="1" applyBorder="1" applyAlignment="1">
      <alignment horizontal="center" vertical="center"/>
    </xf>
    <xf numFmtId="9" fontId="3" fillId="0" borderId="1" xfId="6" applyFont="1" applyFill="1" applyBorder="1" applyAlignment="1">
      <alignment horizontal="center" vertical="center"/>
    </xf>
    <xf numFmtId="2" fontId="3" fillId="0" borderId="1" xfId="1" applyNumberFormat="1" applyFont="1" applyFill="1" applyBorder="1" applyAlignment="1">
      <alignment horizontal="center" vertical="center"/>
    </xf>
    <xf numFmtId="14"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2" fontId="3" fillId="0" borderId="1" xfId="6" applyNumberFormat="1" applyFont="1" applyFill="1" applyBorder="1" applyAlignment="1">
      <alignment horizontal="center" vertical="center"/>
    </xf>
    <xf numFmtId="49" fontId="3" fillId="0" borderId="1" xfId="0" applyNumberFormat="1" applyFont="1" applyBorder="1" applyAlignment="1">
      <alignment vertical="center" wrapText="1"/>
    </xf>
    <xf numFmtId="44" fontId="3" fillId="0" borderId="1" xfId="1" applyFont="1" applyFill="1" applyBorder="1" applyAlignment="1">
      <alignment vertical="center"/>
    </xf>
    <xf numFmtId="2" fontId="3" fillId="0" borderId="1" xfId="0" applyNumberFormat="1" applyFont="1" applyBorder="1" applyAlignment="1">
      <alignment horizontal="center" vertical="center"/>
    </xf>
    <xf numFmtId="49" fontId="3" fillId="14" borderId="1" xfId="0" applyNumberFormat="1" applyFont="1" applyFill="1" applyBorder="1" applyAlignment="1">
      <alignment horizontal="center" vertical="center" wrapText="1"/>
    </xf>
    <xf numFmtId="11" fontId="3"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3" fillId="0" borderId="6" xfId="0" applyFont="1" applyBorder="1" applyAlignment="1">
      <alignment horizontal="center"/>
    </xf>
    <xf numFmtId="0" fontId="3" fillId="0" borderId="6" xfId="0" applyFont="1" applyBorder="1"/>
    <xf numFmtId="14" fontId="4" fillId="0" borderId="6" xfId="0" applyNumberFormat="1" applyFont="1" applyBorder="1" applyAlignment="1">
      <alignment horizontal="center"/>
    </xf>
    <xf numFmtId="44" fontId="3" fillId="0" borderId="6" xfId="1" applyFont="1" applyBorder="1" applyAlignment="1">
      <alignment horizontal="center"/>
    </xf>
    <xf numFmtId="9" fontId="3" fillId="0" borderId="6" xfId="6" applyFont="1" applyBorder="1" applyAlignment="1">
      <alignment horizontal="center"/>
    </xf>
    <xf numFmtId="0" fontId="17" fillId="0" borderId="6" xfId="0" applyFont="1" applyBorder="1" applyAlignment="1">
      <alignment horizontal="center"/>
    </xf>
    <xf numFmtId="0" fontId="3" fillId="0" borderId="7" xfId="0" applyFont="1" applyBorder="1"/>
    <xf numFmtId="0" fontId="4" fillId="0" borderId="9"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9" xfId="0" applyNumberFormat="1" applyFont="1" applyBorder="1" applyAlignment="1">
      <alignment horizontal="center" vertical="center" wrapText="1"/>
    </xf>
    <xf numFmtId="49" fontId="3" fillId="0" borderId="9" xfId="0" applyNumberFormat="1" applyFont="1" applyBorder="1" applyAlignment="1">
      <alignment vertical="center" wrapText="1"/>
    </xf>
    <xf numFmtId="0" fontId="3" fillId="14" borderId="8" xfId="0" applyFont="1" applyFill="1" applyBorder="1" applyAlignment="1">
      <alignment horizontal="center" vertical="center" wrapText="1"/>
    </xf>
    <xf numFmtId="0" fontId="4" fillId="8" borderId="10" xfId="0" applyFont="1" applyFill="1" applyBorder="1" applyAlignment="1">
      <alignment horizontal="center" vertical="center"/>
    </xf>
    <xf numFmtId="0" fontId="4" fillId="8" borderId="11" xfId="0" applyFont="1" applyFill="1" applyBorder="1" applyAlignment="1">
      <alignment horizontal="center" vertical="center"/>
    </xf>
    <xf numFmtId="0" fontId="7" fillId="8" borderId="11" xfId="0" applyFont="1" applyFill="1" applyBorder="1" applyAlignment="1">
      <alignment horizontal="center" vertical="center"/>
    </xf>
    <xf numFmtId="0" fontId="4" fillId="8" borderId="11" xfId="0" applyFont="1" applyFill="1" applyBorder="1" applyAlignment="1">
      <alignment horizontal="center" vertical="center" wrapText="1"/>
    </xf>
    <xf numFmtId="0" fontId="7" fillId="8" borderId="11" xfId="0" applyFont="1" applyFill="1" applyBorder="1" applyAlignment="1">
      <alignment horizontal="center" vertical="center" wrapText="1"/>
    </xf>
    <xf numFmtId="1" fontId="0" fillId="0" borderId="1" xfId="0" applyNumberFormat="1" applyBorder="1" applyAlignment="1">
      <alignment horizontal="center" vertical="center"/>
    </xf>
    <xf numFmtId="14" fontId="3" fillId="14" borderId="1" xfId="0" applyNumberFormat="1" applyFont="1" applyFill="1" applyBorder="1" applyAlignment="1">
      <alignment horizontal="center" vertical="center"/>
    </xf>
    <xf numFmtId="11" fontId="0" fillId="14" borderId="1" xfId="0" applyNumberFormat="1" applyFill="1" applyBorder="1" applyAlignment="1">
      <alignment vertical="center" wrapText="1"/>
    </xf>
    <xf numFmtId="49" fontId="0" fillId="14" borderId="4" xfId="0" applyNumberFormat="1" applyFill="1" applyBorder="1" applyAlignment="1">
      <alignment horizontal="center" vertical="center" wrapText="1"/>
    </xf>
    <xf numFmtId="49" fontId="0" fillId="0" borderId="4" xfId="0" applyNumberFormat="1" applyBorder="1" applyAlignment="1">
      <alignment horizontal="center" vertical="center" wrapText="1"/>
    </xf>
    <xf numFmtId="0" fontId="0" fillId="14" borderId="1" xfId="0" applyFill="1" applyBorder="1" applyAlignment="1">
      <alignment vertical="center"/>
    </xf>
    <xf numFmtId="0" fontId="0" fillId="14" borderId="1" xfId="0" applyFill="1" applyBorder="1" applyAlignment="1">
      <alignment horizontal="left" vertical="center"/>
    </xf>
    <xf numFmtId="44" fontId="0" fillId="2" borderId="1" xfId="1" applyFont="1" applyFill="1" applyBorder="1" applyAlignment="1">
      <alignment horizontal="center" vertical="center"/>
    </xf>
    <xf numFmtId="44" fontId="0" fillId="0" borderId="1" xfId="1" applyFont="1" applyFill="1" applyBorder="1" applyAlignment="1">
      <alignment vertical="center" wrapText="1"/>
    </xf>
    <xf numFmtId="44" fontId="0" fillId="17" borderId="1" xfId="1" applyFont="1" applyFill="1" applyBorder="1" applyAlignment="1">
      <alignment vertical="center"/>
    </xf>
    <xf numFmtId="44" fontId="0" fillId="0" borderId="1" xfId="1" applyFont="1" applyBorder="1" applyAlignment="1">
      <alignment vertical="center" wrapText="1"/>
    </xf>
    <xf numFmtId="164" fontId="0" fillId="0" borderId="0" xfId="0" applyNumberFormat="1" applyAlignment="1">
      <alignment vertical="center"/>
    </xf>
    <xf numFmtId="43" fontId="0" fillId="0" borderId="1" xfId="6" applyNumberFormat="1" applyFont="1" applyBorder="1" applyAlignment="1">
      <alignment horizontal="center" vertical="center"/>
    </xf>
    <xf numFmtId="49" fontId="0" fillId="0" borderId="18" xfId="1" applyNumberFormat="1" applyFont="1" applyFill="1" applyBorder="1" applyAlignment="1">
      <alignment horizontal="center" vertical="center"/>
    </xf>
    <xf numFmtId="14" fontId="0" fillId="0" borderId="4" xfId="1" applyNumberFormat="1" applyFont="1" applyFill="1" applyBorder="1" applyAlignment="1">
      <alignment horizontal="center" vertical="center"/>
    </xf>
    <xf numFmtId="44" fontId="0" fillId="0" borderId="16" xfId="1" applyFont="1" applyFill="1" applyBorder="1" applyAlignment="1">
      <alignment horizontal="center" vertical="center"/>
    </xf>
    <xf numFmtId="44" fontId="0" fillId="0" borderId="11" xfId="1" applyFont="1" applyFill="1" applyBorder="1" applyAlignment="1">
      <alignment horizontal="center" vertical="center"/>
    </xf>
    <xf numFmtId="49" fontId="0" fillId="0" borderId="15" xfId="0" applyNumberFormat="1" applyBorder="1" applyAlignment="1">
      <alignment vertical="center" wrapText="1"/>
    </xf>
    <xf numFmtId="44" fontId="0" fillId="0" borderId="15" xfId="1" applyFont="1" applyFill="1" applyBorder="1" applyAlignment="1">
      <alignment vertical="center"/>
    </xf>
    <xf numFmtId="2" fontId="0" fillId="0" borderId="15" xfId="0" applyNumberFormat="1" applyBorder="1" applyAlignment="1">
      <alignment horizontal="center" vertical="center"/>
    </xf>
    <xf numFmtId="14" fontId="0" fillId="0" borderId="15" xfId="0" applyNumberFormat="1" applyBorder="1" applyAlignment="1">
      <alignment horizontal="center" vertical="center"/>
    </xf>
    <xf numFmtId="49" fontId="0" fillId="0" borderId="18" xfId="0" applyNumberFormat="1" applyBorder="1" applyAlignment="1">
      <alignment horizontal="center" vertical="center" wrapText="1"/>
    </xf>
    <xf numFmtId="44" fontId="0" fillId="0" borderId="4" xfId="1" applyFont="1" applyBorder="1" applyAlignment="1">
      <alignment horizontal="center" vertical="center"/>
    </xf>
    <xf numFmtId="49" fontId="0" fillId="0" borderId="16" xfId="0" applyNumberFormat="1" applyBorder="1" applyAlignment="1">
      <alignment vertical="center" wrapText="1"/>
    </xf>
    <xf numFmtId="49" fontId="0" fillId="0" borderId="11" xfId="0" applyNumberFormat="1" applyBorder="1" applyAlignment="1">
      <alignment vertical="center" wrapText="1"/>
    </xf>
    <xf numFmtId="44" fontId="0" fillId="0" borderId="11" xfId="1" applyFont="1" applyFill="1" applyBorder="1" applyAlignment="1">
      <alignment vertical="center"/>
    </xf>
    <xf numFmtId="2" fontId="0" fillId="0" borderId="11" xfId="0" applyNumberFormat="1" applyBorder="1" applyAlignment="1">
      <alignment horizontal="center" vertical="center"/>
    </xf>
    <xf numFmtId="14" fontId="0" fillId="0" borderId="11" xfId="0" applyNumberFormat="1" applyBorder="1" applyAlignment="1">
      <alignment horizontal="center" vertical="center"/>
    </xf>
    <xf numFmtId="0" fontId="0" fillId="0" borderId="1" xfId="0" applyBorder="1" applyAlignment="1">
      <alignment horizontal="left" wrapText="1"/>
    </xf>
    <xf numFmtId="0" fontId="0" fillId="14" borderId="1" xfId="0" applyFill="1" applyBorder="1" applyAlignment="1">
      <alignment horizontal="center" vertical="center"/>
    </xf>
    <xf numFmtId="2" fontId="0" fillId="0" borderId="4" xfId="0" applyNumberFormat="1" applyBorder="1" applyAlignment="1">
      <alignment horizontal="center" vertical="center" wrapText="1"/>
    </xf>
    <xf numFmtId="2" fontId="0" fillId="0" borderId="4" xfId="0" applyNumberFormat="1" applyBorder="1" applyAlignment="1">
      <alignment horizontal="center" vertical="center"/>
    </xf>
    <xf numFmtId="44" fontId="0" fillId="0" borderId="16" xfId="1" applyFont="1" applyBorder="1" applyAlignment="1">
      <alignment vertical="center"/>
    </xf>
    <xf numFmtId="0" fontId="0" fillId="0" borderId="15" xfId="0" applyBorder="1" applyAlignment="1">
      <alignment horizontal="center"/>
    </xf>
    <xf numFmtId="44" fontId="0" fillId="0" borderId="15" xfId="1" applyFont="1" applyBorder="1" applyAlignment="1">
      <alignment horizontal="center"/>
    </xf>
    <xf numFmtId="14" fontId="0" fillId="0" borderId="16" xfId="0" applyNumberFormat="1" applyBorder="1" applyAlignment="1">
      <alignment horizontal="center" vertical="center"/>
    </xf>
    <xf numFmtId="49" fontId="0" fillId="0" borderId="16" xfId="0" applyNumberFormat="1" applyBorder="1" applyAlignment="1">
      <alignment horizontal="center" vertical="center" wrapText="1"/>
    </xf>
    <xf numFmtId="2" fontId="0" fillId="0" borderId="16" xfId="0" applyNumberFormat="1" applyBorder="1" applyAlignment="1">
      <alignment horizontal="center" vertical="center"/>
    </xf>
    <xf numFmtId="14" fontId="0" fillId="0" borderId="16" xfId="1" applyNumberFormat="1" applyFont="1" applyFill="1" applyBorder="1" applyAlignment="1">
      <alignment horizontal="center" vertical="center"/>
    </xf>
    <xf numFmtId="49" fontId="0" fillId="0" borderId="16" xfId="1" applyNumberFormat="1" applyFont="1" applyFill="1" applyBorder="1" applyAlignment="1">
      <alignment horizontal="center" vertical="center"/>
    </xf>
    <xf numFmtId="49" fontId="0" fillId="0" borderId="15" xfId="0" applyNumberFormat="1" applyBorder="1" applyAlignment="1">
      <alignment horizontal="center" vertical="center" wrapText="1"/>
    </xf>
    <xf numFmtId="44" fontId="0" fillId="0" borderId="18" xfId="1" applyFont="1" applyFill="1" applyBorder="1" applyAlignment="1">
      <alignment horizontal="center" vertical="center"/>
    </xf>
    <xf numFmtId="44" fontId="0" fillId="0" borderId="19" xfId="1" applyFont="1" applyBorder="1" applyAlignment="1">
      <alignment horizontal="center"/>
    </xf>
    <xf numFmtId="11" fontId="0" fillId="14" borderId="1" xfId="0" applyNumberFormat="1" applyFill="1" applyBorder="1" applyAlignment="1">
      <alignment vertical="center"/>
    </xf>
    <xf numFmtId="49" fontId="3" fillId="0" borderId="1" xfId="0" applyNumberFormat="1" applyFont="1" applyBorder="1" applyAlignment="1">
      <alignment horizontal="left" wrapText="1"/>
    </xf>
    <xf numFmtId="0" fontId="18" fillId="0" borderId="15" xfId="0" applyFont="1" applyBorder="1" applyAlignment="1">
      <alignment horizontal="center" vertical="center" wrapText="1"/>
    </xf>
    <xf numFmtId="44" fontId="3" fillId="0" borderId="15" xfId="1" applyFont="1" applyFill="1" applyBorder="1" applyAlignment="1">
      <alignment vertical="center"/>
    </xf>
    <xf numFmtId="44" fontId="3" fillId="0" borderId="15" xfId="1" applyFont="1" applyFill="1" applyBorder="1" applyAlignment="1">
      <alignment horizontal="center" vertical="center"/>
    </xf>
    <xf numFmtId="49" fontId="3" fillId="0" borderId="15" xfId="0" applyNumberFormat="1" applyFont="1" applyBorder="1" applyAlignment="1">
      <alignment horizontal="center" vertical="center"/>
    </xf>
    <xf numFmtId="2" fontId="3" fillId="0" borderId="16" xfId="0" applyNumberFormat="1" applyFont="1" applyBorder="1" applyAlignment="1">
      <alignment horizontal="center" vertical="center"/>
    </xf>
    <xf numFmtId="14" fontId="3" fillId="0" borderId="16" xfId="0" applyNumberFormat="1" applyFont="1" applyBorder="1" applyAlignment="1">
      <alignment horizontal="center" vertical="center"/>
    </xf>
    <xf numFmtId="44" fontId="3" fillId="0" borderId="16" xfId="1" applyFont="1" applyFill="1" applyBorder="1" applyAlignment="1">
      <alignment vertical="center"/>
    </xf>
    <xf numFmtId="44" fontId="3" fillId="0" borderId="16" xfId="1" applyFont="1" applyFill="1" applyBorder="1" applyAlignment="1">
      <alignment horizontal="center" vertical="center"/>
    </xf>
    <xf numFmtId="49" fontId="3" fillId="0" borderId="16" xfId="0" applyNumberFormat="1" applyFont="1" applyBorder="1" applyAlignment="1">
      <alignment horizontal="center" vertical="center"/>
    </xf>
    <xf numFmtId="44" fontId="3" fillId="0" borderId="11" xfId="1" applyFont="1" applyFill="1" applyBorder="1" applyAlignment="1">
      <alignment vertical="center"/>
    </xf>
    <xf numFmtId="44" fontId="3" fillId="0" borderId="11" xfId="1" applyFont="1" applyFill="1" applyBorder="1" applyAlignment="1">
      <alignment horizontal="center" vertical="center"/>
    </xf>
    <xf numFmtId="49" fontId="3" fillId="0" borderId="11" xfId="0" applyNumberFormat="1" applyFont="1" applyBorder="1" applyAlignment="1">
      <alignment horizontal="center" vertical="center"/>
    </xf>
    <xf numFmtId="44" fontId="0" fillId="0" borderId="21" xfId="1" applyFont="1" applyBorder="1" applyAlignment="1">
      <alignment horizontal="center"/>
    </xf>
    <xf numFmtId="44" fontId="0" fillId="0" borderId="22" xfId="1" applyFont="1" applyBorder="1" applyAlignment="1">
      <alignment horizontal="center"/>
    </xf>
    <xf numFmtId="49" fontId="3" fillId="0" borderId="15" xfId="0" applyNumberFormat="1" applyFont="1" applyBorder="1" applyAlignment="1">
      <alignment vertical="center" wrapText="1"/>
    </xf>
    <xf numFmtId="14" fontId="18" fillId="0" borderId="15" xfId="0" applyNumberFormat="1" applyFont="1" applyBorder="1" applyAlignment="1">
      <alignment horizontal="center" vertical="center"/>
    </xf>
    <xf numFmtId="14" fontId="3" fillId="0" borderId="15" xfId="0" applyNumberFormat="1" applyFont="1" applyBorder="1" applyAlignment="1">
      <alignment horizontal="center" vertical="center"/>
    </xf>
    <xf numFmtId="49" fontId="3" fillId="0" borderId="18" xfId="0" applyNumberFormat="1" applyFont="1" applyBorder="1" applyAlignment="1">
      <alignment horizontal="center" vertical="center" wrapText="1"/>
    </xf>
    <xf numFmtId="49" fontId="3" fillId="0" borderId="16" xfId="0" applyNumberFormat="1" applyFont="1" applyBorder="1" applyAlignment="1">
      <alignment vertical="center" wrapText="1"/>
    </xf>
    <xf numFmtId="14" fontId="3" fillId="0" borderId="11" xfId="0" applyNumberFormat="1"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vertical="center"/>
    </xf>
    <xf numFmtId="0" fontId="0" fillId="0" borderId="15" xfId="0" applyBorder="1" applyAlignment="1">
      <alignment vertical="center" wrapText="1"/>
    </xf>
    <xf numFmtId="14" fontId="3" fillId="0" borderId="18" xfId="0" applyNumberFormat="1" applyFont="1" applyBorder="1" applyAlignment="1">
      <alignment horizontal="center" vertical="center"/>
    </xf>
    <xf numFmtId="49" fontId="3" fillId="0" borderId="2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21" xfId="0" applyNumberFormat="1" applyFont="1" applyBorder="1" applyAlignment="1">
      <alignment vertical="center" wrapText="1"/>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24" fillId="0" borderId="1" xfId="0" applyFont="1" applyBorder="1" applyAlignment="1">
      <alignment horizontal="center" vertical="center" wrapText="1"/>
    </xf>
    <xf numFmtId="14" fontId="24"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0" xfId="0" applyFont="1" applyAlignment="1">
      <alignment horizontal="center"/>
    </xf>
    <xf numFmtId="14" fontId="3" fillId="0" borderId="0" xfId="0" applyNumberFormat="1" applyFont="1" applyAlignment="1">
      <alignment horizontal="center"/>
    </xf>
    <xf numFmtId="44" fontId="3" fillId="0" borderId="0" xfId="1" applyFont="1" applyAlignment="1">
      <alignment horizontal="center"/>
    </xf>
    <xf numFmtId="9" fontId="3" fillId="0" borderId="0" xfId="6" applyFont="1" applyAlignment="1">
      <alignment horizontal="center"/>
    </xf>
    <xf numFmtId="0" fontId="17" fillId="0" borderId="0" xfId="0" applyFont="1" applyAlignment="1">
      <alignment horizontal="center"/>
    </xf>
    <xf numFmtId="0" fontId="25" fillId="0" borderId="0" xfId="0" applyFont="1" applyAlignment="1">
      <alignment horizontal="center"/>
    </xf>
    <xf numFmtId="14" fontId="25" fillId="0" borderId="0" xfId="0" applyNumberFormat="1" applyFont="1" applyAlignment="1">
      <alignment horizontal="center"/>
    </xf>
    <xf numFmtId="0" fontId="4" fillId="7" borderId="0" xfId="0" applyFont="1" applyFill="1" applyAlignment="1">
      <alignment horizontal="center"/>
    </xf>
    <xf numFmtId="14" fontId="4" fillId="0" borderId="0" xfId="0" applyNumberFormat="1" applyFont="1" applyAlignment="1">
      <alignment horizontal="center"/>
    </xf>
    <xf numFmtId="44" fontId="3" fillId="0" borderId="1" xfId="1" applyFont="1" applyBorder="1" applyAlignment="1">
      <alignment horizontal="center" vertical="center"/>
    </xf>
    <xf numFmtId="9" fontId="3" fillId="0" borderId="1" xfId="6" applyFont="1" applyBorder="1" applyAlignment="1">
      <alignment horizontal="center" vertical="center"/>
    </xf>
    <xf numFmtId="0" fontId="3" fillId="0" borderId="1" xfId="0" applyFont="1" applyBorder="1" applyAlignment="1">
      <alignment horizontal="center" vertical="center"/>
    </xf>
    <xf numFmtId="49" fontId="3" fillId="0" borderId="1" xfId="0" applyNumberFormat="1" applyFont="1" applyBorder="1" applyAlignment="1">
      <alignment horizontal="left" vertical="center" wrapText="1"/>
    </xf>
    <xf numFmtId="0" fontId="26" fillId="0" borderId="24" xfId="0" applyFont="1" applyBorder="1" applyAlignment="1">
      <alignment horizontal="center" vertical="center" wrapText="1"/>
    </xf>
    <xf numFmtId="0" fontId="10" fillId="0" borderId="0" xfId="0" applyFont="1" applyAlignment="1">
      <alignment horizontal="center" wrapText="1"/>
    </xf>
    <xf numFmtId="0" fontId="3" fillId="2" borderId="1" xfId="0" applyFont="1" applyFill="1" applyBorder="1" applyAlignment="1">
      <alignment vertical="center" wrapText="1"/>
    </xf>
    <xf numFmtId="1" fontId="3" fillId="0" borderId="1" xfId="1" applyNumberFormat="1" applyFont="1" applyFill="1" applyBorder="1" applyAlignment="1">
      <alignment horizontal="center" vertical="center"/>
    </xf>
    <xf numFmtId="1" fontId="3" fillId="0" borderId="1" xfId="6" applyNumberFormat="1" applyFont="1" applyFill="1" applyBorder="1" applyAlignment="1">
      <alignment horizontal="center" vertical="center"/>
    </xf>
    <xf numFmtId="0" fontId="3" fillId="2" borderId="1" xfId="0" applyFont="1" applyFill="1" applyBorder="1" applyAlignment="1">
      <alignment vertical="center"/>
    </xf>
    <xf numFmtId="0" fontId="4" fillId="8" borderId="1" xfId="0" applyFont="1" applyFill="1" applyBorder="1" applyAlignment="1">
      <alignment vertical="center" wrapText="1"/>
    </xf>
    <xf numFmtId="49" fontId="3" fillId="0" borderId="1" xfId="0" applyNumberFormat="1" applyFont="1" applyBorder="1" applyAlignment="1">
      <alignment vertical="center"/>
    </xf>
    <xf numFmtId="14" fontId="27" fillId="0" borderId="0" xfId="0" applyNumberFormat="1" applyFont="1" applyAlignment="1">
      <alignment horizontal="center" vertical="center"/>
    </xf>
    <xf numFmtId="44" fontId="3" fillId="0" borderId="18" xfId="1" applyFont="1" applyFill="1" applyBorder="1" applyAlignment="1">
      <alignment horizontal="center" vertical="center"/>
    </xf>
    <xf numFmtId="49" fontId="3" fillId="0" borderId="18" xfId="0" applyNumberFormat="1" applyFont="1" applyBorder="1" applyAlignment="1">
      <alignment horizontal="center" vertical="center"/>
    </xf>
    <xf numFmtId="44" fontId="3" fillId="0" borderId="4" xfId="1" applyFont="1" applyFill="1" applyBorder="1" applyAlignment="1">
      <alignment horizontal="center" vertical="center"/>
    </xf>
    <xf numFmtId="44" fontId="24" fillId="0" borderId="1" xfId="1"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14" fontId="4" fillId="0" borderId="0" xfId="0" applyNumberFormat="1" applyFont="1" applyAlignment="1">
      <alignment horizontal="center" vertical="center"/>
    </xf>
    <xf numFmtId="44" fontId="3" fillId="0" borderId="0" xfId="1" applyFont="1" applyAlignment="1">
      <alignment horizontal="center" vertical="center"/>
    </xf>
    <xf numFmtId="9" fontId="3" fillId="0" borderId="0" xfId="6" applyFont="1" applyAlignment="1">
      <alignment horizontal="center" vertical="center"/>
    </xf>
    <xf numFmtId="0" fontId="17" fillId="0" borderId="0" xfId="0" applyFont="1" applyAlignment="1">
      <alignment horizontal="center" vertical="center"/>
    </xf>
    <xf numFmtId="0" fontId="3" fillId="0" borderId="1" xfId="0" applyFont="1" applyBorder="1" applyAlignment="1">
      <alignment vertical="center"/>
    </xf>
    <xf numFmtId="44" fontId="24" fillId="0" borderId="1" xfId="1" applyFont="1" applyBorder="1" applyAlignment="1">
      <alignment horizontal="center" vertical="center" wrapText="1"/>
    </xf>
    <xf numFmtId="14" fontId="3" fillId="0" borderId="15" xfId="1" applyNumberFormat="1" applyFont="1" applyFill="1" applyBorder="1" applyAlignment="1">
      <alignment horizontal="center" vertical="center"/>
    </xf>
    <xf numFmtId="49" fontId="3" fillId="0" borderId="23" xfId="0" applyNumberFormat="1" applyFont="1" applyBorder="1" applyAlignment="1">
      <alignment vertical="center" wrapText="1"/>
    </xf>
    <xf numFmtId="49" fontId="3" fillId="0" borderId="2" xfId="0" applyNumberFormat="1" applyFont="1" applyBorder="1" applyAlignment="1">
      <alignment vertical="center" wrapText="1"/>
    </xf>
    <xf numFmtId="44" fontId="3" fillId="0" borderId="21" xfId="1" applyFont="1" applyFill="1" applyBorder="1" applyAlignment="1">
      <alignment vertical="center"/>
    </xf>
    <xf numFmtId="0" fontId="18" fillId="0" borderId="21" xfId="0" applyFont="1" applyBorder="1" applyAlignment="1">
      <alignment horizontal="center" vertical="center" wrapText="1"/>
    </xf>
    <xf numFmtId="14" fontId="3" fillId="0" borderId="21" xfId="0" applyNumberFormat="1" applyFont="1" applyBorder="1" applyAlignment="1">
      <alignment horizontal="center" vertical="center"/>
    </xf>
    <xf numFmtId="44" fontId="3" fillId="0" borderId="21" xfId="1" applyFont="1" applyFill="1" applyBorder="1" applyAlignment="1">
      <alignment horizontal="center" vertical="center"/>
    </xf>
    <xf numFmtId="49" fontId="3" fillId="0" borderId="21" xfId="0" applyNumberFormat="1" applyFont="1" applyBorder="1" applyAlignment="1">
      <alignment horizontal="center" vertical="center"/>
    </xf>
    <xf numFmtId="14" fontId="3" fillId="0" borderId="16" xfId="1" applyNumberFormat="1" applyFont="1" applyFill="1" applyBorder="1" applyAlignment="1">
      <alignment horizontal="center" vertical="center"/>
    </xf>
    <xf numFmtId="14" fontId="3" fillId="0" borderId="11" xfId="1" applyNumberFormat="1" applyFont="1" applyFill="1" applyBorder="1" applyAlignment="1">
      <alignment horizontal="center" vertical="center"/>
    </xf>
    <xf numFmtId="14" fontId="3" fillId="0" borderId="4" xfId="0" applyNumberFormat="1" applyFont="1" applyBorder="1" applyAlignment="1">
      <alignment horizontal="center" vertical="center"/>
    </xf>
    <xf numFmtId="14" fontId="3" fillId="0" borderId="17" xfId="0" applyNumberFormat="1" applyFont="1" applyBorder="1" applyAlignment="1">
      <alignment horizontal="center" vertical="center"/>
    </xf>
    <xf numFmtId="49" fontId="0" fillId="0" borderId="15" xfId="0" applyNumberFormat="1" applyBorder="1" applyAlignment="1">
      <alignment horizontal="left" vertical="center" wrapText="1"/>
    </xf>
    <xf numFmtId="11" fontId="0" fillId="14" borderId="1" xfId="0" applyNumberFormat="1" applyFill="1" applyBorder="1" applyAlignment="1">
      <alignment horizontal="center" vertical="center" wrapText="1"/>
    </xf>
    <xf numFmtId="44" fontId="0" fillId="0" borderId="15" xfId="1" applyFont="1" applyFill="1" applyBorder="1" applyAlignment="1">
      <alignment horizontal="center" vertical="center"/>
    </xf>
    <xf numFmtId="49" fontId="0" fillId="0" borderId="1" xfId="0" applyNumberFormat="1" applyBorder="1" applyAlignment="1">
      <alignment vertical="center"/>
    </xf>
    <xf numFmtId="164" fontId="29" fillId="0" borderId="25" xfId="0" applyNumberFormat="1" applyFont="1" applyBorder="1" applyAlignment="1">
      <alignment horizontal="center" vertical="center"/>
    </xf>
    <xf numFmtId="14" fontId="20" fillId="0" borderId="25" xfId="0" applyNumberFormat="1" applyFont="1" applyBorder="1" applyAlignment="1">
      <alignment horizontal="center" vertical="center"/>
    </xf>
    <xf numFmtId="14" fontId="20" fillId="0" borderId="25" xfId="0" applyNumberFormat="1" applyFont="1" applyBorder="1" applyAlignment="1">
      <alignment vertical="center"/>
    </xf>
    <xf numFmtId="164" fontId="29" fillId="0" borderId="25" xfId="0" applyNumberFormat="1" applyFont="1" applyBorder="1" applyAlignment="1">
      <alignment vertical="center"/>
    </xf>
    <xf numFmtId="10" fontId="0" fillId="0" borderId="1" xfId="6" applyNumberFormat="1" applyFont="1" applyFill="1" applyBorder="1" applyAlignment="1">
      <alignment horizontal="center" vertical="center"/>
    </xf>
    <xf numFmtId="14" fontId="0" fillId="0" borderId="1" xfId="1" applyNumberFormat="1" applyFont="1" applyFill="1" applyBorder="1" applyAlignment="1">
      <alignment horizontal="center" vertical="center" wrapText="1"/>
    </xf>
    <xf numFmtId="14" fontId="20" fillId="0" borderId="15" xfId="0" applyNumberFormat="1" applyFont="1" applyBorder="1" applyAlignment="1">
      <alignment horizontal="center" vertical="center"/>
    </xf>
    <xf numFmtId="14" fontId="0" fillId="0" borderId="1" xfId="1" applyNumberFormat="1" applyFont="1" applyFill="1" applyBorder="1" applyAlignment="1">
      <alignment vertical="center"/>
    </xf>
    <xf numFmtId="164" fontId="31" fillId="0" borderId="15" xfId="0" applyNumberFormat="1" applyFont="1" applyBorder="1"/>
    <xf numFmtId="49" fontId="0" fillId="0" borderId="18" xfId="0" applyNumberFormat="1" applyBorder="1" applyAlignment="1">
      <alignment horizontal="left" vertical="center" wrapText="1"/>
    </xf>
    <xf numFmtId="43" fontId="0" fillId="0" borderId="1" xfId="1" applyNumberFormat="1" applyFont="1" applyBorder="1" applyAlignment="1">
      <alignment horizontal="center" vertical="center"/>
    </xf>
    <xf numFmtId="0" fontId="20" fillId="18" borderId="15" xfId="0" applyFont="1" applyFill="1" applyBorder="1" applyAlignment="1">
      <alignment wrapText="1"/>
    </xf>
    <xf numFmtId="0" fontId="20" fillId="18" borderId="15" xfId="0" applyFont="1" applyFill="1" applyBorder="1" applyAlignment="1">
      <alignment horizontal="center" wrapText="1"/>
    </xf>
    <xf numFmtId="14" fontId="20" fillId="18" borderId="15" xfId="0" applyNumberFormat="1" applyFont="1" applyFill="1" applyBorder="1" applyAlignment="1">
      <alignment horizontal="center" wrapText="1"/>
    </xf>
    <xf numFmtId="14" fontId="0" fillId="0" borderId="1" xfId="1" applyNumberFormat="1" applyFont="1" applyBorder="1" applyAlignment="1">
      <alignment vertical="center"/>
    </xf>
    <xf numFmtId="14" fontId="29" fillId="18" borderId="15" xfId="0" applyNumberFormat="1" applyFont="1" applyFill="1" applyBorder="1" applyAlignment="1">
      <alignment horizontal="center" wrapText="1"/>
    </xf>
    <xf numFmtId="49" fontId="0" fillId="0" borderId="11" xfId="1" applyNumberFormat="1" applyFont="1" applyBorder="1" applyAlignment="1">
      <alignment horizontal="center" vertical="center"/>
    </xf>
    <xf numFmtId="14" fontId="0" fillId="0" borderId="25" xfId="1" applyNumberFormat="1" applyFont="1" applyBorder="1" applyAlignment="1">
      <alignment horizontal="center" vertical="center"/>
    </xf>
    <xf numFmtId="49" fontId="0" fillId="0" borderId="11" xfId="0" applyNumberFormat="1" applyBorder="1" applyAlignment="1">
      <alignment horizontal="center" vertical="center"/>
    </xf>
    <xf numFmtId="0" fontId="23" fillId="0" borderId="15" xfId="0" applyFont="1" applyBorder="1" applyAlignment="1">
      <alignment horizontal="left" wrapText="1"/>
    </xf>
    <xf numFmtId="44" fontId="0" fillId="0" borderId="18" xfId="1" applyFont="1" applyBorder="1" applyAlignment="1">
      <alignment horizontal="center" vertical="center"/>
    </xf>
    <xf numFmtId="0" fontId="4" fillId="0" borderId="16" xfId="0" applyFont="1" applyBorder="1" applyAlignment="1">
      <alignment horizontal="center" vertical="center" wrapText="1"/>
    </xf>
    <xf numFmtId="0" fontId="14" fillId="0" borderId="26" xfId="0" applyFont="1" applyBorder="1" applyAlignment="1">
      <alignment vertical="center" wrapText="1"/>
    </xf>
    <xf numFmtId="44" fontId="0" fillId="0" borderId="1" xfId="1" applyFont="1" applyBorder="1" applyAlignment="1">
      <alignment horizontal="center" vertical="center" wrapText="1"/>
    </xf>
    <xf numFmtId="44" fontId="0" fillId="0" borderId="15" xfId="1" applyFont="1" applyBorder="1" applyAlignment="1">
      <alignment vertical="center"/>
    </xf>
    <xf numFmtId="14" fontId="0" fillId="0" borderId="4" xfId="0" applyNumberFormat="1" applyBorder="1" applyAlignment="1">
      <alignment horizontal="center" vertical="center"/>
    </xf>
    <xf numFmtId="49" fontId="0" fillId="0" borderId="2" xfId="0" applyNumberFormat="1" applyBorder="1" applyAlignment="1">
      <alignment vertical="center" wrapText="1"/>
    </xf>
    <xf numFmtId="164" fontId="31" fillId="0" borderId="27" xfId="0" applyNumberFormat="1" applyFont="1" applyBorder="1"/>
    <xf numFmtId="2" fontId="0" fillId="0" borderId="25" xfId="0" applyNumberFormat="1" applyBorder="1" applyAlignment="1">
      <alignment horizontal="center" vertical="center"/>
    </xf>
    <xf numFmtId="44" fontId="0" fillId="0" borderId="0" xfId="1" applyFont="1" applyAlignment="1">
      <alignment horizontal="center" vertical="center"/>
    </xf>
    <xf numFmtId="14" fontId="0" fillId="2" borderId="1" xfId="1" applyNumberFormat="1" applyFont="1" applyFill="1" applyBorder="1" applyAlignment="1">
      <alignment horizontal="center" vertical="center"/>
    </xf>
    <xf numFmtId="1" fontId="0" fillId="0" borderId="1" xfId="1" applyNumberFormat="1" applyFont="1" applyFill="1" applyBorder="1" applyAlignment="1">
      <alignment horizontal="center" vertical="center"/>
    </xf>
    <xf numFmtId="0" fontId="0" fillId="14" borderId="1" xfId="0" applyFill="1" applyBorder="1" applyAlignment="1">
      <alignment horizontal="center"/>
    </xf>
    <xf numFmtId="0" fontId="0" fillId="10" borderId="1" xfId="0" applyFill="1" applyBorder="1" applyAlignment="1">
      <alignment vertical="center"/>
    </xf>
    <xf numFmtId="0" fontId="8" fillId="14" borderId="1" xfId="0" applyFont="1" applyFill="1" applyBorder="1"/>
    <xf numFmtId="0" fontId="33" fillId="0" borderId="1" xfId="0" applyFont="1" applyBorder="1" applyAlignment="1">
      <alignment vertical="center" wrapText="1"/>
    </xf>
    <xf numFmtId="0" fontId="8" fillId="14" borderId="1" xfId="0" applyFont="1" applyFill="1" applyBorder="1" applyAlignment="1">
      <alignment vertical="center"/>
    </xf>
    <xf numFmtId="14" fontId="30" fillId="0" borderId="25" xfId="0" applyNumberFormat="1" applyFont="1" applyBorder="1" applyAlignment="1">
      <alignment vertical="center"/>
    </xf>
    <xf numFmtId="0" fontId="23" fillId="0" borderId="15" xfId="0" applyFont="1" applyBorder="1" applyAlignment="1">
      <alignment vertical="center" wrapText="1"/>
    </xf>
    <xf numFmtId="0" fontId="29" fillId="0" borderId="25" xfId="0" applyFont="1" applyBorder="1" applyAlignment="1">
      <alignment vertical="center"/>
    </xf>
    <xf numFmtId="164" fontId="29" fillId="0" borderId="25" xfId="0" applyNumberFormat="1" applyFont="1" applyBorder="1" applyAlignment="1">
      <alignment horizontal="right" vertical="center"/>
    </xf>
    <xf numFmtId="0" fontId="0" fillId="0" borderId="1" xfId="1" applyNumberFormat="1" applyFont="1" applyFill="1" applyBorder="1" applyAlignment="1">
      <alignment horizontal="center" vertical="center"/>
    </xf>
    <xf numFmtId="49" fontId="0" fillId="0" borderId="1" xfId="1" applyNumberFormat="1" applyFont="1" applyFill="1" applyBorder="1" applyAlignment="1">
      <alignment horizontal="center" vertical="center" wrapText="1"/>
    </xf>
    <xf numFmtId="49" fontId="0" fillId="0" borderId="1" xfId="1" applyNumberFormat="1" applyFont="1" applyBorder="1" applyAlignment="1">
      <alignment horizontal="center" vertical="center" wrapText="1"/>
    </xf>
    <xf numFmtId="44" fontId="3" fillId="0" borderId="1" xfId="1" applyFont="1" applyBorder="1" applyAlignment="1">
      <alignment vertical="center"/>
    </xf>
    <xf numFmtId="44" fontId="3" fillId="0" borderId="4" xfId="1" applyFont="1" applyBorder="1" applyAlignment="1">
      <alignment horizontal="center" vertical="center"/>
    </xf>
    <xf numFmtId="164" fontId="0" fillId="0" borderId="1" xfId="0" applyNumberFormat="1" applyBorder="1" applyAlignment="1">
      <alignment horizontal="center" vertical="center" wrapText="1"/>
    </xf>
    <xf numFmtId="0" fontId="3" fillId="0" borderId="11" xfId="0" applyFont="1" applyBorder="1" applyAlignment="1">
      <alignment horizontal="center" vertical="center"/>
    </xf>
    <xf numFmtId="0" fontId="3" fillId="0" borderId="11" xfId="0" applyFont="1" applyBorder="1" applyAlignment="1">
      <alignment horizontal="center" vertical="center" wrapText="1"/>
    </xf>
    <xf numFmtId="0" fontId="3" fillId="0" borderId="15" xfId="0" applyFont="1" applyBorder="1" applyAlignment="1">
      <alignment horizontal="center" vertical="center"/>
    </xf>
    <xf numFmtId="0" fontId="3" fillId="0" borderId="15" xfId="0"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6" xfId="0" applyFont="1" applyBorder="1" applyAlignment="1">
      <alignment horizontal="center" vertical="center"/>
    </xf>
    <xf numFmtId="0" fontId="3" fillId="0" borderId="16" xfId="0" applyFont="1" applyBorder="1" applyAlignment="1">
      <alignment horizontal="center" vertical="center" wrapText="1"/>
    </xf>
    <xf numFmtId="49" fontId="3" fillId="0" borderId="16" xfId="0" applyNumberFormat="1" applyFont="1" applyBorder="1" applyAlignment="1">
      <alignment horizontal="center" vertical="center" wrapText="1"/>
    </xf>
    <xf numFmtId="44" fontId="3" fillId="0" borderId="1" xfId="1" applyFont="1" applyFill="1" applyBorder="1" applyAlignment="1">
      <alignment horizontal="right" vertical="center"/>
    </xf>
    <xf numFmtId="49" fontId="32" fillId="0" borderId="1" xfId="0" applyNumberFormat="1" applyFont="1" applyBorder="1" applyAlignment="1">
      <alignment vertical="center" wrapText="1"/>
    </xf>
    <xf numFmtId="1" fontId="0" fillId="0" borderId="18" xfId="1" applyNumberFormat="1" applyFont="1" applyFill="1" applyBorder="1" applyAlignment="1">
      <alignment horizontal="center" vertical="center"/>
    </xf>
    <xf numFmtId="0" fontId="20" fillId="0" borderId="15" xfId="0" applyFont="1" applyBorder="1" applyAlignment="1">
      <alignment wrapText="1"/>
    </xf>
    <xf numFmtId="14" fontId="20" fillId="0" borderId="25" xfId="0" applyNumberFormat="1" applyFont="1" applyBorder="1"/>
    <xf numFmtId="0" fontId="4" fillId="20" borderId="1" xfId="0" applyFont="1" applyFill="1" applyBorder="1" applyAlignment="1">
      <alignment horizontal="center" vertical="center" wrapText="1"/>
    </xf>
    <xf numFmtId="44" fontId="0" fillId="0" borderId="15" xfId="1" applyFont="1" applyBorder="1" applyAlignment="1">
      <alignment horizontal="center" vertical="center"/>
    </xf>
    <xf numFmtId="44" fontId="0" fillId="14" borderId="18" xfId="1" applyFont="1" applyFill="1" applyBorder="1" applyAlignment="1">
      <alignment horizontal="center" vertical="center"/>
    </xf>
    <xf numFmtId="2" fontId="0" fillId="14" borderId="4" xfId="1" applyNumberFormat="1" applyFont="1" applyFill="1" applyBorder="1" applyAlignment="1">
      <alignment horizontal="center" vertical="center"/>
    </xf>
    <xf numFmtId="0" fontId="4" fillId="20" borderId="16"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7" xfId="0" applyFont="1" applyFill="1" applyBorder="1" applyAlignment="1">
      <alignment horizontal="center" vertical="center" wrapText="1"/>
    </xf>
    <xf numFmtId="14" fontId="27" fillId="0" borderId="15" xfId="0" applyNumberFormat="1" applyFont="1" applyBorder="1" applyAlignment="1">
      <alignment horizontal="center" vertical="center"/>
    </xf>
    <xf numFmtId="44" fontId="3" fillId="0" borderId="18" xfId="1" applyFont="1" applyBorder="1" applyAlignment="1">
      <alignment horizontal="center" vertical="center"/>
    </xf>
    <xf numFmtId="44" fontId="3" fillId="0" borderId="1" xfId="1" applyFont="1" applyFill="1" applyBorder="1" applyAlignment="1">
      <alignment horizontal="left" vertical="center"/>
    </xf>
    <xf numFmtId="44" fontId="0" fillId="14" borderId="1" xfId="1" applyFont="1" applyFill="1" applyBorder="1" applyAlignment="1">
      <alignment horizontal="center" vertical="center" wrapText="1"/>
    </xf>
    <xf numFmtId="44" fontId="0" fillId="14" borderId="16" xfId="1" applyFont="1" applyFill="1" applyBorder="1" applyAlignment="1">
      <alignment horizontal="center" vertical="center"/>
    </xf>
    <xf numFmtId="0" fontId="4" fillId="8" borderId="18" xfId="0" applyFont="1" applyFill="1" applyBorder="1" applyAlignment="1">
      <alignment horizontal="center" vertical="center" wrapText="1"/>
    </xf>
    <xf numFmtId="0" fontId="4" fillId="9" borderId="4" xfId="0" applyFont="1" applyFill="1" applyBorder="1" applyAlignment="1">
      <alignment horizontal="center" vertical="center" wrapText="1"/>
    </xf>
    <xf numFmtId="49" fontId="0" fillId="0" borderId="25" xfId="0" applyNumberFormat="1" applyBorder="1" applyAlignment="1">
      <alignment horizontal="center" vertical="center"/>
    </xf>
    <xf numFmtId="49" fontId="0" fillId="0" borderId="11" xfId="0" applyNumberFormat="1" applyBorder="1" applyAlignment="1">
      <alignment horizontal="center" vertical="center" wrapText="1"/>
    </xf>
    <xf numFmtId="44" fontId="0" fillId="14" borderId="11" xfId="1" applyFont="1" applyFill="1" applyBorder="1" applyAlignment="1">
      <alignment horizontal="center" vertical="center"/>
    </xf>
    <xf numFmtId="2" fontId="0" fillId="14" borderId="11" xfId="1" applyNumberFormat="1" applyFont="1" applyFill="1" applyBorder="1" applyAlignment="1">
      <alignment horizontal="center" vertical="center"/>
    </xf>
    <xf numFmtId="44" fontId="0" fillId="14" borderId="15" xfId="1" applyFont="1" applyFill="1" applyBorder="1" applyAlignment="1">
      <alignment horizontal="center" vertical="center"/>
    </xf>
    <xf numFmtId="2" fontId="0" fillId="14" borderId="18" xfId="1" applyNumberFormat="1" applyFont="1" applyFill="1" applyBorder="1" applyAlignment="1">
      <alignment horizontal="center" vertical="center"/>
    </xf>
    <xf numFmtId="44" fontId="3" fillId="0" borderId="15" xfId="1" applyFont="1" applyFill="1" applyBorder="1" applyAlignment="1">
      <alignment horizontal="right" vertical="center"/>
    </xf>
    <xf numFmtId="0" fontId="19" fillId="0" borderId="0" xfId="0" applyFont="1" applyAlignment="1">
      <alignment vertical="center"/>
    </xf>
    <xf numFmtId="0" fontId="23" fillId="0" borderId="0" xfId="0" applyFont="1" applyAlignment="1">
      <alignment vertical="center"/>
    </xf>
    <xf numFmtId="0" fontId="3" fillId="0" borderId="0" xfId="0" applyFont="1" applyAlignment="1">
      <alignment horizontal="center" wrapText="1"/>
    </xf>
    <xf numFmtId="0" fontId="25" fillId="0" borderId="0" xfId="0" applyFont="1" applyAlignment="1">
      <alignment horizontal="center" wrapText="1"/>
    </xf>
    <xf numFmtId="164" fontId="0" fillId="0" borderId="1" xfId="1" applyNumberFormat="1" applyFont="1" applyFill="1" applyBorder="1" applyAlignment="1">
      <alignment vertical="center"/>
    </xf>
    <xf numFmtId="164" fontId="36" fillId="0" borderId="1" xfId="0" applyNumberFormat="1" applyFont="1" applyBorder="1"/>
    <xf numFmtId="2" fontId="3" fillId="0" borderId="1" xfId="1" applyNumberFormat="1" applyFont="1" applyBorder="1" applyAlignment="1">
      <alignment horizontal="center" vertical="center"/>
    </xf>
    <xf numFmtId="49" fontId="3" fillId="0" borderId="1" xfId="1" applyNumberFormat="1" applyFont="1" applyBorder="1" applyAlignment="1">
      <alignment horizontal="center" vertical="center"/>
    </xf>
    <xf numFmtId="164" fontId="0" fillId="0" borderId="1" xfId="1" applyNumberFormat="1" applyFont="1" applyFill="1" applyBorder="1" applyAlignment="1">
      <alignment horizontal="center" vertical="center"/>
    </xf>
    <xf numFmtId="0" fontId="23" fillId="0" borderId="15" xfId="0" applyFont="1" applyBorder="1"/>
    <xf numFmtId="44" fontId="0" fillId="0" borderId="4" xfId="1" applyFont="1" applyFill="1" applyBorder="1" applyAlignment="1">
      <alignment vertical="center"/>
    </xf>
    <xf numFmtId="0" fontId="39" fillId="0" borderId="15" xfId="0" applyFont="1" applyBorder="1" applyAlignment="1">
      <alignment wrapText="1"/>
    </xf>
    <xf numFmtId="49" fontId="0" fillId="0" borderId="18" xfId="0" applyNumberFormat="1" applyBorder="1" applyAlignment="1">
      <alignment horizontal="center" vertical="center"/>
    </xf>
    <xf numFmtId="2" fontId="0" fillId="0" borderId="4" xfId="6" applyNumberFormat="1" applyFont="1" applyFill="1" applyBorder="1" applyAlignment="1">
      <alignment horizontal="center" vertical="center"/>
    </xf>
    <xf numFmtId="14" fontId="0" fillId="0" borderId="11" xfId="1" applyNumberFormat="1" applyFont="1" applyFill="1" applyBorder="1" applyAlignment="1">
      <alignment horizontal="center" vertical="center"/>
    </xf>
    <xf numFmtId="49" fontId="0" fillId="0" borderId="11" xfId="1" applyNumberFormat="1" applyFont="1" applyFill="1" applyBorder="1" applyAlignment="1">
      <alignment horizontal="center" vertical="center"/>
    </xf>
    <xf numFmtId="14" fontId="20" fillId="0" borderId="15" xfId="0" applyNumberFormat="1" applyFont="1" applyBorder="1" applyAlignment="1">
      <alignment horizontal="center" vertical="center" wrapText="1"/>
    </xf>
    <xf numFmtId="0" fontId="39" fillId="0" borderId="15" xfId="0" applyFont="1" applyBorder="1" applyAlignment="1">
      <alignment horizontal="center" vertical="center" wrapText="1"/>
    </xf>
    <xf numFmtId="14" fontId="20" fillId="0" borderId="21" xfId="0" applyNumberFormat="1" applyFont="1" applyBorder="1" applyAlignment="1">
      <alignment vertical="center" wrapText="1"/>
    </xf>
    <xf numFmtId="14" fontId="20" fillId="0" borderId="15" xfId="0" applyNumberFormat="1" applyFont="1" applyBorder="1" applyAlignment="1">
      <alignment vertical="center" wrapText="1"/>
    </xf>
    <xf numFmtId="14" fontId="20" fillId="0" borderId="21" xfId="0" applyNumberFormat="1" applyFont="1" applyBorder="1" applyAlignment="1">
      <alignment horizontal="center" vertical="center" wrapText="1"/>
    </xf>
    <xf numFmtId="164" fontId="20" fillId="0" borderId="21" xfId="0" applyNumberFormat="1" applyFont="1" applyBorder="1" applyAlignment="1">
      <alignment horizontal="center" vertical="center" wrapText="1"/>
    </xf>
    <xf numFmtId="164" fontId="20" fillId="0" borderId="15" xfId="0" applyNumberFormat="1" applyFont="1" applyBorder="1" applyAlignment="1">
      <alignment vertical="center" wrapText="1"/>
    </xf>
    <xf numFmtId="0" fontId="39" fillId="0" borderId="15" xfId="0" applyFont="1" applyBorder="1" applyAlignment="1">
      <alignment vertical="center" wrapText="1"/>
    </xf>
    <xf numFmtId="2" fontId="0" fillId="2" borderId="1" xfId="1" applyNumberFormat="1" applyFont="1" applyFill="1" applyBorder="1" applyAlignment="1">
      <alignment horizontal="center" vertical="center"/>
    </xf>
    <xf numFmtId="44" fontId="0" fillId="2" borderId="1" xfId="1" applyFont="1" applyFill="1" applyBorder="1" applyAlignment="1">
      <alignment horizontal="center" vertical="center" wrapText="1"/>
    </xf>
    <xf numFmtId="1" fontId="0" fillId="14" borderId="1" xfId="0" applyNumberFormat="1" applyFill="1" applyBorder="1" applyAlignment="1">
      <alignment horizontal="center" vertical="center"/>
    </xf>
    <xf numFmtId="8" fontId="0" fillId="14" borderId="1" xfId="1" applyNumberFormat="1" applyFont="1" applyFill="1" applyBorder="1" applyAlignment="1">
      <alignment vertical="center"/>
    </xf>
    <xf numFmtId="2" fontId="0" fillId="14" borderId="1" xfId="0" applyNumberFormat="1" applyFill="1" applyBorder="1" applyAlignment="1">
      <alignment horizontal="center" vertical="center" wrapText="1"/>
    </xf>
    <xf numFmtId="44" fontId="0" fillId="14" borderId="18" xfId="1" applyFont="1" applyFill="1" applyBorder="1" applyAlignment="1">
      <alignment horizontal="center" vertical="center" wrapText="1"/>
    </xf>
    <xf numFmtId="49" fontId="0" fillId="2" borderId="4" xfId="0" applyNumberFormat="1" applyFill="1" applyBorder="1" applyAlignment="1">
      <alignment horizontal="center" vertical="center" wrapText="1"/>
    </xf>
    <xf numFmtId="44" fontId="0" fillId="2" borderId="18" xfId="1" applyFont="1" applyFill="1" applyBorder="1" applyAlignment="1">
      <alignment horizontal="center" vertical="center"/>
    </xf>
    <xf numFmtId="0" fontId="0" fillId="0" borderId="0" xfId="0" applyAlignment="1">
      <alignment horizontal="left"/>
    </xf>
    <xf numFmtId="1" fontId="0" fillId="0" borderId="1" xfId="0" applyNumberFormat="1" applyBorder="1" applyAlignment="1">
      <alignment horizontal="center" vertical="center" wrapText="1"/>
    </xf>
    <xf numFmtId="1" fontId="0" fillId="0" borderId="1" xfId="1" applyNumberFormat="1" applyFont="1" applyBorder="1" applyAlignment="1">
      <alignment horizontal="center" vertical="center"/>
    </xf>
    <xf numFmtId="0" fontId="0" fillId="14" borderId="1" xfId="0" applyFill="1" applyBorder="1" applyAlignment="1">
      <alignment wrapText="1"/>
    </xf>
    <xf numFmtId="14" fontId="0" fillId="0" borderId="1" xfId="0" applyNumberFormat="1" applyBorder="1" applyAlignment="1">
      <alignment vertical="center"/>
    </xf>
    <xf numFmtId="0" fontId="4" fillId="5" borderId="1" xfId="0" applyFont="1" applyFill="1" applyBorder="1" applyAlignment="1">
      <alignment horizontal="left" vertical="center" wrapText="1"/>
    </xf>
    <xf numFmtId="49" fontId="0" fillId="0" borderId="1" xfId="0" applyNumberFormat="1" applyBorder="1" applyAlignment="1">
      <alignment horizontal="left" vertical="center"/>
    </xf>
    <xf numFmtId="49" fontId="0" fillId="0" borderId="16" xfId="0" applyNumberFormat="1" applyBorder="1" applyAlignment="1">
      <alignment horizontal="left" vertical="center"/>
    </xf>
    <xf numFmtId="14" fontId="0" fillId="0" borderId="16" xfId="0" applyNumberFormat="1" applyBorder="1" applyAlignment="1">
      <alignment vertical="center"/>
    </xf>
    <xf numFmtId="1" fontId="0" fillId="0" borderId="16" xfId="0" applyNumberFormat="1" applyBorder="1" applyAlignment="1">
      <alignment vertical="center"/>
    </xf>
    <xf numFmtId="44" fontId="0" fillId="2" borderId="16" xfId="1" applyFont="1" applyFill="1" applyBorder="1" applyAlignment="1">
      <alignment vertical="center"/>
    </xf>
    <xf numFmtId="44" fontId="0" fillId="0" borderId="16" xfId="1" applyFont="1" applyBorder="1" applyAlignment="1">
      <alignment vertical="center" wrapText="1"/>
    </xf>
    <xf numFmtId="44" fontId="19" fillId="0" borderId="0" xfId="1" applyFont="1" applyAlignment="1">
      <alignment vertical="center"/>
    </xf>
    <xf numFmtId="1" fontId="0" fillId="0" borderId="1" xfId="1" applyNumberFormat="1" applyFont="1" applyBorder="1" applyAlignment="1">
      <alignment vertical="center"/>
    </xf>
    <xf numFmtId="9" fontId="0" fillId="0" borderId="1" xfId="6" applyFont="1" applyBorder="1" applyAlignment="1">
      <alignment vertical="center"/>
    </xf>
    <xf numFmtId="0" fontId="19" fillId="0" borderId="1" xfId="0" applyFont="1" applyBorder="1" applyAlignment="1">
      <alignment vertical="center"/>
    </xf>
    <xf numFmtId="0" fontId="19" fillId="13" borderId="1" xfId="0" applyFont="1" applyFill="1" applyBorder="1" applyAlignment="1">
      <alignment vertical="center"/>
    </xf>
    <xf numFmtId="44" fontId="29" fillId="0" borderId="25" xfId="1" applyFont="1" applyBorder="1"/>
    <xf numFmtId="2" fontId="20" fillId="0" borderId="25" xfId="0" applyNumberFormat="1" applyFont="1" applyBorder="1"/>
    <xf numFmtId="14" fontId="20" fillId="0" borderId="25" xfId="0" applyNumberFormat="1" applyFont="1" applyBorder="1" applyAlignment="1">
      <alignment horizontal="center"/>
    </xf>
    <xf numFmtId="44" fontId="3" fillId="0" borderId="23" xfId="1" applyFont="1" applyFill="1" applyBorder="1" applyAlignment="1">
      <alignment vertical="center"/>
    </xf>
    <xf numFmtId="44" fontId="3" fillId="0" borderId="28" xfId="1" applyFont="1" applyFill="1" applyBorder="1" applyAlignment="1">
      <alignment vertical="center"/>
    </xf>
    <xf numFmtId="44" fontId="3" fillId="0" borderId="18" xfId="1" applyFont="1" applyFill="1" applyBorder="1" applyAlignment="1">
      <alignment vertical="center"/>
    </xf>
    <xf numFmtId="14" fontId="18" fillId="0" borderId="19" xfId="0" applyNumberFormat="1" applyFont="1" applyBorder="1" applyAlignment="1">
      <alignment horizontal="center" vertical="center"/>
    </xf>
    <xf numFmtId="14" fontId="3" fillId="0" borderId="22" xfId="0" applyNumberFormat="1" applyFont="1" applyBorder="1" applyAlignment="1">
      <alignment horizontal="center" vertical="center"/>
    </xf>
    <xf numFmtId="14" fontId="24" fillId="0" borderId="4" xfId="0" applyNumberFormat="1" applyFont="1" applyBorder="1" applyAlignment="1">
      <alignment horizontal="center" vertical="center" wrapText="1"/>
    </xf>
    <xf numFmtId="2" fontId="3" fillId="0" borderId="11" xfId="0" applyNumberFormat="1" applyFont="1" applyBorder="1" applyAlignment="1">
      <alignment horizontal="center" vertical="center"/>
    </xf>
    <xf numFmtId="0" fontId="18" fillId="0" borderId="27" xfId="0" applyFont="1" applyBorder="1" applyAlignment="1">
      <alignment horizontal="center" vertical="center" wrapText="1"/>
    </xf>
    <xf numFmtId="0" fontId="24" fillId="0" borderId="11" xfId="0" applyFont="1" applyBorder="1" applyAlignment="1">
      <alignment horizontal="center" vertical="center" wrapText="1"/>
    </xf>
    <xf numFmtId="0" fontId="18" fillId="0" borderId="1" xfId="0" applyFont="1" applyBorder="1" applyAlignment="1">
      <alignment horizontal="center" vertical="center" wrapText="1"/>
    </xf>
    <xf numFmtId="14" fontId="3" fillId="0" borderId="0" xfId="0" applyNumberFormat="1" applyFont="1" applyAlignment="1">
      <alignment horizontal="center" vertical="center"/>
    </xf>
    <xf numFmtId="14" fontId="18" fillId="0" borderId="0" xfId="0" applyNumberFormat="1" applyFont="1" applyAlignment="1">
      <alignment horizontal="center" vertical="center"/>
    </xf>
    <xf numFmtId="0" fontId="32"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1" fontId="24" fillId="14" borderId="1" xfId="0" applyNumberFormat="1" applyFont="1" applyFill="1" applyBorder="1" applyAlignment="1">
      <alignment horizontal="center" vertical="center" wrapText="1"/>
    </xf>
    <xf numFmtId="1" fontId="28" fillId="0" borderId="1" xfId="0" applyNumberFormat="1" applyFont="1" applyBorder="1" applyAlignment="1">
      <alignment horizontal="center" vertical="center" wrapText="1"/>
    </xf>
    <xf numFmtId="44" fontId="0" fillId="0" borderId="1" xfId="1" applyFont="1" applyFill="1" applyBorder="1" applyAlignment="1">
      <alignment horizontal="center" vertical="center" wrapText="1"/>
    </xf>
    <xf numFmtId="49" fontId="10" fillId="0" borderId="4" xfId="0" applyNumberFormat="1" applyFont="1" applyBorder="1" applyAlignment="1">
      <alignment horizontal="center" vertical="center" wrapText="1"/>
    </xf>
    <xf numFmtId="0" fontId="0" fillId="15" borderId="1" xfId="0" applyFill="1" applyBorder="1" applyAlignment="1">
      <alignment horizontal="center" vertical="center" wrapText="1"/>
    </xf>
    <xf numFmtId="0" fontId="0" fillId="15" borderId="1" xfId="0" applyFill="1" applyBorder="1" applyAlignment="1">
      <alignment vertical="center" wrapText="1"/>
    </xf>
    <xf numFmtId="0" fontId="0" fillId="15" borderId="1" xfId="0" applyFill="1" applyBorder="1" applyAlignment="1">
      <alignment horizontal="left" vertical="center" wrapText="1"/>
    </xf>
    <xf numFmtId="49" fontId="0" fillId="15" borderId="1" xfId="0" applyNumberFormat="1" applyFill="1" applyBorder="1" applyAlignment="1">
      <alignment horizontal="center" vertical="center" wrapText="1"/>
    </xf>
    <xf numFmtId="0" fontId="41" fillId="0" borderId="0" xfId="0" applyFont="1"/>
    <xf numFmtId="49" fontId="0" fillId="16" borderId="1" xfId="0" applyNumberFormat="1" applyFill="1" applyBorder="1" applyAlignment="1">
      <alignment horizontal="center" vertical="center" wrapText="1"/>
    </xf>
    <xf numFmtId="0" fontId="0" fillId="16" borderId="0" xfId="0" applyFill="1" applyAlignment="1">
      <alignment vertical="center"/>
    </xf>
    <xf numFmtId="11" fontId="0" fillId="16" borderId="1" xfId="0" applyNumberFormat="1" applyFill="1" applyBorder="1" applyAlignment="1">
      <alignment vertical="center" wrapText="1"/>
    </xf>
    <xf numFmtId="0" fontId="40" fillId="0" borderId="0" xfId="0" applyFont="1"/>
    <xf numFmtId="0" fontId="21" fillId="19" borderId="15" xfId="0" applyFont="1" applyFill="1" applyBorder="1"/>
    <xf numFmtId="0" fontId="43" fillId="0" borderId="0" xfId="0" applyFont="1"/>
    <xf numFmtId="0" fontId="22" fillId="0" borderId="0" xfId="0" applyFont="1"/>
    <xf numFmtId="0" fontId="42" fillId="0" borderId="15" xfId="0" applyFont="1" applyBorder="1"/>
    <xf numFmtId="0" fontId="42" fillId="0" borderId="15" xfId="0" applyFont="1" applyBorder="1" applyAlignment="1">
      <alignment wrapText="1"/>
    </xf>
    <xf numFmtId="0" fontId="40" fillId="0" borderId="15" xfId="0" applyFont="1" applyBorder="1" applyAlignment="1">
      <alignment wrapText="1"/>
    </xf>
    <xf numFmtId="49" fontId="0" fillId="0" borderId="18" xfId="0" applyNumberFormat="1" applyBorder="1" applyAlignment="1">
      <alignment vertical="center" wrapText="1"/>
    </xf>
    <xf numFmtId="14" fontId="0" fillId="0" borderId="15" xfId="0" applyNumberFormat="1" applyBorder="1"/>
    <xf numFmtId="0" fontId="0" fillId="0" borderId="15" xfId="0" applyBorder="1"/>
    <xf numFmtId="9" fontId="0" fillId="0" borderId="15" xfId="6" applyFont="1" applyBorder="1" applyAlignment="1">
      <alignment horizontal="center"/>
    </xf>
    <xf numFmtId="0" fontId="0" fillId="0" borderId="15" xfId="0" applyBorder="1" applyAlignment="1">
      <alignment wrapText="1"/>
    </xf>
    <xf numFmtId="0" fontId="0" fillId="0" borderId="16" xfId="0" applyBorder="1" applyAlignment="1">
      <alignment horizontal="center"/>
    </xf>
    <xf numFmtId="0" fontId="0" fillId="0" borderId="16" xfId="0" applyBorder="1" applyAlignment="1">
      <alignment wrapText="1"/>
    </xf>
    <xf numFmtId="0" fontId="0" fillId="0" borderId="21" xfId="0" applyBorder="1"/>
    <xf numFmtId="49" fontId="0" fillId="0" borderId="21" xfId="0" applyNumberFormat="1" applyBorder="1" applyAlignment="1">
      <alignment horizontal="center" vertical="center" wrapText="1"/>
    </xf>
    <xf numFmtId="14" fontId="0" fillId="0" borderId="21" xfId="0" applyNumberFormat="1" applyBorder="1"/>
    <xf numFmtId="0" fontId="0" fillId="0" borderId="21" xfId="0" applyBorder="1" applyAlignment="1">
      <alignment horizontal="center"/>
    </xf>
    <xf numFmtId="9" fontId="0" fillId="0" borderId="21" xfId="6" applyFont="1" applyBorder="1" applyAlignment="1">
      <alignment horizontal="center"/>
    </xf>
    <xf numFmtId="0" fontId="23" fillId="0" borderId="11" xfId="0" applyFont="1" applyBorder="1"/>
    <xf numFmtId="0" fontId="32" fillId="2" borderId="1" xfId="0" applyFont="1" applyFill="1" applyBorder="1" applyAlignment="1">
      <alignment vertical="center"/>
    </xf>
    <xf numFmtId="0" fontId="34" fillId="0" borderId="1" xfId="0" applyFont="1" applyBorder="1" applyAlignment="1">
      <alignment horizontal="left" vertical="center"/>
    </xf>
    <xf numFmtId="0" fontId="34" fillId="0" borderId="1" xfId="0" applyFont="1" applyBorder="1" applyAlignment="1">
      <alignment vertical="center" wrapText="1"/>
    </xf>
    <xf numFmtId="0" fontId="19" fillId="18" borderId="15" xfId="0" applyFont="1" applyFill="1" applyBorder="1" applyAlignment="1">
      <alignment wrapText="1"/>
    </xf>
    <xf numFmtId="0" fontId="19" fillId="18" borderId="15" xfId="0" applyFont="1" applyFill="1" applyBorder="1" applyAlignment="1">
      <alignment vertical="center" wrapText="1"/>
    </xf>
    <xf numFmtId="0" fontId="34" fillId="0" borderId="1" xfId="0" applyFont="1" applyBorder="1" applyAlignment="1">
      <alignment vertical="center"/>
    </xf>
    <xf numFmtId="0" fontId="0" fillId="0" borderId="18" xfId="0" applyBorder="1" applyAlignment="1">
      <alignment horizontal="left" vertical="center" wrapText="1"/>
    </xf>
    <xf numFmtId="0" fontId="0" fillId="2" borderId="18" xfId="0" applyFill="1" applyBorder="1" applyAlignment="1">
      <alignment horizontal="left" vertical="center" wrapText="1"/>
    </xf>
    <xf numFmtId="0" fontId="0" fillId="0" borderId="20" xfId="0" applyBorder="1" applyAlignment="1">
      <alignment horizontal="left" vertical="center" wrapText="1"/>
    </xf>
    <xf numFmtId="0" fontId="0" fillId="0" borderId="23" xfId="0" applyBorder="1" applyAlignment="1">
      <alignment horizontal="left" vertical="center" wrapText="1"/>
    </xf>
    <xf numFmtId="0" fontId="0" fillId="14" borderId="0" xfId="0" applyFill="1" applyAlignment="1">
      <alignment horizontal="center"/>
    </xf>
    <xf numFmtId="0" fontId="0" fillId="14" borderId="0" xfId="0" applyFill="1" applyAlignment="1">
      <alignment horizontal="center" wrapText="1"/>
    </xf>
    <xf numFmtId="9" fontId="0" fillId="14" borderId="0" xfId="6" applyFont="1" applyFill="1" applyAlignment="1">
      <alignment horizontal="center"/>
    </xf>
    <xf numFmtId="0" fontId="45" fillId="0" borderId="0" xfId="0" applyFont="1"/>
    <xf numFmtId="0" fontId="3" fillId="14" borderId="1" xfId="0" applyFont="1" applyFill="1" applyBorder="1"/>
    <xf numFmtId="0" fontId="46" fillId="0" borderId="0" xfId="0" applyFont="1"/>
    <xf numFmtId="14" fontId="40" fillId="0" borderId="15" xfId="0" applyNumberFormat="1" applyFont="1" applyBorder="1"/>
    <xf numFmtId="49" fontId="10" fillId="0" borderId="1" xfId="0" applyNumberFormat="1" applyFont="1" applyBorder="1" applyAlignment="1">
      <alignment horizontal="center" vertical="center" wrapText="1"/>
    </xf>
    <xf numFmtId="44" fontId="10" fillId="14" borderId="1" xfId="1" applyFont="1" applyFill="1" applyBorder="1" applyAlignment="1">
      <alignment horizontal="center" vertical="center"/>
    </xf>
    <xf numFmtId="0" fontId="25" fillId="0" borderId="1" xfId="0" applyFont="1" applyBorder="1" applyAlignment="1">
      <alignment vertical="center"/>
    </xf>
    <xf numFmtId="0" fontId="25" fillId="0" borderId="1" xfId="0" applyFont="1" applyBorder="1" applyAlignment="1">
      <alignment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44" fontId="25" fillId="0" borderId="1" xfId="1" applyFont="1" applyFill="1" applyBorder="1" applyAlignment="1">
      <alignment horizontal="center" vertical="center"/>
    </xf>
    <xf numFmtId="44" fontId="25" fillId="0" borderId="18" xfId="1" applyFont="1" applyFill="1" applyBorder="1" applyAlignment="1">
      <alignment horizontal="center" vertical="center"/>
    </xf>
    <xf numFmtId="2" fontId="10" fillId="14" borderId="1" xfId="1" applyNumberFormat="1" applyFont="1" applyFill="1" applyBorder="1" applyAlignment="1">
      <alignment horizontal="center" vertical="center"/>
    </xf>
    <xf numFmtId="49" fontId="25" fillId="0" borderId="4" xfId="0" applyNumberFormat="1" applyFont="1" applyBorder="1" applyAlignment="1">
      <alignment horizontal="center" vertical="center" wrapText="1"/>
    </xf>
    <xf numFmtId="14" fontId="25" fillId="0" borderId="1" xfId="0" applyNumberFormat="1" applyFont="1" applyBorder="1" applyAlignment="1">
      <alignment horizontal="center" vertical="center"/>
    </xf>
    <xf numFmtId="49" fontId="25" fillId="0" borderId="1" xfId="0" applyNumberFormat="1" applyFont="1" applyBorder="1" applyAlignment="1">
      <alignment vertical="center" wrapText="1"/>
    </xf>
    <xf numFmtId="2" fontId="25" fillId="0" borderId="1" xfId="0" applyNumberFormat="1" applyFont="1" applyBorder="1" applyAlignment="1">
      <alignment horizontal="center" vertical="center"/>
    </xf>
    <xf numFmtId="44" fontId="25" fillId="0" borderId="1" xfId="1" applyFont="1" applyFill="1" applyBorder="1" applyAlignment="1">
      <alignment vertical="center"/>
    </xf>
    <xf numFmtId="49" fontId="25" fillId="0" borderId="1" xfId="0" applyNumberFormat="1" applyFont="1" applyBorder="1" applyAlignment="1">
      <alignment horizontal="center" vertical="center"/>
    </xf>
    <xf numFmtId="44" fontId="25" fillId="0" borderId="1" xfId="1" applyFont="1" applyBorder="1" applyAlignment="1">
      <alignment horizontal="center" vertical="center"/>
    </xf>
    <xf numFmtId="9" fontId="25" fillId="0" borderId="1" xfId="6" applyFont="1" applyFill="1" applyBorder="1" applyAlignment="1">
      <alignment horizontal="center" vertical="center"/>
    </xf>
    <xf numFmtId="2" fontId="25" fillId="0" borderId="1" xfId="1" applyNumberFormat="1" applyFont="1" applyFill="1" applyBorder="1" applyAlignment="1">
      <alignment horizontal="center" vertical="center"/>
    </xf>
    <xf numFmtId="14" fontId="25" fillId="0" borderId="1" xfId="1" applyNumberFormat="1" applyFont="1" applyFill="1" applyBorder="1" applyAlignment="1">
      <alignment horizontal="center" vertical="center"/>
    </xf>
    <xf numFmtId="49" fontId="25" fillId="0" borderId="1" xfId="1" applyNumberFormat="1" applyFont="1" applyFill="1" applyBorder="1" applyAlignment="1">
      <alignment horizontal="center" vertical="center"/>
    </xf>
    <xf numFmtId="2" fontId="25" fillId="0" borderId="1" xfId="6" applyNumberFormat="1" applyFont="1" applyFill="1" applyBorder="1" applyAlignment="1">
      <alignment horizontal="center" vertical="center"/>
    </xf>
    <xf numFmtId="44" fontId="0" fillId="14" borderId="0" xfId="1" applyFont="1" applyFill="1" applyAlignment="1">
      <alignment horizontal="center"/>
    </xf>
    <xf numFmtId="0" fontId="3" fillId="14" borderId="16" xfId="0" applyFont="1" applyFill="1" applyBorder="1" applyAlignment="1">
      <alignment vertical="center" wrapText="1"/>
    </xf>
    <xf numFmtId="0" fontId="45" fillId="0" borderId="1" xfId="0" applyFont="1" applyBorder="1" applyAlignment="1">
      <alignment vertical="center"/>
    </xf>
    <xf numFmtId="2" fontId="0" fillId="0" borderId="0" xfId="0" applyNumberFormat="1" applyAlignment="1">
      <alignment horizontal="center"/>
    </xf>
    <xf numFmtId="14" fontId="0" fillId="0" borderId="19" xfId="0" applyNumberFormat="1" applyBorder="1"/>
    <xf numFmtId="0" fontId="4" fillId="2" borderId="16" xfId="0" applyFont="1" applyFill="1" applyBorder="1" applyAlignment="1">
      <alignment horizontal="center" vertical="center" wrapText="1"/>
    </xf>
    <xf numFmtId="44" fontId="1" fillId="0" borderId="17" xfId="1" applyFont="1" applyFill="1" applyBorder="1" applyAlignment="1">
      <alignment vertical="center"/>
    </xf>
    <xf numFmtId="44" fontId="1" fillId="0" borderId="15" xfId="1" applyFont="1" applyFill="1" applyBorder="1" applyAlignment="1">
      <alignment vertical="center"/>
    </xf>
    <xf numFmtId="44" fontId="32" fillId="0" borderId="27" xfId="1" applyFont="1" applyBorder="1" applyAlignment="1">
      <alignment vertical="center"/>
    </xf>
    <xf numFmtId="14" fontId="1" fillId="0" borderId="1" xfId="0" applyNumberFormat="1" applyFont="1" applyBorder="1" applyAlignment="1">
      <alignment horizontal="center" vertical="center" wrapText="1"/>
    </xf>
    <xf numFmtId="44" fontId="1" fillId="0" borderId="1" xfId="1" applyFont="1" applyBorder="1" applyAlignment="1">
      <alignment horizontal="center" vertical="center"/>
    </xf>
    <xf numFmtId="44" fontId="32" fillId="0" borderId="15" xfId="1" applyFont="1" applyBorder="1" applyAlignment="1">
      <alignment vertical="center"/>
    </xf>
    <xf numFmtId="44" fontId="32" fillId="0" borderId="21" xfId="1" applyFont="1" applyBorder="1" applyAlignment="1">
      <alignment vertical="center"/>
    </xf>
    <xf numFmtId="44" fontId="1" fillId="0" borderId="1" xfId="1" applyFont="1" applyFill="1" applyBorder="1" applyAlignment="1">
      <alignment vertical="center"/>
    </xf>
    <xf numFmtId="14" fontId="1" fillId="0" borderId="16" xfId="0" applyNumberFormat="1" applyFont="1" applyBorder="1" applyAlignment="1">
      <alignment horizontal="center" vertical="center" wrapText="1"/>
    </xf>
    <xf numFmtId="44" fontId="1" fillId="0" borderId="16" xfId="1" applyFont="1" applyFill="1" applyBorder="1" applyAlignment="1">
      <alignment vertical="center"/>
    </xf>
    <xf numFmtId="44" fontId="1" fillId="0" borderId="4" xfId="1" applyFont="1" applyBorder="1" applyAlignment="1">
      <alignment horizontal="center" vertical="center"/>
    </xf>
    <xf numFmtId="44" fontId="32" fillId="0" borderId="15" xfId="1" applyFont="1" applyBorder="1" applyAlignment="1">
      <alignment horizontal="center" vertical="center"/>
    </xf>
    <xf numFmtId="44" fontId="32" fillId="0" borderId="1" xfId="1" applyFont="1" applyBorder="1" applyAlignment="1">
      <alignment vertical="center" wrapText="1"/>
    </xf>
    <xf numFmtId="0" fontId="32" fillId="0" borderId="1" xfId="0" applyFont="1" applyBorder="1" applyAlignment="1">
      <alignment vertical="center" wrapText="1"/>
    </xf>
    <xf numFmtId="44" fontId="1" fillId="0" borderId="1" xfId="1" applyFont="1" applyBorder="1" applyAlignment="1">
      <alignment horizontal="center" vertical="center" wrapText="1"/>
    </xf>
    <xf numFmtId="1" fontId="1" fillId="0" borderId="4" xfId="0" applyNumberFormat="1" applyFont="1" applyBorder="1" applyAlignment="1">
      <alignment horizontal="center" vertical="center" wrapText="1"/>
    </xf>
    <xf numFmtId="0" fontId="32" fillId="0" borderId="15" xfId="0" applyFont="1" applyBorder="1" applyAlignment="1">
      <alignment horizontal="center" vertical="center"/>
    </xf>
    <xf numFmtId="14" fontId="48" fillId="0" borderId="15" xfId="0" applyNumberFormat="1" applyFont="1" applyBorder="1" applyAlignment="1">
      <alignment horizontal="center" vertical="center"/>
    </xf>
    <xf numFmtId="14" fontId="48" fillId="0" borderId="1" xfId="0" applyNumberFormat="1" applyFont="1" applyBorder="1" applyAlignment="1">
      <alignment vertical="center" wrapText="1"/>
    </xf>
    <xf numFmtId="14" fontId="48" fillId="0" borderId="1" xfId="0" applyNumberFormat="1" applyFont="1" applyBorder="1" applyAlignment="1">
      <alignment horizontal="center" vertical="center" wrapText="1"/>
    </xf>
    <xf numFmtId="44" fontId="32" fillId="0" borderId="1" xfId="1" applyFont="1" applyBorder="1" applyAlignment="1">
      <alignment vertical="center"/>
    </xf>
    <xf numFmtId="1" fontId="1" fillId="0" borderId="16" xfId="0" applyNumberFormat="1" applyFont="1" applyBorder="1" applyAlignment="1">
      <alignment horizontal="center" vertical="center" wrapText="1"/>
    </xf>
    <xf numFmtId="0" fontId="0" fillId="2" borderId="15" xfId="0" applyFill="1" applyBorder="1" applyAlignment="1">
      <alignment horizontal="center"/>
    </xf>
    <xf numFmtId="0" fontId="0" fillId="2" borderId="15" xfId="0" applyFill="1" applyBorder="1" applyAlignment="1">
      <alignment horizontal="center" vertical="center"/>
    </xf>
    <xf numFmtId="0" fontId="0" fillId="16" borderId="1" xfId="0" applyFill="1" applyBorder="1" applyAlignment="1">
      <alignment vertical="center"/>
    </xf>
    <xf numFmtId="0" fontId="0" fillId="15" borderId="1" xfId="0" applyFill="1" applyBorder="1" applyAlignment="1">
      <alignment horizontal="left" vertical="center"/>
    </xf>
    <xf numFmtId="44" fontId="0" fillId="14" borderId="0" xfId="1" applyFont="1" applyFill="1" applyAlignment="1">
      <alignment vertical="center"/>
    </xf>
    <xf numFmtId="0" fontId="0" fillId="14" borderId="0" xfId="0" applyFill="1" applyAlignment="1">
      <alignment horizontal="center" vertical="center"/>
    </xf>
    <xf numFmtId="164" fontId="19" fillId="0" borderId="1" xfId="0" applyNumberFormat="1" applyFont="1" applyBorder="1"/>
    <xf numFmtId="1" fontId="19" fillId="0" borderId="1" xfId="0" applyNumberFormat="1" applyFont="1" applyBorder="1" applyAlignment="1">
      <alignment horizontal="center"/>
    </xf>
    <xf numFmtId="14" fontId="19" fillId="0" borderId="1" xfId="0" applyNumberFormat="1" applyFont="1" applyBorder="1" applyAlignment="1">
      <alignment horizontal="center"/>
    </xf>
    <xf numFmtId="1" fontId="23" fillId="0" borderId="1" xfId="0" applyNumberFormat="1" applyFont="1" applyBorder="1" applyAlignment="1">
      <alignment horizontal="center" wrapText="1"/>
    </xf>
    <xf numFmtId="0" fontId="23" fillId="0" borderId="1" xfId="0" applyFont="1" applyBorder="1" applyAlignment="1">
      <alignment wrapText="1"/>
    </xf>
    <xf numFmtId="44" fontId="23" fillId="0" borderId="4" xfId="1" applyFont="1" applyBorder="1"/>
    <xf numFmtId="0" fontId="23" fillId="0" borderId="4" xfId="0" applyFont="1" applyBorder="1"/>
    <xf numFmtId="14" fontId="23" fillId="0" borderId="4" xfId="0" applyNumberFormat="1" applyFont="1" applyBorder="1"/>
    <xf numFmtId="0" fontId="23" fillId="0" borderId="11" xfId="0" applyFont="1" applyBorder="1" applyAlignment="1">
      <alignment wrapText="1"/>
    </xf>
    <xf numFmtId="44" fontId="23" fillId="0" borderId="25" xfId="1" applyFont="1" applyBorder="1"/>
    <xf numFmtId="0" fontId="23" fillId="0" borderId="25" xfId="0" applyFont="1" applyBorder="1"/>
    <xf numFmtId="14" fontId="23" fillId="0" borderId="25" xfId="0" applyNumberFormat="1" applyFont="1" applyBorder="1"/>
    <xf numFmtId="0" fontId="23" fillId="0" borderId="11" xfId="0" applyFont="1" applyBorder="1" applyAlignment="1">
      <alignment vertical="center" wrapText="1"/>
    </xf>
    <xf numFmtId="0" fontId="20"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14" fontId="20" fillId="0" borderId="1" xfId="0" applyNumberFormat="1" applyFont="1" applyBorder="1" applyAlignment="1">
      <alignment horizontal="right" vertical="center" wrapText="1"/>
    </xf>
    <xf numFmtId="0" fontId="20" fillId="0" borderId="1" xfId="0" applyFont="1" applyBorder="1" applyAlignment="1">
      <alignment horizontal="center" vertical="center"/>
    </xf>
    <xf numFmtId="49" fontId="23" fillId="0" borderId="1" xfId="0" applyNumberFormat="1" applyFont="1" applyBorder="1" applyAlignment="1">
      <alignment vertical="center" wrapText="1"/>
    </xf>
    <xf numFmtId="0" fontId="18" fillId="19" borderId="0" xfId="0" applyFont="1" applyFill="1" applyAlignment="1">
      <alignment wrapText="1"/>
    </xf>
    <xf numFmtId="0" fontId="18" fillId="0" borderId="0" xfId="0" applyFont="1" applyAlignment="1">
      <alignment horizontal="center" vertical="center"/>
    </xf>
    <xf numFmtId="0" fontId="18" fillId="0" borderId="15" xfId="0" applyFont="1" applyBorder="1" applyAlignment="1">
      <alignment horizontal="center" vertical="center"/>
    </xf>
    <xf numFmtId="0" fontId="23" fillId="0" borderId="11" xfId="0" applyFont="1" applyBorder="1" applyAlignment="1">
      <alignment vertical="center"/>
    </xf>
    <xf numFmtId="0" fontId="23" fillId="0" borderId="15" xfId="0" applyFont="1" applyBorder="1" applyAlignment="1">
      <alignment horizontal="center" vertical="center" wrapText="1"/>
    </xf>
    <xf numFmtId="0" fontId="23" fillId="0" borderId="11" xfId="0" applyFont="1" applyBorder="1" applyAlignment="1">
      <alignment horizontal="center" vertical="center" wrapText="1"/>
    </xf>
    <xf numFmtId="0" fontId="3" fillId="0" borderId="0" xfId="0" applyFont="1" applyAlignment="1">
      <alignment wrapText="1"/>
    </xf>
    <xf numFmtId="0" fontId="20" fillId="0" borderId="0" xfId="0" applyFont="1" applyAlignment="1">
      <alignment horizontal="center" vertical="center" wrapText="1"/>
    </xf>
    <xf numFmtId="1" fontId="18" fillId="0" borderId="15" xfId="0" applyNumberFormat="1" applyFont="1" applyBorder="1" applyAlignment="1">
      <alignment horizontal="center" vertical="center"/>
    </xf>
    <xf numFmtId="9" fontId="3" fillId="0" borderId="15" xfId="6" applyFont="1" applyFill="1" applyBorder="1" applyAlignment="1">
      <alignment horizontal="center" vertical="center"/>
    </xf>
    <xf numFmtId="14" fontId="1" fillId="0" borderId="1" xfId="1" applyNumberFormat="1" applyFont="1" applyFill="1" applyBorder="1" applyAlignment="1">
      <alignment horizontal="center" vertical="center"/>
    </xf>
    <xf numFmtId="1" fontId="18" fillId="0" borderId="0" xfId="0" applyNumberFormat="1" applyFont="1" applyAlignment="1">
      <alignment horizontal="center" vertical="center"/>
    </xf>
    <xf numFmtId="4" fontId="23" fillId="0" borderId="25" xfId="0" applyNumberFormat="1" applyFont="1" applyBorder="1"/>
    <xf numFmtId="11" fontId="3" fillId="0" borderId="1" xfId="0" applyNumberFormat="1" applyFont="1" applyBorder="1" applyAlignment="1">
      <alignment vertical="center" wrapText="1"/>
    </xf>
    <xf numFmtId="0" fontId="19" fillId="18" borderId="0" xfId="0" applyFont="1" applyFill="1" applyAlignment="1">
      <alignment wrapText="1"/>
    </xf>
    <xf numFmtId="49" fontId="14" fillId="0" borderId="0" xfId="0" applyNumberFormat="1" applyFont="1" applyAlignment="1">
      <alignment horizontal="center" vertical="center"/>
    </xf>
    <xf numFmtId="49" fontId="14" fillId="0" borderId="0" xfId="0" applyNumberFormat="1" applyFont="1" applyAlignment="1">
      <alignment horizontal="center" vertical="center" wrapText="1"/>
    </xf>
    <xf numFmtId="49" fontId="56" fillId="0" borderId="0" xfId="0" applyNumberFormat="1" applyFont="1" applyAlignment="1">
      <alignment horizontal="center" vertical="center" wrapText="1"/>
    </xf>
    <xf numFmtId="44" fontId="14" fillId="0" borderId="0" xfId="1" applyFont="1" applyAlignment="1">
      <alignment horizontal="center" vertical="center"/>
    </xf>
    <xf numFmtId="2" fontId="14" fillId="0" borderId="0" xfId="0" applyNumberFormat="1" applyFont="1" applyAlignment="1">
      <alignment horizontal="center" vertical="center"/>
    </xf>
    <xf numFmtId="14" fontId="14" fillId="0" borderId="0" xfId="0" applyNumberFormat="1" applyFont="1" applyAlignment="1">
      <alignment horizontal="center" vertical="center"/>
    </xf>
    <xf numFmtId="1" fontId="14" fillId="0" borderId="0" xfId="0" applyNumberFormat="1" applyFont="1" applyAlignment="1">
      <alignment horizontal="center" vertical="center"/>
    </xf>
    <xf numFmtId="0" fontId="14" fillId="0" borderId="0" xfId="0" applyFont="1" applyAlignment="1">
      <alignment horizontal="center" vertical="center"/>
    </xf>
    <xf numFmtId="0" fontId="14" fillId="14" borderId="0" xfId="0" applyFont="1" applyFill="1" applyAlignment="1">
      <alignment horizontal="center" vertical="center"/>
    </xf>
    <xf numFmtId="49" fontId="51" fillId="8" borderId="1" xfId="0" applyNumberFormat="1" applyFont="1" applyFill="1" applyBorder="1" applyAlignment="1">
      <alignment horizontal="center" vertical="center"/>
    </xf>
    <xf numFmtId="49" fontId="51" fillId="8" borderId="1" xfId="0" applyNumberFormat="1" applyFont="1" applyFill="1" applyBorder="1" applyAlignment="1">
      <alignment horizontal="center" vertical="center" wrapText="1"/>
    </xf>
    <xf numFmtId="49" fontId="59" fillId="8" borderId="1" xfId="0" applyNumberFormat="1" applyFont="1" applyFill="1" applyBorder="1" applyAlignment="1">
      <alignment horizontal="center" vertical="center"/>
    </xf>
    <xf numFmtId="49" fontId="59" fillId="8" borderId="1" xfId="0" applyNumberFormat="1" applyFont="1" applyFill="1" applyBorder="1" applyAlignment="1">
      <alignment horizontal="center" vertical="center" wrapText="1"/>
    </xf>
    <xf numFmtId="49" fontId="51" fillId="20" borderId="11" xfId="0" applyNumberFormat="1" applyFont="1" applyFill="1" applyBorder="1" applyAlignment="1">
      <alignment horizontal="center" vertical="center" wrapText="1"/>
    </xf>
    <xf numFmtId="44" fontId="51" fillId="20" borderId="11" xfId="1" applyFont="1" applyFill="1" applyBorder="1" applyAlignment="1">
      <alignment horizontal="center" vertical="center" wrapText="1"/>
    </xf>
    <xf numFmtId="2" fontId="51" fillId="20" borderId="11" xfId="0" applyNumberFormat="1" applyFont="1" applyFill="1" applyBorder="1" applyAlignment="1">
      <alignment horizontal="center" vertical="center" wrapText="1"/>
    </xf>
    <xf numFmtId="49" fontId="51" fillId="9" borderId="11" xfId="0" applyNumberFormat="1" applyFont="1" applyFill="1" applyBorder="1" applyAlignment="1">
      <alignment horizontal="center" vertical="center" wrapText="1"/>
    </xf>
    <xf numFmtId="14" fontId="51" fillId="9" borderId="11" xfId="0" applyNumberFormat="1" applyFont="1" applyFill="1" applyBorder="1" applyAlignment="1">
      <alignment horizontal="center" vertical="center" wrapText="1"/>
    </xf>
    <xf numFmtId="44" fontId="51" fillId="2" borderId="11" xfId="1" applyFont="1" applyFill="1" applyBorder="1" applyAlignment="1">
      <alignment horizontal="center" vertical="center" wrapText="1"/>
    </xf>
    <xf numFmtId="1" fontId="51" fillId="2" borderId="11" xfId="0" applyNumberFormat="1" applyFont="1" applyFill="1" applyBorder="1" applyAlignment="1">
      <alignment horizontal="center" vertical="center" wrapText="1"/>
    </xf>
    <xf numFmtId="0" fontId="51" fillId="2" borderId="11" xfId="0" applyFont="1" applyFill="1" applyBorder="1" applyAlignment="1">
      <alignment horizontal="center" vertical="center" wrapText="1"/>
    </xf>
    <xf numFmtId="14" fontId="51" fillId="2" borderId="11" xfId="0" applyNumberFormat="1" applyFont="1" applyFill="1" applyBorder="1" applyAlignment="1">
      <alignment horizontal="center" vertical="center" wrapText="1"/>
    </xf>
    <xf numFmtId="49" fontId="51" fillId="0" borderId="1" xfId="0" applyNumberFormat="1" applyFont="1" applyBorder="1" applyAlignment="1">
      <alignment horizontal="center" vertical="center" wrapText="1"/>
    </xf>
    <xf numFmtId="0" fontId="60" fillId="0" borderId="0" xfId="0" applyFont="1" applyAlignment="1">
      <alignment horizontal="center" vertical="center"/>
    </xf>
    <xf numFmtId="49" fontId="14" fillId="14" borderId="1" xfId="0" applyNumberFormat="1" applyFont="1" applyFill="1" applyBorder="1" applyAlignment="1">
      <alignment horizontal="center" vertical="center"/>
    </xf>
    <xf numFmtId="49" fontId="14" fillId="14" borderId="1" xfId="0" applyNumberFormat="1" applyFont="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49" fontId="14" fillId="14" borderId="1" xfId="1" applyNumberFormat="1" applyFont="1" applyFill="1" applyBorder="1" applyAlignment="1">
      <alignment horizontal="center" vertical="center"/>
    </xf>
    <xf numFmtId="44" fontId="14" fillId="14" borderId="1" xfId="1" applyFont="1" applyFill="1" applyBorder="1" applyAlignment="1">
      <alignment horizontal="center" vertical="center"/>
    </xf>
    <xf numFmtId="2" fontId="14" fillId="14" borderId="1" xfId="1" applyNumberFormat="1" applyFont="1" applyFill="1" applyBorder="1" applyAlignment="1">
      <alignment horizontal="center" vertical="center"/>
    </xf>
    <xf numFmtId="14" fontId="14" fillId="14" borderId="1" xfId="0" applyNumberFormat="1" applyFont="1" applyFill="1" applyBorder="1" applyAlignment="1">
      <alignment horizontal="center" vertical="center" wrapText="1"/>
    </xf>
    <xf numFmtId="49" fontId="16" fillId="14" borderId="0" xfId="0" applyNumberFormat="1" applyFont="1" applyFill="1" applyAlignment="1">
      <alignment horizontal="center" vertical="center" wrapText="1"/>
    </xf>
    <xf numFmtId="1" fontId="14" fillId="14" borderId="1" xfId="0" applyNumberFormat="1" applyFont="1" applyFill="1" applyBorder="1" applyAlignment="1">
      <alignment horizontal="center" vertical="center" wrapText="1"/>
    </xf>
    <xf numFmtId="14" fontId="14" fillId="14" borderId="1" xfId="0" applyNumberFormat="1" applyFont="1" applyFill="1" applyBorder="1" applyAlignment="1">
      <alignment horizontal="center" vertical="center"/>
    </xf>
    <xf numFmtId="1" fontId="14" fillId="14" borderId="1" xfId="0" applyNumberFormat="1" applyFont="1" applyFill="1" applyBorder="1" applyAlignment="1">
      <alignment horizontal="center" vertical="center"/>
    </xf>
    <xf numFmtId="44" fontId="14" fillId="14" borderId="1" xfId="1" applyFont="1" applyFill="1" applyBorder="1" applyAlignment="1">
      <alignment horizontal="center"/>
    </xf>
    <xf numFmtId="49" fontId="14" fillId="14" borderId="26" xfId="0" applyNumberFormat="1" applyFont="1" applyFill="1" applyBorder="1" applyAlignment="1">
      <alignment horizontal="center" vertical="center" wrapText="1"/>
    </xf>
    <xf numFmtId="44" fontId="14" fillId="14" borderId="18" xfId="1" applyFont="1" applyFill="1" applyBorder="1" applyAlignment="1">
      <alignment horizontal="center" vertical="center"/>
    </xf>
    <xf numFmtId="44" fontId="14" fillId="14" borderId="1" xfId="1" applyFont="1" applyFill="1" applyBorder="1" applyAlignment="1">
      <alignment horizontal="center" vertical="center" wrapText="1"/>
    </xf>
    <xf numFmtId="1" fontId="14" fillId="14" borderId="1" xfId="1" applyNumberFormat="1" applyFont="1" applyFill="1" applyBorder="1" applyAlignment="1">
      <alignment horizontal="center" vertical="center" wrapText="1"/>
    </xf>
    <xf numFmtId="14" fontId="16" fillId="14" borderId="25" xfId="0" applyNumberFormat="1" applyFont="1" applyFill="1" applyBorder="1" applyAlignment="1">
      <alignment horizontal="center" vertical="center"/>
    </xf>
    <xf numFmtId="14" fontId="14" fillId="14" borderId="1" xfId="1" applyNumberFormat="1" applyFont="1" applyFill="1" applyBorder="1" applyAlignment="1">
      <alignment horizontal="center" vertical="center" wrapText="1"/>
    </xf>
    <xf numFmtId="49" fontId="14" fillId="14" borderId="15" xfId="0" applyNumberFormat="1" applyFont="1" applyFill="1" applyBorder="1" applyAlignment="1">
      <alignment horizontal="center" vertical="center" wrapText="1"/>
    </xf>
    <xf numFmtId="49" fontId="16" fillId="14" borderId="15" xfId="0" applyNumberFormat="1" applyFont="1" applyFill="1" applyBorder="1" applyAlignment="1">
      <alignment horizontal="center" wrapText="1"/>
    </xf>
    <xf numFmtId="49" fontId="14" fillId="14" borderId="11" xfId="0" applyNumberFormat="1" applyFont="1" applyFill="1" applyBorder="1" applyAlignment="1">
      <alignment horizontal="center" vertical="center" wrapText="1"/>
    </xf>
    <xf numFmtId="49" fontId="14" fillId="14" borderId="0" xfId="0" applyNumberFormat="1" applyFont="1" applyFill="1" applyAlignment="1">
      <alignment horizontal="center" vertical="center"/>
    </xf>
    <xf numFmtId="49" fontId="14" fillId="14" borderId="0" xfId="0" applyNumberFormat="1" applyFont="1" applyFill="1" applyAlignment="1">
      <alignment horizontal="center" vertical="center" wrapText="1"/>
    </xf>
    <xf numFmtId="49" fontId="56" fillId="14" borderId="0" xfId="0" applyNumberFormat="1" applyFont="1" applyFill="1" applyAlignment="1">
      <alignment horizontal="center" vertical="center" wrapText="1"/>
    </xf>
    <xf numFmtId="44" fontId="14" fillId="14" borderId="0" xfId="1" applyFont="1" applyFill="1" applyAlignment="1">
      <alignment horizontal="center" vertical="center"/>
    </xf>
    <xf numFmtId="2" fontId="14" fillId="14" borderId="0" xfId="0" applyNumberFormat="1" applyFont="1" applyFill="1" applyAlignment="1">
      <alignment horizontal="center" vertical="center"/>
    </xf>
    <xf numFmtId="14" fontId="14" fillId="14" borderId="0" xfId="0" applyNumberFormat="1" applyFont="1" applyFill="1" applyAlignment="1">
      <alignment horizontal="center" vertical="center"/>
    </xf>
    <xf numFmtId="1" fontId="14" fillId="14" borderId="0" xfId="0" applyNumberFormat="1" applyFont="1" applyFill="1" applyAlignment="1">
      <alignment horizontal="center" vertical="center"/>
    </xf>
    <xf numFmtId="49" fontId="14" fillId="14" borderId="16" xfId="0" applyNumberFormat="1" applyFont="1" applyFill="1" applyBorder="1" applyAlignment="1">
      <alignment horizontal="center" vertical="center"/>
    </xf>
    <xf numFmtId="49" fontId="14" fillId="14" borderId="16" xfId="0" applyNumberFormat="1" applyFont="1" applyFill="1" applyBorder="1" applyAlignment="1">
      <alignment horizontal="center" vertical="center" wrapText="1"/>
    </xf>
    <xf numFmtId="49" fontId="14" fillId="14" borderId="30" xfId="0" applyNumberFormat="1" applyFont="1" applyFill="1" applyBorder="1" applyAlignment="1">
      <alignment horizontal="center" vertical="center" wrapText="1"/>
    </xf>
    <xf numFmtId="49" fontId="14" fillId="14" borderId="16" xfId="1" applyNumberFormat="1" applyFont="1" applyFill="1" applyBorder="1" applyAlignment="1">
      <alignment horizontal="center" vertical="center"/>
    </xf>
    <xf numFmtId="44" fontId="14" fillId="14" borderId="16" xfId="1" applyFont="1" applyFill="1" applyBorder="1" applyAlignment="1">
      <alignment horizontal="center" vertical="center"/>
    </xf>
    <xf numFmtId="44" fontId="14" fillId="14" borderId="20" xfId="1" applyFont="1" applyFill="1" applyBorder="1" applyAlignment="1">
      <alignment horizontal="center" vertical="center"/>
    </xf>
    <xf numFmtId="2" fontId="14" fillId="14" borderId="16" xfId="1" applyNumberFormat="1" applyFont="1" applyFill="1" applyBorder="1" applyAlignment="1">
      <alignment horizontal="center" vertical="center"/>
    </xf>
    <xf numFmtId="14" fontId="14" fillId="14" borderId="16" xfId="0" applyNumberFormat="1" applyFont="1" applyFill="1" applyBorder="1" applyAlignment="1">
      <alignment horizontal="center" vertical="center"/>
    </xf>
    <xf numFmtId="1" fontId="14" fillId="14" borderId="16" xfId="0" applyNumberFormat="1" applyFont="1" applyFill="1" applyBorder="1" applyAlignment="1">
      <alignment horizontal="center" vertical="center"/>
    </xf>
    <xf numFmtId="44" fontId="14" fillId="14" borderId="16" xfId="1" applyFont="1" applyFill="1" applyBorder="1" applyAlignment="1">
      <alignment horizontal="center" vertical="center" wrapText="1"/>
    </xf>
    <xf numFmtId="0" fontId="51" fillId="14" borderId="43" xfId="0" applyFont="1" applyFill="1" applyBorder="1" applyAlignment="1">
      <alignment horizontal="center" vertical="center" wrapText="1"/>
    </xf>
    <xf numFmtId="14" fontId="51" fillId="14" borderId="44" xfId="0" applyNumberFormat="1" applyFont="1" applyFill="1" applyBorder="1" applyAlignment="1">
      <alignment horizontal="center" vertical="center" wrapText="1"/>
    </xf>
    <xf numFmtId="0" fontId="51" fillId="14" borderId="45" xfId="0" applyFont="1" applyFill="1" applyBorder="1" applyAlignment="1">
      <alignment horizontal="center" vertical="center" wrapText="1"/>
    </xf>
    <xf numFmtId="14" fontId="51" fillId="14" borderId="46" xfId="0" applyNumberFormat="1" applyFont="1" applyFill="1" applyBorder="1" applyAlignment="1">
      <alignment horizontal="center" vertical="center" wrapText="1"/>
    </xf>
    <xf numFmtId="0" fontId="9" fillId="8" borderId="1" xfId="0" applyFont="1" applyFill="1" applyBorder="1" applyAlignment="1">
      <alignment horizontal="center"/>
    </xf>
    <xf numFmtId="0" fontId="12" fillId="2" borderId="0" xfId="0" applyFont="1" applyFill="1" applyAlignment="1">
      <alignment horizontal="center"/>
    </xf>
    <xf numFmtId="0" fontId="13" fillId="6" borderId="0" xfId="0" applyFont="1" applyFill="1" applyAlignment="1">
      <alignment horizontal="center"/>
    </xf>
    <xf numFmtId="0" fontId="13" fillId="7" borderId="0" xfId="0" applyFont="1" applyFill="1" applyAlignment="1">
      <alignment horizontal="center"/>
    </xf>
    <xf numFmtId="0" fontId="9" fillId="20" borderId="2" xfId="0" applyFont="1" applyFill="1" applyBorder="1" applyAlignment="1">
      <alignment horizontal="center"/>
    </xf>
    <xf numFmtId="0" fontId="9" fillId="20" borderId="3" xfId="0" applyFont="1" applyFill="1" applyBorder="1" applyAlignment="1">
      <alignment horizontal="center"/>
    </xf>
    <xf numFmtId="0" fontId="9" fillId="20" borderId="25" xfId="0" applyFont="1" applyFill="1" applyBorder="1" applyAlignment="1">
      <alignment horizontal="center"/>
    </xf>
    <xf numFmtId="0" fontId="9" fillId="20" borderId="1" xfId="0" applyFont="1" applyFill="1" applyBorder="1" applyAlignment="1">
      <alignment horizontal="center"/>
    </xf>
    <xf numFmtId="0" fontId="9" fillId="8" borderId="18" xfId="0" applyFont="1" applyFill="1" applyBorder="1" applyAlignment="1">
      <alignment horizontal="center"/>
    </xf>
    <xf numFmtId="0" fontId="9" fillId="20" borderId="1" xfId="0" applyFont="1" applyFill="1" applyBorder="1" applyAlignment="1">
      <alignment horizontal="center" wrapText="1"/>
    </xf>
    <xf numFmtId="0" fontId="4" fillId="8" borderId="12"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4" xfId="0" applyFont="1" applyFill="1" applyBorder="1" applyAlignment="1">
      <alignment horizontal="center" vertical="center"/>
    </xf>
    <xf numFmtId="0" fontId="4" fillId="20" borderId="1" xfId="0" applyFont="1" applyFill="1" applyBorder="1" applyAlignment="1">
      <alignment horizontal="center"/>
    </xf>
    <xf numFmtId="0" fontId="9" fillId="20" borderId="16" xfId="0" applyFont="1" applyFill="1" applyBorder="1" applyAlignment="1">
      <alignment horizontal="center"/>
    </xf>
    <xf numFmtId="0" fontId="4" fillId="8" borderId="1" xfId="0" applyFont="1" applyFill="1" applyBorder="1" applyAlignment="1">
      <alignment horizontal="center"/>
    </xf>
    <xf numFmtId="0" fontId="4" fillId="8" borderId="18" xfId="0" applyFont="1" applyFill="1" applyBorder="1" applyAlignment="1">
      <alignment horizontal="center"/>
    </xf>
    <xf numFmtId="0" fontId="25" fillId="2" borderId="0" xfId="0" applyFont="1" applyFill="1" applyAlignment="1">
      <alignment horizontal="center"/>
    </xf>
    <xf numFmtId="0" fontId="7" fillId="6" borderId="0" xfId="0" applyFont="1" applyFill="1" applyAlignment="1">
      <alignment horizontal="center"/>
    </xf>
    <xf numFmtId="0" fontId="7" fillId="7" borderId="0" xfId="0" applyFont="1" applyFill="1" applyAlignment="1">
      <alignment horizontal="center"/>
    </xf>
    <xf numFmtId="0" fontId="4" fillId="8" borderId="1" xfId="0" applyFont="1" applyFill="1" applyBorder="1" applyAlignment="1">
      <alignment horizontal="center" vertical="center"/>
    </xf>
    <xf numFmtId="0" fontId="4" fillId="8" borderId="18" xfId="0" applyFont="1" applyFill="1" applyBorder="1" applyAlignment="1">
      <alignment horizontal="center" vertical="center"/>
    </xf>
    <xf numFmtId="0" fontId="4" fillId="20" borderId="1" xfId="0" applyFont="1" applyFill="1" applyBorder="1" applyAlignment="1">
      <alignment horizontal="center" vertical="center"/>
    </xf>
    <xf numFmtId="0" fontId="9" fillId="8" borderId="29" xfId="0" applyFont="1" applyFill="1" applyBorder="1" applyAlignment="1">
      <alignment horizontal="center"/>
    </xf>
    <xf numFmtId="0" fontId="9" fillId="8" borderId="4" xfId="0" applyFont="1" applyFill="1" applyBorder="1" applyAlignment="1">
      <alignment horizontal="center"/>
    </xf>
    <xf numFmtId="0" fontId="9" fillId="20" borderId="18" xfId="0" applyFont="1" applyFill="1" applyBorder="1" applyAlignment="1">
      <alignment horizontal="center"/>
    </xf>
    <xf numFmtId="0" fontId="9" fillId="20" borderId="29" xfId="0" applyFont="1" applyFill="1" applyBorder="1" applyAlignment="1">
      <alignment horizontal="center"/>
    </xf>
    <xf numFmtId="0" fontId="9" fillId="20" borderId="4" xfId="0" applyFont="1" applyFill="1" applyBorder="1" applyAlignment="1">
      <alignment horizontal="center"/>
    </xf>
    <xf numFmtId="49" fontId="32" fillId="0" borderId="16" xfId="0" applyNumberFormat="1" applyFont="1" applyBorder="1" applyAlignment="1">
      <alignment horizontal="center" vertical="center" wrapText="1"/>
    </xf>
    <xf numFmtId="49" fontId="32" fillId="0" borderId="11" xfId="0" applyNumberFormat="1" applyFont="1" applyBorder="1" applyAlignment="1">
      <alignment horizontal="center" vertical="center" wrapText="1"/>
    </xf>
    <xf numFmtId="0" fontId="57" fillId="14" borderId="34" xfId="0" applyFont="1" applyFill="1" applyBorder="1" applyAlignment="1">
      <alignment horizontal="center" vertical="center" wrapText="1"/>
    </xf>
    <xf numFmtId="0" fontId="57" fillId="14" borderId="35" xfId="0" applyFont="1" applyFill="1" applyBorder="1" applyAlignment="1">
      <alignment horizontal="center" vertical="center" wrapText="1"/>
    </xf>
    <xf numFmtId="0" fontId="57" fillId="14" borderId="36" xfId="0" applyFont="1" applyFill="1" applyBorder="1" applyAlignment="1">
      <alignment horizontal="center" vertical="center" wrapText="1"/>
    </xf>
    <xf numFmtId="0" fontId="57" fillId="14" borderId="39" xfId="0" applyFont="1" applyFill="1" applyBorder="1" applyAlignment="1">
      <alignment horizontal="center" vertical="center" wrapText="1"/>
    </xf>
    <xf numFmtId="0" fontId="57" fillId="14" borderId="40" xfId="0" applyFont="1" applyFill="1" applyBorder="1" applyAlignment="1">
      <alignment horizontal="center" vertical="center" wrapText="1"/>
    </xf>
    <xf numFmtId="0" fontId="57" fillId="14" borderId="41" xfId="0" applyFont="1" applyFill="1" applyBorder="1" applyAlignment="1">
      <alignment horizontal="center" vertical="center" wrapText="1"/>
    </xf>
    <xf numFmtId="0" fontId="14" fillId="14" borderId="47" xfId="0" applyFont="1" applyFill="1" applyBorder="1" applyAlignment="1">
      <alignment horizontal="center" vertical="center"/>
    </xf>
    <xf numFmtId="0" fontId="14" fillId="14" borderId="48" xfId="0" applyFont="1" applyFill="1" applyBorder="1" applyAlignment="1">
      <alignment horizontal="center" vertical="center"/>
    </xf>
    <xf numFmtId="0" fontId="53" fillId="14" borderId="34" xfId="0" applyFont="1" applyFill="1" applyBorder="1" applyAlignment="1">
      <alignment horizontal="center" vertical="center" wrapText="1"/>
    </xf>
    <xf numFmtId="0" fontId="53" fillId="14" borderId="35" xfId="0" applyFont="1" applyFill="1" applyBorder="1" applyAlignment="1">
      <alignment horizontal="center" vertical="center" wrapText="1"/>
    </xf>
    <xf numFmtId="0" fontId="53" fillId="14" borderId="36" xfId="0" applyFont="1" applyFill="1" applyBorder="1" applyAlignment="1">
      <alignment horizontal="center" vertical="center" wrapText="1"/>
    </xf>
    <xf numFmtId="0" fontId="53" fillId="14" borderId="37" xfId="0" applyFont="1" applyFill="1" applyBorder="1" applyAlignment="1">
      <alignment horizontal="center" vertical="center" wrapText="1"/>
    </xf>
    <xf numFmtId="0" fontId="53" fillId="14" borderId="0" xfId="0" applyFont="1" applyFill="1" applyAlignment="1">
      <alignment horizontal="center" vertical="center" wrapText="1"/>
    </xf>
    <xf numFmtId="0" fontId="53" fillId="14" borderId="38" xfId="0" applyFont="1" applyFill="1" applyBorder="1" applyAlignment="1">
      <alignment horizontal="center" vertical="center" wrapText="1"/>
    </xf>
    <xf numFmtId="0" fontId="53" fillId="14" borderId="39" xfId="0" applyFont="1" applyFill="1" applyBorder="1" applyAlignment="1">
      <alignment horizontal="center" vertical="center" wrapText="1"/>
    </xf>
    <xf numFmtId="0" fontId="53" fillId="14" borderId="40" xfId="0" applyFont="1" applyFill="1" applyBorder="1" applyAlignment="1">
      <alignment horizontal="center" vertical="center" wrapText="1"/>
    </xf>
    <xf numFmtId="0" fontId="53" fillId="14" borderId="41" xfId="0" applyFont="1" applyFill="1" applyBorder="1" applyAlignment="1">
      <alignment horizontal="center" vertical="center" wrapText="1"/>
    </xf>
    <xf numFmtId="49" fontId="50" fillId="8" borderId="11" xfId="0" applyNumberFormat="1" applyFont="1" applyFill="1" applyBorder="1" applyAlignment="1">
      <alignment horizontal="center" vertical="center"/>
    </xf>
    <xf numFmtId="49" fontId="50" fillId="8" borderId="11" xfId="0" applyNumberFormat="1" applyFont="1" applyFill="1" applyBorder="1" applyAlignment="1">
      <alignment horizontal="center" vertical="center" wrapText="1"/>
    </xf>
    <xf numFmtId="49" fontId="58" fillId="8" borderId="11" xfId="0" applyNumberFormat="1" applyFont="1" applyFill="1" applyBorder="1" applyAlignment="1">
      <alignment horizontal="center" vertical="center" wrapText="1"/>
    </xf>
    <xf numFmtId="49" fontId="50" fillId="8" borderId="2" xfId="0" applyNumberFormat="1" applyFont="1" applyFill="1" applyBorder="1" applyAlignment="1">
      <alignment horizontal="center" vertical="center"/>
    </xf>
    <xf numFmtId="49" fontId="50" fillId="9" borderId="27" xfId="0" applyNumberFormat="1" applyFont="1" applyFill="1" applyBorder="1" applyAlignment="1">
      <alignment horizontal="center" vertical="center"/>
    </xf>
    <xf numFmtId="49" fontId="50" fillId="9" borderId="42"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42" xfId="0" applyFont="1" applyFill="1" applyBorder="1" applyAlignment="1">
      <alignment horizontal="center" vertical="center"/>
    </xf>
    <xf numFmtId="0" fontId="50" fillId="20" borderId="11" xfId="0" applyFont="1" applyFill="1" applyBorder="1" applyAlignment="1">
      <alignment horizontal="center" vertical="center"/>
    </xf>
    <xf numFmtId="0" fontId="50" fillId="20" borderId="11" xfId="0" applyFont="1" applyFill="1" applyBorder="1" applyAlignment="1">
      <alignment horizontal="center" vertical="center" wrapText="1"/>
    </xf>
    <xf numFmtId="0" fontId="50" fillId="20" borderId="2" xfId="0" applyFont="1" applyFill="1" applyBorder="1" applyAlignment="1">
      <alignment horizontal="center" vertical="center"/>
    </xf>
    <xf numFmtId="0" fontId="49" fillId="0" borderId="2" xfId="0" applyFont="1" applyBorder="1" applyAlignment="1">
      <alignment horizontal="left" wrapText="1"/>
    </xf>
    <xf numFmtId="0" fontId="0" fillId="0" borderId="3" xfId="0" applyBorder="1" applyAlignment="1">
      <alignment horizontal="left" wrapText="1"/>
    </xf>
    <xf numFmtId="0" fontId="0" fillId="0" borderId="25" xfId="0" applyBorder="1" applyAlignment="1">
      <alignment horizontal="left" wrapText="1"/>
    </xf>
    <xf numFmtId="0" fontId="53" fillId="14" borderId="35" xfId="0" applyFont="1" applyFill="1" applyBorder="1" applyAlignment="1">
      <alignment horizontal="center" vertical="center"/>
    </xf>
    <xf numFmtId="0" fontId="53" fillId="14" borderId="36" xfId="0" applyFont="1" applyFill="1" applyBorder="1" applyAlignment="1">
      <alignment horizontal="center" vertical="center"/>
    </xf>
    <xf numFmtId="0" fontId="53" fillId="14" borderId="37" xfId="0" applyFont="1" applyFill="1" applyBorder="1" applyAlignment="1">
      <alignment horizontal="center" vertical="center"/>
    </xf>
    <xf numFmtId="0" fontId="53" fillId="14" borderId="0" xfId="0" applyFont="1" applyFill="1" applyAlignment="1">
      <alignment horizontal="center" vertical="center"/>
    </xf>
    <xf numFmtId="0" fontId="53" fillId="14" borderId="38" xfId="0" applyFont="1" applyFill="1" applyBorder="1" applyAlignment="1">
      <alignment horizontal="center" vertical="center"/>
    </xf>
    <xf numFmtId="0" fontId="53" fillId="14" borderId="39" xfId="0" applyFont="1" applyFill="1" applyBorder="1" applyAlignment="1">
      <alignment horizontal="center" vertical="center"/>
    </xf>
    <xf numFmtId="0" fontId="53" fillId="14" borderId="40" xfId="0" applyFont="1" applyFill="1" applyBorder="1" applyAlignment="1">
      <alignment horizontal="center" vertical="center"/>
    </xf>
    <xf numFmtId="0" fontId="53" fillId="14" borderId="41" xfId="0" applyFont="1" applyFill="1" applyBorder="1" applyAlignment="1">
      <alignment horizontal="center" vertical="center"/>
    </xf>
    <xf numFmtId="0" fontId="14" fillId="0" borderId="1" xfId="0" applyFont="1" applyBorder="1" applyAlignment="1">
      <alignment horizontal="center" vertical="center"/>
    </xf>
    <xf numFmtId="0" fontId="14" fillId="0" borderId="16" xfId="0" applyFont="1" applyBorder="1" applyAlignment="1">
      <alignment horizontal="center" vertical="center"/>
    </xf>
    <xf numFmtId="0" fontId="50" fillId="0" borderId="1" xfId="0" applyFont="1" applyBorder="1" applyAlignment="1">
      <alignment horizontal="center" vertical="center" wrapText="1"/>
    </xf>
    <xf numFmtId="0" fontId="50" fillId="0" borderId="16" xfId="0" applyFont="1" applyBorder="1" applyAlignment="1">
      <alignment horizontal="center" vertical="center" wrapText="1"/>
    </xf>
    <xf numFmtId="0" fontId="51" fillId="14" borderId="1" xfId="0" applyFont="1" applyFill="1" applyBorder="1" applyAlignment="1">
      <alignment horizontal="center" vertical="center" wrapText="1"/>
    </xf>
    <xf numFmtId="14" fontId="51" fillId="14" borderId="1" xfId="0" applyNumberFormat="1" applyFont="1" applyFill="1" applyBorder="1" applyAlignment="1">
      <alignment horizontal="center" vertical="center" wrapText="1"/>
    </xf>
    <xf numFmtId="0" fontId="51" fillId="14" borderId="16" xfId="0" applyFont="1" applyFill="1" applyBorder="1" applyAlignment="1">
      <alignment horizontal="center" vertical="center" wrapText="1"/>
    </xf>
    <xf numFmtId="0" fontId="49" fillId="0" borderId="20" xfId="0" applyFont="1" applyBorder="1" applyAlignment="1">
      <alignment horizontal="left" vertical="center" wrapText="1"/>
    </xf>
    <xf numFmtId="0" fontId="0" fillId="0" borderId="32" xfId="0" applyBorder="1" applyAlignment="1">
      <alignment horizontal="left" vertical="center" wrapText="1"/>
    </xf>
    <xf numFmtId="0" fontId="0" fillId="0" borderId="30" xfId="0" applyBorder="1" applyAlignment="1">
      <alignment horizontal="left" vertical="center" wrapText="1"/>
    </xf>
    <xf numFmtId="0" fontId="49" fillId="0" borderId="33" xfId="0" applyFont="1" applyBorder="1" applyAlignment="1">
      <alignment horizontal="left" vertical="center" wrapText="1"/>
    </xf>
    <xf numFmtId="0" fontId="0" fillId="0" borderId="0" xfId="0" applyAlignment="1">
      <alignment horizontal="left" vertical="center" wrapText="1"/>
    </xf>
    <xf numFmtId="0" fontId="0" fillId="0" borderId="31" xfId="0" applyBorder="1" applyAlignment="1">
      <alignment horizontal="left" vertical="center" wrapText="1"/>
    </xf>
    <xf numFmtId="0" fontId="9" fillId="0" borderId="33" xfId="0" applyFont="1" applyBorder="1" applyAlignment="1">
      <alignment horizontal="left" vertical="center" wrapText="1"/>
    </xf>
    <xf numFmtId="0" fontId="52" fillId="0" borderId="0" xfId="0" applyFont="1" applyAlignment="1">
      <alignment horizontal="left" vertical="center" wrapText="1"/>
    </xf>
    <xf numFmtId="0" fontId="52" fillId="0" borderId="31" xfId="0" applyFont="1" applyBorder="1" applyAlignment="1">
      <alignment horizontal="left" vertical="center" wrapText="1"/>
    </xf>
    <xf numFmtId="0" fontId="9" fillId="0" borderId="33" xfId="0" applyFont="1" applyBorder="1" applyAlignment="1">
      <alignment horizontal="left" wrapText="1"/>
    </xf>
    <xf numFmtId="0" fontId="52" fillId="0" borderId="0" xfId="0" applyFont="1" applyAlignment="1">
      <alignment horizontal="left" wrapText="1"/>
    </xf>
    <xf numFmtId="0" fontId="52" fillId="0" borderId="31" xfId="0" applyFont="1" applyBorder="1" applyAlignment="1">
      <alignment horizontal="left" wrapText="1"/>
    </xf>
  </cellXfs>
  <cellStyles count="20">
    <cellStyle name="Moneda" xfId="1" builtinId="4"/>
    <cellStyle name="Moneda 2" xfId="3" xr:uid="{00000000-0005-0000-0000-000001000000}"/>
    <cellStyle name="Moneda 2 2" xfId="5" xr:uid="{00000000-0005-0000-0000-000002000000}"/>
    <cellStyle name="Moneda 2 2 2" xfId="10" xr:uid="{00000000-0005-0000-0000-000003000000}"/>
    <cellStyle name="Moneda 2 2 2 2" xfId="18" xr:uid="{00000000-0005-0000-0000-000004000000}"/>
    <cellStyle name="Moneda 2 2 3" xfId="14" xr:uid="{00000000-0005-0000-0000-000005000000}"/>
    <cellStyle name="Moneda 2 3" xfId="8" xr:uid="{00000000-0005-0000-0000-000006000000}"/>
    <cellStyle name="Moneda 2 3 2" xfId="16" xr:uid="{00000000-0005-0000-0000-000007000000}"/>
    <cellStyle name="Moneda 2 4" xfId="12" xr:uid="{00000000-0005-0000-0000-000008000000}"/>
    <cellStyle name="Moneda 3" xfId="4" xr:uid="{00000000-0005-0000-0000-000009000000}"/>
    <cellStyle name="Moneda 3 2" xfId="9" xr:uid="{00000000-0005-0000-0000-00000A000000}"/>
    <cellStyle name="Moneda 3 2 2" xfId="17" xr:uid="{00000000-0005-0000-0000-00000B000000}"/>
    <cellStyle name="Moneda 3 3" xfId="13" xr:uid="{00000000-0005-0000-0000-00000C000000}"/>
    <cellStyle name="Moneda 4" xfId="7" xr:uid="{00000000-0005-0000-0000-00000D000000}"/>
    <cellStyle name="Moneda 4 2" xfId="15" xr:uid="{00000000-0005-0000-0000-00000E000000}"/>
    <cellStyle name="Moneda 5" xfId="11" xr:uid="{00000000-0005-0000-0000-00000F000000}"/>
    <cellStyle name="Moneda 6" xfId="19" xr:uid="{BFFBB898-0F01-4932-9A63-C099442E0C5E}"/>
    <cellStyle name="Normal" xfId="0" builtinId="0"/>
    <cellStyle name="Normal 2" xfId="2" xr:uid="{00000000-0005-0000-0000-000011000000}"/>
    <cellStyle name="Porcentaje" xfId="6" builtinId="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68</xdr:col>
      <xdr:colOff>47625</xdr:colOff>
      <xdr:row>26</xdr:row>
      <xdr:rowOff>114300</xdr:rowOff>
    </xdr:from>
    <xdr:to>
      <xdr:col>69</xdr:col>
      <xdr:colOff>161925</xdr:colOff>
      <xdr:row>26</xdr:row>
      <xdr:rowOff>590550</xdr:rowOff>
    </xdr:to>
    <xdr:pic>
      <xdr:nvPicPr>
        <xdr:cNvPr id="40" name="Imagen 1">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
        <a:stretch>
          <a:fillRect/>
        </a:stretch>
      </xdr:blipFill>
      <xdr:spPr>
        <a:xfrm>
          <a:off x="108918375" y="14163675"/>
          <a:ext cx="876300" cy="476250"/>
        </a:xfrm>
        <a:prstGeom prst="rect">
          <a:avLst/>
        </a:prstGeom>
      </xdr:spPr>
    </xdr:pic>
    <xdr:clientData/>
  </xdr:twoCellAnchor>
  <xdr:twoCellAnchor editAs="oneCell">
    <xdr:from>
      <xdr:col>68</xdr:col>
      <xdr:colOff>142875</xdr:colOff>
      <xdr:row>6</xdr:row>
      <xdr:rowOff>95250</xdr:rowOff>
    </xdr:from>
    <xdr:to>
      <xdr:col>69</xdr:col>
      <xdr:colOff>104775</xdr:colOff>
      <xdr:row>6</xdr:row>
      <xdr:rowOff>533400</xdr:rowOff>
    </xdr:to>
    <xdr:pic>
      <xdr:nvPicPr>
        <xdr:cNvPr id="17" name="Imagen 2">
          <a:extLst>
            <a:ext uri="{FF2B5EF4-FFF2-40B4-BE49-F238E27FC236}">
              <a16:creationId xmlns:a16="http://schemas.microsoft.com/office/drawing/2014/main" id="{00000000-0008-0000-0300-000011000000}"/>
            </a:ext>
            <a:ext uri="{147F2762-F138-4A5C-976F-8EAC2B608ADB}">
              <a16:predDERef xmlns:a16="http://schemas.microsoft.com/office/drawing/2014/main" pred="{895A48EC-AF3D-6BE5-E927-1C1D0374F4E6}"/>
            </a:ext>
          </a:extLst>
        </xdr:cNvPr>
        <xdr:cNvPicPr>
          <a:picLocks noChangeAspect="1"/>
        </xdr:cNvPicPr>
      </xdr:nvPicPr>
      <xdr:blipFill>
        <a:blip xmlns:r="http://schemas.openxmlformats.org/officeDocument/2006/relationships" r:embed="rId2"/>
        <a:stretch>
          <a:fillRect/>
        </a:stretch>
      </xdr:blipFill>
      <xdr:spPr>
        <a:xfrm>
          <a:off x="108556425" y="2971800"/>
          <a:ext cx="723900" cy="438150"/>
        </a:xfrm>
        <a:prstGeom prst="rect">
          <a:avLst/>
        </a:prstGeom>
      </xdr:spPr>
    </xdr:pic>
    <xdr:clientData/>
  </xdr:twoCellAnchor>
  <xdr:twoCellAnchor editAs="oneCell">
    <xdr:from>
      <xdr:col>68</xdr:col>
      <xdr:colOff>114300</xdr:colOff>
      <xdr:row>7</xdr:row>
      <xdr:rowOff>66675</xdr:rowOff>
    </xdr:from>
    <xdr:to>
      <xdr:col>69</xdr:col>
      <xdr:colOff>66675</xdr:colOff>
      <xdr:row>7</xdr:row>
      <xdr:rowOff>504825</xdr:rowOff>
    </xdr:to>
    <xdr:pic>
      <xdr:nvPicPr>
        <xdr:cNvPr id="22" name="Imagen 3">
          <a:extLst>
            <a:ext uri="{FF2B5EF4-FFF2-40B4-BE49-F238E27FC236}">
              <a16:creationId xmlns:a16="http://schemas.microsoft.com/office/drawing/2014/main" id="{00000000-0008-0000-0300-000016000000}"/>
            </a:ext>
            <a:ext uri="{147F2762-F138-4A5C-976F-8EAC2B608ADB}">
              <a16:predDERef xmlns:a16="http://schemas.microsoft.com/office/drawing/2014/main" pred="{5C658A34-D312-61DB-01A2-3FC83250D59E}"/>
            </a:ext>
          </a:extLst>
        </xdr:cNvPr>
        <xdr:cNvPicPr>
          <a:picLocks noChangeAspect="1"/>
        </xdr:cNvPicPr>
      </xdr:nvPicPr>
      <xdr:blipFill>
        <a:blip xmlns:r="http://schemas.openxmlformats.org/officeDocument/2006/relationships" r:embed="rId3"/>
        <a:stretch>
          <a:fillRect/>
        </a:stretch>
      </xdr:blipFill>
      <xdr:spPr>
        <a:xfrm>
          <a:off x="108527850" y="3495675"/>
          <a:ext cx="714375" cy="438150"/>
        </a:xfrm>
        <a:prstGeom prst="rect">
          <a:avLst/>
        </a:prstGeom>
      </xdr:spPr>
    </xdr:pic>
    <xdr:clientData/>
  </xdr:twoCellAnchor>
  <xdr:twoCellAnchor editAs="oneCell">
    <xdr:from>
      <xdr:col>68</xdr:col>
      <xdr:colOff>114300</xdr:colOff>
      <xdr:row>8</xdr:row>
      <xdr:rowOff>76200</xdr:rowOff>
    </xdr:from>
    <xdr:to>
      <xdr:col>69</xdr:col>
      <xdr:colOff>85725</xdr:colOff>
      <xdr:row>8</xdr:row>
      <xdr:rowOff>495300</xdr:rowOff>
    </xdr:to>
    <xdr:pic>
      <xdr:nvPicPr>
        <xdr:cNvPr id="28" name="Imagen 4">
          <a:extLst>
            <a:ext uri="{FF2B5EF4-FFF2-40B4-BE49-F238E27FC236}">
              <a16:creationId xmlns:a16="http://schemas.microsoft.com/office/drawing/2014/main" id="{00000000-0008-0000-0300-00001C000000}"/>
            </a:ext>
            <a:ext uri="{147F2762-F138-4A5C-976F-8EAC2B608ADB}">
              <a16:predDERef xmlns:a16="http://schemas.microsoft.com/office/drawing/2014/main" pred="{CDFFF936-6AA3-04B4-916C-66157F792779}"/>
            </a:ext>
          </a:extLst>
        </xdr:cNvPr>
        <xdr:cNvPicPr>
          <a:picLocks noChangeAspect="1"/>
        </xdr:cNvPicPr>
      </xdr:nvPicPr>
      <xdr:blipFill>
        <a:blip xmlns:r="http://schemas.openxmlformats.org/officeDocument/2006/relationships" r:embed="rId4"/>
        <a:stretch>
          <a:fillRect/>
        </a:stretch>
      </xdr:blipFill>
      <xdr:spPr>
        <a:xfrm>
          <a:off x="108527850" y="4057650"/>
          <a:ext cx="733425" cy="419100"/>
        </a:xfrm>
        <a:prstGeom prst="rect">
          <a:avLst/>
        </a:prstGeom>
      </xdr:spPr>
    </xdr:pic>
    <xdr:clientData/>
  </xdr:twoCellAnchor>
  <xdr:twoCellAnchor editAs="oneCell">
    <xdr:from>
      <xdr:col>68</xdr:col>
      <xdr:colOff>38100</xdr:colOff>
      <xdr:row>25</xdr:row>
      <xdr:rowOff>76200</xdr:rowOff>
    </xdr:from>
    <xdr:to>
      <xdr:col>69</xdr:col>
      <xdr:colOff>200025</xdr:colOff>
      <xdr:row>25</xdr:row>
      <xdr:rowOff>619125</xdr:rowOff>
    </xdr:to>
    <xdr:pic>
      <xdr:nvPicPr>
        <xdr:cNvPr id="33" name="Imagen 5">
          <a:extLst>
            <a:ext uri="{FF2B5EF4-FFF2-40B4-BE49-F238E27FC236}">
              <a16:creationId xmlns:a16="http://schemas.microsoft.com/office/drawing/2014/main" id="{00000000-0008-0000-0300-000021000000}"/>
            </a:ext>
            <a:ext uri="{147F2762-F138-4A5C-976F-8EAC2B608ADB}">
              <a16:predDERef xmlns:a16="http://schemas.microsoft.com/office/drawing/2014/main" pred="{8CEF004D-93B1-80AD-F1F8-62F3426451D5}"/>
            </a:ext>
          </a:extLst>
        </xdr:cNvPr>
        <xdr:cNvPicPr>
          <a:picLocks noChangeAspect="1"/>
        </xdr:cNvPicPr>
      </xdr:nvPicPr>
      <xdr:blipFill>
        <a:blip xmlns:r="http://schemas.openxmlformats.org/officeDocument/2006/relationships" r:embed="rId5"/>
        <a:stretch>
          <a:fillRect/>
        </a:stretch>
      </xdr:blipFill>
      <xdr:spPr>
        <a:xfrm>
          <a:off x="108908850" y="13411200"/>
          <a:ext cx="923925" cy="542925"/>
        </a:xfrm>
        <a:prstGeom prst="rect">
          <a:avLst/>
        </a:prstGeom>
      </xdr:spPr>
    </xdr:pic>
    <xdr:clientData/>
  </xdr:twoCellAnchor>
  <xdr:twoCellAnchor editAs="oneCell">
    <xdr:from>
      <xdr:col>68</xdr:col>
      <xdr:colOff>95250</xdr:colOff>
      <xdr:row>27</xdr:row>
      <xdr:rowOff>57150</xdr:rowOff>
    </xdr:from>
    <xdr:to>
      <xdr:col>69</xdr:col>
      <xdr:colOff>352425</xdr:colOff>
      <xdr:row>27</xdr:row>
      <xdr:rowOff>638175</xdr:rowOff>
    </xdr:to>
    <xdr:pic>
      <xdr:nvPicPr>
        <xdr:cNvPr id="6" name="Imagen 6">
          <a:extLst>
            <a:ext uri="{FF2B5EF4-FFF2-40B4-BE49-F238E27FC236}">
              <a16:creationId xmlns:a16="http://schemas.microsoft.com/office/drawing/2014/main" id="{00000000-0008-0000-0300-000006000000}"/>
            </a:ext>
            <a:ext uri="{147F2762-F138-4A5C-976F-8EAC2B608ADB}">
              <a16:predDERef xmlns:a16="http://schemas.microsoft.com/office/drawing/2014/main" pred="{D3DF2EE1-11F6-989D-1344-850BF43E8865}"/>
            </a:ext>
          </a:extLst>
        </xdr:cNvPr>
        <xdr:cNvPicPr>
          <a:picLocks noChangeAspect="1"/>
        </xdr:cNvPicPr>
      </xdr:nvPicPr>
      <xdr:blipFill>
        <a:blip xmlns:r="http://schemas.openxmlformats.org/officeDocument/2006/relationships" r:embed="rId6"/>
        <a:stretch>
          <a:fillRect/>
        </a:stretch>
      </xdr:blipFill>
      <xdr:spPr>
        <a:xfrm>
          <a:off x="108966000" y="14811375"/>
          <a:ext cx="1019175" cy="581025"/>
        </a:xfrm>
        <a:prstGeom prst="rect">
          <a:avLst/>
        </a:prstGeom>
      </xdr:spPr>
    </xdr:pic>
    <xdr:clientData/>
  </xdr:twoCellAnchor>
  <xdr:twoCellAnchor editAs="oneCell">
    <xdr:from>
      <xdr:col>68</xdr:col>
      <xdr:colOff>85725</xdr:colOff>
      <xdr:row>33</xdr:row>
      <xdr:rowOff>47625</xdr:rowOff>
    </xdr:from>
    <xdr:to>
      <xdr:col>69</xdr:col>
      <xdr:colOff>361950</xdr:colOff>
      <xdr:row>33</xdr:row>
      <xdr:rowOff>533400</xdr:rowOff>
    </xdr:to>
    <xdr:pic>
      <xdr:nvPicPr>
        <xdr:cNvPr id="10" name="Imagen 7">
          <a:extLst>
            <a:ext uri="{FF2B5EF4-FFF2-40B4-BE49-F238E27FC236}">
              <a16:creationId xmlns:a16="http://schemas.microsoft.com/office/drawing/2014/main" id="{00000000-0008-0000-0300-00000A000000}"/>
            </a:ext>
            <a:ext uri="{147F2762-F138-4A5C-976F-8EAC2B608ADB}">
              <a16:predDERef xmlns:a16="http://schemas.microsoft.com/office/drawing/2014/main" pred="{BCAE55F8-E0A4-79B8-0D4D-5CC17E6A743F}"/>
            </a:ext>
          </a:extLst>
        </xdr:cNvPr>
        <xdr:cNvPicPr>
          <a:picLocks noChangeAspect="1"/>
        </xdr:cNvPicPr>
      </xdr:nvPicPr>
      <xdr:blipFill>
        <a:blip xmlns:r="http://schemas.openxmlformats.org/officeDocument/2006/relationships" r:embed="rId7"/>
        <a:stretch>
          <a:fillRect/>
        </a:stretch>
      </xdr:blipFill>
      <xdr:spPr>
        <a:xfrm>
          <a:off x="108956475" y="16506825"/>
          <a:ext cx="1038225"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254144</xdr:colOff>
      <xdr:row>1</xdr:row>
      <xdr:rowOff>86591</xdr:rowOff>
    </xdr:from>
    <xdr:to>
      <xdr:col>0</xdr:col>
      <xdr:colOff>1558635</xdr:colOff>
      <xdr:row>2</xdr:row>
      <xdr:rowOff>242455</xdr:rowOff>
    </xdr:to>
    <xdr:pic>
      <xdr:nvPicPr>
        <xdr:cNvPr id="2" name="45 Imagen" descr="LOGO-ICB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144" y="277091"/>
          <a:ext cx="1304491" cy="640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85723</xdr:colOff>
      <xdr:row>0</xdr:row>
      <xdr:rowOff>71141</xdr:rowOff>
    </xdr:from>
    <xdr:to>
      <xdr:col>0</xdr:col>
      <xdr:colOff>809624</xdr:colOff>
      <xdr:row>3</xdr:row>
      <xdr:rowOff>119316</xdr:rowOff>
    </xdr:to>
    <xdr:pic>
      <xdr:nvPicPr>
        <xdr:cNvPr id="2" name="45 Imagen" descr="LOGO-ICB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3" y="71141"/>
          <a:ext cx="723901" cy="6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afael Leonardo Vargas Cardozo" id="{F463A88B-D5E7-4ABE-88CB-107865537F11}" userId="S::rafael.vargas@icbf.gov.co::8612785c-a22a-48ba-adb5-6c4b3148dc23" providerId="AD"/>
  <person displayName="Jonathan David Piedrahita" id="{BD5A8DD3-8250-4A3A-A30F-EE98C3CA155B}" userId="S::jonathan.piedrahita@icbf.gov.co::b57366da-638a-4b7a-8eb5-370374e273b7"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Q7" dT="2024-08-12T16:56:43.02" personId="{F463A88B-D5E7-4ABE-88CB-107865537F11}" id="{569FE5D3-7FF7-4216-8372-6739568A311E}">
    <text>datos aproximados</text>
  </threadedComment>
</ThreadedComments>
</file>

<file path=xl/threadedComments/threadedComment2.xml><?xml version="1.0" encoding="utf-8"?>
<ThreadedComments xmlns="http://schemas.microsoft.com/office/spreadsheetml/2018/threadedcomments" xmlns:x="http://schemas.openxmlformats.org/spreadsheetml/2006/main">
  <threadedComment ref="AL6" dT="2024-08-09T20:41:44.56" personId="{BD5A8DD3-8250-4A3A-A30F-EE98C3CA155B}" id="{C503D417-537B-452E-8F5A-9A7441687C2A}">
    <text>CTO. FERRETERÍA</text>
  </threadedComment>
  <threadedComment ref="AB28" dT="2024-08-09T20:08:59.17" personId="{BD5A8DD3-8250-4A3A-A30F-EE98C3CA155B}" id="{8B9B39C8-7FCA-4C66-9B79-F4894E95522E}">
    <text xml:space="preserve">El Valor de adecuación para estas infraestructuras depende directamente del contrato de Ferretería para toda la Regional por 130' </text>
  </threadedComment>
  <threadedComment ref="AH28" dT="2024-08-09T20:08:59.17" personId="{BD5A8DD3-8250-4A3A-A30F-EE98C3CA155B}" id="{DB87B6F8-7B78-4506-817E-00542D448ECC}">
    <text xml:space="preserve">El Valor de adecuación para estas infraestructuras depende directamente del contrato de Ferretería para toda la Regional por 130' </text>
  </threadedComment>
  <threadedComment ref="AL28" dT="2024-08-09T20:08:59.17" personId="{BD5A8DD3-8250-4A3A-A30F-EE98C3CA155B}" id="{10929CAD-2194-47B7-A5B7-5BF932525DC4}">
    <text xml:space="preserve">El Valor de adecuación para estas infraestructuras depende directamente del contrato de Ferretería para toda la Regional por 130'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 Id="rId4" Type="http://schemas.microsoft.com/office/2017/10/relationships/threadedComment" Target="../threadedComments/threadedComment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P13"/>
  <sheetViews>
    <sheetView zoomScale="65" zoomScaleNormal="85" workbookViewId="0">
      <selection activeCell="C18" sqref="C18"/>
    </sheetView>
  </sheetViews>
  <sheetFormatPr baseColWidth="10" defaultColWidth="11.28515625" defaultRowHeight="15" x14ac:dyDescent="0.25"/>
  <cols>
    <col min="1" max="1" width="3" customWidth="1"/>
    <col min="2" max="2" width="15.28515625" style="2" bestFit="1" customWidth="1"/>
    <col min="3" max="3" width="17.28515625" customWidth="1"/>
    <col min="4" max="4" width="12.85546875" style="2" customWidth="1"/>
    <col min="5" max="5" width="16.85546875" style="2" customWidth="1"/>
    <col min="6" max="6" width="26.7109375" style="2" customWidth="1"/>
    <col min="7" max="7" width="21.7109375" style="2" customWidth="1"/>
    <col min="8" max="8" width="22.28515625" style="2" customWidth="1"/>
    <col min="9" max="9" width="16.28515625" style="2" customWidth="1"/>
    <col min="10" max="10" width="19.28515625" style="2" customWidth="1"/>
    <col min="11" max="11" width="14.7109375" style="2" customWidth="1"/>
    <col min="12" max="12" width="21.28515625" style="2" customWidth="1"/>
    <col min="13" max="14" width="14.7109375" style="2" customWidth="1"/>
    <col min="15" max="15" width="24.140625" style="2" customWidth="1"/>
    <col min="16" max="16" width="20.28515625" style="2" customWidth="1"/>
    <col min="17" max="17" width="17.855468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C3" s="2"/>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8"/>
      <c r="Y4" s="104" t="s">
        <v>4</v>
      </c>
      <c r="AW4" s="20" t="s">
        <v>5</v>
      </c>
      <c r="BC4" s="6" t="s">
        <v>6</v>
      </c>
    </row>
    <row r="5" spans="2:68" s="10" customFormat="1" ht="90"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29</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85.5" x14ac:dyDescent="0.25">
      <c r="B6" s="27" t="s">
        <v>70</v>
      </c>
      <c r="C6" s="33" t="s">
        <v>71</v>
      </c>
      <c r="D6" s="33" t="s">
        <v>72</v>
      </c>
      <c r="E6" s="33" t="s">
        <v>73</v>
      </c>
      <c r="F6" s="33" t="s">
        <v>74</v>
      </c>
      <c r="G6" s="27" t="s">
        <v>75</v>
      </c>
      <c r="H6" s="27" t="s">
        <v>76</v>
      </c>
      <c r="I6" s="27" t="s">
        <v>77</v>
      </c>
      <c r="J6" s="167" t="s">
        <v>78</v>
      </c>
      <c r="K6" s="33" t="s">
        <v>79</v>
      </c>
      <c r="L6" s="33" t="s">
        <v>79</v>
      </c>
      <c r="M6" s="109" t="s">
        <v>78</v>
      </c>
      <c r="N6" s="109" t="s">
        <v>78</v>
      </c>
      <c r="O6" s="7">
        <v>0</v>
      </c>
      <c r="P6" s="7">
        <v>0</v>
      </c>
      <c r="Q6" s="116">
        <v>0</v>
      </c>
      <c r="R6" s="109">
        <v>0</v>
      </c>
      <c r="S6" s="33" t="s">
        <v>79</v>
      </c>
      <c r="T6" s="33" t="s">
        <v>80</v>
      </c>
      <c r="U6" s="33" t="s">
        <v>81</v>
      </c>
      <c r="V6" s="33" t="s">
        <v>82</v>
      </c>
      <c r="W6" s="33" t="s">
        <v>78</v>
      </c>
      <c r="X6" s="33" t="s">
        <v>78</v>
      </c>
      <c r="Y6" s="101">
        <v>45390</v>
      </c>
      <c r="Z6" s="33" t="s">
        <v>83</v>
      </c>
      <c r="AA6" s="106" t="s">
        <v>84</v>
      </c>
      <c r="AB6" s="3">
        <v>123212980</v>
      </c>
      <c r="AC6" s="107">
        <v>1837</v>
      </c>
      <c r="AD6" s="4">
        <v>45420</v>
      </c>
      <c r="AE6" s="7">
        <v>0</v>
      </c>
      <c r="AF6" s="28"/>
      <c r="AG6" s="4"/>
      <c r="AH6" s="7">
        <f>+AB6+AE6</f>
        <v>123212980</v>
      </c>
      <c r="AI6" s="27"/>
      <c r="AJ6" s="27"/>
      <c r="AK6" s="27"/>
      <c r="AL6" s="7"/>
      <c r="AM6" s="27"/>
      <c r="AN6" s="27"/>
      <c r="AO6" s="27"/>
      <c r="AP6" s="7"/>
      <c r="AQ6" s="4"/>
      <c r="AR6" s="4"/>
      <c r="AS6" s="7"/>
      <c r="AT6" s="9"/>
      <c r="AU6" s="7"/>
      <c r="AV6" s="18"/>
      <c r="AW6" s="17"/>
      <c r="AX6" s="31"/>
      <c r="AY6" s="7"/>
      <c r="AZ6" s="17"/>
      <c r="BA6" s="17"/>
      <c r="BB6" s="17"/>
      <c r="BC6" s="27"/>
      <c r="BD6" s="7"/>
      <c r="BE6" s="17"/>
      <c r="BF6" s="17"/>
      <c r="BG6" s="31"/>
      <c r="BH6" s="7"/>
      <c r="BI6" s="17"/>
      <c r="BJ6" s="52"/>
      <c r="BK6" s="17"/>
      <c r="BL6" s="17"/>
      <c r="BM6" s="7">
        <f t="shared" ref="BM6:BM13" si="0">+AY6+BD6+BH6</f>
        <v>0</v>
      </c>
      <c r="BN6" s="53">
        <v>0</v>
      </c>
      <c r="BO6" s="7"/>
      <c r="BP6" s="32"/>
    </row>
    <row r="7" spans="2:68" s="1" customFormat="1" ht="45" x14ac:dyDescent="0.25">
      <c r="B7" s="27" t="s">
        <v>70</v>
      </c>
      <c r="C7" s="33" t="s">
        <v>71</v>
      </c>
      <c r="D7" s="33" t="s">
        <v>85</v>
      </c>
      <c r="E7" s="33" t="s">
        <v>86</v>
      </c>
      <c r="F7" s="33" t="s">
        <v>87</v>
      </c>
      <c r="G7" s="27" t="s">
        <v>88</v>
      </c>
      <c r="H7" s="27" t="s">
        <v>76</v>
      </c>
      <c r="I7" s="27" t="s">
        <v>89</v>
      </c>
      <c r="J7" s="167" t="s">
        <v>78</v>
      </c>
      <c r="K7" s="33" t="s">
        <v>79</v>
      </c>
      <c r="L7" s="33" t="s">
        <v>79</v>
      </c>
      <c r="M7" s="109" t="s">
        <v>78</v>
      </c>
      <c r="N7" s="109" t="s">
        <v>78</v>
      </c>
      <c r="O7" s="46">
        <v>0</v>
      </c>
      <c r="P7" s="7">
        <v>0</v>
      </c>
      <c r="Q7" s="116">
        <v>0</v>
      </c>
      <c r="R7" s="109">
        <v>0</v>
      </c>
      <c r="S7" s="33" t="s">
        <v>90</v>
      </c>
      <c r="T7" s="33" t="s">
        <v>91</v>
      </c>
      <c r="U7" s="33" t="s">
        <v>81</v>
      </c>
      <c r="V7" s="33" t="s">
        <v>82</v>
      </c>
      <c r="W7" s="33" t="s">
        <v>79</v>
      </c>
      <c r="X7" s="33" t="s">
        <v>79</v>
      </c>
      <c r="Y7" s="101">
        <v>45390</v>
      </c>
      <c r="Z7" s="33" t="s">
        <v>83</v>
      </c>
      <c r="AA7" s="32" t="s">
        <v>92</v>
      </c>
      <c r="AB7" s="3">
        <v>130000000</v>
      </c>
      <c r="AC7" s="28">
        <v>1971</v>
      </c>
      <c r="AD7" s="4">
        <v>45411</v>
      </c>
      <c r="AE7" s="3">
        <v>0</v>
      </c>
      <c r="AF7" s="28"/>
      <c r="AG7" s="4"/>
      <c r="AH7" s="7">
        <f t="shared" ref="AH7:AH13" si="1">+AB7+AE7</f>
        <v>130000000</v>
      </c>
      <c r="AI7" s="27"/>
      <c r="AJ7" s="27"/>
      <c r="AK7" s="27"/>
      <c r="AL7" s="7"/>
      <c r="AM7" s="27"/>
      <c r="AN7" s="27"/>
      <c r="AO7" s="27"/>
      <c r="AP7" s="7"/>
      <c r="AQ7" s="4"/>
      <c r="AR7" s="4"/>
      <c r="AS7" s="7"/>
      <c r="AT7" s="9"/>
      <c r="AU7" s="7"/>
      <c r="AV7" s="18"/>
      <c r="AW7" s="17"/>
      <c r="AX7" s="31"/>
      <c r="AY7" s="7"/>
      <c r="AZ7" s="17"/>
      <c r="BA7" s="17"/>
      <c r="BB7" s="17"/>
      <c r="BC7" s="27"/>
      <c r="BD7" s="7"/>
      <c r="BE7" s="17"/>
      <c r="BF7" s="17"/>
      <c r="BG7" s="31"/>
      <c r="BH7" s="7"/>
      <c r="BI7" s="17"/>
      <c r="BJ7" s="52"/>
      <c r="BK7" s="17"/>
      <c r="BL7" s="17"/>
      <c r="BM7" s="7">
        <f t="shared" si="0"/>
        <v>0</v>
      </c>
      <c r="BN7" s="53">
        <v>0</v>
      </c>
      <c r="BO7" s="7"/>
      <c r="BP7" s="32"/>
    </row>
    <row r="8" spans="2:68" s="1" customFormat="1" ht="45" x14ac:dyDescent="0.25">
      <c r="B8" s="27" t="s">
        <v>70</v>
      </c>
      <c r="C8" s="33" t="s">
        <v>71</v>
      </c>
      <c r="D8" s="33" t="s">
        <v>85</v>
      </c>
      <c r="E8" s="33" t="s">
        <v>93</v>
      </c>
      <c r="F8" s="33" t="s">
        <v>94</v>
      </c>
      <c r="G8" s="27" t="s">
        <v>95</v>
      </c>
      <c r="H8" s="27" t="s">
        <v>96</v>
      </c>
      <c r="I8" s="49"/>
      <c r="J8" s="167" t="s">
        <v>78</v>
      </c>
      <c r="K8" s="33" t="s">
        <v>79</v>
      </c>
      <c r="L8" s="33" t="s">
        <v>79</v>
      </c>
      <c r="M8" s="109" t="s">
        <v>78</v>
      </c>
      <c r="N8" s="109" t="s">
        <v>78</v>
      </c>
      <c r="O8" s="46">
        <v>0</v>
      </c>
      <c r="P8" s="46">
        <v>0</v>
      </c>
      <c r="Q8" s="116">
        <v>0</v>
      </c>
      <c r="R8" s="109">
        <v>0</v>
      </c>
      <c r="S8" s="33" t="s">
        <v>90</v>
      </c>
      <c r="T8" s="33" t="s">
        <v>97</v>
      </c>
      <c r="U8" s="33" t="s">
        <v>98</v>
      </c>
      <c r="V8" s="33"/>
      <c r="W8" s="33" t="s">
        <v>79</v>
      </c>
      <c r="X8" s="33" t="s">
        <v>90</v>
      </c>
      <c r="Y8" s="101">
        <v>45390</v>
      </c>
      <c r="Z8" s="33" t="s">
        <v>99</v>
      </c>
      <c r="AA8" s="32" t="s">
        <v>100</v>
      </c>
      <c r="AB8" s="3">
        <v>0</v>
      </c>
      <c r="AC8" s="28"/>
      <c r="AD8" s="4"/>
      <c r="AE8" s="3">
        <v>0</v>
      </c>
      <c r="AF8" s="28"/>
      <c r="AG8" s="4"/>
      <c r="AH8" s="7">
        <f t="shared" si="1"/>
        <v>0</v>
      </c>
      <c r="AI8" s="27"/>
      <c r="AJ8" s="27"/>
      <c r="AK8" s="27"/>
      <c r="AL8" s="7"/>
      <c r="AM8" s="27"/>
      <c r="AN8" s="27"/>
      <c r="AO8" s="27"/>
      <c r="AP8" s="7"/>
      <c r="AQ8" s="4"/>
      <c r="AR8" s="4"/>
      <c r="AS8" s="7"/>
      <c r="AT8" s="9"/>
      <c r="AU8" s="7"/>
      <c r="AV8" s="18"/>
      <c r="AW8" s="17"/>
      <c r="AX8" s="31"/>
      <c r="AY8" s="7"/>
      <c r="AZ8" s="17"/>
      <c r="BA8" s="17"/>
      <c r="BB8" s="17"/>
      <c r="BC8" s="27"/>
      <c r="BD8" s="7"/>
      <c r="BE8" s="17"/>
      <c r="BF8" s="17"/>
      <c r="BG8" s="31"/>
      <c r="BH8" s="7"/>
      <c r="BI8" s="17"/>
      <c r="BJ8" s="52"/>
      <c r="BK8" s="17"/>
      <c r="BL8" s="17"/>
      <c r="BM8" s="7">
        <f t="shared" si="0"/>
        <v>0</v>
      </c>
      <c r="BN8" s="53">
        <v>0</v>
      </c>
      <c r="BO8" s="7"/>
      <c r="BP8" s="32"/>
    </row>
    <row r="9" spans="2:68" s="1" customFormat="1" ht="45" x14ac:dyDescent="0.25">
      <c r="B9" s="27" t="s">
        <v>70</v>
      </c>
      <c r="C9" s="33" t="s">
        <v>101</v>
      </c>
      <c r="D9" s="33" t="s">
        <v>85</v>
      </c>
      <c r="E9" s="33" t="s">
        <v>93</v>
      </c>
      <c r="F9" s="33" t="s">
        <v>102</v>
      </c>
      <c r="G9" s="33" t="s">
        <v>101</v>
      </c>
      <c r="H9" s="27" t="s">
        <v>96</v>
      </c>
      <c r="I9" s="49"/>
      <c r="J9" s="167" t="s">
        <v>78</v>
      </c>
      <c r="K9" s="33" t="s">
        <v>79</v>
      </c>
      <c r="L9" s="33" t="s">
        <v>79</v>
      </c>
      <c r="M9" s="109" t="s">
        <v>78</v>
      </c>
      <c r="N9" s="109" t="s">
        <v>78</v>
      </c>
      <c r="O9" s="46">
        <v>0</v>
      </c>
      <c r="P9" s="46">
        <v>0</v>
      </c>
      <c r="Q9" s="116">
        <v>0</v>
      </c>
      <c r="R9" s="109">
        <v>0</v>
      </c>
      <c r="S9" s="33"/>
      <c r="T9" s="33"/>
      <c r="U9" s="33"/>
      <c r="V9" s="33"/>
      <c r="W9" s="33"/>
      <c r="X9" s="33"/>
      <c r="Y9" s="4"/>
      <c r="Z9" s="33"/>
      <c r="AA9" s="32" t="s">
        <v>103</v>
      </c>
      <c r="AB9" s="3">
        <v>0</v>
      </c>
      <c r="AC9" s="28"/>
      <c r="AD9" s="4"/>
      <c r="AE9" s="3">
        <v>0</v>
      </c>
      <c r="AF9" s="28"/>
      <c r="AG9" s="4"/>
      <c r="AH9" s="7">
        <f t="shared" si="1"/>
        <v>0</v>
      </c>
      <c r="AI9" s="27"/>
      <c r="AJ9" s="27"/>
      <c r="AK9" s="27"/>
      <c r="AL9" s="7"/>
      <c r="AM9" s="27"/>
      <c r="AN9" s="27"/>
      <c r="AO9" s="27"/>
      <c r="AP9" s="7"/>
      <c r="AQ9" s="4"/>
      <c r="AR9" s="4"/>
      <c r="AS9" s="7"/>
      <c r="AT9" s="9"/>
      <c r="AU9" s="7"/>
      <c r="AV9" s="18"/>
      <c r="AW9" s="17"/>
      <c r="AX9" s="31"/>
      <c r="AY9" s="7"/>
      <c r="AZ9" s="17"/>
      <c r="BA9" s="17"/>
      <c r="BB9" s="17"/>
      <c r="BC9" s="27"/>
      <c r="BD9" s="7"/>
      <c r="BE9" s="17"/>
      <c r="BF9" s="17"/>
      <c r="BG9" s="31"/>
      <c r="BH9" s="7"/>
      <c r="BI9" s="17"/>
      <c r="BJ9" s="52"/>
      <c r="BK9" s="17"/>
      <c r="BL9" s="17"/>
      <c r="BM9" s="7">
        <f t="shared" si="0"/>
        <v>0</v>
      </c>
      <c r="BN9" s="53">
        <v>0</v>
      </c>
      <c r="BO9" s="7"/>
      <c r="BP9" s="32"/>
    </row>
    <row r="10" spans="2:68" s="1" customFormat="1" ht="45" x14ac:dyDescent="0.25">
      <c r="B10" s="27" t="s">
        <v>70</v>
      </c>
      <c r="C10" s="33" t="s">
        <v>104</v>
      </c>
      <c r="D10" s="33" t="s">
        <v>85</v>
      </c>
      <c r="E10" s="33" t="s">
        <v>93</v>
      </c>
      <c r="F10" s="33" t="s">
        <v>105</v>
      </c>
      <c r="G10" s="33" t="s">
        <v>104</v>
      </c>
      <c r="H10" s="27" t="s">
        <v>96</v>
      </c>
      <c r="I10" s="49"/>
      <c r="J10" s="167" t="s">
        <v>78</v>
      </c>
      <c r="K10" s="33" t="s">
        <v>79</v>
      </c>
      <c r="L10" s="33" t="s">
        <v>79</v>
      </c>
      <c r="M10" s="109" t="s">
        <v>78</v>
      </c>
      <c r="N10" s="109" t="s">
        <v>78</v>
      </c>
      <c r="O10" s="46">
        <v>0</v>
      </c>
      <c r="P10" s="46">
        <v>0</v>
      </c>
      <c r="Q10" s="116">
        <v>0</v>
      </c>
      <c r="R10" s="109">
        <v>0</v>
      </c>
      <c r="S10" s="33"/>
      <c r="T10" s="33"/>
      <c r="U10" s="33"/>
      <c r="V10" s="33"/>
      <c r="W10" s="33"/>
      <c r="X10" s="33"/>
      <c r="Y10" s="4"/>
      <c r="Z10" s="33"/>
      <c r="AA10" s="32" t="s">
        <v>103</v>
      </c>
      <c r="AB10" s="3">
        <v>0</v>
      </c>
      <c r="AC10" s="28"/>
      <c r="AD10" s="4"/>
      <c r="AE10" s="3">
        <v>0</v>
      </c>
      <c r="AF10" s="28"/>
      <c r="AG10" s="4"/>
      <c r="AH10" s="7">
        <f t="shared" si="1"/>
        <v>0</v>
      </c>
      <c r="AI10" s="27"/>
      <c r="AJ10" s="27"/>
      <c r="AK10" s="27"/>
      <c r="AL10" s="7"/>
      <c r="AM10" s="27"/>
      <c r="AN10" s="27"/>
      <c r="AO10" s="27"/>
      <c r="AP10" s="7"/>
      <c r="AQ10" s="4"/>
      <c r="AR10" s="4"/>
      <c r="AS10" s="7"/>
      <c r="AT10" s="9"/>
      <c r="AU10" s="7"/>
      <c r="AV10" s="18"/>
      <c r="AW10" s="17"/>
      <c r="AX10" s="31"/>
      <c r="AY10" s="7"/>
      <c r="AZ10" s="17"/>
      <c r="BA10" s="17"/>
      <c r="BB10" s="17"/>
      <c r="BC10" s="27"/>
      <c r="BD10" s="7"/>
      <c r="BE10" s="17"/>
      <c r="BF10" s="17"/>
      <c r="BG10" s="31"/>
      <c r="BH10" s="7"/>
      <c r="BI10" s="17"/>
      <c r="BJ10" s="52"/>
      <c r="BK10" s="17"/>
      <c r="BL10" s="17"/>
      <c r="BM10" s="7">
        <f t="shared" si="0"/>
        <v>0</v>
      </c>
      <c r="BN10" s="53">
        <v>0</v>
      </c>
      <c r="BO10" s="7"/>
      <c r="BP10" s="32"/>
    </row>
    <row r="11" spans="2:68" s="1" customFormat="1" ht="45" x14ac:dyDescent="0.25">
      <c r="B11" s="27" t="s">
        <v>70</v>
      </c>
      <c r="C11" s="33" t="s">
        <v>106</v>
      </c>
      <c r="D11" s="33" t="s">
        <v>85</v>
      </c>
      <c r="E11" s="33" t="s">
        <v>93</v>
      </c>
      <c r="F11" s="33" t="s">
        <v>107</v>
      </c>
      <c r="G11" s="33" t="s">
        <v>106</v>
      </c>
      <c r="H11" s="27" t="s">
        <v>96</v>
      </c>
      <c r="I11" s="49"/>
      <c r="J11" s="167" t="s">
        <v>78</v>
      </c>
      <c r="K11" s="33" t="s">
        <v>79</v>
      </c>
      <c r="L11" s="33" t="s">
        <v>79</v>
      </c>
      <c r="M11" s="109" t="s">
        <v>78</v>
      </c>
      <c r="N11" s="109" t="s">
        <v>78</v>
      </c>
      <c r="O11" s="46">
        <v>0</v>
      </c>
      <c r="P11" s="46">
        <v>0</v>
      </c>
      <c r="Q11" s="116">
        <v>0</v>
      </c>
      <c r="R11" s="109">
        <v>0</v>
      </c>
      <c r="S11" s="33"/>
      <c r="T11" s="33"/>
      <c r="U11" s="33"/>
      <c r="V11" s="33"/>
      <c r="W11" s="33"/>
      <c r="X11" s="33"/>
      <c r="Y11" s="4"/>
      <c r="Z11" s="33"/>
      <c r="AA11" s="32" t="s">
        <v>103</v>
      </c>
      <c r="AB11" s="3">
        <v>0</v>
      </c>
      <c r="AC11" s="28"/>
      <c r="AD11" s="4"/>
      <c r="AE11" s="3">
        <v>0</v>
      </c>
      <c r="AF11" s="28"/>
      <c r="AG11" s="4"/>
      <c r="AH11" s="7">
        <f t="shared" si="1"/>
        <v>0</v>
      </c>
      <c r="AI11" s="27"/>
      <c r="AJ11" s="27"/>
      <c r="AK11" s="27"/>
      <c r="AL11" s="7"/>
      <c r="AM11" s="27"/>
      <c r="AN11" s="27"/>
      <c r="AO11" s="27"/>
      <c r="AP11" s="7"/>
      <c r="AQ11" s="4"/>
      <c r="AR11" s="4"/>
      <c r="AS11" s="7"/>
      <c r="AT11" s="9"/>
      <c r="AU11" s="7"/>
      <c r="AV11" s="18"/>
      <c r="AW11" s="17"/>
      <c r="AX11" s="31"/>
      <c r="AY11" s="7"/>
      <c r="AZ11" s="17"/>
      <c r="BA11" s="17"/>
      <c r="BB11" s="17"/>
      <c r="BC11" s="27"/>
      <c r="BD11" s="7"/>
      <c r="BE11" s="17"/>
      <c r="BF11" s="17"/>
      <c r="BG11" s="31"/>
      <c r="BH11" s="7"/>
      <c r="BI11" s="17"/>
      <c r="BJ11" s="52"/>
      <c r="BK11" s="17"/>
      <c r="BL11" s="17"/>
      <c r="BM11" s="7">
        <f t="shared" si="0"/>
        <v>0</v>
      </c>
      <c r="BN11" s="53">
        <v>0</v>
      </c>
      <c r="BO11" s="7"/>
      <c r="BP11" s="32"/>
    </row>
    <row r="12" spans="2:68" s="1" customFormat="1" ht="45" x14ac:dyDescent="0.25">
      <c r="B12" s="27" t="s">
        <v>70</v>
      </c>
      <c r="C12" s="33" t="s">
        <v>108</v>
      </c>
      <c r="D12" s="33" t="s">
        <v>85</v>
      </c>
      <c r="E12" s="33" t="s">
        <v>93</v>
      </c>
      <c r="F12" s="33" t="s">
        <v>109</v>
      </c>
      <c r="G12" s="33" t="s">
        <v>108</v>
      </c>
      <c r="H12" s="27" t="s">
        <v>96</v>
      </c>
      <c r="I12" s="49"/>
      <c r="J12" s="167" t="s">
        <v>78</v>
      </c>
      <c r="K12" s="33" t="s">
        <v>79</v>
      </c>
      <c r="L12" s="33" t="s">
        <v>79</v>
      </c>
      <c r="M12" s="109" t="s">
        <v>78</v>
      </c>
      <c r="N12" s="109" t="s">
        <v>78</v>
      </c>
      <c r="O12" s="46">
        <v>0</v>
      </c>
      <c r="P12" s="46">
        <v>0</v>
      </c>
      <c r="Q12" s="116">
        <v>0</v>
      </c>
      <c r="R12" s="109">
        <v>0</v>
      </c>
      <c r="S12" s="33"/>
      <c r="T12" s="33"/>
      <c r="U12" s="33"/>
      <c r="V12" s="33"/>
      <c r="W12" s="33"/>
      <c r="X12" s="33"/>
      <c r="Y12" s="4"/>
      <c r="Z12" s="33"/>
      <c r="AA12" s="32" t="s">
        <v>103</v>
      </c>
      <c r="AB12" s="3">
        <v>0</v>
      </c>
      <c r="AC12" s="28"/>
      <c r="AD12" s="4"/>
      <c r="AE12" s="3">
        <v>0</v>
      </c>
      <c r="AF12" s="28"/>
      <c r="AG12" s="4"/>
      <c r="AH12" s="7">
        <f t="shared" si="1"/>
        <v>0</v>
      </c>
      <c r="AI12" s="27"/>
      <c r="AJ12" s="27"/>
      <c r="AK12" s="27"/>
      <c r="AL12" s="7"/>
      <c r="AM12" s="27"/>
      <c r="AN12" s="27"/>
      <c r="AO12" s="27"/>
      <c r="AP12" s="7"/>
      <c r="AQ12" s="4"/>
      <c r="AR12" s="4"/>
      <c r="AS12" s="7"/>
      <c r="AT12" s="9"/>
      <c r="AU12" s="7"/>
      <c r="AV12" s="18"/>
      <c r="AW12" s="17"/>
      <c r="AX12" s="31"/>
      <c r="AY12" s="7"/>
      <c r="AZ12" s="17"/>
      <c r="BA12" s="17"/>
      <c r="BB12" s="17"/>
      <c r="BC12" s="27"/>
      <c r="BD12" s="7"/>
      <c r="BE12" s="17"/>
      <c r="BF12" s="17"/>
      <c r="BG12" s="31"/>
      <c r="BH12" s="7"/>
      <c r="BI12" s="17"/>
      <c r="BJ12" s="52"/>
      <c r="BK12" s="17"/>
      <c r="BL12" s="17"/>
      <c r="BM12" s="7">
        <f t="shared" si="0"/>
        <v>0</v>
      </c>
      <c r="BN12" s="53">
        <v>0</v>
      </c>
      <c r="BO12" s="7"/>
      <c r="BP12" s="32"/>
    </row>
    <row r="13" spans="2:68" s="1" customFormat="1" ht="85.5" x14ac:dyDescent="0.25">
      <c r="B13" s="27" t="s">
        <v>70</v>
      </c>
      <c r="C13" s="33" t="s">
        <v>71</v>
      </c>
      <c r="D13" s="33" t="s">
        <v>110</v>
      </c>
      <c r="E13" s="33" t="s">
        <v>111</v>
      </c>
      <c r="F13" s="72" t="s">
        <v>112</v>
      </c>
      <c r="G13" s="5" t="s">
        <v>113</v>
      </c>
      <c r="H13" s="27" t="s">
        <v>114</v>
      </c>
      <c r="I13" s="5" t="s">
        <v>115</v>
      </c>
      <c r="J13" s="167" t="s">
        <v>78</v>
      </c>
      <c r="K13" s="33" t="s">
        <v>79</v>
      </c>
      <c r="L13" s="33" t="s">
        <v>79</v>
      </c>
      <c r="M13" s="109" t="s">
        <v>78</v>
      </c>
      <c r="N13" s="109" t="s">
        <v>78</v>
      </c>
      <c r="O13" s="7">
        <v>0</v>
      </c>
      <c r="P13" s="7">
        <v>0</v>
      </c>
      <c r="Q13" s="116">
        <v>0</v>
      </c>
      <c r="R13" s="109">
        <v>0</v>
      </c>
      <c r="S13" s="33" t="s">
        <v>90</v>
      </c>
      <c r="T13" s="33" t="s">
        <v>91</v>
      </c>
      <c r="U13" s="33" t="s">
        <v>81</v>
      </c>
      <c r="V13" s="33" t="s">
        <v>82</v>
      </c>
      <c r="W13" s="33" t="s">
        <v>78</v>
      </c>
      <c r="X13" s="33" t="s">
        <v>78</v>
      </c>
      <c r="Y13" s="4">
        <v>45390</v>
      </c>
      <c r="Z13" s="33" t="s">
        <v>83</v>
      </c>
      <c r="AA13" s="313" t="s">
        <v>116</v>
      </c>
      <c r="AB13" s="3">
        <v>241460455</v>
      </c>
      <c r="AC13" s="163">
        <v>2284</v>
      </c>
      <c r="AD13" s="4">
        <v>45441</v>
      </c>
      <c r="AE13" s="3">
        <v>0</v>
      </c>
      <c r="AF13" s="28"/>
      <c r="AG13" s="4"/>
      <c r="AH13" s="7">
        <f t="shared" si="1"/>
        <v>241460455</v>
      </c>
      <c r="AI13" s="27"/>
      <c r="AJ13" s="27"/>
      <c r="AK13" s="27"/>
      <c r="AL13" s="7"/>
      <c r="AM13" s="27"/>
      <c r="AN13" s="27"/>
      <c r="AO13" s="27"/>
      <c r="AP13" s="7"/>
      <c r="AQ13" s="4"/>
      <c r="AR13" s="4"/>
      <c r="AS13" s="7"/>
      <c r="AT13" s="9"/>
      <c r="AU13" s="7"/>
      <c r="AV13" s="18"/>
      <c r="AW13" s="17"/>
      <c r="AX13" s="31"/>
      <c r="AY13" s="7"/>
      <c r="AZ13" s="17"/>
      <c r="BA13" s="17"/>
      <c r="BB13" s="17"/>
      <c r="BC13" s="27"/>
      <c r="BD13" s="7"/>
      <c r="BE13" s="17"/>
      <c r="BF13" s="17"/>
      <c r="BG13" s="31"/>
      <c r="BH13" s="7"/>
      <c r="BI13" s="17"/>
      <c r="BJ13" s="52"/>
      <c r="BK13" s="17"/>
      <c r="BL13" s="17"/>
      <c r="BM13" s="7">
        <f t="shared" si="0"/>
        <v>0</v>
      </c>
      <c r="BN13" s="53">
        <v>0</v>
      </c>
      <c r="BO13" s="7"/>
      <c r="BP13" s="32"/>
    </row>
  </sheetData>
  <mergeCells count="5">
    <mergeCell ref="B4:I4"/>
    <mergeCell ref="AB3:AI3"/>
    <mergeCell ref="AJ3:AU3"/>
    <mergeCell ref="AV3:BN3"/>
    <mergeCell ref="J4:R4"/>
  </mergeCells>
  <dataValidations count="14">
    <dataValidation type="list" allowBlank="1" showInputMessage="1" showErrorMessage="1" sqref="AI6 AM6" xr:uid="{00000000-0002-0000-0000-000000000000}">
      <formula1>"ESTRUCTURACIÓN, PROCESO DE SELECCIÓN, EJECUCIÓN, TERMINADO"</formula1>
    </dataValidation>
    <dataValidation type="list" allowBlank="1" showInputMessage="1" showErrorMessage="1" sqref="Z6:Z13" xr:uid="{00000000-0002-0000-0000-000001000000}">
      <formula1>"FERRETERIA Y TODEROS, REGIONAL (TRASLADO), SEDE NACIONAL, FINDETER, NO REQUIERE, NO PRIORIZADA"</formula1>
    </dataValidation>
    <dataValidation type="list" allowBlank="1" showInputMessage="1" showErrorMessage="1" sqref="U6:V13" xr:uid="{00000000-0002-0000-0000-000002000000}">
      <formula1>"MOBILIARIO, ESTUDIOS Y DISEÑOS, REFORZAMIENTO ESTRUCTURAL, MANTENIMIENTOS BASICOS, MANTENIMIENTOS ESPECIALIZADOS, AMPLIACIÓN, MANTENIMIENTOS ELECTRICOS, NINGUNA"</formula1>
    </dataValidation>
    <dataValidation type="list" allowBlank="1" showInputMessage="1" showErrorMessage="1" sqref="S6:S13 K6:L13" xr:uid="{00000000-0002-0000-0000-000003000000}">
      <formula1>"SI, NO"</formula1>
    </dataValidation>
    <dataValidation type="list" allowBlank="1" showInputMessage="1" showErrorMessage="1" sqref="W6:X13 BB6:BB13 BL6:BL13" xr:uid="{00000000-0002-0000-0000-000004000000}">
      <formula1>"SI, NO, NO APLICA"</formula1>
    </dataValidation>
    <dataValidation type="list" allowBlank="1" showInputMessage="1" showErrorMessage="1" sqref="T6:T13" xr:uid="{00000000-0002-0000-0000-000005000000}">
      <formula1>"BAJO, MEDIO, ALTO"</formula1>
    </dataValidation>
    <dataValidation type="list" allowBlank="1" showInputMessage="1" showErrorMessage="1" sqref="H6:H13" xr:uid="{00000000-0002-0000-0000-000006000000}">
      <formula1>"PROPIA, ARRIENDO, COMODATO"</formula1>
    </dataValidation>
    <dataValidation type="list" allowBlank="1" showInputMessage="1" showErrorMessage="1" sqref="D6:D13" xr:uid="{00000000-0002-0000-0000-000007000000}">
      <formula1>"SRPA, PRIMERA INFANCIA, SEDES ADMINISTRATIVAS,ADOLESCENCIA Y JUVENTUD"</formula1>
    </dataValidation>
    <dataValidation type="date" allowBlank="1" showInputMessage="1" showErrorMessage="1" sqref="Y6" xr:uid="{00000000-0002-0000-0000-000008000000}">
      <formula1>45231</formula1>
      <formula2>45432</formula2>
    </dataValidation>
    <dataValidation type="list" allowBlank="1" showInputMessage="1" showErrorMessage="1" sqref="AI7:AI13" xr:uid="{00000000-0002-0000-0000-000009000000}">
      <formula1>"PRECONTRACTUAL, CONTRACTUAL, POSTCONTRACTUAL"</formula1>
    </dataValidation>
    <dataValidation type="list" allowBlank="1" showInputMessage="1" showErrorMessage="1" sqref="E6:E13" xr:uid="{00000000-0002-0000-0000-00000A000000}">
      <formula1>"CDI, HI, CAE, CIP, CETRA, INTERNADO RAJ, CASAS POSTINSTITUCIONALES, CZ, REGIONAL, UNIDAD DE SERVICIO, CASA ATRAPASUEÑOS"</formula1>
    </dataValidation>
    <dataValidation type="list" allowBlank="1" showInputMessage="1" showErrorMessage="1" sqref="M6:M13" xr:uid="{00000000-0002-0000-0000-00000B000000}">
      <formula1>"ARRIENDO, ADECUACIÓN, NO APLICA"</formula1>
    </dataValidation>
    <dataValidation type="list" allowBlank="1" showInputMessage="1" showErrorMessage="1" sqref="J6:J13" xr:uid="{00000000-0002-0000-0000-00000C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N6:N13" xr:uid="{00000000-0002-0000-0000-00000D000000}">
      <formula1>"NO APLICA, BUSQUEDA INMUEBLE, VISITA, CONCEPTO, MESA TECNICA, REMISIÓN SG, RECURSO TRASLADADO"</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B1:BP38"/>
  <sheetViews>
    <sheetView zoomScale="70" zoomScaleNormal="90" workbookViewId="0">
      <pane ySplit="1" topLeftCell="A12" activePane="bottomLeft" state="frozen"/>
      <selection pane="bottomLeft" activeCell="E29" sqref="E29"/>
    </sheetView>
  </sheetViews>
  <sheetFormatPr baseColWidth="10" defaultColWidth="11.28515625" defaultRowHeight="15" customHeight="1" x14ac:dyDescent="0.25"/>
  <cols>
    <col min="1" max="1" width="3" customWidth="1"/>
    <col min="2" max="2" width="12.28515625" style="2" customWidth="1"/>
    <col min="3" max="4" width="17.140625" style="2" customWidth="1"/>
    <col min="5" max="5" width="14.28515625" style="2" customWidth="1"/>
    <col min="6" max="6" width="27.28515625" style="2" customWidth="1"/>
    <col min="7" max="7" width="17.7109375" style="2" customWidth="1"/>
    <col min="8" max="8" width="19.7109375" style="2" customWidth="1"/>
    <col min="9" max="9" width="17" style="2" customWidth="1"/>
    <col min="10" max="10" width="15.28515625" style="2" customWidth="1"/>
    <col min="11" max="11" width="14.7109375" style="2" customWidth="1"/>
    <col min="12" max="12" width="21.28515625" style="2" customWidth="1"/>
    <col min="13" max="13" width="13.7109375" style="2" customWidth="1"/>
    <col min="14" max="14" width="13.28515625" style="2" customWidth="1"/>
    <col min="15" max="15" width="17" style="2" customWidth="1"/>
    <col min="16" max="16" width="19.140625" style="2" customWidth="1"/>
    <col min="17" max="17" width="14.85546875" style="2" customWidth="1"/>
    <col min="18" max="18" width="19.28515625" style="2" customWidth="1"/>
    <col min="19" max="19" width="30.28515625" style="2" customWidth="1"/>
    <col min="20" max="24" width="26.140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140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4499999999999993" customHeight="1" x14ac:dyDescent="0.25"/>
    <row r="2" spans="2:68" ht="8.4499999999999993"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90"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93" t="s">
        <v>1190</v>
      </c>
      <c r="C6" s="93" t="s">
        <v>1191</v>
      </c>
      <c r="D6" s="33" t="s">
        <v>72</v>
      </c>
      <c r="E6" s="33" t="s">
        <v>73</v>
      </c>
      <c r="F6" s="84" t="s">
        <v>1192</v>
      </c>
      <c r="G6" s="93" t="s">
        <v>1193</v>
      </c>
      <c r="H6" s="33" t="s">
        <v>76</v>
      </c>
      <c r="I6" s="94" t="s">
        <v>1194</v>
      </c>
      <c r="J6" s="130" t="s">
        <v>78</v>
      </c>
      <c r="K6" s="33" t="s">
        <v>79</v>
      </c>
      <c r="L6" s="33" t="s">
        <v>79</v>
      </c>
      <c r="M6" s="109" t="s">
        <v>78</v>
      </c>
      <c r="N6" s="109" t="s">
        <v>78</v>
      </c>
      <c r="O6" s="62">
        <v>0</v>
      </c>
      <c r="P6" s="62">
        <v>0</v>
      </c>
      <c r="Q6" s="116">
        <v>0</v>
      </c>
      <c r="R6" s="109">
        <v>0</v>
      </c>
      <c r="S6" s="33" t="s">
        <v>90</v>
      </c>
      <c r="T6" s="33" t="s">
        <v>97</v>
      </c>
      <c r="U6" s="33" t="s">
        <v>98</v>
      </c>
      <c r="V6" s="33" t="s">
        <v>98</v>
      </c>
      <c r="W6" s="33" t="s">
        <v>78</v>
      </c>
      <c r="X6" s="33" t="s">
        <v>78</v>
      </c>
      <c r="Y6" s="4"/>
      <c r="Z6" s="33" t="s">
        <v>137</v>
      </c>
      <c r="AA6" s="475" t="s">
        <v>1195</v>
      </c>
      <c r="AB6" s="171">
        <v>0</v>
      </c>
      <c r="AC6" s="28"/>
      <c r="AD6" s="4"/>
      <c r="AE6" s="62">
        <v>0</v>
      </c>
      <c r="AF6" s="28"/>
      <c r="AG6" s="4"/>
      <c r="AH6" s="62">
        <f>+AB6+AE6</f>
        <v>0</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row>
    <row r="7" spans="2:68" s="1" customFormat="1" ht="45" x14ac:dyDescent="0.25">
      <c r="B7" s="93" t="s">
        <v>1190</v>
      </c>
      <c r="C7" s="93" t="s">
        <v>1191</v>
      </c>
      <c r="D7" s="33" t="s">
        <v>72</v>
      </c>
      <c r="E7" s="33" t="s">
        <v>201</v>
      </c>
      <c r="F7" s="324" t="s">
        <v>1196</v>
      </c>
      <c r="G7" s="93" t="s">
        <v>1197</v>
      </c>
      <c r="H7" s="33" t="s">
        <v>76</v>
      </c>
      <c r="I7" s="94" t="s">
        <v>1198</v>
      </c>
      <c r="J7" s="130" t="s">
        <v>78</v>
      </c>
      <c r="K7" s="33" t="s">
        <v>79</v>
      </c>
      <c r="L7" s="33" t="s">
        <v>79</v>
      </c>
      <c r="M7" s="109" t="s">
        <v>78</v>
      </c>
      <c r="N7" s="109" t="s">
        <v>78</v>
      </c>
      <c r="O7" s="62">
        <v>0</v>
      </c>
      <c r="P7" s="62">
        <v>0</v>
      </c>
      <c r="Q7" s="116">
        <v>0</v>
      </c>
      <c r="R7" s="109">
        <v>0</v>
      </c>
      <c r="S7" s="33" t="s">
        <v>90</v>
      </c>
      <c r="T7" s="33" t="s">
        <v>97</v>
      </c>
      <c r="U7" s="33" t="s">
        <v>81</v>
      </c>
      <c r="V7" s="33" t="s">
        <v>98</v>
      </c>
      <c r="W7" s="33" t="s">
        <v>78</v>
      </c>
      <c r="X7" s="33" t="s">
        <v>78</v>
      </c>
      <c r="Y7" s="4"/>
      <c r="Z7" s="33" t="s">
        <v>137</v>
      </c>
      <c r="AA7" s="474" t="s">
        <v>1199</v>
      </c>
      <c r="AB7" s="171">
        <v>350000000</v>
      </c>
      <c r="AC7" s="28"/>
      <c r="AD7" s="28"/>
      <c r="AE7" s="63">
        <v>77000000</v>
      </c>
      <c r="AF7" s="28"/>
      <c r="AG7" s="28"/>
      <c r="AH7" s="62">
        <f t="shared" ref="AH7:AH19" si="0">+AB7+AE7</f>
        <v>427000000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30" x14ac:dyDescent="0.25">
      <c r="B8" s="93" t="s">
        <v>1190</v>
      </c>
      <c r="C8" s="72" t="s">
        <v>1200</v>
      </c>
      <c r="D8" s="33" t="s">
        <v>72</v>
      </c>
      <c r="E8" s="33" t="s">
        <v>201</v>
      </c>
      <c r="F8" s="76" t="s">
        <v>1201</v>
      </c>
      <c r="G8" s="93" t="s">
        <v>1202</v>
      </c>
      <c r="H8" s="33" t="s">
        <v>76</v>
      </c>
      <c r="I8" s="94" t="s">
        <v>1203</v>
      </c>
      <c r="J8" s="130" t="s">
        <v>78</v>
      </c>
      <c r="K8" s="33" t="s">
        <v>79</v>
      </c>
      <c r="L8" s="33" t="s">
        <v>79</v>
      </c>
      <c r="M8" s="109" t="s">
        <v>78</v>
      </c>
      <c r="N8" s="109" t="s">
        <v>78</v>
      </c>
      <c r="O8" s="62">
        <v>0</v>
      </c>
      <c r="P8" s="62">
        <v>0</v>
      </c>
      <c r="Q8" s="116">
        <v>0</v>
      </c>
      <c r="R8" s="109">
        <v>0</v>
      </c>
      <c r="S8" s="33" t="s">
        <v>90</v>
      </c>
      <c r="T8" s="33" t="s">
        <v>97</v>
      </c>
      <c r="U8" s="33" t="s">
        <v>81</v>
      </c>
      <c r="V8" s="33" t="s">
        <v>98</v>
      </c>
      <c r="W8" s="33" t="s">
        <v>78</v>
      </c>
      <c r="X8" s="33" t="s">
        <v>78</v>
      </c>
      <c r="Y8" s="4"/>
      <c r="Z8" s="33" t="s">
        <v>137</v>
      </c>
      <c r="AA8" s="474" t="s">
        <v>1204</v>
      </c>
      <c r="AB8" s="171">
        <v>130000000</v>
      </c>
      <c r="AC8" s="28"/>
      <c r="AD8" s="4"/>
      <c r="AE8" s="63">
        <v>0</v>
      </c>
      <c r="AF8" s="28"/>
      <c r="AG8" s="28"/>
      <c r="AH8" s="62">
        <f t="shared" si="0"/>
        <v>130000000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ht="45" x14ac:dyDescent="0.25">
      <c r="B9" s="93" t="s">
        <v>1190</v>
      </c>
      <c r="C9" s="72" t="s">
        <v>1205</v>
      </c>
      <c r="D9" s="33" t="s">
        <v>72</v>
      </c>
      <c r="E9" s="33" t="s">
        <v>201</v>
      </c>
      <c r="F9" s="324" t="s">
        <v>1206</v>
      </c>
      <c r="G9" s="93" t="s">
        <v>1207</v>
      </c>
      <c r="H9" s="33" t="s">
        <v>76</v>
      </c>
      <c r="I9" s="94" t="s">
        <v>1208</v>
      </c>
      <c r="J9" s="130" t="s">
        <v>78</v>
      </c>
      <c r="K9" s="33" t="s">
        <v>79</v>
      </c>
      <c r="L9" s="33" t="s">
        <v>79</v>
      </c>
      <c r="M9" s="109" t="s">
        <v>78</v>
      </c>
      <c r="N9" s="109" t="s">
        <v>78</v>
      </c>
      <c r="O9" s="62">
        <v>0</v>
      </c>
      <c r="P9" s="62">
        <v>0</v>
      </c>
      <c r="Q9" s="116">
        <v>0</v>
      </c>
      <c r="R9" s="109">
        <v>0</v>
      </c>
      <c r="S9" s="33" t="s">
        <v>90</v>
      </c>
      <c r="T9" s="33" t="s">
        <v>97</v>
      </c>
      <c r="U9" s="33" t="s">
        <v>81</v>
      </c>
      <c r="V9" s="33" t="s">
        <v>98</v>
      </c>
      <c r="W9" s="33" t="s">
        <v>78</v>
      </c>
      <c r="X9" s="33" t="s">
        <v>78</v>
      </c>
      <c r="Y9" s="4"/>
      <c r="Z9" s="33" t="s">
        <v>137</v>
      </c>
      <c r="AA9" s="475" t="s">
        <v>1209</v>
      </c>
      <c r="AB9" s="171">
        <v>300000000</v>
      </c>
      <c r="AC9" s="28"/>
      <c r="AD9" s="28"/>
      <c r="AE9" s="63">
        <v>72000000</v>
      </c>
      <c r="AF9" s="28"/>
      <c r="AG9" s="28"/>
      <c r="AH9" s="62">
        <f t="shared" si="0"/>
        <v>372000000</v>
      </c>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ht="30" x14ac:dyDescent="0.25">
      <c r="B10" s="93" t="s">
        <v>1190</v>
      </c>
      <c r="C10" s="93" t="s">
        <v>1210</v>
      </c>
      <c r="D10" s="33" t="s">
        <v>72</v>
      </c>
      <c r="E10" s="33" t="s">
        <v>201</v>
      </c>
      <c r="F10" s="324" t="s">
        <v>1211</v>
      </c>
      <c r="G10" s="93" t="s">
        <v>1212</v>
      </c>
      <c r="H10" s="33" t="s">
        <v>76</v>
      </c>
      <c r="I10" s="94" t="s">
        <v>1213</v>
      </c>
      <c r="J10" s="130" t="s">
        <v>78</v>
      </c>
      <c r="K10" s="33" t="s">
        <v>79</v>
      </c>
      <c r="L10" s="33" t="s">
        <v>79</v>
      </c>
      <c r="M10" s="109" t="s">
        <v>78</v>
      </c>
      <c r="N10" s="109" t="s">
        <v>78</v>
      </c>
      <c r="O10" s="62">
        <v>0</v>
      </c>
      <c r="P10" s="62">
        <v>0</v>
      </c>
      <c r="Q10" s="116">
        <v>0</v>
      </c>
      <c r="R10" s="109">
        <v>0</v>
      </c>
      <c r="S10" s="33" t="s">
        <v>90</v>
      </c>
      <c r="T10" s="33" t="s">
        <v>97</v>
      </c>
      <c r="U10" s="33" t="s">
        <v>98</v>
      </c>
      <c r="V10" s="33" t="s">
        <v>98</v>
      </c>
      <c r="W10" s="33" t="s">
        <v>78</v>
      </c>
      <c r="X10" s="33" t="s">
        <v>78</v>
      </c>
      <c r="Y10" s="4"/>
      <c r="Z10" s="33" t="s">
        <v>137</v>
      </c>
      <c r="AA10" s="475" t="s">
        <v>1195</v>
      </c>
      <c r="AB10" s="171">
        <v>0</v>
      </c>
      <c r="AC10" s="28"/>
      <c r="AD10" s="28"/>
      <c r="AE10" s="63">
        <v>0</v>
      </c>
      <c r="AF10" s="28"/>
      <c r="AG10" s="28"/>
      <c r="AH10" s="62">
        <f t="shared" si="0"/>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ht="45" x14ac:dyDescent="0.25">
      <c r="B11" s="93" t="s">
        <v>1190</v>
      </c>
      <c r="C11" s="72" t="s">
        <v>1214</v>
      </c>
      <c r="D11" s="33" t="s">
        <v>72</v>
      </c>
      <c r="E11" s="33" t="s">
        <v>201</v>
      </c>
      <c r="F11" s="89" t="s">
        <v>1215</v>
      </c>
      <c r="G11" s="93" t="s">
        <v>1216</v>
      </c>
      <c r="H11" s="33" t="s">
        <v>76</v>
      </c>
      <c r="I11" s="94" t="s">
        <v>1217</v>
      </c>
      <c r="J11" s="130" t="s">
        <v>78</v>
      </c>
      <c r="K11" s="33" t="s">
        <v>79</v>
      </c>
      <c r="L11" s="33" t="s">
        <v>79</v>
      </c>
      <c r="M11" s="109" t="s">
        <v>78</v>
      </c>
      <c r="N11" s="109" t="s">
        <v>78</v>
      </c>
      <c r="O11" s="62">
        <v>0</v>
      </c>
      <c r="P11" s="62">
        <v>0</v>
      </c>
      <c r="Q11" s="116">
        <v>0</v>
      </c>
      <c r="R11" s="109">
        <v>0</v>
      </c>
      <c r="S11" s="33" t="s">
        <v>90</v>
      </c>
      <c r="T11" s="33" t="s">
        <v>97</v>
      </c>
      <c r="U11" s="33" t="s">
        <v>81</v>
      </c>
      <c r="V11" s="33" t="s">
        <v>98</v>
      </c>
      <c r="W11" s="33" t="s">
        <v>78</v>
      </c>
      <c r="X11" s="33" t="s">
        <v>78</v>
      </c>
      <c r="Y11" s="4"/>
      <c r="Z11" s="33" t="s">
        <v>137</v>
      </c>
      <c r="AA11" s="475" t="s">
        <v>1218</v>
      </c>
      <c r="AB11" s="171">
        <v>400000000</v>
      </c>
      <c r="AC11" s="28"/>
      <c r="AD11" s="28"/>
      <c r="AE11" s="63">
        <v>96000000</v>
      </c>
      <c r="AF11" s="28"/>
      <c r="AG11" s="28"/>
      <c r="AH11" s="62">
        <f t="shared" si="0"/>
        <v>496000000</v>
      </c>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45" x14ac:dyDescent="0.25">
      <c r="B12" s="93" t="s">
        <v>1190</v>
      </c>
      <c r="C12" s="72" t="s">
        <v>1214</v>
      </c>
      <c r="D12" s="33" t="s">
        <v>72</v>
      </c>
      <c r="E12" s="33" t="s">
        <v>73</v>
      </c>
      <c r="F12" s="324" t="s">
        <v>1219</v>
      </c>
      <c r="G12" s="72" t="s">
        <v>1220</v>
      </c>
      <c r="H12" s="33" t="s">
        <v>76</v>
      </c>
      <c r="I12" s="94" t="s">
        <v>1221</v>
      </c>
      <c r="J12" s="130" t="s">
        <v>78</v>
      </c>
      <c r="K12" s="33" t="s">
        <v>79</v>
      </c>
      <c r="L12" s="33" t="s">
        <v>79</v>
      </c>
      <c r="M12" s="109" t="s">
        <v>78</v>
      </c>
      <c r="N12" s="109" t="s">
        <v>78</v>
      </c>
      <c r="O12" s="62">
        <v>0</v>
      </c>
      <c r="P12" s="62">
        <v>0</v>
      </c>
      <c r="Q12" s="116">
        <v>0</v>
      </c>
      <c r="R12" s="109">
        <v>0</v>
      </c>
      <c r="S12" s="33" t="s">
        <v>90</v>
      </c>
      <c r="T12" s="33" t="s">
        <v>97</v>
      </c>
      <c r="U12" s="33" t="s">
        <v>98</v>
      </c>
      <c r="V12" s="33" t="s">
        <v>98</v>
      </c>
      <c r="W12" s="33" t="s">
        <v>78</v>
      </c>
      <c r="X12" s="33" t="s">
        <v>78</v>
      </c>
      <c r="Y12" s="4"/>
      <c r="Z12" s="33" t="s">
        <v>137</v>
      </c>
      <c r="AA12" s="348" t="s">
        <v>1222</v>
      </c>
      <c r="AB12" s="171">
        <v>0</v>
      </c>
      <c r="AC12" s="28"/>
      <c r="AD12" s="28"/>
      <c r="AE12" s="63">
        <v>0</v>
      </c>
      <c r="AF12" s="28"/>
      <c r="AG12" s="28"/>
      <c r="AH12" s="62">
        <f t="shared" si="0"/>
        <v>0</v>
      </c>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ht="30" x14ac:dyDescent="0.25">
      <c r="B13" s="93" t="s">
        <v>1190</v>
      </c>
      <c r="C13" s="93" t="s">
        <v>1223</v>
      </c>
      <c r="D13" s="33" t="s">
        <v>72</v>
      </c>
      <c r="E13" s="33" t="s">
        <v>201</v>
      </c>
      <c r="F13" s="84" t="s">
        <v>1224</v>
      </c>
      <c r="G13" s="93" t="s">
        <v>1225</v>
      </c>
      <c r="H13" s="33" t="s">
        <v>76</v>
      </c>
      <c r="I13" s="94" t="s">
        <v>1226</v>
      </c>
      <c r="J13" s="130" t="s">
        <v>78</v>
      </c>
      <c r="K13" s="33" t="s">
        <v>79</v>
      </c>
      <c r="L13" s="33" t="s">
        <v>79</v>
      </c>
      <c r="M13" s="109" t="s">
        <v>78</v>
      </c>
      <c r="N13" s="109" t="s">
        <v>78</v>
      </c>
      <c r="O13" s="62">
        <v>0</v>
      </c>
      <c r="P13" s="62">
        <v>0</v>
      </c>
      <c r="Q13" s="116">
        <v>0</v>
      </c>
      <c r="R13" s="109">
        <v>0</v>
      </c>
      <c r="S13" s="33" t="s">
        <v>90</v>
      </c>
      <c r="T13" s="33" t="s">
        <v>97</v>
      </c>
      <c r="U13" s="33" t="s">
        <v>98</v>
      </c>
      <c r="V13" s="33" t="s">
        <v>98</v>
      </c>
      <c r="W13" s="33" t="s">
        <v>78</v>
      </c>
      <c r="X13" s="33" t="s">
        <v>78</v>
      </c>
      <c r="Y13" s="4"/>
      <c r="Z13" s="33" t="s">
        <v>137</v>
      </c>
      <c r="AA13" s="348" t="s">
        <v>1222</v>
      </c>
      <c r="AB13" s="171">
        <v>0</v>
      </c>
      <c r="AC13" s="28"/>
      <c r="AD13" s="28"/>
      <c r="AE13" s="63">
        <v>0</v>
      </c>
      <c r="AF13" s="28"/>
      <c r="AG13" s="28"/>
      <c r="AH13" s="62">
        <f t="shared" si="0"/>
        <v>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ht="60" x14ac:dyDescent="0.25">
      <c r="B14" s="93" t="s">
        <v>1190</v>
      </c>
      <c r="C14" s="72" t="s">
        <v>1227</v>
      </c>
      <c r="D14" s="33" t="s">
        <v>72</v>
      </c>
      <c r="E14" s="33" t="s">
        <v>201</v>
      </c>
      <c r="F14" s="76" t="s">
        <v>1228</v>
      </c>
      <c r="G14" s="93" t="s">
        <v>1229</v>
      </c>
      <c r="H14" s="33" t="s">
        <v>76</v>
      </c>
      <c r="I14" s="94" t="s">
        <v>1230</v>
      </c>
      <c r="J14" s="130" t="s">
        <v>78</v>
      </c>
      <c r="K14" s="33" t="s">
        <v>79</v>
      </c>
      <c r="L14" s="33" t="s">
        <v>79</v>
      </c>
      <c r="M14" s="109" t="s">
        <v>78</v>
      </c>
      <c r="N14" s="109" t="s">
        <v>78</v>
      </c>
      <c r="O14" s="62">
        <v>0</v>
      </c>
      <c r="P14" s="62">
        <v>0</v>
      </c>
      <c r="Q14" s="116">
        <v>0</v>
      </c>
      <c r="R14" s="109">
        <v>0</v>
      </c>
      <c r="S14" s="33" t="s">
        <v>90</v>
      </c>
      <c r="T14" s="33" t="s">
        <v>97</v>
      </c>
      <c r="U14" s="33" t="s">
        <v>98</v>
      </c>
      <c r="V14" s="33" t="s">
        <v>98</v>
      </c>
      <c r="W14" s="33" t="s">
        <v>78</v>
      </c>
      <c r="X14" s="33" t="s">
        <v>78</v>
      </c>
      <c r="Y14" s="4"/>
      <c r="Z14" s="33" t="s">
        <v>137</v>
      </c>
      <c r="AA14" s="474" t="s">
        <v>1231</v>
      </c>
      <c r="AB14" s="171">
        <v>0</v>
      </c>
      <c r="AC14" s="28"/>
      <c r="AD14" s="28"/>
      <c r="AE14" s="63">
        <v>0</v>
      </c>
      <c r="AF14" s="28"/>
      <c r="AG14" s="28"/>
      <c r="AH14" s="62">
        <f t="shared" si="0"/>
        <v>0</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45" x14ac:dyDescent="0.25">
      <c r="B15" s="5" t="s">
        <v>1232</v>
      </c>
      <c r="C15" s="5" t="s">
        <v>1233</v>
      </c>
      <c r="D15" s="33" t="s">
        <v>72</v>
      </c>
      <c r="E15" s="33" t="s">
        <v>73</v>
      </c>
      <c r="F15" s="476" t="s">
        <v>1234</v>
      </c>
      <c r="G15" s="93" t="s">
        <v>1235</v>
      </c>
      <c r="H15" s="33" t="s">
        <v>76</v>
      </c>
      <c r="I15" s="94" t="s">
        <v>1236</v>
      </c>
      <c r="J15" s="130" t="s">
        <v>78</v>
      </c>
      <c r="K15" s="33" t="s">
        <v>79</v>
      </c>
      <c r="L15" s="33" t="s">
        <v>79</v>
      </c>
      <c r="M15" s="109" t="s">
        <v>78</v>
      </c>
      <c r="N15" s="109" t="s">
        <v>78</v>
      </c>
      <c r="O15" s="62">
        <v>0</v>
      </c>
      <c r="P15" s="62">
        <v>0</v>
      </c>
      <c r="Q15" s="116">
        <v>0</v>
      </c>
      <c r="R15" s="109">
        <v>0</v>
      </c>
      <c r="S15" s="33" t="s">
        <v>90</v>
      </c>
      <c r="T15" s="33" t="s">
        <v>97</v>
      </c>
      <c r="U15" s="33" t="s">
        <v>98</v>
      </c>
      <c r="V15" s="33" t="s">
        <v>98</v>
      </c>
      <c r="W15" s="33" t="s">
        <v>78</v>
      </c>
      <c r="X15" s="33" t="s">
        <v>78</v>
      </c>
      <c r="Y15" s="4"/>
      <c r="Z15" s="33" t="s">
        <v>137</v>
      </c>
      <c r="AA15" s="474" t="s">
        <v>1237</v>
      </c>
      <c r="AB15" s="171">
        <v>0</v>
      </c>
      <c r="AC15" s="28"/>
      <c r="AD15" s="28"/>
      <c r="AE15" s="63">
        <v>0</v>
      </c>
      <c r="AF15" s="28"/>
      <c r="AG15" s="28"/>
      <c r="AH15" s="62">
        <f t="shared" si="0"/>
        <v>0</v>
      </c>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ht="30" x14ac:dyDescent="0.25">
      <c r="B16" s="93" t="s">
        <v>1190</v>
      </c>
      <c r="C16" s="93" t="s">
        <v>1238</v>
      </c>
      <c r="D16" s="33" t="s">
        <v>72</v>
      </c>
      <c r="E16" s="33" t="s">
        <v>201</v>
      </c>
      <c r="F16" s="84" t="s">
        <v>1239</v>
      </c>
      <c r="G16" s="93" t="s">
        <v>1240</v>
      </c>
      <c r="H16" s="33" t="s">
        <v>76</v>
      </c>
      <c r="I16" s="94" t="s">
        <v>1241</v>
      </c>
      <c r="J16" s="130" t="s">
        <v>78</v>
      </c>
      <c r="K16" s="33" t="s">
        <v>79</v>
      </c>
      <c r="L16" s="33" t="s">
        <v>79</v>
      </c>
      <c r="M16" s="109" t="s">
        <v>78</v>
      </c>
      <c r="N16" s="109" t="s">
        <v>78</v>
      </c>
      <c r="O16" s="62">
        <v>0</v>
      </c>
      <c r="P16" s="62">
        <v>0</v>
      </c>
      <c r="Q16" s="116">
        <v>0</v>
      </c>
      <c r="R16" s="109">
        <v>0</v>
      </c>
      <c r="S16" s="33" t="s">
        <v>90</v>
      </c>
      <c r="T16" s="33" t="s">
        <v>97</v>
      </c>
      <c r="U16" s="33" t="s">
        <v>98</v>
      </c>
      <c r="V16" s="33" t="s">
        <v>98</v>
      </c>
      <c r="W16" s="33" t="s">
        <v>78</v>
      </c>
      <c r="X16" s="33" t="s">
        <v>78</v>
      </c>
      <c r="Y16" s="4"/>
      <c r="Z16" s="33" t="s">
        <v>137</v>
      </c>
      <c r="AA16" s="475" t="s">
        <v>1242</v>
      </c>
      <c r="AB16" s="171">
        <v>0</v>
      </c>
      <c r="AC16" s="28"/>
      <c r="AD16" s="28"/>
      <c r="AE16" s="63">
        <v>0</v>
      </c>
      <c r="AF16" s="28"/>
      <c r="AG16" s="28"/>
      <c r="AH16" s="62">
        <f t="shared" si="0"/>
        <v>0</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93" t="s">
        <v>1190</v>
      </c>
      <c r="C17" s="93" t="s">
        <v>1243</v>
      </c>
      <c r="D17" s="33" t="s">
        <v>72</v>
      </c>
      <c r="E17" s="33" t="s">
        <v>201</v>
      </c>
      <c r="F17" s="324" t="s">
        <v>1244</v>
      </c>
      <c r="G17" s="93" t="s">
        <v>1245</v>
      </c>
      <c r="H17" s="33" t="s">
        <v>76</v>
      </c>
      <c r="I17" s="94" t="s">
        <v>1246</v>
      </c>
      <c r="J17" s="130" t="s">
        <v>78</v>
      </c>
      <c r="K17" s="33" t="s">
        <v>79</v>
      </c>
      <c r="L17" s="33" t="s">
        <v>79</v>
      </c>
      <c r="M17" s="109" t="s">
        <v>78</v>
      </c>
      <c r="N17" s="109" t="s">
        <v>78</v>
      </c>
      <c r="O17" s="62">
        <v>0</v>
      </c>
      <c r="P17" s="62">
        <v>0</v>
      </c>
      <c r="Q17" s="116">
        <v>0</v>
      </c>
      <c r="R17" s="109">
        <v>0</v>
      </c>
      <c r="S17" s="33" t="s">
        <v>90</v>
      </c>
      <c r="T17" s="33" t="s">
        <v>97</v>
      </c>
      <c r="U17" s="33" t="s">
        <v>81</v>
      </c>
      <c r="V17" s="33" t="s">
        <v>98</v>
      </c>
      <c r="W17" s="33" t="s">
        <v>78</v>
      </c>
      <c r="X17" s="33" t="s">
        <v>78</v>
      </c>
      <c r="Y17" s="4"/>
      <c r="Z17" s="33" t="s">
        <v>137</v>
      </c>
      <c r="AA17" s="474" t="s">
        <v>1247</v>
      </c>
      <c r="AB17" s="62">
        <v>450000000</v>
      </c>
      <c r="AC17" s="28"/>
      <c r="AD17" s="28"/>
      <c r="AE17" s="63">
        <v>99000000</v>
      </c>
      <c r="AF17" s="28"/>
      <c r="AG17" s="28"/>
      <c r="AH17" s="62">
        <f t="shared" si="0"/>
        <v>549000000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30" x14ac:dyDescent="0.25">
      <c r="B18" s="93" t="s">
        <v>1190</v>
      </c>
      <c r="C18" s="93" t="s">
        <v>1248</v>
      </c>
      <c r="D18" s="33" t="s">
        <v>72</v>
      </c>
      <c r="E18" s="33" t="s">
        <v>201</v>
      </c>
      <c r="F18" s="324" t="s">
        <v>1249</v>
      </c>
      <c r="G18" s="93" t="s">
        <v>1250</v>
      </c>
      <c r="H18" s="33" t="s">
        <v>76</v>
      </c>
      <c r="I18" s="94" t="s">
        <v>1251</v>
      </c>
      <c r="J18" s="130" t="s">
        <v>78</v>
      </c>
      <c r="K18" s="33" t="s">
        <v>79</v>
      </c>
      <c r="L18" s="33" t="s">
        <v>79</v>
      </c>
      <c r="M18" s="109" t="s">
        <v>78</v>
      </c>
      <c r="N18" s="109" t="s">
        <v>78</v>
      </c>
      <c r="O18" s="62">
        <v>0</v>
      </c>
      <c r="P18" s="62">
        <v>0</v>
      </c>
      <c r="Q18" s="116">
        <v>0</v>
      </c>
      <c r="R18" s="109">
        <v>0</v>
      </c>
      <c r="S18" s="33" t="s">
        <v>90</v>
      </c>
      <c r="T18" s="33" t="s">
        <v>97</v>
      </c>
      <c r="U18" s="33" t="s">
        <v>98</v>
      </c>
      <c r="V18" s="33" t="s">
        <v>98</v>
      </c>
      <c r="W18" s="33" t="s">
        <v>78</v>
      </c>
      <c r="X18" s="33" t="s">
        <v>78</v>
      </c>
      <c r="Y18" s="4"/>
      <c r="Z18" s="33" t="s">
        <v>137</v>
      </c>
      <c r="AA18" s="475" t="s">
        <v>1252</v>
      </c>
      <c r="AB18" s="171">
        <v>0</v>
      </c>
      <c r="AC18" s="28"/>
      <c r="AD18" s="28"/>
      <c r="AE18" s="63">
        <v>0</v>
      </c>
      <c r="AF18" s="28"/>
      <c r="AG18" s="28"/>
      <c r="AH18" s="62">
        <f t="shared" si="0"/>
        <v>0</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ht="45" x14ac:dyDescent="0.25">
      <c r="B19" s="93" t="s">
        <v>1190</v>
      </c>
      <c r="C19" s="93" t="s">
        <v>1253</v>
      </c>
      <c r="D19" s="33" t="s">
        <v>72</v>
      </c>
      <c r="E19" s="33" t="s">
        <v>201</v>
      </c>
      <c r="F19" s="324" t="s">
        <v>1254</v>
      </c>
      <c r="G19" s="72" t="s">
        <v>1255</v>
      </c>
      <c r="H19" s="33" t="s">
        <v>76</v>
      </c>
      <c r="I19" s="94" t="s">
        <v>1256</v>
      </c>
      <c r="J19" s="130" t="s">
        <v>78</v>
      </c>
      <c r="K19" s="33" t="s">
        <v>79</v>
      </c>
      <c r="L19" s="33" t="s">
        <v>79</v>
      </c>
      <c r="M19" s="109" t="s">
        <v>78</v>
      </c>
      <c r="N19" s="109" t="s">
        <v>78</v>
      </c>
      <c r="O19" s="62">
        <v>0</v>
      </c>
      <c r="P19" s="62">
        <v>0</v>
      </c>
      <c r="Q19" s="116">
        <v>0</v>
      </c>
      <c r="R19" s="109">
        <v>0</v>
      </c>
      <c r="S19" s="33" t="s">
        <v>90</v>
      </c>
      <c r="T19" s="33" t="s">
        <v>97</v>
      </c>
      <c r="U19" s="33" t="s">
        <v>98</v>
      </c>
      <c r="V19" s="33" t="s">
        <v>98</v>
      </c>
      <c r="W19" s="33" t="s">
        <v>78</v>
      </c>
      <c r="X19" s="33" t="s">
        <v>78</v>
      </c>
      <c r="Y19" s="4"/>
      <c r="Z19" s="33" t="s">
        <v>137</v>
      </c>
      <c r="AA19" s="475" t="s">
        <v>1252</v>
      </c>
      <c r="AB19" s="171">
        <v>0</v>
      </c>
      <c r="AC19" s="28"/>
      <c r="AD19" s="28"/>
      <c r="AE19" s="63">
        <v>0</v>
      </c>
      <c r="AF19" s="28"/>
      <c r="AG19" s="28"/>
      <c r="AH19" s="62">
        <f t="shared" si="0"/>
        <v>0</v>
      </c>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ht="45" x14ac:dyDescent="0.25">
      <c r="B20" s="85" t="s">
        <v>1190</v>
      </c>
      <c r="C20" s="85" t="s">
        <v>1243</v>
      </c>
      <c r="D20" s="33" t="s">
        <v>72</v>
      </c>
      <c r="E20" s="33" t="s">
        <v>201</v>
      </c>
      <c r="F20" s="76" t="s">
        <v>1257</v>
      </c>
      <c r="G20" s="85" t="s">
        <v>1258</v>
      </c>
      <c r="H20" s="33" t="s">
        <v>76</v>
      </c>
      <c r="I20" s="86" t="s">
        <v>1259</v>
      </c>
      <c r="J20" s="130" t="s">
        <v>133</v>
      </c>
      <c r="K20" s="33" t="s">
        <v>90</v>
      </c>
      <c r="L20" s="33" t="s">
        <v>90</v>
      </c>
      <c r="M20" s="109" t="s">
        <v>96</v>
      </c>
      <c r="N20" s="362" t="s">
        <v>424</v>
      </c>
      <c r="O20" s="62">
        <v>0</v>
      </c>
      <c r="P20" s="62">
        <v>300000000</v>
      </c>
      <c r="Q20" s="116">
        <v>0</v>
      </c>
      <c r="R20" s="109">
        <v>0</v>
      </c>
      <c r="S20" s="33" t="s">
        <v>90</v>
      </c>
      <c r="T20" s="33" t="s">
        <v>91</v>
      </c>
      <c r="U20" s="33" t="s">
        <v>81</v>
      </c>
      <c r="V20" s="33" t="s">
        <v>98</v>
      </c>
      <c r="W20" s="33" t="s">
        <v>78</v>
      </c>
      <c r="X20" s="33" t="s">
        <v>78</v>
      </c>
      <c r="Y20" s="4">
        <v>45470</v>
      </c>
      <c r="Z20" s="33" t="s">
        <v>83</v>
      </c>
      <c r="AA20" s="474" t="s">
        <v>1260</v>
      </c>
      <c r="AB20" s="171">
        <v>300000000</v>
      </c>
      <c r="AC20" s="28" t="s">
        <v>103</v>
      </c>
      <c r="AD20" s="28" t="s">
        <v>103</v>
      </c>
      <c r="AE20" s="63">
        <v>66000000</v>
      </c>
      <c r="AF20" s="28" t="s">
        <v>103</v>
      </c>
      <c r="AG20" s="28" t="s">
        <v>103</v>
      </c>
      <c r="AH20" s="62">
        <f>AB20+AE20</f>
        <v>366000000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ht="30" x14ac:dyDescent="0.25">
      <c r="B21" s="5" t="s">
        <v>1232</v>
      </c>
      <c r="C21" s="5" t="s">
        <v>1261</v>
      </c>
      <c r="D21" s="33" t="s">
        <v>72</v>
      </c>
      <c r="E21" s="33" t="s">
        <v>73</v>
      </c>
      <c r="F21" s="476" t="s">
        <v>1262</v>
      </c>
      <c r="G21" s="93" t="s">
        <v>1263</v>
      </c>
      <c r="H21" s="33" t="s">
        <v>76</v>
      </c>
      <c r="I21" s="94"/>
      <c r="J21" s="130" t="s">
        <v>78</v>
      </c>
      <c r="K21" s="33" t="s">
        <v>79</v>
      </c>
      <c r="L21" s="33" t="s">
        <v>79</v>
      </c>
      <c r="M21" s="109" t="s">
        <v>78</v>
      </c>
      <c r="N21" s="109" t="s">
        <v>78</v>
      </c>
      <c r="O21" s="62">
        <v>0</v>
      </c>
      <c r="P21" s="62">
        <v>0</v>
      </c>
      <c r="Q21" s="116">
        <v>0</v>
      </c>
      <c r="R21" s="109">
        <v>0</v>
      </c>
      <c r="S21" s="33" t="s">
        <v>90</v>
      </c>
      <c r="T21" s="33" t="s">
        <v>97</v>
      </c>
      <c r="U21" s="33" t="s">
        <v>81</v>
      </c>
      <c r="V21" s="33" t="s">
        <v>98</v>
      </c>
      <c r="W21" s="33" t="s">
        <v>78</v>
      </c>
      <c r="X21" s="33" t="s">
        <v>78</v>
      </c>
      <c r="Y21" s="4"/>
      <c r="Z21" s="33" t="s">
        <v>137</v>
      </c>
      <c r="AA21" s="474" t="s">
        <v>1264</v>
      </c>
      <c r="AB21" s="171">
        <v>130000000</v>
      </c>
      <c r="AC21" s="28"/>
      <c r="AD21" s="28"/>
      <c r="AE21" s="63">
        <v>0</v>
      </c>
      <c r="AF21" s="28"/>
      <c r="AG21" s="28"/>
      <c r="AH21" s="62">
        <f t="shared" ref="AH21:AH23" si="1">+AB21+AE21</f>
        <v>130000000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ht="30" x14ac:dyDescent="0.25">
      <c r="B22" s="5" t="s">
        <v>1232</v>
      </c>
      <c r="C22" s="5" t="s">
        <v>1238</v>
      </c>
      <c r="D22" s="33" t="s">
        <v>72</v>
      </c>
      <c r="E22" s="33" t="s">
        <v>73</v>
      </c>
      <c r="F22" s="476" t="s">
        <v>1265</v>
      </c>
      <c r="G22" s="72" t="s">
        <v>1266</v>
      </c>
      <c r="H22" s="33" t="s">
        <v>76</v>
      </c>
      <c r="I22" s="94"/>
      <c r="J22" s="130" t="s">
        <v>78</v>
      </c>
      <c r="K22" s="33" t="s">
        <v>79</v>
      </c>
      <c r="L22" s="33" t="s">
        <v>79</v>
      </c>
      <c r="M22" s="109" t="s">
        <v>78</v>
      </c>
      <c r="N22" s="109" t="s">
        <v>78</v>
      </c>
      <c r="O22" s="62">
        <v>0</v>
      </c>
      <c r="P22" s="62">
        <v>0</v>
      </c>
      <c r="Q22" s="116">
        <v>0</v>
      </c>
      <c r="R22" s="109">
        <v>0</v>
      </c>
      <c r="S22" s="33" t="s">
        <v>90</v>
      </c>
      <c r="T22" s="33" t="s">
        <v>97</v>
      </c>
      <c r="U22" s="33" t="s">
        <v>81</v>
      </c>
      <c r="V22" s="33" t="s">
        <v>98</v>
      </c>
      <c r="W22" s="33" t="s">
        <v>78</v>
      </c>
      <c r="X22" s="33" t="s">
        <v>78</v>
      </c>
      <c r="Y22" s="4"/>
      <c r="Z22" s="33" t="s">
        <v>137</v>
      </c>
      <c r="AA22" s="474" t="s">
        <v>1267</v>
      </c>
      <c r="AB22" s="171">
        <v>130000000</v>
      </c>
      <c r="AC22" s="28"/>
      <c r="AD22" s="28"/>
      <c r="AE22" s="63">
        <v>0</v>
      </c>
      <c r="AF22" s="28"/>
      <c r="AG22" s="28"/>
      <c r="AH22" s="62">
        <f t="shared" si="1"/>
        <v>130000000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ht="30" x14ac:dyDescent="0.25">
      <c r="B23" s="5" t="s">
        <v>1232</v>
      </c>
      <c r="C23" s="5" t="s">
        <v>1268</v>
      </c>
      <c r="D23" s="33" t="s">
        <v>72</v>
      </c>
      <c r="E23" s="33" t="s">
        <v>73</v>
      </c>
      <c r="F23" s="476" t="s">
        <v>1269</v>
      </c>
      <c r="G23" s="93" t="s">
        <v>1270</v>
      </c>
      <c r="H23" s="33" t="s">
        <v>76</v>
      </c>
      <c r="I23" s="94" t="s">
        <v>1271</v>
      </c>
      <c r="J23" s="130" t="s">
        <v>78</v>
      </c>
      <c r="K23" s="33" t="s">
        <v>79</v>
      </c>
      <c r="L23" s="33" t="s">
        <v>79</v>
      </c>
      <c r="M23" s="109" t="s">
        <v>78</v>
      </c>
      <c r="N23" s="109" t="s">
        <v>78</v>
      </c>
      <c r="O23" s="62">
        <v>0</v>
      </c>
      <c r="P23" s="62">
        <v>0</v>
      </c>
      <c r="Q23" s="116">
        <v>0</v>
      </c>
      <c r="R23" s="109">
        <v>0</v>
      </c>
      <c r="S23" s="33" t="s">
        <v>90</v>
      </c>
      <c r="T23" s="33" t="s">
        <v>97</v>
      </c>
      <c r="U23" s="33" t="s">
        <v>98</v>
      </c>
      <c r="V23" s="33" t="s">
        <v>98</v>
      </c>
      <c r="W23" s="33" t="s">
        <v>78</v>
      </c>
      <c r="X23" s="33" t="s">
        <v>78</v>
      </c>
      <c r="Y23" s="4"/>
      <c r="Z23" s="33" t="s">
        <v>137</v>
      </c>
      <c r="AA23" s="475" t="s">
        <v>1195</v>
      </c>
      <c r="AB23" s="171">
        <v>0</v>
      </c>
      <c r="AC23" s="28"/>
      <c r="AD23" s="28"/>
      <c r="AE23" s="63">
        <v>0</v>
      </c>
      <c r="AF23" s="28"/>
      <c r="AG23" s="28"/>
      <c r="AH23" s="62">
        <f t="shared" si="1"/>
        <v>0</v>
      </c>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ht="30" x14ac:dyDescent="0.25">
      <c r="B24" s="86" t="s">
        <v>1232</v>
      </c>
      <c r="C24" s="86" t="s">
        <v>1243</v>
      </c>
      <c r="D24" s="95" t="s">
        <v>85</v>
      </c>
      <c r="E24" s="95" t="s">
        <v>93</v>
      </c>
      <c r="F24" s="471" t="s">
        <v>1272</v>
      </c>
      <c r="G24" s="85" t="s">
        <v>1273</v>
      </c>
      <c r="H24" s="95" t="s">
        <v>76</v>
      </c>
      <c r="I24" s="87" t="s">
        <v>1274</v>
      </c>
      <c r="J24" s="130" t="s">
        <v>133</v>
      </c>
      <c r="K24" s="33" t="s">
        <v>90</v>
      </c>
      <c r="L24" s="33" t="s">
        <v>90</v>
      </c>
      <c r="M24" s="109" t="s">
        <v>96</v>
      </c>
      <c r="N24" s="109" t="s">
        <v>140</v>
      </c>
      <c r="O24" s="62">
        <v>25000000</v>
      </c>
      <c r="P24" s="62">
        <v>981732991</v>
      </c>
      <c r="Q24" s="116">
        <v>1047</v>
      </c>
      <c r="R24" s="109">
        <f>+O24/Q24</f>
        <v>23877.745940783188</v>
      </c>
      <c r="S24" s="33" t="s">
        <v>90</v>
      </c>
      <c r="T24" s="33" t="s">
        <v>80</v>
      </c>
      <c r="U24" s="33" t="s">
        <v>98</v>
      </c>
      <c r="V24" s="33" t="s">
        <v>98</v>
      </c>
      <c r="W24" s="33" t="s">
        <v>90</v>
      </c>
      <c r="X24" s="33" t="s">
        <v>90</v>
      </c>
      <c r="Y24" s="4">
        <v>45470</v>
      </c>
      <c r="Z24" s="33" t="s">
        <v>83</v>
      </c>
      <c r="AA24" s="575" t="s">
        <v>1275</v>
      </c>
      <c r="AB24" s="7">
        <v>853751022</v>
      </c>
      <c r="AC24" s="28" t="s">
        <v>103</v>
      </c>
      <c r="AD24" s="28" t="s">
        <v>103</v>
      </c>
      <c r="AE24" s="63">
        <v>187825224</v>
      </c>
      <c r="AF24" s="28" t="s">
        <v>103</v>
      </c>
      <c r="AG24" s="28" t="s">
        <v>103</v>
      </c>
      <c r="AH24" s="62">
        <f>AB24+AE24</f>
        <v>1041576246</v>
      </c>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ht="30" x14ac:dyDescent="0.25">
      <c r="B25" s="93" t="s">
        <v>1190</v>
      </c>
      <c r="C25" s="50" t="s">
        <v>1200</v>
      </c>
      <c r="D25" s="33" t="s">
        <v>85</v>
      </c>
      <c r="E25" s="33" t="s">
        <v>93</v>
      </c>
      <c r="F25" s="72" t="s">
        <v>1276</v>
      </c>
      <c r="G25" s="93" t="s">
        <v>1277</v>
      </c>
      <c r="H25" s="33" t="s">
        <v>76</v>
      </c>
      <c r="I25" s="94" t="s">
        <v>1278</v>
      </c>
      <c r="J25" s="130" t="s">
        <v>78</v>
      </c>
      <c r="K25" s="33" t="s">
        <v>79</v>
      </c>
      <c r="L25" s="33" t="s">
        <v>79</v>
      </c>
      <c r="M25" s="109" t="s">
        <v>78</v>
      </c>
      <c r="N25" s="109" t="s">
        <v>78</v>
      </c>
      <c r="O25" s="62">
        <v>0</v>
      </c>
      <c r="P25" s="62">
        <v>0</v>
      </c>
      <c r="Q25" s="116">
        <v>0</v>
      </c>
      <c r="R25" s="109">
        <v>0</v>
      </c>
      <c r="S25" s="33" t="s">
        <v>90</v>
      </c>
      <c r="T25" s="33" t="s">
        <v>97</v>
      </c>
      <c r="U25" s="33" t="s">
        <v>98</v>
      </c>
      <c r="V25" s="33" t="s">
        <v>98</v>
      </c>
      <c r="W25" s="33"/>
      <c r="X25" s="33"/>
      <c r="Y25" s="4"/>
      <c r="Z25" s="33" t="s">
        <v>137</v>
      </c>
      <c r="AA25" s="475" t="s">
        <v>1195</v>
      </c>
      <c r="AB25" s="171">
        <v>0</v>
      </c>
      <c r="AC25" s="28"/>
      <c r="AD25" s="28"/>
      <c r="AE25" s="63">
        <v>0</v>
      </c>
      <c r="AF25" s="28"/>
      <c r="AG25" s="28"/>
      <c r="AH25" s="62">
        <f t="shared" ref="AH25:AH28" si="2">+AB25+AE25</f>
        <v>0</v>
      </c>
      <c r="AI25" s="27"/>
      <c r="AJ25" s="27"/>
      <c r="AK25" s="27"/>
      <c r="AL25" s="62"/>
      <c r="AM25" s="27"/>
      <c r="AN25" s="27"/>
      <c r="AO25" s="27"/>
      <c r="AP25" s="62"/>
      <c r="AQ25" s="4"/>
      <c r="AR25" s="4"/>
      <c r="AS25" s="62"/>
      <c r="AT25" s="64"/>
      <c r="AU25" s="62"/>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ht="30" x14ac:dyDescent="0.25">
      <c r="B26" s="93" t="s">
        <v>1190</v>
      </c>
      <c r="C26" s="93" t="s">
        <v>1223</v>
      </c>
      <c r="D26" s="33" t="s">
        <v>85</v>
      </c>
      <c r="E26" s="33" t="s">
        <v>93</v>
      </c>
      <c r="F26" s="93" t="s">
        <v>1279</v>
      </c>
      <c r="G26" s="93" t="s">
        <v>1280</v>
      </c>
      <c r="H26" s="33" t="s">
        <v>76</v>
      </c>
      <c r="I26" s="94" t="s">
        <v>1281</v>
      </c>
      <c r="J26" s="130" t="s">
        <v>78</v>
      </c>
      <c r="K26" s="33" t="s">
        <v>79</v>
      </c>
      <c r="L26" s="33" t="s">
        <v>79</v>
      </c>
      <c r="M26" s="109" t="s">
        <v>78</v>
      </c>
      <c r="N26" s="109" t="s">
        <v>78</v>
      </c>
      <c r="O26" s="62">
        <v>0</v>
      </c>
      <c r="P26" s="62">
        <v>0</v>
      </c>
      <c r="Q26" s="116">
        <v>0</v>
      </c>
      <c r="R26" s="109">
        <v>0</v>
      </c>
      <c r="S26" s="33" t="s">
        <v>90</v>
      </c>
      <c r="T26" s="33" t="s">
        <v>97</v>
      </c>
      <c r="U26" s="33" t="s">
        <v>98</v>
      </c>
      <c r="V26" s="33" t="s">
        <v>98</v>
      </c>
      <c r="W26" s="33"/>
      <c r="X26" s="33"/>
      <c r="Y26" s="4"/>
      <c r="Z26" s="33" t="s">
        <v>137</v>
      </c>
      <c r="AA26" s="475" t="s">
        <v>1195</v>
      </c>
      <c r="AB26" s="171">
        <v>0</v>
      </c>
      <c r="AC26" s="28"/>
      <c r="AD26" s="28"/>
      <c r="AE26" s="63">
        <v>0</v>
      </c>
      <c r="AF26" s="28"/>
      <c r="AG26" s="28"/>
      <c r="AH26" s="62">
        <f t="shared" si="2"/>
        <v>0</v>
      </c>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ht="30" x14ac:dyDescent="0.25">
      <c r="B27" s="93" t="s">
        <v>1190</v>
      </c>
      <c r="C27" s="93" t="s">
        <v>1223</v>
      </c>
      <c r="D27" s="33" t="s">
        <v>85</v>
      </c>
      <c r="E27" s="33" t="s">
        <v>93</v>
      </c>
      <c r="F27" s="93" t="s">
        <v>1282</v>
      </c>
      <c r="G27" s="93" t="s">
        <v>1283</v>
      </c>
      <c r="H27" s="33" t="s">
        <v>76</v>
      </c>
      <c r="I27" s="94" t="s">
        <v>1284</v>
      </c>
      <c r="J27" s="130" t="s">
        <v>78</v>
      </c>
      <c r="K27" s="33" t="s">
        <v>79</v>
      </c>
      <c r="L27" s="33" t="s">
        <v>79</v>
      </c>
      <c r="M27" s="109" t="s">
        <v>78</v>
      </c>
      <c r="N27" s="109" t="s">
        <v>78</v>
      </c>
      <c r="O27" s="62">
        <v>0</v>
      </c>
      <c r="P27" s="62">
        <v>0</v>
      </c>
      <c r="Q27" s="116">
        <v>0</v>
      </c>
      <c r="R27" s="109">
        <v>0</v>
      </c>
      <c r="S27" s="33" t="s">
        <v>90</v>
      </c>
      <c r="T27" s="33" t="s">
        <v>97</v>
      </c>
      <c r="U27" s="33" t="s">
        <v>98</v>
      </c>
      <c r="V27" s="33" t="s">
        <v>98</v>
      </c>
      <c r="W27" s="33"/>
      <c r="X27" s="33"/>
      <c r="Y27" s="4"/>
      <c r="Z27" s="33" t="s">
        <v>137</v>
      </c>
      <c r="AA27" s="475" t="s">
        <v>1195</v>
      </c>
      <c r="AB27" s="171">
        <v>0</v>
      </c>
      <c r="AC27" s="28"/>
      <c r="AD27" s="28"/>
      <c r="AE27" s="63">
        <v>0</v>
      </c>
      <c r="AF27" s="28"/>
      <c r="AG27" s="28"/>
      <c r="AH27" s="62">
        <f t="shared" si="2"/>
        <v>0</v>
      </c>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ht="30" x14ac:dyDescent="0.25">
      <c r="B28" s="54" t="s">
        <v>1232</v>
      </c>
      <c r="C28" s="54" t="s">
        <v>1243</v>
      </c>
      <c r="D28" s="33" t="s">
        <v>110</v>
      </c>
      <c r="E28" s="33" t="s">
        <v>938</v>
      </c>
      <c r="F28" s="473" t="s">
        <v>1285</v>
      </c>
      <c r="G28" s="72" t="s">
        <v>1286</v>
      </c>
      <c r="H28" s="33" t="s">
        <v>114</v>
      </c>
      <c r="I28" s="77"/>
      <c r="J28" s="130" t="s">
        <v>78</v>
      </c>
      <c r="K28" s="33" t="s">
        <v>79</v>
      </c>
      <c r="L28" s="33" t="s">
        <v>79</v>
      </c>
      <c r="M28" s="109" t="s">
        <v>78</v>
      </c>
      <c r="N28" s="109" t="s">
        <v>78</v>
      </c>
      <c r="O28" s="62">
        <v>0</v>
      </c>
      <c r="P28" s="62">
        <v>0</v>
      </c>
      <c r="Q28" s="116" t="s">
        <v>103</v>
      </c>
      <c r="R28" s="109" t="s">
        <v>103</v>
      </c>
      <c r="S28" s="33" t="s">
        <v>90</v>
      </c>
      <c r="T28" s="33" t="s">
        <v>91</v>
      </c>
      <c r="U28" s="33" t="s">
        <v>81</v>
      </c>
      <c r="V28" s="33" t="s">
        <v>98</v>
      </c>
      <c r="W28" s="33" t="s">
        <v>78</v>
      </c>
      <c r="X28" s="33" t="s">
        <v>78</v>
      </c>
      <c r="Y28" s="4">
        <v>45481</v>
      </c>
      <c r="Z28" s="33" t="s">
        <v>83</v>
      </c>
      <c r="AA28" s="32" t="s">
        <v>1287</v>
      </c>
      <c r="AB28" s="62">
        <v>179585996</v>
      </c>
      <c r="AC28" s="28"/>
      <c r="AD28" s="28"/>
      <c r="AE28" s="62">
        <v>35917199</v>
      </c>
      <c r="AF28" s="28"/>
      <c r="AG28" s="28"/>
      <c r="AH28" s="62">
        <f t="shared" si="2"/>
        <v>215503195</v>
      </c>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54"/>
      <c r="C29" s="54"/>
      <c r="D29" s="33"/>
      <c r="E29" s="33"/>
      <c r="F29" s="72"/>
      <c r="G29" s="72"/>
      <c r="H29" s="33"/>
      <c r="I29" s="77"/>
      <c r="J29" s="51"/>
      <c r="K29" s="33"/>
      <c r="L29" s="33"/>
      <c r="M29" s="109"/>
      <c r="N29" s="109"/>
      <c r="O29" s="62"/>
      <c r="P29" s="62"/>
      <c r="Q29" s="116"/>
      <c r="R29" s="109"/>
      <c r="S29" s="33"/>
      <c r="T29" s="33"/>
      <c r="U29" s="33"/>
      <c r="V29" s="33"/>
      <c r="W29" s="33"/>
      <c r="X29" s="33"/>
      <c r="Y29" s="4"/>
      <c r="Z29" s="33"/>
      <c r="AA29" s="32"/>
      <c r="AB29" s="63"/>
      <c r="AC29" s="28"/>
      <c r="AD29" s="4"/>
      <c r="AE29" s="63"/>
      <c r="AF29" s="28"/>
      <c r="AG29" s="4"/>
      <c r="AH29" s="62"/>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54"/>
      <c r="C30" s="54"/>
      <c r="D30" s="33"/>
      <c r="E30" s="33"/>
      <c r="F30" s="72"/>
      <c r="G30" s="72"/>
      <c r="H30" s="33"/>
      <c r="I30" s="77"/>
      <c r="J30" s="51"/>
      <c r="K30" s="33"/>
      <c r="L30" s="33"/>
      <c r="M30" s="109"/>
      <c r="N30" s="109"/>
      <c r="O30" s="62"/>
      <c r="P30" s="62"/>
      <c r="Q30" s="116"/>
      <c r="R30" s="109"/>
      <c r="S30" s="33"/>
      <c r="T30" s="33"/>
      <c r="U30" s="33"/>
      <c r="V30" s="33"/>
      <c r="W30" s="33"/>
      <c r="X30" s="33"/>
      <c r="Y30" s="4"/>
      <c r="Z30" s="33"/>
      <c r="AA30" s="32"/>
      <c r="AB30" s="63"/>
      <c r="AC30" s="28"/>
      <c r="AD30" s="4"/>
      <c r="AE30" s="63"/>
      <c r="AF30" s="28"/>
      <c r="AG30" s="4"/>
      <c r="AH30" s="62"/>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54"/>
      <c r="C31" s="54"/>
      <c r="D31" s="33"/>
      <c r="E31" s="33"/>
      <c r="F31" s="72"/>
      <c r="G31" s="72"/>
      <c r="H31" s="33"/>
      <c r="I31" s="77"/>
      <c r="J31" s="51"/>
      <c r="K31" s="33"/>
      <c r="L31" s="33"/>
      <c r="M31" s="109"/>
      <c r="N31" s="109"/>
      <c r="O31" s="62"/>
      <c r="P31" s="62"/>
      <c r="Q31" s="116"/>
      <c r="R31" s="109"/>
      <c r="S31" s="33"/>
      <c r="T31" s="33"/>
      <c r="U31" s="33"/>
      <c r="V31" s="33"/>
      <c r="W31" s="33"/>
      <c r="X31" s="33"/>
      <c r="Y31" s="4"/>
      <c r="Z31" s="33"/>
      <c r="AA31" s="32"/>
      <c r="AB31" s="63"/>
      <c r="AC31" s="28"/>
      <c r="AD31" s="4"/>
      <c r="AE31" s="63"/>
      <c r="AF31" s="28"/>
      <c r="AG31" s="4"/>
      <c r="AH31" s="62"/>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472"/>
      <c r="C32" s="54"/>
      <c r="D32" s="33"/>
      <c r="E32" s="33"/>
      <c r="F32" s="72"/>
      <c r="G32" s="72"/>
      <c r="H32" s="33"/>
      <c r="I32" s="77"/>
      <c r="J32" s="51"/>
      <c r="K32" s="33"/>
      <c r="L32" s="33"/>
      <c r="M32" s="109"/>
      <c r="N32" s="109"/>
      <c r="O32" s="62"/>
      <c r="P32" s="62"/>
      <c r="Q32" s="116"/>
      <c r="R32" s="109"/>
      <c r="S32" s="33"/>
      <c r="T32" s="33"/>
      <c r="U32" s="33"/>
      <c r="V32" s="33"/>
      <c r="W32" s="33"/>
      <c r="X32" s="33"/>
      <c r="Y32" s="4"/>
      <c r="Z32" s="33"/>
      <c r="AA32" s="32"/>
      <c r="AB32" s="63"/>
      <c r="AC32" s="28"/>
      <c r="AD32" s="4"/>
      <c r="AE32" s="63"/>
      <c r="AF32" s="28"/>
      <c r="AG32" s="4"/>
      <c r="AH32" s="62"/>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54"/>
      <c r="C33" s="54"/>
      <c r="D33" s="33"/>
      <c r="E33" s="33"/>
      <c r="F33" s="72"/>
      <c r="G33" s="72"/>
      <c r="H33" s="33"/>
      <c r="I33" s="77"/>
      <c r="J33" s="51"/>
      <c r="K33" s="33"/>
      <c r="L33" s="33"/>
      <c r="M33" s="109"/>
      <c r="N33" s="109"/>
      <c r="O33" s="62"/>
      <c r="P33" s="62"/>
      <c r="Q33" s="116"/>
      <c r="R33" s="109"/>
      <c r="S33" s="33"/>
      <c r="T33" s="33"/>
      <c r="U33" s="33"/>
      <c r="V33" s="33"/>
      <c r="W33" s="33"/>
      <c r="X33" s="33"/>
      <c r="Y33" s="4"/>
      <c r="Z33" s="33"/>
      <c r="AA33" s="32"/>
      <c r="AB33" s="63"/>
      <c r="AC33" s="28"/>
      <c r="AD33" s="4"/>
      <c r="AE33" s="63"/>
      <c r="AF33" s="28"/>
      <c r="AG33" s="4"/>
      <c r="AH33" s="62"/>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x14ac:dyDescent="0.25">
      <c r="B34" s="54"/>
      <c r="C34" s="54"/>
      <c r="D34" s="33"/>
      <c r="E34" s="33"/>
      <c r="F34" s="72"/>
      <c r="G34" s="72"/>
      <c r="H34" s="33"/>
      <c r="I34" s="77"/>
      <c r="J34" s="51"/>
      <c r="K34" s="33"/>
      <c r="L34" s="33"/>
      <c r="M34" s="109"/>
      <c r="N34" s="109"/>
      <c r="O34" s="62"/>
      <c r="P34" s="62"/>
      <c r="Q34" s="196"/>
      <c r="R34" s="196"/>
      <c r="S34" s="33"/>
      <c r="T34" s="33"/>
      <c r="U34" s="33"/>
      <c r="V34" s="33"/>
      <c r="W34" s="33"/>
      <c r="X34" s="33"/>
      <c r="Y34" s="4"/>
      <c r="Z34" s="33"/>
      <c r="AA34" s="32"/>
      <c r="AB34" s="63"/>
      <c r="AC34" s="28"/>
      <c r="AD34" s="4"/>
      <c r="AE34" s="63"/>
      <c r="AF34" s="28"/>
      <c r="AG34" s="4"/>
      <c r="AH34" s="62"/>
      <c r="AI34" s="27"/>
      <c r="AJ34" s="27"/>
      <c r="AK34" s="27"/>
      <c r="AL34" s="62"/>
      <c r="AM34" s="27"/>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x14ac:dyDescent="0.25">
      <c r="B35" s="54"/>
      <c r="C35" s="54"/>
      <c r="D35" s="33"/>
      <c r="E35" s="33"/>
      <c r="F35" s="72"/>
      <c r="G35" s="72"/>
      <c r="H35" s="33"/>
      <c r="I35" s="77"/>
      <c r="J35" s="51"/>
      <c r="K35" s="33"/>
      <c r="L35" s="33"/>
      <c r="M35" s="109"/>
      <c r="N35" s="109"/>
      <c r="O35" s="62"/>
      <c r="P35" s="62"/>
      <c r="Q35" s="196"/>
      <c r="R35" s="196"/>
      <c r="S35" s="33"/>
      <c r="T35" s="33"/>
      <c r="U35" s="33"/>
      <c r="V35" s="33"/>
      <c r="W35" s="33"/>
      <c r="X35" s="33"/>
      <c r="Y35" s="4"/>
      <c r="Z35" s="33"/>
      <c r="AA35" s="32"/>
      <c r="AB35" s="63"/>
      <c r="AC35" s="28"/>
      <c r="AD35" s="4"/>
      <c r="AE35" s="63"/>
      <c r="AF35" s="28"/>
      <c r="AG35" s="4"/>
      <c r="AH35" s="62"/>
      <c r="AI35" s="27"/>
      <c r="AJ35" s="27"/>
      <c r="AK35" s="27"/>
      <c r="AL35" s="62"/>
      <c r="AM35" s="27"/>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62"/>
      <c r="BP35" s="32"/>
    </row>
    <row r="36" spans="2:68" s="1" customFormat="1" x14ac:dyDescent="0.25">
      <c r="B36" s="54"/>
      <c r="C36" s="54"/>
      <c r="D36" s="33"/>
      <c r="E36" s="33"/>
      <c r="F36" s="72"/>
      <c r="G36" s="72"/>
      <c r="H36" s="33"/>
      <c r="I36" s="77"/>
      <c r="J36" s="51"/>
      <c r="K36" s="33"/>
      <c r="L36" s="33"/>
      <c r="M36" s="109"/>
      <c r="N36" s="109"/>
      <c r="O36" s="62"/>
      <c r="P36" s="62"/>
      <c r="Q36" s="196"/>
      <c r="R36" s="196"/>
      <c r="S36" s="33"/>
      <c r="T36" s="33"/>
      <c r="U36" s="33"/>
      <c r="V36" s="33"/>
      <c r="W36" s="33"/>
      <c r="X36" s="33"/>
      <c r="Y36" s="4"/>
      <c r="Z36" s="33"/>
      <c r="AA36" s="32"/>
      <c r="AB36" s="63"/>
      <c r="AC36" s="28"/>
      <c r="AD36" s="4"/>
      <c r="AE36" s="63"/>
      <c r="AF36" s="28"/>
      <c r="AG36" s="4"/>
      <c r="AH36" s="62"/>
      <c r="AI36" s="27"/>
      <c r="AJ36" s="27"/>
      <c r="AK36" s="27"/>
      <c r="AL36" s="62"/>
      <c r="AM36" s="27"/>
      <c r="AN36" s="27"/>
      <c r="AO36" s="27"/>
      <c r="AP36" s="62"/>
      <c r="AQ36" s="4"/>
      <c r="AR36" s="4"/>
      <c r="AS36" s="62"/>
      <c r="AT36" s="64"/>
      <c r="AU36" s="62"/>
      <c r="AV36" s="65"/>
      <c r="AW36" s="66"/>
      <c r="AX36" s="67"/>
      <c r="AY36" s="62"/>
      <c r="AZ36" s="66"/>
      <c r="BA36" s="66"/>
      <c r="BB36" s="66"/>
      <c r="BC36" s="27"/>
      <c r="BD36" s="62"/>
      <c r="BE36" s="66"/>
      <c r="BF36" s="66"/>
      <c r="BG36" s="67"/>
      <c r="BH36" s="62"/>
      <c r="BI36" s="66"/>
      <c r="BJ36" s="68"/>
      <c r="BK36" s="66"/>
      <c r="BL36" s="66"/>
      <c r="BM36" s="62"/>
      <c r="BN36" s="69"/>
      <c r="BO36" s="62"/>
      <c r="BP36" s="32"/>
    </row>
    <row r="37" spans="2:68" s="1" customFormat="1" x14ac:dyDescent="0.25">
      <c r="B37" s="54"/>
      <c r="C37" s="54"/>
      <c r="D37" s="33"/>
      <c r="E37" s="33"/>
      <c r="F37" s="72"/>
      <c r="G37" s="72"/>
      <c r="H37" s="33"/>
      <c r="I37" s="77"/>
      <c r="J37" s="51"/>
      <c r="K37" s="33"/>
      <c r="L37" s="33"/>
      <c r="M37" s="109"/>
      <c r="N37" s="109"/>
      <c r="O37" s="62"/>
      <c r="P37" s="62"/>
      <c r="Q37" s="196"/>
      <c r="R37" s="196"/>
      <c r="S37" s="33"/>
      <c r="T37" s="33"/>
      <c r="U37" s="33"/>
      <c r="V37" s="33"/>
      <c r="W37" s="33"/>
      <c r="X37" s="33"/>
      <c r="Y37" s="4"/>
      <c r="Z37" s="33"/>
      <c r="AA37" s="32"/>
      <c r="AB37" s="63"/>
      <c r="AC37" s="28"/>
      <c r="AD37" s="4"/>
      <c r="AE37" s="63"/>
      <c r="AF37" s="28"/>
      <c r="AG37" s="4"/>
      <c r="AH37" s="62"/>
      <c r="AI37" s="27"/>
      <c r="AJ37" s="27"/>
      <c r="AK37" s="27"/>
      <c r="AL37" s="62"/>
      <c r="AM37" s="27"/>
      <c r="AN37" s="27"/>
      <c r="AO37" s="27"/>
      <c r="AP37" s="62"/>
      <c r="AQ37" s="4"/>
      <c r="AR37" s="4"/>
      <c r="AS37" s="62"/>
      <c r="AT37" s="64"/>
      <c r="AU37" s="62"/>
      <c r="AV37" s="65"/>
      <c r="AW37" s="66"/>
      <c r="AX37" s="67"/>
      <c r="AY37" s="62"/>
      <c r="AZ37" s="66"/>
      <c r="BA37" s="66"/>
      <c r="BB37" s="66"/>
      <c r="BC37" s="27"/>
      <c r="BD37" s="62"/>
      <c r="BE37" s="66"/>
      <c r="BF37" s="66"/>
      <c r="BG37" s="67"/>
      <c r="BH37" s="62"/>
      <c r="BI37" s="66"/>
      <c r="BJ37" s="68"/>
      <c r="BK37" s="66"/>
      <c r="BL37" s="66"/>
      <c r="BM37" s="62"/>
      <c r="BN37" s="69"/>
      <c r="BO37" s="62"/>
      <c r="BP37" s="32"/>
    </row>
    <row r="38" spans="2:68" x14ac:dyDescent="0.25">
      <c r="B38" s="54"/>
      <c r="C38" s="54"/>
      <c r="D38" s="54"/>
      <c r="E38" s="54"/>
      <c r="F38" s="72"/>
      <c r="G38" s="72"/>
      <c r="H38" s="33"/>
      <c r="I38" s="77"/>
      <c r="J38" s="51"/>
      <c r="K38" s="33"/>
      <c r="L38" s="33"/>
      <c r="M38" s="109"/>
      <c r="N38" s="109"/>
      <c r="O38" s="62"/>
      <c r="P38" s="62"/>
      <c r="Q38" s="196"/>
      <c r="R38" s="196"/>
      <c r="S38" s="33"/>
      <c r="T38" s="33"/>
      <c r="U38" s="33"/>
      <c r="V38" s="33"/>
      <c r="W38" s="33"/>
      <c r="X38" s="33"/>
      <c r="Y38" s="4"/>
      <c r="Z38" s="33"/>
      <c r="AA38" s="32"/>
      <c r="AB38" s="63"/>
      <c r="AC38" s="28"/>
      <c r="AD38" s="4"/>
      <c r="AE38" s="63"/>
      <c r="AF38" s="28"/>
      <c r="AG38" s="4"/>
      <c r="AH38" s="62"/>
      <c r="AI38" s="27"/>
      <c r="AJ38" s="27"/>
      <c r="AK38" s="27"/>
      <c r="AL38" s="62"/>
      <c r="AM38" s="27"/>
      <c r="AN38" s="27"/>
      <c r="AO38" s="27"/>
      <c r="AP38" s="62"/>
      <c r="AQ38" s="4"/>
      <c r="AR38" s="4"/>
      <c r="AS38" s="62"/>
      <c r="AT38" s="64"/>
      <c r="AU38" s="62"/>
      <c r="AV38" s="65"/>
      <c r="AW38" s="66"/>
      <c r="AX38" s="67"/>
      <c r="AY38" s="62"/>
      <c r="AZ38" s="66"/>
      <c r="BA38" s="66"/>
      <c r="BB38" s="66"/>
      <c r="BC38" s="27"/>
      <c r="BD38" s="62"/>
      <c r="BE38" s="66"/>
      <c r="BF38" s="66"/>
      <c r="BG38" s="67"/>
      <c r="BH38" s="62"/>
      <c r="BI38" s="66"/>
      <c r="BJ38" s="68"/>
      <c r="BK38" s="66"/>
      <c r="BL38" s="66"/>
      <c r="BM38" s="62"/>
      <c r="BN38" s="69"/>
      <c r="BO38" s="62"/>
      <c r="BP38" s="32"/>
    </row>
  </sheetData>
  <autoFilter ref="B5:BP28" xr:uid="{00000000-0009-0000-0000-000009000000}"/>
  <mergeCells count="5">
    <mergeCell ref="AV3:BN3"/>
    <mergeCell ref="B4:I4"/>
    <mergeCell ref="AB3:AI3"/>
    <mergeCell ref="AJ3:AU3"/>
    <mergeCell ref="J4:R4"/>
  </mergeCells>
  <dataValidations count="16">
    <dataValidation type="list" allowBlank="1" showInputMessage="1" showErrorMessage="1" sqref="D28:D37" xr:uid="{00000000-0002-0000-0900-000000000000}">
      <formula1>"SRPA, PRIMERA INFANCIA, SEDES ADMINISTRATIVAS,ADOLESCENCIA Y JUVENTUD"</formula1>
    </dataValidation>
    <dataValidation type="list" allowBlank="1" showInputMessage="1" showErrorMessage="1" sqref="E28:E37" xr:uid="{00000000-0002-0000-0900-000001000000}">
      <formula1>"CDI, HI, CAE, CIP, CETRA, INTERNADO RAJ, CASAS POSTINSTITUCIONALES, CZ, REGIONAL, UNIDAD DE SERVICIO, CASA ATRAPASUEÑOS"</formula1>
    </dataValidation>
    <dataValidation type="list" allowBlank="1" showInputMessage="1" showErrorMessage="1" sqref="BH6:BH38" xr:uid="{00000000-0002-0000-0900-000002000000}">
      <formula1>"SI,NO"</formula1>
    </dataValidation>
    <dataValidation type="list" allowBlank="1" showInputMessage="1" showErrorMessage="1" sqref="AM6:AM38 AI6:AI38" xr:uid="{00000000-0002-0000-0900-000003000000}">
      <formula1>"ESTRUCTURACIÓN, PROCESO DE SELECCIÓN, EJECUCIÓN, TERMINADO"</formula1>
    </dataValidation>
    <dataValidation type="list" allowBlank="1" showInputMessage="1" showErrorMessage="1" sqref="Z6:Z38" xr:uid="{00000000-0002-0000-0900-000004000000}">
      <formula1>"FERRETERIA Y TODEROS, REGIONAL (TRASLADO), SEDE NACIONAL, FINDETER, NO REQUIERE, NO PRIORIZADA"</formula1>
    </dataValidation>
    <dataValidation type="list" allowBlank="1" showInputMessage="1" showErrorMessage="1" sqref="U6:V38" xr:uid="{00000000-0002-0000-0900-000005000000}">
      <formula1>"MOBILIARIO, ESTUDIOS Y DISEÑOS, REFORZAMIENTO ESTRUCTURAL, MANTENIMIENTOS BASICOS, MANTENIMIENTOS ESPECIALIZADOS, AMPLIACIÓN, MANTENIMIENTOS ELECTRICOS, NINGUNA"</formula1>
    </dataValidation>
    <dataValidation type="list" allowBlank="1" showInputMessage="1" showErrorMessage="1" sqref="S29:S38 S6:S27 K6:L38" xr:uid="{00000000-0002-0000-0900-000006000000}">
      <formula1>"SI, NO"</formula1>
    </dataValidation>
    <dataValidation type="list" allowBlank="1" showInputMessage="1" showErrorMessage="1" sqref="BL6:BL38 BB6:BB38 W6:X38" xr:uid="{00000000-0002-0000-0900-000007000000}">
      <formula1>"SI, NO, NO APLICA"</formula1>
    </dataValidation>
    <dataValidation type="list" allowBlank="1" showInputMessage="1" showErrorMessage="1" sqref="T6:T38" xr:uid="{00000000-0002-0000-0900-000008000000}">
      <formula1>"BAJO, MEDIO, ALTO"</formula1>
    </dataValidation>
    <dataValidation type="list" allowBlank="1" showInputMessage="1" showErrorMessage="1" sqref="H6:H38" xr:uid="{00000000-0002-0000-0900-000009000000}">
      <formula1>"PROPIA, ARRIENDO, COMODATO"</formula1>
    </dataValidation>
    <dataValidation type="list" allowBlank="1" showInputMessage="1" showErrorMessage="1" sqref="J29:J38" xr:uid="{00000000-0002-0000-0900-00000A000000}">
      <formula1>"NO APLICA, HACINAMIENTO, MALAS CONDICIONES DE LA INFRAESTRUCUTRA, RIESGOS EN LA INFRAESTRUCTURA, POR SOLICITUD DEL PROPIETARIO, TRASLADO A SEDE PROPIA."</formula1>
    </dataValidation>
    <dataValidation type="list" allowBlank="1" showInputMessage="1" showErrorMessage="1" sqref="D6:D27" xr:uid="{00000000-0002-0000-0900-00000B000000}">
      <formula1>"SRPA, PRIMERA INFANCIA, SEDES ADMINISTRATIVAS,ADOLESCENCIA Y JUVENTUD, DIRECCIÓN DE PROTECCIÓN "</formula1>
    </dataValidation>
    <dataValidation type="list" allowBlank="1" showInputMessage="1" showErrorMessage="1" sqref="E6:E27" xr:uid="{00000000-0002-0000-0900-00000C000000}">
      <formula1>"CDI, HI, CAE, CIP, CETRA, INTERNADO RAJ, CASAS POSTINSTITUCIONALES, CZ, REGIONAL, UNIDAD DE SERVICIO, CASA ATRAPASUEÑOS, CASA DE LA MADRE Y EL NIÑO, CETI"</formula1>
    </dataValidation>
    <dataValidation type="list" allowBlank="1" showInputMessage="1" showErrorMessage="1" sqref="N6:N38" xr:uid="{00000000-0002-0000-0900-00000D000000}">
      <formula1>"NO APLICA, BUSQUEDA INMUEBLE, VISITA, CONCEPTO, MESA TECNICA, REMISIÓN SG, RECURSO TRASLADADO"</formula1>
    </dataValidation>
    <dataValidation type="list" allowBlank="1" showInputMessage="1" showErrorMessage="1" sqref="M6:M38" xr:uid="{00000000-0002-0000-0900-00000E000000}">
      <formula1>"ARRIENDO, ADECUACIÓN, NO APLICA"</formula1>
    </dataValidation>
    <dataValidation type="list" allowBlank="1" showInputMessage="1" showErrorMessage="1" sqref="J6:J28" xr:uid="{00000000-0002-0000-0900-00000F000000}">
      <formula1>"NO APLICA, HACINAMIENTO, HACINAMIENTO Y MALAS CONDICIONES DE LA INFRAESTRUCTURA,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92D050"/>
  </sheetPr>
  <dimension ref="B1:BP56"/>
  <sheetViews>
    <sheetView zoomScale="64" zoomScaleNormal="90" workbookViewId="0">
      <pane xSplit="6" topLeftCell="G1" activePane="topRight" state="frozen"/>
      <selection activeCell="K32" sqref="K32"/>
      <selection pane="topRight" activeCell="K32" sqref="K32"/>
    </sheetView>
  </sheetViews>
  <sheetFormatPr baseColWidth="10" defaultColWidth="11.28515625" defaultRowHeight="15" customHeight="1" x14ac:dyDescent="0.25"/>
  <cols>
    <col min="1" max="1" width="3" customWidth="1"/>
    <col min="2" max="2" width="13.28515625" style="241" bestFit="1" customWidth="1"/>
    <col min="3" max="3" width="13.7109375" style="241" bestFit="1" customWidth="1"/>
    <col min="4" max="4" width="15.28515625" style="241" customWidth="1"/>
    <col min="5" max="5" width="16.28515625" style="241" customWidth="1"/>
    <col min="6" max="6" width="20.28515625" style="375" customWidth="1"/>
    <col min="7" max="7" width="16.7109375" style="241" customWidth="1"/>
    <col min="8" max="8" width="18.7109375" style="241" customWidth="1"/>
    <col min="9" max="9" width="13.7109375" style="241" customWidth="1"/>
    <col min="10" max="10" width="17.7109375" style="241" customWidth="1"/>
    <col min="11" max="11" width="14.7109375" style="2" customWidth="1"/>
    <col min="12" max="12" width="21.28515625" style="2" customWidth="1"/>
    <col min="13" max="14" width="14.7109375" style="2" customWidth="1"/>
    <col min="15" max="15" width="21.7109375" style="241" customWidth="1"/>
    <col min="16" max="16" width="25.7109375" style="241" customWidth="1"/>
    <col min="17" max="17" width="18.7109375" style="2" customWidth="1"/>
    <col min="18" max="18" width="19.28515625" style="2" customWidth="1"/>
    <col min="19" max="19" width="30.28515625" style="241" customWidth="1"/>
    <col min="20" max="24" width="26.28515625" style="241" customWidth="1"/>
    <col min="25" max="25" width="32.28515625" style="242" customWidth="1"/>
    <col min="26" max="26" width="32.28515625" style="241" customWidth="1"/>
    <col min="27" max="27" width="77.28515625" style="241" customWidth="1"/>
    <col min="28" max="28" width="23.7109375" style="241" customWidth="1"/>
    <col min="29" max="29" width="14.28515625" style="241" customWidth="1"/>
    <col min="30" max="30" width="19.7109375" style="241" customWidth="1"/>
    <col min="31" max="31" width="23.28515625" style="241" customWidth="1"/>
    <col min="32" max="32" width="18.28515625" style="241" bestFit="1" customWidth="1"/>
    <col min="33" max="33" width="19.7109375" style="241" customWidth="1"/>
    <col min="34" max="34" width="23" style="241" bestFit="1" customWidth="1"/>
    <col min="35" max="35" width="23" style="241" customWidth="1"/>
    <col min="36" max="37" width="19.7109375" style="241" customWidth="1"/>
    <col min="38" max="38" width="19.7109375" style="243" customWidth="1"/>
    <col min="39" max="39" width="20.28515625" style="241" customWidth="1"/>
    <col min="40" max="41" width="21.7109375" style="241" customWidth="1"/>
    <col min="42" max="42" width="19.7109375" style="243" customWidth="1"/>
    <col min="43" max="44" width="19.7109375" style="241" customWidth="1"/>
    <col min="45" max="45" width="19.7109375" style="243" customWidth="1"/>
    <col min="46" max="46" width="19.7109375" style="244" customWidth="1"/>
    <col min="47" max="47" width="19.7109375" style="243" customWidth="1"/>
    <col min="48" max="49" width="21.7109375" style="241" customWidth="1"/>
    <col min="50" max="50" width="19.7109375" style="241" customWidth="1"/>
    <col min="51" max="58" width="19.7109375" style="243" customWidth="1"/>
    <col min="59" max="59" width="19.7109375" style="241" customWidth="1"/>
    <col min="60" max="64" width="19.7109375" style="243" customWidth="1"/>
    <col min="65" max="67" width="21.7109375" style="243" customWidth="1"/>
    <col min="68" max="68" width="36.28515625" style="241" customWidth="1"/>
  </cols>
  <sheetData>
    <row r="1" spans="2:68" ht="8.65" customHeight="1" x14ac:dyDescent="0.25"/>
    <row r="2" spans="2:68" ht="8.65" customHeight="1" x14ac:dyDescent="0.25"/>
    <row r="3" spans="2:68" ht="17.25" customHeight="1" x14ac:dyDescent="0.25">
      <c r="E3" s="245"/>
      <c r="F3" s="376"/>
      <c r="G3" s="246"/>
      <c r="H3" s="246"/>
      <c r="I3" s="246"/>
      <c r="J3" s="246"/>
      <c r="K3" s="34"/>
      <c r="L3" s="34"/>
      <c r="M3" s="34"/>
      <c r="N3" s="34"/>
      <c r="O3" s="246"/>
      <c r="P3" s="246"/>
      <c r="Q3" s="34"/>
      <c r="R3" s="34"/>
      <c r="S3" s="246"/>
      <c r="T3" s="246"/>
      <c r="U3" s="246"/>
      <c r="V3" s="246"/>
      <c r="W3" s="246"/>
      <c r="X3" s="246"/>
      <c r="Y3" s="247"/>
      <c r="Z3" s="246"/>
      <c r="AA3" s="246" t="s">
        <v>0</v>
      </c>
      <c r="AB3" s="659"/>
      <c r="AC3" s="659"/>
      <c r="AD3" s="659"/>
      <c r="AE3" s="659"/>
      <c r="AF3" s="659"/>
      <c r="AG3" s="659"/>
      <c r="AH3" s="659"/>
      <c r="AI3" s="659"/>
      <c r="AJ3" s="660"/>
      <c r="AK3" s="660"/>
      <c r="AL3" s="660"/>
      <c r="AM3" s="660"/>
      <c r="AN3" s="660"/>
      <c r="AO3" s="660"/>
      <c r="AP3" s="660"/>
      <c r="AQ3" s="660"/>
      <c r="AR3" s="660"/>
      <c r="AS3" s="660"/>
      <c r="AT3" s="660"/>
      <c r="AU3" s="660"/>
      <c r="AV3" s="661" t="s">
        <v>1</v>
      </c>
      <c r="AW3" s="661"/>
      <c r="AX3" s="661"/>
      <c r="AY3" s="661"/>
      <c r="AZ3" s="661"/>
      <c r="BA3" s="661"/>
      <c r="BB3" s="661"/>
      <c r="BC3" s="661"/>
      <c r="BD3" s="661"/>
      <c r="BE3" s="661"/>
      <c r="BF3" s="661"/>
      <c r="BG3" s="661"/>
      <c r="BH3" s="661"/>
      <c r="BI3" s="661"/>
      <c r="BJ3" s="661"/>
      <c r="BK3" s="661"/>
      <c r="BL3" s="661"/>
      <c r="BM3" s="661"/>
      <c r="BN3" s="661"/>
      <c r="BO3" s="248"/>
    </row>
    <row r="4" spans="2:68" ht="17.25" customHeight="1" x14ac:dyDescent="0.25">
      <c r="B4" s="657" t="s">
        <v>2</v>
      </c>
      <c r="C4" s="657"/>
      <c r="D4" s="657"/>
      <c r="E4" s="657"/>
      <c r="F4" s="657"/>
      <c r="G4" s="657"/>
      <c r="H4" s="657"/>
      <c r="I4" s="658"/>
      <c r="J4" s="655" t="s">
        <v>3</v>
      </c>
      <c r="K4" s="655"/>
      <c r="L4" s="655"/>
      <c r="M4" s="655"/>
      <c r="N4" s="655"/>
      <c r="O4" s="655"/>
      <c r="P4" s="655"/>
      <c r="Q4" s="655"/>
      <c r="R4" s="655"/>
      <c r="Y4" s="249" t="s">
        <v>4</v>
      </c>
      <c r="AW4" s="245" t="s">
        <v>5</v>
      </c>
      <c r="BC4" s="243"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124.5" hidden="1" customHeight="1" x14ac:dyDescent="0.25">
      <c r="B6" s="252" t="s">
        <v>1288</v>
      </c>
      <c r="C6" s="252" t="s">
        <v>1289</v>
      </c>
      <c r="D6" s="128" t="s">
        <v>72</v>
      </c>
      <c r="E6" s="128" t="s">
        <v>201</v>
      </c>
      <c r="F6" s="127" t="s">
        <v>1290</v>
      </c>
      <c r="G6" s="252" t="s">
        <v>1291</v>
      </c>
      <c r="H6" s="128" t="s">
        <v>76</v>
      </c>
      <c r="I6" s="252" t="s">
        <v>1292</v>
      </c>
      <c r="J6" s="51" t="s">
        <v>78</v>
      </c>
      <c r="K6" s="33" t="s">
        <v>79</v>
      </c>
      <c r="L6" s="33" t="s">
        <v>79</v>
      </c>
      <c r="M6" s="109" t="s">
        <v>78</v>
      </c>
      <c r="N6" s="109" t="s">
        <v>78</v>
      </c>
      <c r="O6" s="131">
        <v>0</v>
      </c>
      <c r="P6" s="131">
        <v>0</v>
      </c>
      <c r="Q6" s="116">
        <v>0</v>
      </c>
      <c r="R6" s="109">
        <v>0</v>
      </c>
      <c r="S6" s="128" t="s">
        <v>90</v>
      </c>
      <c r="T6" s="128" t="s">
        <v>91</v>
      </c>
      <c r="U6" s="128" t="s">
        <v>81</v>
      </c>
      <c r="V6" s="128" t="s">
        <v>98</v>
      </c>
      <c r="W6" s="128" t="s">
        <v>78</v>
      </c>
      <c r="X6" s="128" t="s">
        <v>78</v>
      </c>
      <c r="Y6" s="132">
        <v>45397</v>
      </c>
      <c r="Z6" s="128" t="s">
        <v>83</v>
      </c>
      <c r="AA6" s="253" t="s">
        <v>1293</v>
      </c>
      <c r="AB6" s="131">
        <v>326243998</v>
      </c>
      <c r="AC6" s="254">
        <v>2152</v>
      </c>
      <c r="AD6" s="132">
        <v>45435</v>
      </c>
      <c r="AE6" s="131">
        <v>65248799.600000001</v>
      </c>
      <c r="AF6" s="254">
        <v>2152</v>
      </c>
      <c r="AG6" s="132">
        <v>45435</v>
      </c>
      <c r="AH6" s="131">
        <f>+AB6+AE6</f>
        <v>391492797.60000002</v>
      </c>
      <c r="AI6" s="134" t="s">
        <v>1294</v>
      </c>
      <c r="AJ6" s="134"/>
      <c r="AK6" s="134"/>
      <c r="AL6" s="131">
        <v>0</v>
      </c>
      <c r="AM6" s="134"/>
      <c r="AN6" s="134"/>
      <c r="AO6" s="134"/>
      <c r="AP6" s="131">
        <v>0</v>
      </c>
      <c r="AQ6" s="132"/>
      <c r="AR6" s="132"/>
      <c r="AS6" s="131">
        <f>+AL6+AP6</f>
        <v>0</v>
      </c>
      <c r="AT6" s="135"/>
      <c r="AU6" s="131"/>
      <c r="AV6" s="136"/>
      <c r="AW6" s="137"/>
      <c r="AX6" s="138"/>
      <c r="AY6" s="131">
        <v>0</v>
      </c>
      <c r="AZ6" s="137"/>
      <c r="BA6" s="137"/>
      <c r="BB6" s="137"/>
      <c r="BC6" s="134"/>
      <c r="BD6" s="131">
        <v>0</v>
      </c>
      <c r="BE6" s="137"/>
      <c r="BF6" s="137"/>
      <c r="BG6" s="138"/>
      <c r="BH6" s="131">
        <v>0</v>
      </c>
      <c r="BI6" s="137"/>
      <c r="BJ6" s="139"/>
      <c r="BK6" s="137"/>
      <c r="BL6" s="137"/>
      <c r="BM6" s="131">
        <f>+AY6+BD6+BH6</f>
        <v>0</v>
      </c>
      <c r="BN6" s="135"/>
      <c r="BO6" s="131"/>
      <c r="BP6" s="128"/>
    </row>
    <row r="7" spans="2:68" s="1" customFormat="1" ht="97.5" hidden="1" customHeight="1" x14ac:dyDescent="0.25">
      <c r="B7" s="252" t="s">
        <v>1288</v>
      </c>
      <c r="C7" s="252" t="s">
        <v>1289</v>
      </c>
      <c r="D7" s="128" t="s">
        <v>72</v>
      </c>
      <c r="E7" s="128" t="s">
        <v>73</v>
      </c>
      <c r="F7" s="127" t="s">
        <v>1295</v>
      </c>
      <c r="G7" s="252" t="s">
        <v>1296</v>
      </c>
      <c r="H7" s="128" t="s">
        <v>76</v>
      </c>
      <c r="I7" s="252" t="s">
        <v>1297</v>
      </c>
      <c r="J7" s="51" t="s">
        <v>78</v>
      </c>
      <c r="K7" s="33" t="s">
        <v>79</v>
      </c>
      <c r="L7" s="33" t="s">
        <v>79</v>
      </c>
      <c r="M7" s="109" t="s">
        <v>78</v>
      </c>
      <c r="N7" s="109" t="s">
        <v>78</v>
      </c>
      <c r="O7" s="131">
        <v>0</v>
      </c>
      <c r="P7" s="131">
        <v>0</v>
      </c>
      <c r="Q7" s="116">
        <v>0</v>
      </c>
      <c r="R7" s="109">
        <v>0</v>
      </c>
      <c r="S7" s="128" t="s">
        <v>79</v>
      </c>
      <c r="T7" s="128" t="s">
        <v>91</v>
      </c>
      <c r="U7" s="128" t="s">
        <v>81</v>
      </c>
      <c r="V7" s="128" t="s">
        <v>98</v>
      </c>
      <c r="W7" s="128" t="s">
        <v>78</v>
      </c>
      <c r="X7" s="128" t="s">
        <v>78</v>
      </c>
      <c r="Y7" s="132">
        <v>45397</v>
      </c>
      <c r="Z7" s="128" t="s">
        <v>83</v>
      </c>
      <c r="AA7" s="253" t="s">
        <v>1298</v>
      </c>
      <c r="AB7" s="131">
        <v>233091178</v>
      </c>
      <c r="AC7" s="254">
        <v>2152</v>
      </c>
      <c r="AD7" s="132">
        <v>45435</v>
      </c>
      <c r="AE7" s="131">
        <v>46618235.600000001</v>
      </c>
      <c r="AF7" s="254">
        <v>2152</v>
      </c>
      <c r="AG7" s="132">
        <v>45435</v>
      </c>
      <c r="AH7" s="131">
        <f t="shared" ref="AH7:AH14" si="0">+AB7+AE7</f>
        <v>279709413.60000002</v>
      </c>
      <c r="AI7" s="134" t="s">
        <v>1294</v>
      </c>
      <c r="AJ7" s="134"/>
      <c r="AK7" s="134"/>
      <c r="AL7" s="131">
        <v>0</v>
      </c>
      <c r="AM7" s="134"/>
      <c r="AN7" s="134"/>
      <c r="AO7" s="134"/>
      <c r="AP7" s="131">
        <v>0</v>
      </c>
      <c r="AQ7" s="132"/>
      <c r="AR7" s="132"/>
      <c r="AS7" s="131">
        <f t="shared" ref="AS7:AS14" si="1">+AL7+AP7</f>
        <v>0</v>
      </c>
      <c r="AT7" s="135"/>
      <c r="AU7" s="131"/>
      <c r="AV7" s="136"/>
      <c r="AW7" s="137"/>
      <c r="AX7" s="138"/>
      <c r="AY7" s="131">
        <v>0</v>
      </c>
      <c r="AZ7" s="137"/>
      <c r="BA7" s="137"/>
      <c r="BB7" s="137"/>
      <c r="BC7" s="134"/>
      <c r="BD7" s="131">
        <v>0</v>
      </c>
      <c r="BE7" s="137"/>
      <c r="BF7" s="137"/>
      <c r="BG7" s="138"/>
      <c r="BH7" s="131">
        <v>0</v>
      </c>
      <c r="BI7" s="137"/>
      <c r="BJ7" s="139"/>
      <c r="BK7" s="137"/>
      <c r="BL7" s="137"/>
      <c r="BM7" s="131">
        <f t="shared" ref="BM7:BM14" si="2">+AY7+BD7+BH7</f>
        <v>0</v>
      </c>
      <c r="BN7" s="135"/>
      <c r="BO7" s="131"/>
      <c r="BP7" s="128"/>
    </row>
    <row r="8" spans="2:68" s="1" customFormat="1" ht="49.5" customHeight="1" x14ac:dyDescent="0.25">
      <c r="B8" s="252" t="s">
        <v>1288</v>
      </c>
      <c r="C8" s="252" t="s">
        <v>1289</v>
      </c>
      <c r="D8" s="128" t="s">
        <v>85</v>
      </c>
      <c r="E8" s="128" t="s">
        <v>86</v>
      </c>
      <c r="F8" s="127" t="s">
        <v>1299</v>
      </c>
      <c r="G8" s="252" t="s">
        <v>1300</v>
      </c>
      <c r="H8" s="128" t="s">
        <v>76</v>
      </c>
      <c r="I8" s="252" t="s">
        <v>1301</v>
      </c>
      <c r="J8" s="51" t="s">
        <v>133</v>
      </c>
      <c r="K8" s="33" t="s">
        <v>90</v>
      </c>
      <c r="L8" s="33" t="s">
        <v>90</v>
      </c>
      <c r="M8" s="109" t="s">
        <v>96</v>
      </c>
      <c r="N8" s="362" t="s">
        <v>387</v>
      </c>
      <c r="O8" s="131">
        <v>24850000</v>
      </c>
      <c r="P8" s="131">
        <v>535745718</v>
      </c>
      <c r="Q8" s="65">
        <v>764</v>
      </c>
      <c r="R8" s="62">
        <f>+O8/Q8</f>
        <v>32526.178010471205</v>
      </c>
      <c r="S8" s="128" t="s">
        <v>90</v>
      </c>
      <c r="T8" s="128" t="s">
        <v>91</v>
      </c>
      <c r="U8" s="128" t="s">
        <v>81</v>
      </c>
      <c r="V8" s="128" t="s">
        <v>98</v>
      </c>
      <c r="W8" s="128" t="s">
        <v>79</v>
      </c>
      <c r="X8" s="128" t="s">
        <v>79</v>
      </c>
      <c r="Y8" s="132">
        <v>45398</v>
      </c>
      <c r="Z8" s="128" t="s">
        <v>83</v>
      </c>
      <c r="AA8" s="128"/>
      <c r="AB8" s="131">
        <v>130000000</v>
      </c>
      <c r="AC8" s="238">
        <v>1871</v>
      </c>
      <c r="AD8" s="239">
        <v>45411</v>
      </c>
      <c r="AE8" s="131">
        <v>0</v>
      </c>
      <c r="AF8" s="142"/>
      <c r="AG8" s="132"/>
      <c r="AH8" s="131">
        <f t="shared" si="0"/>
        <v>130000000</v>
      </c>
      <c r="AI8" s="134" t="s">
        <v>891</v>
      </c>
      <c r="AJ8" s="134"/>
      <c r="AK8" s="134"/>
      <c r="AL8" s="131">
        <v>0</v>
      </c>
      <c r="AM8" s="134"/>
      <c r="AN8" s="134"/>
      <c r="AO8" s="134"/>
      <c r="AP8" s="131">
        <v>0</v>
      </c>
      <c r="AQ8" s="132"/>
      <c r="AR8" s="132"/>
      <c r="AS8" s="131">
        <f t="shared" si="1"/>
        <v>0</v>
      </c>
      <c r="AT8" s="135"/>
      <c r="AU8" s="131"/>
      <c r="AV8" s="136"/>
      <c r="AW8" s="137"/>
      <c r="AX8" s="138"/>
      <c r="AY8" s="131">
        <v>0</v>
      </c>
      <c r="AZ8" s="137"/>
      <c r="BA8" s="137"/>
      <c r="BB8" s="137"/>
      <c r="BC8" s="134"/>
      <c r="BD8" s="131">
        <v>0</v>
      </c>
      <c r="BE8" s="137"/>
      <c r="BF8" s="137"/>
      <c r="BG8" s="138"/>
      <c r="BH8" s="131">
        <v>0</v>
      </c>
      <c r="BI8" s="137"/>
      <c r="BJ8" s="139"/>
      <c r="BK8" s="137"/>
      <c r="BL8" s="137"/>
      <c r="BM8" s="131">
        <f t="shared" si="2"/>
        <v>0</v>
      </c>
      <c r="BN8" s="135"/>
      <c r="BO8" s="131"/>
      <c r="BP8" s="128"/>
    </row>
    <row r="9" spans="2:68" s="1" customFormat="1" ht="49.5" hidden="1" customHeight="1" x14ac:dyDescent="0.25">
      <c r="B9" s="144" t="s">
        <v>1288</v>
      </c>
      <c r="C9" s="144" t="s">
        <v>1302</v>
      </c>
      <c r="D9" s="128" t="s">
        <v>85</v>
      </c>
      <c r="E9" s="128" t="s">
        <v>93</v>
      </c>
      <c r="F9" s="144" t="s">
        <v>1303</v>
      </c>
      <c r="G9" s="252" t="s">
        <v>1304</v>
      </c>
      <c r="H9" s="128" t="s">
        <v>76</v>
      </c>
      <c r="I9" s="252" t="s">
        <v>1305</v>
      </c>
      <c r="J9" s="51" t="s">
        <v>78</v>
      </c>
      <c r="K9" s="33" t="s">
        <v>79</v>
      </c>
      <c r="L9" s="33" t="s">
        <v>79</v>
      </c>
      <c r="M9" s="109" t="s">
        <v>78</v>
      </c>
      <c r="N9" s="109" t="s">
        <v>78</v>
      </c>
      <c r="O9" s="131">
        <v>0</v>
      </c>
      <c r="P9" s="131">
        <v>0</v>
      </c>
      <c r="Q9" s="116">
        <v>0</v>
      </c>
      <c r="R9" s="109">
        <v>0</v>
      </c>
      <c r="S9" s="128" t="s">
        <v>90</v>
      </c>
      <c r="T9" s="128" t="s">
        <v>91</v>
      </c>
      <c r="U9" s="128" t="s">
        <v>81</v>
      </c>
      <c r="V9" s="128" t="s">
        <v>98</v>
      </c>
      <c r="W9" s="128" t="s">
        <v>79</v>
      </c>
      <c r="X9" s="128" t="s">
        <v>79</v>
      </c>
      <c r="Y9" s="132">
        <v>45398</v>
      </c>
      <c r="Z9" s="128" t="s">
        <v>83</v>
      </c>
      <c r="AA9" s="140" t="s">
        <v>1039</v>
      </c>
      <c r="AB9" s="131">
        <v>137911379</v>
      </c>
      <c r="AC9" s="568">
        <v>49</v>
      </c>
      <c r="AD9" s="239">
        <v>45295</v>
      </c>
      <c r="AE9" s="131">
        <v>0</v>
      </c>
      <c r="AF9" s="142"/>
      <c r="AG9" s="132"/>
      <c r="AH9" s="131">
        <f t="shared" si="0"/>
        <v>137911379</v>
      </c>
      <c r="AI9" s="134" t="s">
        <v>1294</v>
      </c>
      <c r="AJ9" s="134"/>
      <c r="AK9" s="134"/>
      <c r="AL9" s="131">
        <v>0</v>
      </c>
      <c r="AM9" s="134"/>
      <c r="AN9" s="134"/>
      <c r="AO9" s="134"/>
      <c r="AP9" s="131">
        <v>0</v>
      </c>
      <c r="AQ9" s="132"/>
      <c r="AR9" s="132"/>
      <c r="AS9" s="131">
        <f t="shared" si="1"/>
        <v>0</v>
      </c>
      <c r="AT9" s="135"/>
      <c r="AU9" s="131"/>
      <c r="AV9" s="136"/>
      <c r="AW9" s="137"/>
      <c r="AX9" s="138"/>
      <c r="AY9" s="131">
        <v>0</v>
      </c>
      <c r="AZ9" s="137"/>
      <c r="BA9" s="137"/>
      <c r="BB9" s="137"/>
      <c r="BC9" s="134"/>
      <c r="BD9" s="131">
        <v>0</v>
      </c>
      <c r="BE9" s="137"/>
      <c r="BF9" s="137"/>
      <c r="BG9" s="138"/>
      <c r="BH9" s="131">
        <v>0</v>
      </c>
      <c r="BI9" s="137"/>
      <c r="BJ9" s="139"/>
      <c r="BK9" s="137"/>
      <c r="BL9" s="137"/>
      <c r="BM9" s="131">
        <f t="shared" si="2"/>
        <v>0</v>
      </c>
      <c r="BN9" s="135"/>
      <c r="BO9" s="131"/>
      <c r="BP9" s="128"/>
    </row>
    <row r="10" spans="2:68" s="1" customFormat="1" ht="49.5" hidden="1" customHeight="1" x14ac:dyDescent="0.25">
      <c r="B10" s="144" t="s">
        <v>1288</v>
      </c>
      <c r="C10" s="144" t="s">
        <v>1302</v>
      </c>
      <c r="D10" s="128"/>
      <c r="E10" s="128"/>
      <c r="F10" s="144" t="s">
        <v>1306</v>
      </c>
      <c r="G10" s="127"/>
      <c r="H10" s="128" t="s">
        <v>96</v>
      </c>
      <c r="I10" s="127"/>
      <c r="J10" s="51" t="s">
        <v>78</v>
      </c>
      <c r="K10" s="33" t="s">
        <v>79</v>
      </c>
      <c r="L10" s="33" t="s">
        <v>79</v>
      </c>
      <c r="M10" s="109" t="s">
        <v>78</v>
      </c>
      <c r="N10" s="109" t="s">
        <v>78</v>
      </c>
      <c r="O10" s="131">
        <v>0</v>
      </c>
      <c r="P10" s="131">
        <v>0</v>
      </c>
      <c r="Q10" s="116">
        <v>0</v>
      </c>
      <c r="R10" s="109">
        <v>0</v>
      </c>
      <c r="S10" s="128" t="s">
        <v>90</v>
      </c>
      <c r="T10" s="128"/>
      <c r="U10" s="128" t="s">
        <v>141</v>
      </c>
      <c r="V10" s="128" t="s">
        <v>141</v>
      </c>
      <c r="W10" s="128" t="s">
        <v>78</v>
      </c>
      <c r="X10" s="128" t="s">
        <v>78</v>
      </c>
      <c r="Y10" s="132"/>
      <c r="Z10" s="128"/>
      <c r="AA10" s="128"/>
      <c r="AB10" s="131">
        <v>0</v>
      </c>
      <c r="AC10" s="142"/>
      <c r="AD10" s="132"/>
      <c r="AE10" s="131">
        <v>0</v>
      </c>
      <c r="AF10" s="142"/>
      <c r="AG10" s="132"/>
      <c r="AH10" s="131">
        <f t="shared" si="0"/>
        <v>0</v>
      </c>
      <c r="AI10" s="134"/>
      <c r="AJ10" s="134"/>
      <c r="AK10" s="134"/>
      <c r="AL10" s="131">
        <v>0</v>
      </c>
      <c r="AM10" s="134"/>
      <c r="AN10" s="134"/>
      <c r="AO10" s="134"/>
      <c r="AP10" s="131">
        <v>0</v>
      </c>
      <c r="AQ10" s="132"/>
      <c r="AR10" s="132"/>
      <c r="AS10" s="131">
        <f t="shared" si="1"/>
        <v>0</v>
      </c>
      <c r="AT10" s="135"/>
      <c r="AU10" s="131"/>
      <c r="AV10" s="136"/>
      <c r="AW10" s="137"/>
      <c r="AX10" s="138"/>
      <c r="AY10" s="131">
        <v>0</v>
      </c>
      <c r="AZ10" s="137"/>
      <c r="BA10" s="137"/>
      <c r="BB10" s="137"/>
      <c r="BC10" s="134"/>
      <c r="BD10" s="131">
        <v>0</v>
      </c>
      <c r="BE10" s="137"/>
      <c r="BF10" s="137"/>
      <c r="BG10" s="138"/>
      <c r="BH10" s="131">
        <v>0</v>
      </c>
      <c r="BI10" s="137"/>
      <c r="BJ10" s="139"/>
      <c r="BK10" s="137"/>
      <c r="BL10" s="137"/>
      <c r="BM10" s="131">
        <f t="shared" si="2"/>
        <v>0</v>
      </c>
      <c r="BN10" s="135"/>
      <c r="BO10" s="131"/>
      <c r="BP10" s="128"/>
    </row>
    <row r="11" spans="2:68" s="1" customFormat="1" ht="49.5" hidden="1" customHeight="1" x14ac:dyDescent="0.25">
      <c r="B11" s="144" t="s">
        <v>1288</v>
      </c>
      <c r="C11" s="144" t="s">
        <v>1307</v>
      </c>
      <c r="D11" s="128" t="s">
        <v>85</v>
      </c>
      <c r="E11" s="128" t="s">
        <v>93</v>
      </c>
      <c r="F11" s="144" t="s">
        <v>1308</v>
      </c>
      <c r="G11" s="127"/>
      <c r="H11" s="128" t="s">
        <v>96</v>
      </c>
      <c r="I11" s="127"/>
      <c r="J11" s="51" t="s">
        <v>78</v>
      </c>
      <c r="K11" s="33" t="s">
        <v>79</v>
      </c>
      <c r="L11" s="33" t="s">
        <v>79</v>
      </c>
      <c r="M11" s="109" t="s">
        <v>78</v>
      </c>
      <c r="N11" s="109" t="s">
        <v>78</v>
      </c>
      <c r="O11" s="131">
        <v>0</v>
      </c>
      <c r="P11" s="131">
        <v>0</v>
      </c>
      <c r="Q11" s="116">
        <v>0</v>
      </c>
      <c r="R11" s="109">
        <v>0</v>
      </c>
      <c r="S11" s="128" t="s">
        <v>90</v>
      </c>
      <c r="T11" s="128"/>
      <c r="U11" s="128" t="s">
        <v>141</v>
      </c>
      <c r="V11" s="128" t="s">
        <v>141</v>
      </c>
      <c r="W11" s="128" t="s">
        <v>79</v>
      </c>
      <c r="X11" s="128" t="s">
        <v>79</v>
      </c>
      <c r="Y11" s="132">
        <v>45245</v>
      </c>
      <c r="Z11" s="128"/>
      <c r="AA11" s="128"/>
      <c r="AB11" s="131">
        <v>0</v>
      </c>
      <c r="AC11" s="142"/>
      <c r="AD11" s="132"/>
      <c r="AE11" s="131">
        <v>0</v>
      </c>
      <c r="AF11" s="142"/>
      <c r="AG11" s="132"/>
      <c r="AH11" s="131">
        <f t="shared" si="0"/>
        <v>0</v>
      </c>
      <c r="AI11" s="134"/>
      <c r="AJ11" s="134"/>
      <c r="AK11" s="134"/>
      <c r="AL11" s="131">
        <v>0</v>
      </c>
      <c r="AM11" s="134"/>
      <c r="AN11" s="134"/>
      <c r="AO11" s="134"/>
      <c r="AP11" s="131">
        <v>0</v>
      </c>
      <c r="AQ11" s="132"/>
      <c r="AR11" s="132"/>
      <c r="AS11" s="131">
        <f t="shared" si="1"/>
        <v>0</v>
      </c>
      <c r="AT11" s="135"/>
      <c r="AU11" s="131"/>
      <c r="AV11" s="136"/>
      <c r="AW11" s="137"/>
      <c r="AX11" s="138"/>
      <c r="AY11" s="131">
        <v>0</v>
      </c>
      <c r="AZ11" s="137"/>
      <c r="BA11" s="137"/>
      <c r="BB11" s="137"/>
      <c r="BC11" s="134"/>
      <c r="BD11" s="131">
        <v>0</v>
      </c>
      <c r="BE11" s="137"/>
      <c r="BF11" s="137"/>
      <c r="BG11" s="138"/>
      <c r="BH11" s="131">
        <v>0</v>
      </c>
      <c r="BI11" s="137"/>
      <c r="BJ11" s="139"/>
      <c r="BK11" s="137"/>
      <c r="BL11" s="137"/>
      <c r="BM11" s="131">
        <f t="shared" si="2"/>
        <v>0</v>
      </c>
      <c r="BN11" s="135"/>
      <c r="BO11" s="131"/>
      <c r="BP11" s="128"/>
    </row>
    <row r="12" spans="2:68" s="1" customFormat="1" ht="49.5" hidden="1" customHeight="1" x14ac:dyDescent="0.25">
      <c r="B12" s="144" t="s">
        <v>1288</v>
      </c>
      <c r="C12" s="144" t="s">
        <v>1302</v>
      </c>
      <c r="D12" s="128" t="s">
        <v>85</v>
      </c>
      <c r="E12" s="128"/>
      <c r="F12" s="144" t="s">
        <v>1309</v>
      </c>
      <c r="G12" s="127"/>
      <c r="H12" s="128" t="s">
        <v>96</v>
      </c>
      <c r="I12" s="127"/>
      <c r="J12" s="51" t="s">
        <v>78</v>
      </c>
      <c r="K12" s="33" t="s">
        <v>79</v>
      </c>
      <c r="L12" s="33" t="s">
        <v>79</v>
      </c>
      <c r="M12" s="109" t="s">
        <v>78</v>
      </c>
      <c r="N12" s="109" t="s">
        <v>78</v>
      </c>
      <c r="O12" s="131">
        <v>0</v>
      </c>
      <c r="P12" s="131">
        <v>0</v>
      </c>
      <c r="Q12" s="116">
        <v>0</v>
      </c>
      <c r="R12" s="109">
        <v>0</v>
      </c>
      <c r="S12" s="128" t="s">
        <v>90</v>
      </c>
      <c r="T12" s="128"/>
      <c r="U12" s="128" t="s">
        <v>141</v>
      </c>
      <c r="V12" s="128" t="s">
        <v>141</v>
      </c>
      <c r="W12" s="128" t="s">
        <v>79</v>
      </c>
      <c r="X12" s="128" t="s">
        <v>79</v>
      </c>
      <c r="Y12" s="132"/>
      <c r="Z12" s="128"/>
      <c r="AA12" s="128"/>
      <c r="AB12" s="131">
        <v>0</v>
      </c>
      <c r="AC12" s="142"/>
      <c r="AD12" s="132"/>
      <c r="AE12" s="131">
        <v>0</v>
      </c>
      <c r="AF12" s="142"/>
      <c r="AG12" s="132"/>
      <c r="AH12" s="131">
        <f t="shared" si="0"/>
        <v>0</v>
      </c>
      <c r="AI12" s="134"/>
      <c r="AJ12" s="134"/>
      <c r="AK12" s="134"/>
      <c r="AL12" s="131">
        <v>0</v>
      </c>
      <c r="AM12" s="134"/>
      <c r="AN12" s="134"/>
      <c r="AO12" s="134"/>
      <c r="AP12" s="131">
        <v>0</v>
      </c>
      <c r="AQ12" s="132"/>
      <c r="AR12" s="132"/>
      <c r="AS12" s="131">
        <f t="shared" si="1"/>
        <v>0</v>
      </c>
      <c r="AT12" s="135"/>
      <c r="AU12" s="131"/>
      <c r="AV12" s="136"/>
      <c r="AW12" s="137"/>
      <c r="AX12" s="138"/>
      <c r="AY12" s="131">
        <v>0</v>
      </c>
      <c r="AZ12" s="137"/>
      <c r="BA12" s="137"/>
      <c r="BB12" s="137"/>
      <c r="BC12" s="134"/>
      <c r="BD12" s="131">
        <v>0</v>
      </c>
      <c r="BE12" s="137"/>
      <c r="BF12" s="137"/>
      <c r="BG12" s="138"/>
      <c r="BH12" s="131">
        <v>0</v>
      </c>
      <c r="BI12" s="137"/>
      <c r="BJ12" s="139"/>
      <c r="BK12" s="137"/>
      <c r="BL12" s="137"/>
      <c r="BM12" s="131">
        <f t="shared" si="2"/>
        <v>0</v>
      </c>
      <c r="BN12" s="135"/>
      <c r="BO12" s="131"/>
      <c r="BP12" s="128"/>
    </row>
    <row r="13" spans="2:68" s="1" customFormat="1" ht="49.5" customHeight="1" x14ac:dyDescent="0.25">
      <c r="B13" s="144" t="s">
        <v>1288</v>
      </c>
      <c r="C13" s="144" t="s">
        <v>1307</v>
      </c>
      <c r="D13" s="128" t="s">
        <v>85</v>
      </c>
      <c r="E13" s="128" t="s">
        <v>93</v>
      </c>
      <c r="F13" s="144" t="s">
        <v>1310</v>
      </c>
      <c r="G13" s="127"/>
      <c r="H13" s="128" t="s">
        <v>96</v>
      </c>
      <c r="I13" s="127"/>
      <c r="J13" s="51" t="s">
        <v>133</v>
      </c>
      <c r="K13" s="33" t="s">
        <v>90</v>
      </c>
      <c r="L13" s="33" t="s">
        <v>90</v>
      </c>
      <c r="M13" s="109" t="s">
        <v>96</v>
      </c>
      <c r="N13" s="109" t="s">
        <v>1311</v>
      </c>
      <c r="O13" s="131">
        <v>14280000</v>
      </c>
      <c r="P13" s="131">
        <v>371616039</v>
      </c>
      <c r="Q13" s="65">
        <v>466.67</v>
      </c>
      <c r="R13" s="62">
        <f>+O13/Q13</f>
        <v>30599.78143013264</v>
      </c>
      <c r="S13" s="128" t="s">
        <v>90</v>
      </c>
      <c r="T13" s="128"/>
      <c r="U13" s="128" t="s">
        <v>141</v>
      </c>
      <c r="V13" s="128" t="s">
        <v>141</v>
      </c>
      <c r="W13" s="128" t="s">
        <v>79</v>
      </c>
      <c r="X13" s="128" t="s">
        <v>79</v>
      </c>
      <c r="Y13" s="132">
        <v>45246</v>
      </c>
      <c r="Z13" s="128"/>
      <c r="AA13" s="128"/>
      <c r="AB13" s="131">
        <v>0</v>
      </c>
      <c r="AC13" s="142"/>
      <c r="AD13" s="132"/>
      <c r="AE13" s="131">
        <v>0</v>
      </c>
      <c r="AF13" s="142"/>
      <c r="AG13" s="132"/>
      <c r="AH13" s="131">
        <f t="shared" si="0"/>
        <v>0</v>
      </c>
      <c r="AI13" s="134"/>
      <c r="AJ13" s="134"/>
      <c r="AK13" s="134"/>
      <c r="AL13" s="131">
        <v>0</v>
      </c>
      <c r="AM13" s="134"/>
      <c r="AN13" s="134"/>
      <c r="AO13" s="134"/>
      <c r="AP13" s="131">
        <v>0</v>
      </c>
      <c r="AQ13" s="132"/>
      <c r="AR13" s="132"/>
      <c r="AS13" s="131">
        <f t="shared" si="1"/>
        <v>0</v>
      </c>
      <c r="AT13" s="135"/>
      <c r="AU13" s="131"/>
      <c r="AV13" s="136"/>
      <c r="AW13" s="137"/>
      <c r="AX13" s="138"/>
      <c r="AY13" s="131">
        <v>0</v>
      </c>
      <c r="AZ13" s="137"/>
      <c r="BA13" s="137"/>
      <c r="BB13" s="137"/>
      <c r="BC13" s="134"/>
      <c r="BD13" s="131">
        <v>0</v>
      </c>
      <c r="BE13" s="137"/>
      <c r="BF13" s="137"/>
      <c r="BG13" s="138"/>
      <c r="BH13" s="131">
        <v>0</v>
      </c>
      <c r="BI13" s="137"/>
      <c r="BJ13" s="139"/>
      <c r="BK13" s="137"/>
      <c r="BL13" s="137"/>
      <c r="BM13" s="131">
        <f t="shared" si="2"/>
        <v>0</v>
      </c>
      <c r="BN13" s="135"/>
      <c r="BO13" s="131"/>
      <c r="BP13" s="128"/>
    </row>
    <row r="14" spans="2:68" s="1" customFormat="1" ht="49.5" hidden="1" customHeight="1" x14ac:dyDescent="0.25">
      <c r="B14" s="252" t="s">
        <v>1288</v>
      </c>
      <c r="C14" s="252" t="s">
        <v>1289</v>
      </c>
      <c r="D14" s="128" t="s">
        <v>110</v>
      </c>
      <c r="E14" s="128" t="s">
        <v>111</v>
      </c>
      <c r="F14" s="127" t="s">
        <v>1312</v>
      </c>
      <c r="G14" s="252" t="s">
        <v>1313</v>
      </c>
      <c r="H14" s="128" t="s">
        <v>114</v>
      </c>
      <c r="I14" s="252" t="s">
        <v>1314</v>
      </c>
      <c r="J14" s="51" t="s">
        <v>78</v>
      </c>
      <c r="K14" s="33" t="s">
        <v>79</v>
      </c>
      <c r="L14" s="33" t="s">
        <v>79</v>
      </c>
      <c r="M14" s="109" t="s">
        <v>78</v>
      </c>
      <c r="N14" s="109" t="s">
        <v>78</v>
      </c>
      <c r="O14" s="131">
        <v>0</v>
      </c>
      <c r="P14" s="131">
        <v>0</v>
      </c>
      <c r="Q14" s="116">
        <v>0</v>
      </c>
      <c r="R14" s="109">
        <v>0</v>
      </c>
      <c r="S14" s="128" t="s">
        <v>90</v>
      </c>
      <c r="T14" s="128" t="s">
        <v>91</v>
      </c>
      <c r="U14" s="128" t="s">
        <v>81</v>
      </c>
      <c r="V14" s="128" t="s">
        <v>123</v>
      </c>
      <c r="W14" s="128" t="s">
        <v>78</v>
      </c>
      <c r="X14" s="128" t="s">
        <v>78</v>
      </c>
      <c r="Y14" s="132">
        <v>45398</v>
      </c>
      <c r="Z14" s="128" t="s">
        <v>83</v>
      </c>
      <c r="AA14" s="140" t="s">
        <v>1039</v>
      </c>
      <c r="AB14" s="131">
        <v>337970717</v>
      </c>
      <c r="AC14" s="238">
        <v>2378</v>
      </c>
      <c r="AD14" s="132">
        <v>45448</v>
      </c>
      <c r="AE14" s="131">
        <v>67594143</v>
      </c>
      <c r="AF14" s="238" t="s">
        <v>1315</v>
      </c>
      <c r="AG14" s="132">
        <v>45448</v>
      </c>
      <c r="AH14" s="131">
        <f t="shared" si="0"/>
        <v>405564860</v>
      </c>
      <c r="AI14" s="134" t="s">
        <v>891</v>
      </c>
      <c r="AJ14" s="134"/>
      <c r="AK14" s="134"/>
      <c r="AL14" s="131">
        <v>0</v>
      </c>
      <c r="AM14" s="134"/>
      <c r="AN14" s="134"/>
      <c r="AO14" s="134"/>
      <c r="AP14" s="131">
        <v>0</v>
      </c>
      <c r="AQ14" s="132"/>
      <c r="AR14" s="132"/>
      <c r="AS14" s="131">
        <f t="shared" si="1"/>
        <v>0</v>
      </c>
      <c r="AT14" s="135"/>
      <c r="AU14" s="131"/>
      <c r="AV14" s="257">
        <v>1743</v>
      </c>
      <c r="AW14" s="257">
        <v>2017</v>
      </c>
      <c r="AX14" s="138"/>
      <c r="AY14" s="131">
        <v>0</v>
      </c>
      <c r="AZ14" s="137"/>
      <c r="BA14" s="137"/>
      <c r="BB14" s="137"/>
      <c r="BC14" s="134"/>
      <c r="BD14" s="131">
        <v>0</v>
      </c>
      <c r="BE14" s="137"/>
      <c r="BF14" s="137"/>
      <c r="BG14" s="138"/>
      <c r="BH14" s="131">
        <v>0</v>
      </c>
      <c r="BI14" s="137"/>
      <c r="BJ14" s="258">
        <v>365</v>
      </c>
      <c r="BK14" s="137"/>
      <c r="BL14" s="137" t="s">
        <v>79</v>
      </c>
      <c r="BM14" s="131">
        <f t="shared" si="2"/>
        <v>0</v>
      </c>
      <c r="BN14" s="135"/>
      <c r="BO14" s="131"/>
      <c r="BP14" s="128"/>
    </row>
    <row r="15" spans="2:68" x14ac:dyDescent="0.25"/>
    <row r="16" spans="2:6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sheetData>
  <autoFilter ref="B5:BP14" xr:uid="{00000000-0009-0000-0000-00000A000000}">
    <filterColumn colId="2">
      <filters>
        <filter val="SEDES ADMINISTRATIVAS"/>
      </filters>
    </filterColumn>
    <filterColumn colId="8">
      <filters>
        <filter val="HACINAMIENTO"/>
      </filters>
    </filterColumn>
  </autoFilter>
  <mergeCells count="5">
    <mergeCell ref="B4:I4"/>
    <mergeCell ref="AB3:AI3"/>
    <mergeCell ref="AJ3:AU3"/>
    <mergeCell ref="AV3:BN3"/>
    <mergeCell ref="J4:R4"/>
  </mergeCells>
  <dataValidations count="12">
    <dataValidation type="list" allowBlank="1" showInputMessage="1" showErrorMessage="1" sqref="H6:H14" xr:uid="{00000000-0002-0000-0A00-000000000000}">
      <formula1>"PROPIA, ARRIENDO, COMODATO"</formula1>
    </dataValidation>
    <dataValidation type="list" allowBlank="1" showInputMessage="1" showErrorMessage="1" sqref="D6:D14" xr:uid="{00000000-0002-0000-0A00-000001000000}">
      <formula1>"SRPA, PRIMERA INFANCIA, SEDES ADMINISTRATIVAS,ADOLESCENCIA Y JUVENTUD, DIRECCIÓN DE PROTECCIÓN "</formula1>
    </dataValidation>
    <dataValidation type="list" allowBlank="1" showInputMessage="1" showErrorMessage="1" sqref="E6:E14" xr:uid="{00000000-0002-0000-0A00-000002000000}">
      <formula1>"CDI, HI, CAE, CIP, CETRA, INTERNADO RAJ, CASAS POSTINSTITUCIONALES, CZ, REGIONAL, UNIDAD DE SERVICIO, CASA ATRAPASUEÑOS, CASA DE LA MADRE Y EL NIÑO, CETI"</formula1>
    </dataValidation>
    <dataValidation type="list" allowBlank="1" showInputMessage="1" showErrorMessage="1" sqref="AM6:AM14 AI6:AI14" xr:uid="{00000000-0002-0000-0A00-000003000000}">
      <formula1>"ESTRUCTURACIÓN, PROCESO DE SELECCIÓN, EJECUCIÓN, TERMINADO"</formula1>
    </dataValidation>
    <dataValidation type="list" allowBlank="1" showInputMessage="1" showErrorMessage="1" sqref="Z6:Z14" xr:uid="{00000000-0002-0000-0A00-000004000000}">
      <formula1>"FERRETERIA Y TODEROS, REGIONAL (TRASLADO), SEDE NACIONAL, FINDETER, NO REQUIERE, NO PRIORIZADA"</formula1>
    </dataValidation>
    <dataValidation type="list" allowBlank="1" showInputMessage="1" showErrorMessage="1" sqref="U6:V14" xr:uid="{00000000-0002-0000-0A00-000005000000}">
      <formula1>"MOBILIARIO, ESTUDIOS Y DISEÑOS, REFORZAMIENTO ESTRUCTURAL, MANTENIMIENTOS BASICOS, MANTENIMIENTOS ESPECIALIZADOS, AMPLIACIÓN, MANTENIMIENTOS ELECTRICOS, NINGUNA"</formula1>
    </dataValidation>
    <dataValidation type="list" allowBlank="1" showInputMessage="1" showErrorMessage="1" sqref="S6:S14 K6:L14" xr:uid="{00000000-0002-0000-0A00-000006000000}">
      <formula1>"SI, NO"</formula1>
    </dataValidation>
    <dataValidation type="list" allowBlank="1" showInputMessage="1" showErrorMessage="1" sqref="BB6:BB14 W6:X14 BL6:BL14" xr:uid="{00000000-0002-0000-0A00-000007000000}">
      <formula1>"SI, NO, NO APLICA"</formula1>
    </dataValidation>
    <dataValidation type="list" allowBlank="1" showInputMessage="1" showErrorMessage="1" sqref="T6:T14" xr:uid="{00000000-0002-0000-0A00-000008000000}">
      <formula1>"BAJO, MEDIO, ALTO"</formula1>
    </dataValidation>
    <dataValidation type="list" allowBlank="1" showInputMessage="1" showErrorMessage="1" sqref="M6:M14" xr:uid="{00000000-0002-0000-0A00-000009000000}">
      <formula1>"ARRIENDO, ADECUACIÓN, NO APLICA"</formula1>
    </dataValidation>
    <dataValidation type="list" allowBlank="1" showInputMessage="1" showErrorMessage="1" sqref="N6:N14" xr:uid="{00000000-0002-0000-0A00-00000A000000}">
      <formula1>"NO APLICA, BUSQUEDA INMUEBLE, VISITA, CONCEPTO, MESA TECNICA, REMISIÓN SG, RECURSO TRASLADADO"</formula1>
    </dataValidation>
    <dataValidation type="list" allowBlank="1" showInputMessage="1" showErrorMessage="1" sqref="J6:J14" xr:uid="{00000000-0002-0000-0A00-00000B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92D050"/>
  </sheetPr>
  <dimension ref="B1:BP83"/>
  <sheetViews>
    <sheetView zoomScale="70" zoomScaleNormal="90" workbookViewId="0">
      <selection activeCell="K32" sqref="K32"/>
    </sheetView>
  </sheetViews>
  <sheetFormatPr baseColWidth="10" defaultColWidth="11.28515625" defaultRowHeight="15" customHeight="1" x14ac:dyDescent="0.25"/>
  <cols>
    <col min="1" max="1" width="3" customWidth="1"/>
    <col min="2" max="2" width="15.28515625" style="2" bestFit="1" customWidth="1"/>
    <col min="3" max="3" width="12.7109375" style="57" customWidth="1"/>
    <col min="4" max="4" width="15.7109375" style="2" customWidth="1"/>
    <col min="5" max="5" width="11.28515625" style="2" customWidth="1"/>
    <col min="6" max="6" width="20.28515625" style="57" customWidth="1"/>
    <col min="7" max="7" width="16.7109375" style="57" customWidth="1"/>
    <col min="8" max="9" width="18.28515625" style="2" customWidth="1"/>
    <col min="10" max="10" width="17.7109375" style="2" customWidth="1"/>
    <col min="11" max="11" width="14.7109375" style="2" customWidth="1"/>
    <col min="12" max="12" width="21.28515625" style="2" customWidth="1"/>
    <col min="13" max="14" width="14.7109375" style="2" customWidth="1"/>
    <col min="15" max="15" width="18.28515625" style="2" customWidth="1"/>
    <col min="16" max="16" width="20.28515625" style="2" customWidth="1"/>
    <col min="17" max="17" width="16.7109375" style="2" customWidth="1"/>
    <col min="18" max="18" width="15" style="2" customWidth="1"/>
    <col min="19" max="19" width="17.28515625" style="2" customWidth="1"/>
    <col min="20" max="20" width="19" customWidth="1"/>
    <col min="21" max="21" width="22.7109375" customWidth="1"/>
    <col min="22" max="22" width="21" customWidth="1"/>
    <col min="23" max="23" width="20.7109375" customWidth="1"/>
    <col min="24" max="24" width="26.28515625" customWidth="1"/>
    <col min="25" max="25" width="20" style="102" customWidth="1"/>
    <col min="26" max="26" width="25.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255"/>
      <c r="G3" s="255"/>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25">
      <c r="B4" s="662" t="s">
        <v>2</v>
      </c>
      <c r="C4" s="662"/>
      <c r="D4" s="662"/>
      <c r="E4" s="662"/>
      <c r="F4" s="662"/>
      <c r="G4" s="662"/>
      <c r="H4" s="662"/>
      <c r="I4" s="663"/>
      <c r="J4" s="664" t="s">
        <v>3</v>
      </c>
      <c r="K4" s="664"/>
      <c r="L4" s="664"/>
      <c r="M4" s="664"/>
      <c r="N4" s="664"/>
      <c r="O4" s="664"/>
      <c r="P4" s="664"/>
      <c r="Q4" s="664"/>
      <c r="R4" s="664"/>
      <c r="S4" s="267"/>
      <c r="T4" s="268"/>
      <c r="U4" s="268"/>
      <c r="V4" s="268"/>
      <c r="W4" s="268"/>
      <c r="X4" s="268"/>
      <c r="Y4" s="269" t="s">
        <v>4</v>
      </c>
      <c r="Z4" s="268"/>
      <c r="AA4" s="268"/>
      <c r="AB4" s="268"/>
      <c r="AC4" s="267"/>
      <c r="AD4" s="267"/>
      <c r="AE4" s="268"/>
      <c r="AF4" s="267"/>
      <c r="AG4" s="267"/>
      <c r="AH4" s="267"/>
      <c r="AI4" s="267"/>
      <c r="AJ4" s="267"/>
      <c r="AK4" s="267"/>
      <c r="AL4" s="270"/>
      <c r="AM4" s="267"/>
      <c r="AN4" s="267"/>
      <c r="AO4" s="267"/>
      <c r="AP4" s="270"/>
      <c r="AQ4" s="267"/>
      <c r="AR4" s="267"/>
      <c r="AS4" s="270"/>
      <c r="AT4" s="271"/>
      <c r="AU4" s="270"/>
      <c r="AV4" s="267"/>
      <c r="AW4" s="272" t="s">
        <v>5</v>
      </c>
      <c r="AX4" s="267"/>
      <c r="AY4" s="270"/>
      <c r="AZ4" s="270"/>
      <c r="BA4" s="270"/>
      <c r="BB4" s="270"/>
      <c r="BC4" s="270" t="s">
        <v>6</v>
      </c>
      <c r="BD4" s="270"/>
      <c r="BE4" s="270"/>
      <c r="BF4" s="270"/>
      <c r="BG4" s="267"/>
      <c r="BH4" s="270"/>
      <c r="BI4" s="270"/>
      <c r="BJ4" s="270"/>
      <c r="BK4" s="270"/>
      <c r="BL4" s="270"/>
      <c r="BM4" s="270"/>
      <c r="BN4" s="270"/>
      <c r="BO4" s="270"/>
      <c r="BP4" s="268"/>
    </row>
    <row r="5" spans="2:68" s="10" customFormat="1" ht="132" customHeight="1" x14ac:dyDescent="0.25">
      <c r="B5" s="29" t="s">
        <v>7</v>
      </c>
      <c r="C5" s="30"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81" hidden="1" x14ac:dyDescent="0.25">
      <c r="B6" s="252" t="s">
        <v>1316</v>
      </c>
      <c r="C6" s="127" t="s">
        <v>1317</v>
      </c>
      <c r="D6" s="128" t="s">
        <v>72</v>
      </c>
      <c r="E6" s="128" t="s">
        <v>73</v>
      </c>
      <c r="F6" s="127" t="s">
        <v>1318</v>
      </c>
      <c r="G6" s="127" t="s">
        <v>1319</v>
      </c>
      <c r="H6" s="128" t="s">
        <v>76</v>
      </c>
      <c r="I6" s="252" t="s">
        <v>1320</v>
      </c>
      <c r="J6" s="51" t="s">
        <v>78</v>
      </c>
      <c r="K6" s="33" t="s">
        <v>79</v>
      </c>
      <c r="L6" s="33" t="s">
        <v>79</v>
      </c>
      <c r="M6" s="109" t="s">
        <v>78</v>
      </c>
      <c r="N6" s="109" t="s">
        <v>78</v>
      </c>
      <c r="O6" s="131">
        <v>0</v>
      </c>
      <c r="P6" s="131">
        <v>0</v>
      </c>
      <c r="Q6" s="116">
        <v>0</v>
      </c>
      <c r="R6" s="109">
        <v>0</v>
      </c>
      <c r="S6" s="128" t="s">
        <v>90</v>
      </c>
      <c r="T6" s="128" t="s">
        <v>91</v>
      </c>
      <c r="U6" s="128" t="s">
        <v>81</v>
      </c>
      <c r="V6" s="128" t="s">
        <v>98</v>
      </c>
      <c r="W6" s="128" t="s">
        <v>78</v>
      </c>
      <c r="X6" s="128" t="s">
        <v>78</v>
      </c>
      <c r="Y6" s="132"/>
      <c r="Z6" s="128" t="s">
        <v>137</v>
      </c>
      <c r="AA6" s="140" t="s">
        <v>1321</v>
      </c>
      <c r="AB6" s="141">
        <v>0</v>
      </c>
      <c r="AC6" s="142"/>
      <c r="AD6" s="132"/>
      <c r="AE6" s="141">
        <v>0</v>
      </c>
      <c r="AF6" s="142"/>
      <c r="AG6" s="132"/>
      <c r="AH6" s="131">
        <f>+AE6+AB6</f>
        <v>0</v>
      </c>
      <c r="AI6" s="134"/>
      <c r="AJ6" s="134"/>
      <c r="AK6" s="134"/>
      <c r="AL6" s="131">
        <v>0</v>
      </c>
      <c r="AM6" s="134"/>
      <c r="AN6" s="134"/>
      <c r="AO6" s="134"/>
      <c r="AP6" s="131">
        <v>0</v>
      </c>
      <c r="AQ6" s="132"/>
      <c r="AR6" s="132"/>
      <c r="AS6" s="131">
        <f>+AP6+AL6</f>
        <v>0</v>
      </c>
      <c r="AT6" s="135"/>
      <c r="AU6" s="131"/>
      <c r="AV6" s="136"/>
      <c r="AW6" s="137"/>
      <c r="AX6" s="138"/>
      <c r="AY6" s="131">
        <v>0</v>
      </c>
      <c r="AZ6" s="137"/>
      <c r="BA6" s="137"/>
      <c r="BB6" s="137"/>
      <c r="BC6" s="134"/>
      <c r="BD6" s="131">
        <v>0</v>
      </c>
      <c r="BE6" s="137"/>
      <c r="BF6" s="137"/>
      <c r="BG6" s="138"/>
      <c r="BH6" s="131">
        <v>0</v>
      </c>
      <c r="BI6" s="137"/>
      <c r="BJ6" s="139"/>
      <c r="BK6" s="137"/>
      <c r="BL6" s="137"/>
      <c r="BM6" s="131">
        <f>+AY6+BG6+BD6</f>
        <v>0</v>
      </c>
      <c r="BN6" s="135"/>
      <c r="BO6" s="131"/>
      <c r="BP6" s="140"/>
    </row>
    <row r="7" spans="2:68" s="1" customFormat="1" ht="94.5" hidden="1" x14ac:dyDescent="0.25">
      <c r="B7" s="252" t="s">
        <v>1316</v>
      </c>
      <c r="C7" s="127" t="s">
        <v>1322</v>
      </c>
      <c r="D7" s="128" t="s">
        <v>72</v>
      </c>
      <c r="E7" s="128" t="s">
        <v>73</v>
      </c>
      <c r="F7" s="127" t="s">
        <v>1323</v>
      </c>
      <c r="G7" s="127" t="s">
        <v>1324</v>
      </c>
      <c r="H7" s="128" t="s">
        <v>76</v>
      </c>
      <c r="I7" s="252" t="s">
        <v>1325</v>
      </c>
      <c r="J7" s="51" t="s">
        <v>78</v>
      </c>
      <c r="K7" s="33" t="s">
        <v>79</v>
      </c>
      <c r="L7" s="33" t="s">
        <v>79</v>
      </c>
      <c r="M7" s="109" t="s">
        <v>78</v>
      </c>
      <c r="N7" s="109" t="s">
        <v>78</v>
      </c>
      <c r="O7" s="131">
        <v>0</v>
      </c>
      <c r="P7" s="131">
        <v>0</v>
      </c>
      <c r="Q7" s="116">
        <v>0</v>
      </c>
      <c r="R7" s="109">
        <v>0</v>
      </c>
      <c r="S7" s="128" t="s">
        <v>90</v>
      </c>
      <c r="T7" s="128" t="s">
        <v>91</v>
      </c>
      <c r="U7" s="128" t="s">
        <v>98</v>
      </c>
      <c r="V7" s="128" t="s">
        <v>141</v>
      </c>
      <c r="W7" s="128" t="s">
        <v>78</v>
      </c>
      <c r="X7" s="128" t="s">
        <v>78</v>
      </c>
      <c r="Y7" s="132"/>
      <c r="Z7" s="128" t="s">
        <v>137</v>
      </c>
      <c r="AA7" s="140" t="s">
        <v>1326</v>
      </c>
      <c r="AB7" s="141">
        <v>0</v>
      </c>
      <c r="AC7" s="142"/>
      <c r="AD7" s="132"/>
      <c r="AE7" s="141">
        <v>0</v>
      </c>
      <c r="AF7" s="142"/>
      <c r="AG7" s="132"/>
      <c r="AH7" s="131">
        <f t="shared" ref="AH7:AH41" si="0">+AE7+AB7</f>
        <v>0</v>
      </c>
      <c r="AI7" s="134"/>
      <c r="AJ7" s="134"/>
      <c r="AK7" s="134"/>
      <c r="AL7" s="131">
        <v>0</v>
      </c>
      <c r="AM7" s="134"/>
      <c r="AN7" s="134"/>
      <c r="AO7" s="134"/>
      <c r="AP7" s="131">
        <v>0</v>
      </c>
      <c r="AQ7" s="132"/>
      <c r="AR7" s="132"/>
      <c r="AS7" s="131">
        <f>+AP7+AL7</f>
        <v>0</v>
      </c>
      <c r="AT7" s="135"/>
      <c r="AU7" s="131"/>
      <c r="AV7" s="136"/>
      <c r="AW7" s="137"/>
      <c r="AX7" s="138"/>
      <c r="AY7" s="131">
        <v>0</v>
      </c>
      <c r="AZ7" s="137"/>
      <c r="BA7" s="137"/>
      <c r="BB7" s="137"/>
      <c r="BC7" s="134"/>
      <c r="BD7" s="131">
        <v>0</v>
      </c>
      <c r="BE7" s="137"/>
      <c r="BF7" s="137"/>
      <c r="BG7" s="138"/>
      <c r="BH7" s="131">
        <v>0</v>
      </c>
      <c r="BI7" s="137"/>
      <c r="BJ7" s="139"/>
      <c r="BK7" s="137"/>
      <c r="BL7" s="137"/>
      <c r="BM7" s="131">
        <v>0</v>
      </c>
      <c r="BN7" s="135"/>
      <c r="BO7" s="131"/>
      <c r="BP7" s="140"/>
    </row>
    <row r="8" spans="2:68" s="1" customFormat="1" ht="40.5" hidden="1" x14ac:dyDescent="0.25">
      <c r="B8" s="252" t="s">
        <v>1316</v>
      </c>
      <c r="C8" s="127" t="s">
        <v>1327</v>
      </c>
      <c r="D8" s="128" t="s">
        <v>72</v>
      </c>
      <c r="E8" s="128" t="s">
        <v>73</v>
      </c>
      <c r="F8" s="127" t="s">
        <v>1328</v>
      </c>
      <c r="G8" s="127" t="s">
        <v>1329</v>
      </c>
      <c r="H8" s="128" t="s">
        <v>76</v>
      </c>
      <c r="I8" s="252" t="s">
        <v>1330</v>
      </c>
      <c r="J8" s="51" t="s">
        <v>78</v>
      </c>
      <c r="K8" s="33" t="s">
        <v>79</v>
      </c>
      <c r="L8" s="33" t="s">
        <v>79</v>
      </c>
      <c r="M8" s="109" t="s">
        <v>78</v>
      </c>
      <c r="N8" s="109" t="s">
        <v>78</v>
      </c>
      <c r="O8" s="131">
        <v>0</v>
      </c>
      <c r="P8" s="131">
        <v>0</v>
      </c>
      <c r="Q8" s="116">
        <v>0</v>
      </c>
      <c r="R8" s="109">
        <v>0</v>
      </c>
      <c r="S8" s="128" t="s">
        <v>90</v>
      </c>
      <c r="T8" s="128" t="s">
        <v>91</v>
      </c>
      <c r="U8" s="128" t="s">
        <v>81</v>
      </c>
      <c r="V8" s="128" t="s">
        <v>98</v>
      </c>
      <c r="W8" s="128" t="s">
        <v>78</v>
      </c>
      <c r="X8" s="128" t="s">
        <v>78</v>
      </c>
      <c r="Y8" s="132">
        <v>45133</v>
      </c>
      <c r="Z8" s="128" t="s">
        <v>83</v>
      </c>
      <c r="AA8" s="140" t="s">
        <v>1331</v>
      </c>
      <c r="AB8" s="141">
        <v>120000000</v>
      </c>
      <c r="AC8" s="238">
        <v>1022</v>
      </c>
      <c r="AD8" s="132">
        <v>45358</v>
      </c>
      <c r="AE8" s="141">
        <v>0</v>
      </c>
      <c r="AF8" s="142"/>
      <c r="AG8" s="132"/>
      <c r="AH8" s="131">
        <f t="shared" si="0"/>
        <v>120000000</v>
      </c>
      <c r="AI8" s="134" t="s">
        <v>526</v>
      </c>
      <c r="AJ8" s="134"/>
      <c r="AK8" s="134" t="s">
        <v>1332</v>
      </c>
      <c r="AL8" s="131">
        <v>120000000</v>
      </c>
      <c r="AM8" s="134"/>
      <c r="AN8" s="134"/>
      <c r="AO8" s="134"/>
      <c r="AP8" s="131">
        <v>0</v>
      </c>
      <c r="AQ8" s="132">
        <v>45465</v>
      </c>
      <c r="AR8" s="132">
        <v>45504</v>
      </c>
      <c r="AS8" s="131">
        <v>120000000</v>
      </c>
      <c r="AT8" s="135">
        <v>1</v>
      </c>
      <c r="AU8" s="131">
        <v>120000000</v>
      </c>
      <c r="AV8" s="136"/>
      <c r="AW8" s="137"/>
      <c r="AX8" s="138"/>
      <c r="AY8" s="131">
        <v>0</v>
      </c>
      <c r="AZ8" s="137"/>
      <c r="BA8" s="137"/>
      <c r="BB8" s="137"/>
      <c r="BC8" s="134"/>
      <c r="BD8" s="131">
        <v>0</v>
      </c>
      <c r="BE8" s="137"/>
      <c r="BF8" s="137"/>
      <c r="BG8" s="138"/>
      <c r="BH8" s="131">
        <v>0</v>
      </c>
      <c r="BI8" s="137"/>
      <c r="BJ8" s="139"/>
      <c r="BK8" s="137"/>
      <c r="BL8" s="137"/>
      <c r="BM8" s="131">
        <v>0</v>
      </c>
      <c r="BN8" s="135"/>
      <c r="BO8" s="131"/>
      <c r="BP8" s="140"/>
    </row>
    <row r="9" spans="2:68" s="1" customFormat="1" ht="36.75" hidden="1" customHeight="1" x14ac:dyDescent="0.25">
      <c r="B9" s="252" t="s">
        <v>1316</v>
      </c>
      <c r="C9" s="127" t="s">
        <v>1333</v>
      </c>
      <c r="D9" s="128" t="s">
        <v>72</v>
      </c>
      <c r="E9" s="128" t="s">
        <v>73</v>
      </c>
      <c r="F9" s="127" t="s">
        <v>1334</v>
      </c>
      <c r="G9" s="127" t="s">
        <v>1335</v>
      </c>
      <c r="H9" s="128" t="s">
        <v>76</v>
      </c>
      <c r="I9" s="252" t="s">
        <v>1336</v>
      </c>
      <c r="J9" s="51" t="s">
        <v>78</v>
      </c>
      <c r="K9" s="33" t="s">
        <v>79</v>
      </c>
      <c r="L9" s="33" t="s">
        <v>79</v>
      </c>
      <c r="M9" s="109" t="s">
        <v>78</v>
      </c>
      <c r="N9" s="109" t="s">
        <v>78</v>
      </c>
      <c r="O9" s="131">
        <v>0</v>
      </c>
      <c r="P9" s="131">
        <v>0</v>
      </c>
      <c r="Q9" s="116">
        <v>0</v>
      </c>
      <c r="R9" s="109">
        <v>0</v>
      </c>
      <c r="S9" s="128" t="s">
        <v>90</v>
      </c>
      <c r="T9" s="128" t="s">
        <v>91</v>
      </c>
      <c r="U9" s="128" t="s">
        <v>135</v>
      </c>
      <c r="V9" s="128" t="s">
        <v>98</v>
      </c>
      <c r="W9" s="128" t="s">
        <v>78</v>
      </c>
      <c r="X9" s="128" t="s">
        <v>78</v>
      </c>
      <c r="Y9" s="132"/>
      <c r="Z9" s="128" t="s">
        <v>137</v>
      </c>
      <c r="AA9" s="140" t="s">
        <v>1337</v>
      </c>
      <c r="AB9" s="141">
        <v>0</v>
      </c>
      <c r="AC9" s="142"/>
      <c r="AD9" s="132"/>
      <c r="AE9" s="141">
        <v>0</v>
      </c>
      <c r="AF9" s="142"/>
      <c r="AG9" s="132"/>
      <c r="AH9" s="131">
        <f t="shared" si="0"/>
        <v>0</v>
      </c>
      <c r="AI9" s="134"/>
      <c r="AJ9" s="134"/>
      <c r="AK9" s="134"/>
      <c r="AL9" s="131">
        <v>0</v>
      </c>
      <c r="AM9" s="134"/>
      <c r="AN9" s="134"/>
      <c r="AO9" s="134"/>
      <c r="AP9" s="131">
        <v>0</v>
      </c>
      <c r="AQ9" s="132"/>
      <c r="AR9" s="132"/>
      <c r="AS9" s="131">
        <f t="shared" ref="AS9:AS14" si="1">+AP9+AL9</f>
        <v>0</v>
      </c>
      <c r="AT9" s="135"/>
      <c r="AU9" s="131"/>
      <c r="AV9" s="136"/>
      <c r="AW9" s="137"/>
      <c r="AX9" s="138"/>
      <c r="AY9" s="131">
        <v>0</v>
      </c>
      <c r="AZ9" s="137"/>
      <c r="BA9" s="137"/>
      <c r="BB9" s="137"/>
      <c r="BC9" s="134"/>
      <c r="BD9" s="131">
        <v>0</v>
      </c>
      <c r="BE9" s="137"/>
      <c r="BF9" s="137"/>
      <c r="BG9" s="138"/>
      <c r="BH9" s="131">
        <v>0</v>
      </c>
      <c r="BI9" s="137"/>
      <c r="BJ9" s="139"/>
      <c r="BK9" s="137"/>
      <c r="BL9" s="137"/>
      <c r="BM9" s="131">
        <v>0</v>
      </c>
      <c r="BN9" s="135"/>
      <c r="BO9" s="131"/>
      <c r="BP9" s="140"/>
    </row>
    <row r="10" spans="2:68" s="1" customFormat="1" ht="85.5" hidden="1" customHeight="1" x14ac:dyDescent="0.25">
      <c r="B10" s="252" t="s">
        <v>1316</v>
      </c>
      <c r="C10" s="127" t="s">
        <v>1317</v>
      </c>
      <c r="D10" s="128" t="s">
        <v>72</v>
      </c>
      <c r="E10" s="128"/>
      <c r="F10" s="127" t="s">
        <v>1338</v>
      </c>
      <c r="G10" s="127" t="s">
        <v>1339</v>
      </c>
      <c r="H10" s="128" t="s">
        <v>76</v>
      </c>
      <c r="I10" s="252" t="s">
        <v>1340</v>
      </c>
      <c r="J10" s="51" t="s">
        <v>78</v>
      </c>
      <c r="K10" s="33" t="s">
        <v>79</v>
      </c>
      <c r="L10" s="33" t="s">
        <v>79</v>
      </c>
      <c r="M10" s="109" t="s">
        <v>78</v>
      </c>
      <c r="N10" s="109" t="s">
        <v>78</v>
      </c>
      <c r="O10" s="131">
        <v>0</v>
      </c>
      <c r="P10" s="131">
        <v>0</v>
      </c>
      <c r="Q10" s="116">
        <v>0</v>
      </c>
      <c r="R10" s="109">
        <v>0</v>
      </c>
      <c r="S10" s="128" t="s">
        <v>90</v>
      </c>
      <c r="T10" s="128" t="s">
        <v>97</v>
      </c>
      <c r="U10" s="128" t="s">
        <v>98</v>
      </c>
      <c r="V10" s="128" t="s">
        <v>141</v>
      </c>
      <c r="W10" s="128" t="s">
        <v>78</v>
      </c>
      <c r="X10" s="128" t="s">
        <v>78</v>
      </c>
      <c r="Y10" s="132"/>
      <c r="Z10" s="128" t="s">
        <v>137</v>
      </c>
      <c r="AA10" s="140" t="s">
        <v>1341</v>
      </c>
      <c r="AB10" s="141">
        <v>0</v>
      </c>
      <c r="AC10" s="142"/>
      <c r="AD10" s="132"/>
      <c r="AE10" s="141">
        <v>0</v>
      </c>
      <c r="AF10" s="142"/>
      <c r="AG10" s="132"/>
      <c r="AH10" s="131">
        <f t="shared" si="0"/>
        <v>0</v>
      </c>
      <c r="AI10" s="134"/>
      <c r="AJ10" s="134"/>
      <c r="AK10" s="134"/>
      <c r="AL10" s="131">
        <v>0</v>
      </c>
      <c r="AM10" s="134"/>
      <c r="AN10" s="134"/>
      <c r="AO10" s="134"/>
      <c r="AP10" s="131">
        <v>0</v>
      </c>
      <c r="AQ10" s="132"/>
      <c r="AR10" s="132"/>
      <c r="AS10" s="131">
        <f t="shared" si="1"/>
        <v>0</v>
      </c>
      <c r="AT10" s="135"/>
      <c r="AU10" s="131"/>
      <c r="AV10" s="136"/>
      <c r="AW10" s="137"/>
      <c r="AX10" s="138"/>
      <c r="AY10" s="131">
        <v>0</v>
      </c>
      <c r="AZ10" s="137"/>
      <c r="BA10" s="137"/>
      <c r="BB10" s="137"/>
      <c r="BC10" s="134"/>
      <c r="BD10" s="131">
        <v>0</v>
      </c>
      <c r="BE10" s="137"/>
      <c r="BF10" s="137"/>
      <c r="BG10" s="138"/>
      <c r="BH10" s="131">
        <v>0</v>
      </c>
      <c r="BI10" s="137"/>
      <c r="BJ10" s="139"/>
      <c r="BK10" s="137"/>
      <c r="BL10" s="137"/>
      <c r="BM10" s="131">
        <v>0</v>
      </c>
      <c r="BN10" s="135"/>
      <c r="BO10" s="131"/>
      <c r="BP10" s="140"/>
    </row>
    <row r="11" spans="2:68" s="1" customFormat="1" ht="77.25" hidden="1" customHeight="1" x14ac:dyDescent="0.25">
      <c r="B11" s="252" t="s">
        <v>1316</v>
      </c>
      <c r="C11" s="127" t="s">
        <v>1322</v>
      </c>
      <c r="D11" s="128" t="s">
        <v>72</v>
      </c>
      <c r="E11" s="128" t="s">
        <v>201</v>
      </c>
      <c r="F11" s="127" t="s">
        <v>1342</v>
      </c>
      <c r="G11" s="127" t="s">
        <v>1343</v>
      </c>
      <c r="H11" s="128" t="s">
        <v>76</v>
      </c>
      <c r="I11" s="252" t="s">
        <v>1344</v>
      </c>
      <c r="J11" s="51" t="s">
        <v>78</v>
      </c>
      <c r="K11" s="33" t="s">
        <v>79</v>
      </c>
      <c r="L11" s="33" t="s">
        <v>79</v>
      </c>
      <c r="M11" s="109" t="s">
        <v>78</v>
      </c>
      <c r="N11" s="109" t="s">
        <v>78</v>
      </c>
      <c r="O11" s="131">
        <v>0</v>
      </c>
      <c r="P11" s="131">
        <v>0</v>
      </c>
      <c r="Q11" s="116">
        <v>0</v>
      </c>
      <c r="R11" s="109">
        <v>0</v>
      </c>
      <c r="S11" s="128" t="s">
        <v>90</v>
      </c>
      <c r="T11" s="128" t="s">
        <v>91</v>
      </c>
      <c r="U11" s="128" t="s">
        <v>81</v>
      </c>
      <c r="V11" s="128" t="s">
        <v>98</v>
      </c>
      <c r="W11" s="128" t="s">
        <v>78</v>
      </c>
      <c r="X11" s="128" t="s">
        <v>78</v>
      </c>
      <c r="Y11" s="132">
        <v>45192</v>
      </c>
      <c r="Z11" s="128" t="s">
        <v>137</v>
      </c>
      <c r="AA11" s="140" t="s">
        <v>1345</v>
      </c>
      <c r="AB11" s="141">
        <v>0</v>
      </c>
      <c r="AC11" s="142"/>
      <c r="AD11" s="132"/>
      <c r="AE11" s="141">
        <v>0</v>
      </c>
      <c r="AF11" s="142"/>
      <c r="AG11" s="132"/>
      <c r="AH11" s="131">
        <f t="shared" si="0"/>
        <v>0</v>
      </c>
      <c r="AI11" s="134"/>
      <c r="AJ11" s="134"/>
      <c r="AK11" s="134"/>
      <c r="AL11" s="131">
        <v>0</v>
      </c>
      <c r="AM11" s="134"/>
      <c r="AN11" s="134"/>
      <c r="AO11" s="134"/>
      <c r="AP11" s="131">
        <v>0</v>
      </c>
      <c r="AQ11" s="132"/>
      <c r="AR11" s="132"/>
      <c r="AS11" s="131">
        <f t="shared" si="1"/>
        <v>0</v>
      </c>
      <c r="AT11" s="135"/>
      <c r="AU11" s="131"/>
      <c r="AV11" s="136"/>
      <c r="AW11" s="137"/>
      <c r="AX11" s="138"/>
      <c r="AY11" s="131">
        <v>0</v>
      </c>
      <c r="AZ11" s="137"/>
      <c r="BA11" s="137"/>
      <c r="BB11" s="137"/>
      <c r="BC11" s="134"/>
      <c r="BD11" s="131">
        <v>0</v>
      </c>
      <c r="BE11" s="137"/>
      <c r="BF11" s="137"/>
      <c r="BG11" s="138"/>
      <c r="BH11" s="131">
        <v>0</v>
      </c>
      <c r="BI11" s="137"/>
      <c r="BJ11" s="139"/>
      <c r="BK11" s="137"/>
      <c r="BL11" s="137"/>
      <c r="BM11" s="131">
        <v>0</v>
      </c>
      <c r="BN11" s="135"/>
      <c r="BO11" s="131"/>
      <c r="BP11" s="140"/>
    </row>
    <row r="12" spans="2:68" s="1" customFormat="1" ht="74.25" hidden="1" customHeight="1" x14ac:dyDescent="0.25">
      <c r="B12" s="252" t="s">
        <v>1316</v>
      </c>
      <c r="C12" s="127" t="s">
        <v>1346</v>
      </c>
      <c r="D12" s="128" t="s">
        <v>72</v>
      </c>
      <c r="E12" s="128" t="s">
        <v>201</v>
      </c>
      <c r="F12" s="127" t="s">
        <v>1347</v>
      </c>
      <c r="G12" s="127" t="s">
        <v>1348</v>
      </c>
      <c r="H12" s="128" t="s">
        <v>76</v>
      </c>
      <c r="I12" s="252" t="s">
        <v>1349</v>
      </c>
      <c r="J12" s="51" t="s">
        <v>78</v>
      </c>
      <c r="K12" s="33" t="s">
        <v>79</v>
      </c>
      <c r="L12" s="33" t="s">
        <v>79</v>
      </c>
      <c r="M12" s="109" t="s">
        <v>78</v>
      </c>
      <c r="N12" s="109" t="s">
        <v>78</v>
      </c>
      <c r="O12" s="131">
        <v>0</v>
      </c>
      <c r="P12" s="131">
        <v>0</v>
      </c>
      <c r="Q12" s="116">
        <v>0</v>
      </c>
      <c r="R12" s="109">
        <v>0</v>
      </c>
      <c r="S12" s="128" t="s">
        <v>90</v>
      </c>
      <c r="T12" s="128" t="s">
        <v>91</v>
      </c>
      <c r="U12" s="128" t="s">
        <v>81</v>
      </c>
      <c r="V12" s="128" t="s">
        <v>98</v>
      </c>
      <c r="W12" s="128" t="s">
        <v>78</v>
      </c>
      <c r="X12" s="128" t="s">
        <v>78</v>
      </c>
      <c r="Y12" s="132"/>
      <c r="Z12" s="128" t="s">
        <v>137</v>
      </c>
      <c r="AA12" s="140" t="s">
        <v>1345</v>
      </c>
      <c r="AB12" s="141">
        <v>0</v>
      </c>
      <c r="AC12" s="142"/>
      <c r="AD12" s="132"/>
      <c r="AE12" s="141">
        <v>0</v>
      </c>
      <c r="AF12" s="142"/>
      <c r="AG12" s="132"/>
      <c r="AH12" s="131">
        <f t="shared" si="0"/>
        <v>0</v>
      </c>
      <c r="AI12" s="134"/>
      <c r="AJ12" s="134"/>
      <c r="AK12" s="134"/>
      <c r="AL12" s="131">
        <v>0</v>
      </c>
      <c r="AM12" s="134"/>
      <c r="AN12" s="134"/>
      <c r="AO12" s="134"/>
      <c r="AP12" s="131">
        <v>0</v>
      </c>
      <c r="AQ12" s="132"/>
      <c r="AR12" s="132"/>
      <c r="AS12" s="131">
        <f t="shared" si="1"/>
        <v>0</v>
      </c>
      <c r="AT12" s="135"/>
      <c r="AU12" s="131"/>
      <c r="AV12" s="136"/>
      <c r="AW12" s="137"/>
      <c r="AX12" s="138"/>
      <c r="AY12" s="131">
        <v>0</v>
      </c>
      <c r="AZ12" s="137"/>
      <c r="BA12" s="137"/>
      <c r="BB12" s="137"/>
      <c r="BC12" s="134"/>
      <c r="BD12" s="131">
        <v>0</v>
      </c>
      <c r="BE12" s="137"/>
      <c r="BF12" s="137"/>
      <c r="BG12" s="138"/>
      <c r="BH12" s="131">
        <v>0</v>
      </c>
      <c r="BI12" s="137"/>
      <c r="BJ12" s="139"/>
      <c r="BK12" s="137"/>
      <c r="BL12" s="137"/>
      <c r="BM12" s="131">
        <v>0</v>
      </c>
      <c r="BN12" s="135"/>
      <c r="BO12" s="131"/>
      <c r="BP12" s="140" t="s">
        <v>1350</v>
      </c>
    </row>
    <row r="13" spans="2:68" s="1" customFormat="1" ht="84" hidden="1" customHeight="1" x14ac:dyDescent="0.25">
      <c r="B13" s="252" t="s">
        <v>1316</v>
      </c>
      <c r="C13" s="127" t="s">
        <v>1351</v>
      </c>
      <c r="D13" s="128" t="s">
        <v>72</v>
      </c>
      <c r="E13" s="128" t="s">
        <v>73</v>
      </c>
      <c r="F13" s="127" t="s">
        <v>1352</v>
      </c>
      <c r="G13" s="127" t="s">
        <v>1353</v>
      </c>
      <c r="H13" s="128" t="s">
        <v>76</v>
      </c>
      <c r="I13" s="252" t="s">
        <v>1354</v>
      </c>
      <c r="J13" s="51" t="s">
        <v>78</v>
      </c>
      <c r="K13" s="33" t="s">
        <v>79</v>
      </c>
      <c r="L13" s="33" t="s">
        <v>79</v>
      </c>
      <c r="M13" s="109" t="s">
        <v>78</v>
      </c>
      <c r="N13" s="109" t="s">
        <v>78</v>
      </c>
      <c r="O13" s="131">
        <v>0</v>
      </c>
      <c r="P13" s="131">
        <v>0</v>
      </c>
      <c r="Q13" s="116">
        <v>0</v>
      </c>
      <c r="R13" s="109">
        <v>0</v>
      </c>
      <c r="S13" s="128" t="s">
        <v>90</v>
      </c>
      <c r="T13" s="128" t="s">
        <v>97</v>
      </c>
      <c r="U13" s="128" t="s">
        <v>81</v>
      </c>
      <c r="V13" s="128" t="s">
        <v>141</v>
      </c>
      <c r="W13" s="128" t="s">
        <v>78</v>
      </c>
      <c r="X13" s="128" t="s">
        <v>78</v>
      </c>
      <c r="Y13" s="132"/>
      <c r="Z13" s="128" t="s">
        <v>137</v>
      </c>
      <c r="AA13" s="140" t="s">
        <v>1355</v>
      </c>
      <c r="AB13" s="141">
        <v>0</v>
      </c>
      <c r="AC13" s="142"/>
      <c r="AD13" s="132"/>
      <c r="AE13" s="141">
        <v>0</v>
      </c>
      <c r="AF13" s="142"/>
      <c r="AG13" s="132"/>
      <c r="AH13" s="131">
        <f t="shared" si="0"/>
        <v>0</v>
      </c>
      <c r="AI13" s="134"/>
      <c r="AJ13" s="134"/>
      <c r="AK13" s="134"/>
      <c r="AL13" s="131">
        <v>0</v>
      </c>
      <c r="AM13" s="134"/>
      <c r="AN13" s="134"/>
      <c r="AO13" s="134"/>
      <c r="AP13" s="131">
        <v>0</v>
      </c>
      <c r="AQ13" s="132"/>
      <c r="AR13" s="132"/>
      <c r="AS13" s="131">
        <f t="shared" si="1"/>
        <v>0</v>
      </c>
      <c r="AT13" s="135"/>
      <c r="AU13" s="131"/>
      <c r="AV13" s="136"/>
      <c r="AW13" s="137"/>
      <c r="AX13" s="138"/>
      <c r="AY13" s="131">
        <v>0</v>
      </c>
      <c r="AZ13" s="137"/>
      <c r="BA13" s="137"/>
      <c r="BB13" s="137"/>
      <c r="BC13" s="134"/>
      <c r="BD13" s="131">
        <v>0</v>
      </c>
      <c r="BE13" s="137"/>
      <c r="BF13" s="137"/>
      <c r="BG13" s="138"/>
      <c r="BH13" s="131">
        <v>0</v>
      </c>
      <c r="BI13" s="137"/>
      <c r="BJ13" s="139"/>
      <c r="BK13" s="137"/>
      <c r="BL13" s="137"/>
      <c r="BM13" s="131">
        <v>0</v>
      </c>
      <c r="BN13" s="135"/>
      <c r="BO13" s="131"/>
      <c r="BP13" s="140"/>
    </row>
    <row r="14" spans="2:68" s="1" customFormat="1" ht="93" hidden="1" customHeight="1" x14ac:dyDescent="0.25">
      <c r="B14" s="252" t="s">
        <v>1316</v>
      </c>
      <c r="C14" s="127" t="s">
        <v>1356</v>
      </c>
      <c r="D14" s="128" t="s">
        <v>72</v>
      </c>
      <c r="E14" s="128" t="s">
        <v>201</v>
      </c>
      <c r="F14" s="127" t="s">
        <v>1357</v>
      </c>
      <c r="G14" s="127" t="s">
        <v>1358</v>
      </c>
      <c r="H14" s="128" t="s">
        <v>76</v>
      </c>
      <c r="I14" s="252" t="s">
        <v>1359</v>
      </c>
      <c r="J14" s="51" t="s">
        <v>78</v>
      </c>
      <c r="K14" s="33" t="s">
        <v>79</v>
      </c>
      <c r="L14" s="33" t="s">
        <v>79</v>
      </c>
      <c r="M14" s="109" t="s">
        <v>78</v>
      </c>
      <c r="N14" s="109" t="s">
        <v>78</v>
      </c>
      <c r="O14" s="131">
        <v>0</v>
      </c>
      <c r="P14" s="131">
        <v>0</v>
      </c>
      <c r="Q14" s="116">
        <v>0</v>
      </c>
      <c r="R14" s="109">
        <v>0</v>
      </c>
      <c r="S14" s="128" t="s">
        <v>90</v>
      </c>
      <c r="T14" s="128" t="s">
        <v>97</v>
      </c>
      <c r="U14" s="128" t="s">
        <v>81</v>
      </c>
      <c r="V14" s="128" t="s">
        <v>98</v>
      </c>
      <c r="W14" s="128" t="s">
        <v>78</v>
      </c>
      <c r="X14" s="128" t="s">
        <v>78</v>
      </c>
      <c r="Y14" s="132"/>
      <c r="Z14" s="128" t="s">
        <v>137</v>
      </c>
      <c r="AA14" s="140" t="s">
        <v>1360</v>
      </c>
      <c r="AB14" s="141">
        <v>0</v>
      </c>
      <c r="AC14" s="142"/>
      <c r="AD14" s="132"/>
      <c r="AE14" s="141">
        <v>0</v>
      </c>
      <c r="AF14" s="142"/>
      <c r="AG14" s="132"/>
      <c r="AH14" s="131">
        <f t="shared" si="0"/>
        <v>0</v>
      </c>
      <c r="AI14" s="134"/>
      <c r="AJ14" s="134"/>
      <c r="AK14" s="134"/>
      <c r="AL14" s="131">
        <v>0</v>
      </c>
      <c r="AM14" s="134"/>
      <c r="AN14" s="134"/>
      <c r="AO14" s="134"/>
      <c r="AP14" s="131">
        <v>0</v>
      </c>
      <c r="AQ14" s="132"/>
      <c r="AR14" s="132"/>
      <c r="AS14" s="131">
        <f t="shared" si="1"/>
        <v>0</v>
      </c>
      <c r="AT14" s="135"/>
      <c r="AU14" s="131"/>
      <c r="AV14" s="136"/>
      <c r="AW14" s="137"/>
      <c r="AX14" s="138"/>
      <c r="AY14" s="131">
        <v>0</v>
      </c>
      <c r="AZ14" s="137"/>
      <c r="BA14" s="137"/>
      <c r="BB14" s="137"/>
      <c r="BC14" s="134"/>
      <c r="BD14" s="131">
        <v>0</v>
      </c>
      <c r="BE14" s="137"/>
      <c r="BF14" s="137"/>
      <c r="BG14" s="138"/>
      <c r="BH14" s="131">
        <v>0</v>
      </c>
      <c r="BI14" s="137"/>
      <c r="BJ14" s="139"/>
      <c r="BK14" s="137"/>
      <c r="BL14" s="137"/>
      <c r="BM14" s="131">
        <v>0</v>
      </c>
      <c r="BN14" s="135"/>
      <c r="BO14" s="131"/>
      <c r="BP14" s="140"/>
    </row>
    <row r="15" spans="2:68" s="1" customFormat="1" ht="98.25" hidden="1" customHeight="1" x14ac:dyDescent="0.25">
      <c r="B15" s="252" t="s">
        <v>1316</v>
      </c>
      <c r="C15" s="127" t="s">
        <v>1322</v>
      </c>
      <c r="D15" s="128" t="s">
        <v>72</v>
      </c>
      <c r="E15" s="128" t="s">
        <v>201</v>
      </c>
      <c r="F15" s="127" t="s">
        <v>1361</v>
      </c>
      <c r="G15" s="127" t="s">
        <v>1362</v>
      </c>
      <c r="H15" s="128" t="s">
        <v>76</v>
      </c>
      <c r="I15" s="252" t="s">
        <v>1363</v>
      </c>
      <c r="J15" s="51" t="s">
        <v>78</v>
      </c>
      <c r="K15" s="33" t="s">
        <v>79</v>
      </c>
      <c r="L15" s="33" t="s">
        <v>79</v>
      </c>
      <c r="M15" s="109" t="s">
        <v>78</v>
      </c>
      <c r="N15" s="109" t="s">
        <v>78</v>
      </c>
      <c r="O15" s="131">
        <v>0</v>
      </c>
      <c r="P15" s="131">
        <v>0</v>
      </c>
      <c r="Q15" s="116">
        <v>0</v>
      </c>
      <c r="R15" s="109">
        <v>0</v>
      </c>
      <c r="S15" s="128" t="s">
        <v>90</v>
      </c>
      <c r="T15" s="128" t="s">
        <v>91</v>
      </c>
      <c r="U15" s="128" t="s">
        <v>81</v>
      </c>
      <c r="V15" s="128" t="s">
        <v>98</v>
      </c>
      <c r="W15" s="128" t="s">
        <v>78</v>
      </c>
      <c r="X15" s="128" t="s">
        <v>78</v>
      </c>
      <c r="Y15" s="132">
        <v>45192</v>
      </c>
      <c r="Z15" s="128" t="s">
        <v>83</v>
      </c>
      <c r="AA15" s="140" t="s">
        <v>1364</v>
      </c>
      <c r="AB15" s="141">
        <v>110000000</v>
      </c>
      <c r="AC15" s="240">
        <v>325</v>
      </c>
      <c r="AD15" s="132">
        <v>45478</v>
      </c>
      <c r="AE15" s="141">
        <v>0</v>
      </c>
      <c r="AF15" s="142"/>
      <c r="AG15" s="132"/>
      <c r="AH15" s="131">
        <f t="shared" si="0"/>
        <v>110000000</v>
      </c>
      <c r="AI15" s="134" t="s">
        <v>128</v>
      </c>
      <c r="AJ15" s="134"/>
      <c r="AK15" s="134"/>
      <c r="AL15" s="131">
        <v>110000000</v>
      </c>
      <c r="AM15" s="134"/>
      <c r="AN15" s="134"/>
      <c r="AO15" s="134"/>
      <c r="AP15" s="131">
        <v>0</v>
      </c>
      <c r="AQ15" s="132">
        <v>45462</v>
      </c>
      <c r="AR15" s="132">
        <v>45496</v>
      </c>
      <c r="AS15" s="131">
        <v>110000000</v>
      </c>
      <c r="AT15" s="135">
        <v>0.85</v>
      </c>
      <c r="AU15" s="131">
        <v>93500000</v>
      </c>
      <c r="AV15" s="136"/>
      <c r="AW15" s="137"/>
      <c r="AX15" s="138"/>
      <c r="AY15" s="131">
        <v>0</v>
      </c>
      <c r="AZ15" s="137"/>
      <c r="BA15" s="137"/>
      <c r="BB15" s="137"/>
      <c r="BC15" s="134"/>
      <c r="BD15" s="131">
        <v>0</v>
      </c>
      <c r="BE15" s="137"/>
      <c r="BF15" s="137"/>
      <c r="BG15" s="138"/>
      <c r="BH15" s="131">
        <v>0</v>
      </c>
      <c r="BI15" s="137"/>
      <c r="BJ15" s="139"/>
      <c r="BK15" s="137"/>
      <c r="BL15" s="137"/>
      <c r="BM15" s="131">
        <v>0</v>
      </c>
      <c r="BN15" s="135"/>
      <c r="BO15" s="131"/>
      <c r="BP15" s="140"/>
    </row>
    <row r="16" spans="2:68" s="1" customFormat="1" ht="88.5" hidden="1" customHeight="1" x14ac:dyDescent="0.25">
      <c r="B16" s="252" t="s">
        <v>1316</v>
      </c>
      <c r="C16" s="127" t="s">
        <v>1317</v>
      </c>
      <c r="D16" s="128" t="s">
        <v>72</v>
      </c>
      <c r="E16" s="128" t="s">
        <v>201</v>
      </c>
      <c r="F16" s="127" t="s">
        <v>1365</v>
      </c>
      <c r="G16" s="127" t="s">
        <v>1366</v>
      </c>
      <c r="H16" s="128" t="s">
        <v>76</v>
      </c>
      <c r="I16" s="252" t="s">
        <v>1367</v>
      </c>
      <c r="J16" s="51" t="s">
        <v>78</v>
      </c>
      <c r="K16" s="33" t="s">
        <v>79</v>
      </c>
      <c r="L16" s="33" t="s">
        <v>79</v>
      </c>
      <c r="M16" s="109" t="s">
        <v>78</v>
      </c>
      <c r="N16" s="109" t="s">
        <v>78</v>
      </c>
      <c r="O16" s="131">
        <v>0</v>
      </c>
      <c r="P16" s="131">
        <v>0</v>
      </c>
      <c r="Q16" s="116">
        <v>0</v>
      </c>
      <c r="R16" s="109">
        <v>0</v>
      </c>
      <c r="S16" s="128" t="s">
        <v>90</v>
      </c>
      <c r="T16" s="128" t="s">
        <v>91</v>
      </c>
      <c r="U16" s="128" t="s">
        <v>81</v>
      </c>
      <c r="V16" s="128" t="s">
        <v>98</v>
      </c>
      <c r="W16" s="128" t="s">
        <v>78</v>
      </c>
      <c r="X16" s="128" t="s">
        <v>78</v>
      </c>
      <c r="Y16" s="132"/>
      <c r="Z16" s="128" t="s">
        <v>137</v>
      </c>
      <c r="AA16" s="140" t="s">
        <v>1368</v>
      </c>
      <c r="AB16" s="141">
        <v>0</v>
      </c>
      <c r="AC16" s="142"/>
      <c r="AD16" s="132"/>
      <c r="AE16" s="141">
        <v>0</v>
      </c>
      <c r="AF16" s="142"/>
      <c r="AG16" s="132"/>
      <c r="AH16" s="131">
        <f t="shared" si="0"/>
        <v>0</v>
      </c>
      <c r="AI16" s="134"/>
      <c r="AJ16" s="134"/>
      <c r="AK16" s="134"/>
      <c r="AL16" s="131">
        <v>0</v>
      </c>
      <c r="AM16" s="134"/>
      <c r="AN16" s="134"/>
      <c r="AO16" s="134"/>
      <c r="AP16" s="131">
        <v>0</v>
      </c>
      <c r="AQ16" s="132"/>
      <c r="AR16" s="132"/>
      <c r="AS16" s="131">
        <f t="shared" ref="AS16:AS25" si="2">+AP16+AL16</f>
        <v>0</v>
      </c>
      <c r="AT16" s="135"/>
      <c r="AU16" s="131"/>
      <c r="AV16" s="136"/>
      <c r="AW16" s="137"/>
      <c r="AX16" s="138"/>
      <c r="AY16" s="131">
        <v>0</v>
      </c>
      <c r="AZ16" s="137"/>
      <c r="BA16" s="137"/>
      <c r="BB16" s="137"/>
      <c r="BC16" s="134"/>
      <c r="BD16" s="131">
        <v>0</v>
      </c>
      <c r="BE16" s="137"/>
      <c r="BF16" s="137"/>
      <c r="BG16" s="138"/>
      <c r="BH16" s="131">
        <v>0</v>
      </c>
      <c r="BI16" s="137"/>
      <c r="BJ16" s="139"/>
      <c r="BK16" s="137"/>
      <c r="BL16" s="137"/>
      <c r="BM16" s="131">
        <v>0</v>
      </c>
      <c r="BN16" s="135"/>
      <c r="BO16" s="131"/>
      <c r="BP16" s="140"/>
    </row>
    <row r="17" spans="2:68" s="1" customFormat="1" ht="67.5" hidden="1" customHeight="1" x14ac:dyDescent="0.25">
      <c r="B17" s="252" t="s">
        <v>1316</v>
      </c>
      <c r="C17" s="127" t="s">
        <v>1369</v>
      </c>
      <c r="D17" s="128" t="s">
        <v>72</v>
      </c>
      <c r="E17" s="128" t="s">
        <v>201</v>
      </c>
      <c r="F17" s="127" t="s">
        <v>1370</v>
      </c>
      <c r="G17" s="127" t="s">
        <v>1371</v>
      </c>
      <c r="H17" s="128" t="s">
        <v>76</v>
      </c>
      <c r="I17" s="252" t="s">
        <v>1372</v>
      </c>
      <c r="J17" s="51" t="s">
        <v>78</v>
      </c>
      <c r="K17" s="33" t="s">
        <v>79</v>
      </c>
      <c r="L17" s="33" t="s">
        <v>79</v>
      </c>
      <c r="M17" s="109" t="s">
        <v>78</v>
      </c>
      <c r="N17" s="109" t="s">
        <v>78</v>
      </c>
      <c r="O17" s="131">
        <v>0</v>
      </c>
      <c r="P17" s="131">
        <v>0</v>
      </c>
      <c r="Q17" s="116">
        <v>0</v>
      </c>
      <c r="R17" s="109">
        <v>0</v>
      </c>
      <c r="S17" s="128" t="s">
        <v>90</v>
      </c>
      <c r="T17" s="128" t="s">
        <v>91</v>
      </c>
      <c r="U17" s="128" t="s">
        <v>81</v>
      </c>
      <c r="V17" s="128" t="s">
        <v>98</v>
      </c>
      <c r="W17" s="128" t="s">
        <v>78</v>
      </c>
      <c r="X17" s="128" t="s">
        <v>78</v>
      </c>
      <c r="Y17" s="132"/>
      <c r="Z17" s="128" t="s">
        <v>137</v>
      </c>
      <c r="AA17" s="140" t="s">
        <v>1373</v>
      </c>
      <c r="AB17" s="141">
        <v>0</v>
      </c>
      <c r="AC17" s="142"/>
      <c r="AD17" s="132"/>
      <c r="AE17" s="141">
        <v>0</v>
      </c>
      <c r="AF17" s="142"/>
      <c r="AG17" s="132"/>
      <c r="AH17" s="131">
        <f t="shared" si="0"/>
        <v>0</v>
      </c>
      <c r="AI17" s="134"/>
      <c r="AJ17" s="134"/>
      <c r="AK17" s="134"/>
      <c r="AL17" s="131">
        <v>0</v>
      </c>
      <c r="AM17" s="134"/>
      <c r="AN17" s="134"/>
      <c r="AO17" s="134"/>
      <c r="AP17" s="131">
        <v>0</v>
      </c>
      <c r="AQ17" s="132"/>
      <c r="AR17" s="132"/>
      <c r="AS17" s="131">
        <f t="shared" si="2"/>
        <v>0</v>
      </c>
      <c r="AT17" s="135"/>
      <c r="AU17" s="131"/>
      <c r="AV17" s="136"/>
      <c r="AW17" s="137"/>
      <c r="AX17" s="138"/>
      <c r="AY17" s="131">
        <v>0</v>
      </c>
      <c r="AZ17" s="137"/>
      <c r="BA17" s="137"/>
      <c r="BB17" s="137"/>
      <c r="BC17" s="134"/>
      <c r="BD17" s="131">
        <v>0</v>
      </c>
      <c r="BE17" s="137"/>
      <c r="BF17" s="137"/>
      <c r="BG17" s="138"/>
      <c r="BH17" s="131">
        <v>0</v>
      </c>
      <c r="BI17" s="137"/>
      <c r="BJ17" s="139"/>
      <c r="BK17" s="137"/>
      <c r="BL17" s="137"/>
      <c r="BM17" s="131">
        <v>0</v>
      </c>
      <c r="BN17" s="135"/>
      <c r="BO17" s="131"/>
      <c r="BP17" s="140"/>
    </row>
    <row r="18" spans="2:68" s="1" customFormat="1" ht="89.25" hidden="1" customHeight="1" x14ac:dyDescent="0.25">
      <c r="B18" s="252" t="s">
        <v>1316</v>
      </c>
      <c r="C18" s="127" t="s">
        <v>1374</v>
      </c>
      <c r="D18" s="128" t="s">
        <v>72</v>
      </c>
      <c r="E18" s="128" t="s">
        <v>201</v>
      </c>
      <c r="F18" s="127" t="s">
        <v>1375</v>
      </c>
      <c r="G18" s="127" t="s">
        <v>1376</v>
      </c>
      <c r="H18" s="128" t="s">
        <v>76</v>
      </c>
      <c r="I18" s="252" t="s">
        <v>1377</v>
      </c>
      <c r="J18" s="51" t="s">
        <v>78</v>
      </c>
      <c r="K18" s="33" t="s">
        <v>79</v>
      </c>
      <c r="L18" s="33" t="s">
        <v>79</v>
      </c>
      <c r="M18" s="109" t="s">
        <v>78</v>
      </c>
      <c r="N18" s="109" t="s">
        <v>78</v>
      </c>
      <c r="O18" s="131">
        <v>0</v>
      </c>
      <c r="P18" s="131">
        <v>0</v>
      </c>
      <c r="Q18" s="116">
        <v>0</v>
      </c>
      <c r="R18" s="109">
        <v>0</v>
      </c>
      <c r="S18" s="128" t="s">
        <v>90</v>
      </c>
      <c r="T18" s="128" t="s">
        <v>91</v>
      </c>
      <c r="U18" s="128" t="s">
        <v>81</v>
      </c>
      <c r="V18" s="128" t="s">
        <v>98</v>
      </c>
      <c r="W18" s="128" t="s">
        <v>78</v>
      </c>
      <c r="X18" s="128" t="s">
        <v>78</v>
      </c>
      <c r="Y18" s="132"/>
      <c r="Z18" s="128" t="s">
        <v>137</v>
      </c>
      <c r="AA18" s="140" t="s">
        <v>1378</v>
      </c>
      <c r="AB18" s="141">
        <v>0</v>
      </c>
      <c r="AC18" s="142"/>
      <c r="AD18" s="132"/>
      <c r="AE18" s="141">
        <v>0</v>
      </c>
      <c r="AF18" s="142"/>
      <c r="AG18" s="132"/>
      <c r="AH18" s="131">
        <f t="shared" si="0"/>
        <v>0</v>
      </c>
      <c r="AI18" s="134"/>
      <c r="AJ18" s="134"/>
      <c r="AK18" s="134"/>
      <c r="AL18" s="131">
        <v>0</v>
      </c>
      <c r="AM18" s="134"/>
      <c r="AN18" s="134"/>
      <c r="AO18" s="134"/>
      <c r="AP18" s="131">
        <v>0</v>
      </c>
      <c r="AQ18" s="132"/>
      <c r="AR18" s="132"/>
      <c r="AS18" s="131">
        <f t="shared" si="2"/>
        <v>0</v>
      </c>
      <c r="AT18" s="135"/>
      <c r="AU18" s="131"/>
      <c r="AV18" s="136"/>
      <c r="AW18" s="137"/>
      <c r="AX18" s="138"/>
      <c r="AY18" s="131">
        <v>0</v>
      </c>
      <c r="AZ18" s="137"/>
      <c r="BA18" s="137"/>
      <c r="BB18" s="137"/>
      <c r="BC18" s="134"/>
      <c r="BD18" s="131">
        <v>0</v>
      </c>
      <c r="BE18" s="137"/>
      <c r="BF18" s="137"/>
      <c r="BG18" s="138"/>
      <c r="BH18" s="131">
        <v>0</v>
      </c>
      <c r="BI18" s="137"/>
      <c r="BJ18" s="139"/>
      <c r="BK18" s="137"/>
      <c r="BL18" s="137"/>
      <c r="BM18" s="131">
        <v>0</v>
      </c>
      <c r="BN18" s="135"/>
      <c r="BO18" s="131"/>
      <c r="BP18" s="140"/>
    </row>
    <row r="19" spans="2:68" s="1" customFormat="1" ht="108.75" hidden="1" customHeight="1" x14ac:dyDescent="0.25">
      <c r="B19" s="252" t="s">
        <v>1316</v>
      </c>
      <c r="C19" s="127" t="s">
        <v>1379</v>
      </c>
      <c r="D19" s="128" t="s">
        <v>72</v>
      </c>
      <c r="E19" s="128" t="s">
        <v>201</v>
      </c>
      <c r="F19" s="127" t="s">
        <v>1380</v>
      </c>
      <c r="G19" s="127" t="s">
        <v>1381</v>
      </c>
      <c r="H19" s="128" t="s">
        <v>76</v>
      </c>
      <c r="I19" s="252" t="s">
        <v>1382</v>
      </c>
      <c r="J19" s="51" t="s">
        <v>78</v>
      </c>
      <c r="K19" s="33" t="s">
        <v>79</v>
      </c>
      <c r="L19" s="33" t="s">
        <v>79</v>
      </c>
      <c r="M19" s="109" t="s">
        <v>78</v>
      </c>
      <c r="N19" s="109" t="s">
        <v>78</v>
      </c>
      <c r="O19" s="131">
        <v>0</v>
      </c>
      <c r="P19" s="131">
        <v>0</v>
      </c>
      <c r="Q19" s="116">
        <v>0</v>
      </c>
      <c r="R19" s="109">
        <v>0</v>
      </c>
      <c r="S19" s="128" t="s">
        <v>90</v>
      </c>
      <c r="T19" s="128" t="s">
        <v>91</v>
      </c>
      <c r="U19" s="128" t="s">
        <v>81</v>
      </c>
      <c r="V19" s="128" t="s">
        <v>98</v>
      </c>
      <c r="W19" s="128" t="s">
        <v>78</v>
      </c>
      <c r="X19" s="128" t="s">
        <v>78</v>
      </c>
      <c r="Y19" s="132"/>
      <c r="Z19" s="128" t="s">
        <v>83</v>
      </c>
      <c r="AA19" s="140" t="s">
        <v>1383</v>
      </c>
      <c r="AB19" s="141">
        <v>0</v>
      </c>
      <c r="AC19" s="142"/>
      <c r="AD19" s="132"/>
      <c r="AE19" s="141">
        <v>0</v>
      </c>
      <c r="AF19" s="142"/>
      <c r="AG19" s="132"/>
      <c r="AH19" s="131">
        <f t="shared" si="0"/>
        <v>0</v>
      </c>
      <c r="AI19" s="134"/>
      <c r="AJ19" s="134"/>
      <c r="AK19" s="134"/>
      <c r="AL19" s="131">
        <v>0</v>
      </c>
      <c r="AM19" s="134"/>
      <c r="AN19" s="134"/>
      <c r="AO19" s="134"/>
      <c r="AP19" s="131">
        <v>0</v>
      </c>
      <c r="AQ19" s="132"/>
      <c r="AR19" s="132"/>
      <c r="AS19" s="131">
        <f t="shared" si="2"/>
        <v>0</v>
      </c>
      <c r="AT19" s="135"/>
      <c r="AU19" s="131"/>
      <c r="AV19" s="136"/>
      <c r="AW19" s="137"/>
      <c r="AX19" s="138"/>
      <c r="AY19" s="131">
        <v>0</v>
      </c>
      <c r="AZ19" s="137"/>
      <c r="BA19" s="137"/>
      <c r="BB19" s="137"/>
      <c r="BC19" s="134"/>
      <c r="BD19" s="131">
        <v>0</v>
      </c>
      <c r="BE19" s="137"/>
      <c r="BF19" s="137"/>
      <c r="BG19" s="138"/>
      <c r="BH19" s="131">
        <v>0</v>
      </c>
      <c r="BI19" s="137"/>
      <c r="BJ19" s="139"/>
      <c r="BK19" s="137"/>
      <c r="BL19" s="137"/>
      <c r="BM19" s="131">
        <v>0</v>
      </c>
      <c r="BN19" s="135"/>
      <c r="BO19" s="131"/>
      <c r="BP19" s="140"/>
    </row>
    <row r="20" spans="2:68" s="1" customFormat="1" ht="54" hidden="1" customHeight="1" x14ac:dyDescent="0.25">
      <c r="B20" s="252" t="s">
        <v>1316</v>
      </c>
      <c r="C20" s="127" t="s">
        <v>1384</v>
      </c>
      <c r="D20" s="134" t="s">
        <v>72</v>
      </c>
      <c r="E20" s="134" t="s">
        <v>201</v>
      </c>
      <c r="F20" s="252" t="s">
        <v>1385</v>
      </c>
      <c r="G20" s="252" t="s">
        <v>1386</v>
      </c>
      <c r="H20" s="134" t="s">
        <v>76</v>
      </c>
      <c r="I20" s="252" t="s">
        <v>1387</v>
      </c>
      <c r="J20" s="51" t="s">
        <v>78</v>
      </c>
      <c r="K20" s="33" t="s">
        <v>79</v>
      </c>
      <c r="L20" s="33" t="s">
        <v>79</v>
      </c>
      <c r="M20" s="109" t="s">
        <v>78</v>
      </c>
      <c r="N20" s="109" t="s">
        <v>78</v>
      </c>
      <c r="O20" s="131">
        <v>0</v>
      </c>
      <c r="P20" s="131">
        <v>0</v>
      </c>
      <c r="Q20" s="116">
        <v>0</v>
      </c>
      <c r="R20" s="109">
        <v>0</v>
      </c>
      <c r="S20" s="134" t="s">
        <v>90</v>
      </c>
      <c r="T20" s="134" t="s">
        <v>91</v>
      </c>
      <c r="U20" s="134" t="s">
        <v>81</v>
      </c>
      <c r="V20" s="134" t="s">
        <v>98</v>
      </c>
      <c r="W20" s="134" t="s">
        <v>78</v>
      </c>
      <c r="X20" s="134" t="s">
        <v>78</v>
      </c>
      <c r="Y20" s="132"/>
      <c r="Z20" s="134" t="s">
        <v>137</v>
      </c>
      <c r="AA20" s="140" t="s">
        <v>1388</v>
      </c>
      <c r="AB20" s="141">
        <v>0</v>
      </c>
      <c r="AC20" s="142"/>
      <c r="AD20" s="132"/>
      <c r="AE20" s="141">
        <v>0</v>
      </c>
      <c r="AF20" s="142"/>
      <c r="AG20" s="132"/>
      <c r="AH20" s="131">
        <f t="shared" si="0"/>
        <v>0</v>
      </c>
      <c r="AI20" s="134"/>
      <c r="AJ20" s="134"/>
      <c r="AK20" s="134"/>
      <c r="AL20" s="131">
        <v>0</v>
      </c>
      <c r="AM20" s="134"/>
      <c r="AN20" s="134"/>
      <c r="AO20" s="134"/>
      <c r="AP20" s="131">
        <v>0</v>
      </c>
      <c r="AQ20" s="132"/>
      <c r="AR20" s="132"/>
      <c r="AS20" s="131">
        <f t="shared" si="2"/>
        <v>0</v>
      </c>
      <c r="AT20" s="135"/>
      <c r="AU20" s="131"/>
      <c r="AV20" s="136"/>
      <c r="AW20" s="137"/>
      <c r="AX20" s="138"/>
      <c r="AY20" s="131">
        <v>0</v>
      </c>
      <c r="AZ20" s="137"/>
      <c r="BA20" s="137"/>
      <c r="BB20" s="137"/>
      <c r="BC20" s="134"/>
      <c r="BD20" s="131">
        <v>0</v>
      </c>
      <c r="BE20" s="137"/>
      <c r="BF20" s="137"/>
      <c r="BG20" s="138"/>
      <c r="BH20" s="131">
        <v>0</v>
      </c>
      <c r="BI20" s="137"/>
      <c r="BJ20" s="139"/>
      <c r="BK20" s="137"/>
      <c r="BL20" s="137"/>
      <c r="BM20" s="131">
        <v>0</v>
      </c>
      <c r="BN20" s="135"/>
      <c r="BO20" s="131"/>
      <c r="BP20" s="261"/>
    </row>
    <row r="21" spans="2:68" s="100" customFormat="1" ht="189.75" hidden="1" customHeight="1" x14ac:dyDescent="0.25">
      <c r="B21" s="252" t="s">
        <v>1316</v>
      </c>
      <c r="C21" s="127" t="s">
        <v>1317</v>
      </c>
      <c r="D21" s="128" t="s">
        <v>72</v>
      </c>
      <c r="E21" s="128" t="s">
        <v>201</v>
      </c>
      <c r="F21" s="127" t="s">
        <v>1389</v>
      </c>
      <c r="G21" s="127" t="s">
        <v>1390</v>
      </c>
      <c r="H21" s="128" t="s">
        <v>76</v>
      </c>
      <c r="I21" s="252" t="s">
        <v>1391</v>
      </c>
      <c r="J21" s="51" t="s">
        <v>78</v>
      </c>
      <c r="K21" s="33" t="s">
        <v>79</v>
      </c>
      <c r="L21" s="33" t="s">
        <v>79</v>
      </c>
      <c r="M21" s="109" t="s">
        <v>78</v>
      </c>
      <c r="N21" s="109" t="s">
        <v>78</v>
      </c>
      <c r="O21" s="131">
        <v>0</v>
      </c>
      <c r="P21" s="131">
        <v>0</v>
      </c>
      <c r="Q21" s="116">
        <v>0</v>
      </c>
      <c r="R21" s="109">
        <v>0</v>
      </c>
      <c r="S21" s="128" t="s">
        <v>90</v>
      </c>
      <c r="T21" s="128" t="s">
        <v>91</v>
      </c>
      <c r="U21" s="128" t="s">
        <v>81</v>
      </c>
      <c r="V21" s="128" t="s">
        <v>135</v>
      </c>
      <c r="W21" s="128" t="s">
        <v>78</v>
      </c>
      <c r="X21" s="128" t="s">
        <v>78</v>
      </c>
      <c r="Y21" s="132"/>
      <c r="Z21" s="128" t="s">
        <v>137</v>
      </c>
      <c r="AA21" s="128" t="s">
        <v>1392</v>
      </c>
      <c r="AB21" s="131">
        <v>0</v>
      </c>
      <c r="AC21" s="142"/>
      <c r="AD21" s="132"/>
      <c r="AE21" s="335">
        <v>0</v>
      </c>
      <c r="AF21" s="142"/>
      <c r="AG21" s="132"/>
      <c r="AH21" s="131">
        <f t="shared" si="0"/>
        <v>0</v>
      </c>
      <c r="AI21" s="134"/>
      <c r="AJ21" s="134"/>
      <c r="AK21" s="134"/>
      <c r="AL21" s="131">
        <v>0</v>
      </c>
      <c r="AM21" s="134"/>
      <c r="AN21" s="134"/>
      <c r="AO21" s="134"/>
      <c r="AP21" s="131">
        <v>0</v>
      </c>
      <c r="AQ21" s="132"/>
      <c r="AR21" s="132"/>
      <c r="AS21" s="131">
        <f t="shared" si="2"/>
        <v>0</v>
      </c>
      <c r="AT21" s="135"/>
      <c r="AU21" s="131"/>
      <c r="AV21" s="136"/>
      <c r="AW21" s="137"/>
      <c r="AX21" s="138"/>
      <c r="AY21" s="131">
        <v>0</v>
      </c>
      <c r="AZ21" s="137"/>
      <c r="BA21" s="137"/>
      <c r="BB21" s="137"/>
      <c r="BC21" s="134"/>
      <c r="BD21" s="131">
        <v>0</v>
      </c>
      <c r="BE21" s="137"/>
      <c r="BF21" s="137"/>
      <c r="BG21" s="138"/>
      <c r="BH21" s="131">
        <v>0</v>
      </c>
      <c r="BI21" s="137"/>
      <c r="BJ21" s="139"/>
      <c r="BK21" s="137"/>
      <c r="BL21" s="137"/>
      <c r="BM21" s="131">
        <v>0</v>
      </c>
      <c r="BN21" s="135"/>
      <c r="BO21" s="131"/>
      <c r="BP21" s="128"/>
    </row>
    <row r="22" spans="2:68" s="1" customFormat="1" ht="62.25" hidden="1" customHeight="1" x14ac:dyDescent="0.25">
      <c r="B22" s="252" t="s">
        <v>1316</v>
      </c>
      <c r="C22" s="127" t="s">
        <v>1317</v>
      </c>
      <c r="D22" s="128" t="s">
        <v>72</v>
      </c>
      <c r="E22" s="128" t="s">
        <v>201</v>
      </c>
      <c r="F22" s="127" t="s">
        <v>1393</v>
      </c>
      <c r="G22" s="127" t="s">
        <v>1394</v>
      </c>
      <c r="H22" s="128" t="s">
        <v>76</v>
      </c>
      <c r="I22" s="252" t="s">
        <v>1395</v>
      </c>
      <c r="J22" s="51" t="s">
        <v>78</v>
      </c>
      <c r="K22" s="33" t="s">
        <v>79</v>
      </c>
      <c r="L22" s="33" t="s">
        <v>79</v>
      </c>
      <c r="M22" s="109" t="s">
        <v>78</v>
      </c>
      <c r="N22" s="109" t="s">
        <v>78</v>
      </c>
      <c r="O22" s="131">
        <v>0</v>
      </c>
      <c r="P22" s="131">
        <v>0</v>
      </c>
      <c r="Q22" s="116">
        <v>0</v>
      </c>
      <c r="R22" s="109">
        <v>0</v>
      </c>
      <c r="S22" s="128" t="s">
        <v>90</v>
      </c>
      <c r="T22" s="128" t="s">
        <v>91</v>
      </c>
      <c r="U22" s="128" t="s">
        <v>81</v>
      </c>
      <c r="V22" s="128" t="s">
        <v>98</v>
      </c>
      <c r="W22" s="128" t="s">
        <v>78</v>
      </c>
      <c r="X22" s="128" t="s">
        <v>78</v>
      </c>
      <c r="Y22" s="132"/>
      <c r="Z22" s="128" t="s">
        <v>137</v>
      </c>
      <c r="AA22" s="140" t="s">
        <v>1396</v>
      </c>
      <c r="AB22" s="250">
        <v>0</v>
      </c>
      <c r="AC22" s="142"/>
      <c r="AD22" s="132"/>
      <c r="AE22" s="141">
        <v>0</v>
      </c>
      <c r="AF22" s="142"/>
      <c r="AG22" s="132"/>
      <c r="AH22" s="131">
        <f t="shared" si="0"/>
        <v>0</v>
      </c>
      <c r="AI22" s="134"/>
      <c r="AJ22" s="134"/>
      <c r="AK22" s="134"/>
      <c r="AL22" s="131">
        <v>0</v>
      </c>
      <c r="AM22" s="134"/>
      <c r="AN22" s="134"/>
      <c r="AO22" s="134"/>
      <c r="AP22" s="131">
        <v>0</v>
      </c>
      <c r="AQ22" s="132"/>
      <c r="AR22" s="132"/>
      <c r="AS22" s="131">
        <f t="shared" si="2"/>
        <v>0</v>
      </c>
      <c r="AT22" s="135"/>
      <c r="AU22" s="131"/>
      <c r="AV22" s="136"/>
      <c r="AW22" s="137"/>
      <c r="AX22" s="138"/>
      <c r="AY22" s="131">
        <v>0</v>
      </c>
      <c r="AZ22" s="137"/>
      <c r="BA22" s="137"/>
      <c r="BB22" s="137"/>
      <c r="BC22" s="134"/>
      <c r="BD22" s="131">
        <v>0</v>
      </c>
      <c r="BE22" s="137"/>
      <c r="BF22" s="137"/>
      <c r="BG22" s="138"/>
      <c r="BH22" s="131">
        <v>0</v>
      </c>
      <c r="BI22" s="137"/>
      <c r="BJ22" s="139"/>
      <c r="BK22" s="137"/>
      <c r="BL22" s="137"/>
      <c r="BM22" s="131">
        <v>0</v>
      </c>
      <c r="BN22" s="135"/>
      <c r="BO22" s="131"/>
      <c r="BP22" s="140"/>
    </row>
    <row r="23" spans="2:68" s="1" customFormat="1" ht="122.25" hidden="1" customHeight="1" x14ac:dyDescent="0.25">
      <c r="B23" s="252" t="s">
        <v>1316</v>
      </c>
      <c r="C23" s="127" t="s">
        <v>1317</v>
      </c>
      <c r="D23" s="128" t="s">
        <v>72</v>
      </c>
      <c r="E23" s="128" t="s">
        <v>201</v>
      </c>
      <c r="F23" s="127" t="s">
        <v>1397</v>
      </c>
      <c r="G23" s="127" t="s">
        <v>1394</v>
      </c>
      <c r="H23" s="128" t="s">
        <v>76</v>
      </c>
      <c r="I23" s="252" t="s">
        <v>1395</v>
      </c>
      <c r="J23" s="51" t="s">
        <v>78</v>
      </c>
      <c r="K23" s="33" t="s">
        <v>79</v>
      </c>
      <c r="L23" s="33" t="s">
        <v>79</v>
      </c>
      <c r="M23" s="109" t="s">
        <v>78</v>
      </c>
      <c r="N23" s="109" t="s">
        <v>78</v>
      </c>
      <c r="O23" s="131">
        <v>0</v>
      </c>
      <c r="P23" s="131">
        <v>0</v>
      </c>
      <c r="Q23" s="116">
        <v>0</v>
      </c>
      <c r="R23" s="109">
        <v>0</v>
      </c>
      <c r="S23" s="128" t="s">
        <v>90</v>
      </c>
      <c r="T23" s="128" t="s">
        <v>91</v>
      </c>
      <c r="U23" s="128" t="s">
        <v>81</v>
      </c>
      <c r="V23" s="128" t="s">
        <v>98</v>
      </c>
      <c r="W23" s="128" t="s">
        <v>78</v>
      </c>
      <c r="X23" s="128" t="s">
        <v>78</v>
      </c>
      <c r="Y23" s="132"/>
      <c r="Z23" s="128" t="s">
        <v>137</v>
      </c>
      <c r="AA23" s="140" t="s">
        <v>1398</v>
      </c>
      <c r="AB23" s="250">
        <v>0</v>
      </c>
      <c r="AC23" s="142"/>
      <c r="AD23" s="132"/>
      <c r="AE23" s="141">
        <v>0</v>
      </c>
      <c r="AF23" s="142"/>
      <c r="AG23" s="132"/>
      <c r="AH23" s="131">
        <f t="shared" si="0"/>
        <v>0</v>
      </c>
      <c r="AI23" s="134"/>
      <c r="AJ23" s="134"/>
      <c r="AK23" s="134"/>
      <c r="AL23" s="131">
        <v>0</v>
      </c>
      <c r="AM23" s="134"/>
      <c r="AN23" s="134"/>
      <c r="AO23" s="134"/>
      <c r="AP23" s="131">
        <v>0</v>
      </c>
      <c r="AQ23" s="132"/>
      <c r="AR23" s="132"/>
      <c r="AS23" s="131">
        <f t="shared" si="2"/>
        <v>0</v>
      </c>
      <c r="AT23" s="135"/>
      <c r="AU23" s="131"/>
      <c r="AV23" s="136"/>
      <c r="AW23" s="137"/>
      <c r="AX23" s="138"/>
      <c r="AY23" s="131">
        <v>0</v>
      </c>
      <c r="AZ23" s="137"/>
      <c r="BA23" s="137"/>
      <c r="BB23" s="137"/>
      <c r="BC23" s="134"/>
      <c r="BD23" s="131">
        <v>0</v>
      </c>
      <c r="BE23" s="137"/>
      <c r="BF23" s="137"/>
      <c r="BG23" s="138"/>
      <c r="BH23" s="131">
        <v>0</v>
      </c>
      <c r="BI23" s="137"/>
      <c r="BJ23" s="139"/>
      <c r="BK23" s="137"/>
      <c r="BL23" s="137"/>
      <c r="BM23" s="131">
        <v>0</v>
      </c>
      <c r="BN23" s="135"/>
      <c r="BO23" s="131"/>
      <c r="BP23" s="140"/>
    </row>
    <row r="24" spans="2:68" s="1" customFormat="1" ht="57" hidden="1" customHeight="1" x14ac:dyDescent="0.25">
      <c r="B24" s="252" t="s">
        <v>1316</v>
      </c>
      <c r="C24" s="127" t="s">
        <v>1317</v>
      </c>
      <c r="D24" s="128" t="s">
        <v>359</v>
      </c>
      <c r="E24" s="128"/>
      <c r="F24" s="127" t="s">
        <v>1399</v>
      </c>
      <c r="G24" s="127" t="s">
        <v>1400</v>
      </c>
      <c r="H24" s="128" t="s">
        <v>76</v>
      </c>
      <c r="I24" s="252" t="s">
        <v>1401</v>
      </c>
      <c r="J24" s="51" t="s">
        <v>78</v>
      </c>
      <c r="K24" s="33" t="s">
        <v>79</v>
      </c>
      <c r="L24" s="33" t="s">
        <v>79</v>
      </c>
      <c r="M24" s="109" t="s">
        <v>78</v>
      </c>
      <c r="N24" s="109" t="s">
        <v>78</v>
      </c>
      <c r="O24" s="131">
        <v>0</v>
      </c>
      <c r="P24" s="131">
        <v>0</v>
      </c>
      <c r="Q24" s="116">
        <v>0</v>
      </c>
      <c r="R24" s="109">
        <v>0</v>
      </c>
      <c r="S24" s="128" t="s">
        <v>90</v>
      </c>
      <c r="T24" s="128" t="s">
        <v>97</v>
      </c>
      <c r="U24" s="128" t="s">
        <v>98</v>
      </c>
      <c r="V24" s="128" t="s">
        <v>141</v>
      </c>
      <c r="W24" s="128" t="s">
        <v>78</v>
      </c>
      <c r="X24" s="128" t="s">
        <v>78</v>
      </c>
      <c r="Y24" s="132"/>
      <c r="Z24" s="128" t="s">
        <v>137</v>
      </c>
      <c r="AA24" s="140" t="s">
        <v>1402</v>
      </c>
      <c r="AB24" s="141">
        <v>0</v>
      </c>
      <c r="AC24" s="142"/>
      <c r="AD24" s="132"/>
      <c r="AE24" s="141">
        <v>0</v>
      </c>
      <c r="AF24" s="142"/>
      <c r="AG24" s="132"/>
      <c r="AH24" s="131">
        <f t="shared" si="0"/>
        <v>0</v>
      </c>
      <c r="AI24" s="134"/>
      <c r="AJ24" s="134"/>
      <c r="AK24" s="134"/>
      <c r="AL24" s="131">
        <v>0</v>
      </c>
      <c r="AM24" s="134"/>
      <c r="AN24" s="134"/>
      <c r="AO24" s="134"/>
      <c r="AP24" s="131">
        <v>0</v>
      </c>
      <c r="AQ24" s="132"/>
      <c r="AR24" s="132"/>
      <c r="AS24" s="131">
        <f t="shared" si="2"/>
        <v>0</v>
      </c>
      <c r="AT24" s="135"/>
      <c r="AU24" s="131"/>
      <c r="AV24" s="136"/>
      <c r="AW24" s="137"/>
      <c r="AX24" s="138"/>
      <c r="AY24" s="131">
        <v>0</v>
      </c>
      <c r="AZ24" s="137"/>
      <c r="BA24" s="137"/>
      <c r="BB24" s="137"/>
      <c r="BC24" s="134"/>
      <c r="BD24" s="131">
        <v>0</v>
      </c>
      <c r="BE24" s="137"/>
      <c r="BF24" s="137"/>
      <c r="BG24" s="138"/>
      <c r="BH24" s="131">
        <v>0</v>
      </c>
      <c r="BI24" s="137"/>
      <c r="BJ24" s="139"/>
      <c r="BK24" s="137"/>
      <c r="BL24" s="137"/>
      <c r="BM24" s="131">
        <v>0</v>
      </c>
      <c r="BN24" s="135"/>
      <c r="BO24" s="131"/>
      <c r="BP24" s="140" t="s">
        <v>1403</v>
      </c>
    </row>
    <row r="25" spans="2:68" ht="53.25" hidden="1" customHeight="1" x14ac:dyDescent="0.25">
      <c r="B25" s="252" t="s">
        <v>1316</v>
      </c>
      <c r="C25" s="127" t="s">
        <v>1317</v>
      </c>
      <c r="D25" s="128" t="s">
        <v>85</v>
      </c>
      <c r="E25" s="128" t="s">
        <v>86</v>
      </c>
      <c r="F25" s="127" t="s">
        <v>120</v>
      </c>
      <c r="G25" s="127" t="s">
        <v>1394</v>
      </c>
      <c r="H25" s="128" t="s">
        <v>76</v>
      </c>
      <c r="I25" s="252" t="s">
        <v>1395</v>
      </c>
      <c r="J25" s="51" t="s">
        <v>78</v>
      </c>
      <c r="K25" s="33" t="s">
        <v>79</v>
      </c>
      <c r="L25" s="33" t="s">
        <v>79</v>
      </c>
      <c r="M25" s="109" t="s">
        <v>78</v>
      </c>
      <c r="N25" s="109" t="s">
        <v>78</v>
      </c>
      <c r="O25" s="131">
        <v>0</v>
      </c>
      <c r="P25" s="131">
        <v>0</v>
      </c>
      <c r="Q25" s="116">
        <v>0</v>
      </c>
      <c r="R25" s="109">
        <v>0</v>
      </c>
      <c r="S25" s="128" t="s">
        <v>90</v>
      </c>
      <c r="T25" s="128" t="s">
        <v>91</v>
      </c>
      <c r="U25" s="128" t="s">
        <v>81</v>
      </c>
      <c r="V25" s="128" t="s">
        <v>98</v>
      </c>
      <c r="W25" s="128" t="s">
        <v>79</v>
      </c>
      <c r="X25" s="128" t="s">
        <v>79</v>
      </c>
      <c r="Y25" s="132">
        <v>45558</v>
      </c>
      <c r="Z25" s="128" t="s">
        <v>83</v>
      </c>
      <c r="AA25" s="140" t="s">
        <v>1404</v>
      </c>
      <c r="AB25" s="141">
        <v>330000000</v>
      </c>
      <c r="AC25" s="240">
        <v>1871</v>
      </c>
      <c r="AD25" s="132">
        <v>45411</v>
      </c>
      <c r="AE25" s="141">
        <v>0</v>
      </c>
      <c r="AF25" s="142"/>
      <c r="AG25" s="132"/>
      <c r="AH25" s="131">
        <f t="shared" si="0"/>
        <v>330000000</v>
      </c>
      <c r="AI25" s="134" t="s">
        <v>891</v>
      </c>
      <c r="AJ25" s="134"/>
      <c r="AK25" s="216"/>
      <c r="AL25" s="131">
        <v>0</v>
      </c>
      <c r="AM25" s="134"/>
      <c r="AN25" s="134"/>
      <c r="AO25" s="134"/>
      <c r="AP25" s="131">
        <v>0</v>
      </c>
      <c r="AQ25" s="213"/>
      <c r="AR25" s="213"/>
      <c r="AS25" s="131">
        <f t="shared" si="2"/>
        <v>0</v>
      </c>
      <c r="AT25" s="135"/>
      <c r="AU25" s="131"/>
      <c r="AV25" s="136"/>
      <c r="AW25" s="137"/>
      <c r="AX25" s="138"/>
      <c r="AY25" s="131">
        <v>0</v>
      </c>
      <c r="AZ25" s="137"/>
      <c r="BA25" s="137"/>
      <c r="BB25" s="137"/>
      <c r="BC25" s="134"/>
      <c r="BD25" s="131">
        <v>0</v>
      </c>
      <c r="BE25" s="137"/>
      <c r="BF25" s="137"/>
      <c r="BG25" s="138"/>
      <c r="BH25" s="131">
        <v>0</v>
      </c>
      <c r="BI25" s="137"/>
      <c r="BJ25" s="139"/>
      <c r="BK25" s="137"/>
      <c r="BL25" s="137"/>
      <c r="BM25" s="131">
        <v>0</v>
      </c>
      <c r="BN25" s="135"/>
      <c r="BO25" s="131"/>
      <c r="BP25" s="140"/>
    </row>
    <row r="26" spans="2:68" ht="48" hidden="1" customHeight="1" x14ac:dyDescent="0.25">
      <c r="B26" s="252" t="s">
        <v>1316</v>
      </c>
      <c r="C26" s="127" t="s">
        <v>1317</v>
      </c>
      <c r="D26" s="128" t="s">
        <v>85</v>
      </c>
      <c r="E26" s="128" t="s">
        <v>93</v>
      </c>
      <c r="F26" s="127" t="s">
        <v>1405</v>
      </c>
      <c r="G26" s="127" t="s">
        <v>1394</v>
      </c>
      <c r="H26" s="128" t="s">
        <v>76</v>
      </c>
      <c r="I26" s="252" t="s">
        <v>1395</v>
      </c>
      <c r="J26" s="51" t="s">
        <v>78</v>
      </c>
      <c r="K26" s="33" t="s">
        <v>79</v>
      </c>
      <c r="L26" s="33" t="s">
        <v>79</v>
      </c>
      <c r="M26" s="109" t="s">
        <v>78</v>
      </c>
      <c r="N26" s="109" t="s">
        <v>78</v>
      </c>
      <c r="O26" s="131">
        <v>0</v>
      </c>
      <c r="P26" s="131">
        <v>0</v>
      </c>
      <c r="Q26" s="116">
        <v>0</v>
      </c>
      <c r="R26" s="109">
        <v>0</v>
      </c>
      <c r="S26" s="128" t="s">
        <v>90</v>
      </c>
      <c r="T26" s="128" t="s">
        <v>91</v>
      </c>
      <c r="U26" s="128" t="s">
        <v>98</v>
      </c>
      <c r="V26" s="128" t="s">
        <v>141</v>
      </c>
      <c r="W26" s="128" t="s">
        <v>79</v>
      </c>
      <c r="X26" s="128" t="s">
        <v>79</v>
      </c>
      <c r="Y26" s="132">
        <v>45558</v>
      </c>
      <c r="Z26" s="128" t="s">
        <v>124</v>
      </c>
      <c r="AA26" s="140" t="s">
        <v>1402</v>
      </c>
      <c r="AB26" s="141">
        <v>137911379</v>
      </c>
      <c r="AC26" s="240">
        <v>49</v>
      </c>
      <c r="AD26" s="132">
        <v>45295</v>
      </c>
      <c r="AE26" s="141">
        <v>0</v>
      </c>
      <c r="AF26" s="142"/>
      <c r="AG26" s="132"/>
      <c r="AH26" s="131">
        <f t="shared" si="0"/>
        <v>137911379</v>
      </c>
      <c r="AI26" s="134" t="s">
        <v>128</v>
      </c>
      <c r="AJ26" s="264"/>
      <c r="AK26" s="569">
        <v>190043822024</v>
      </c>
      <c r="AL26" s="265">
        <v>137911379</v>
      </c>
      <c r="AM26" s="134"/>
      <c r="AN26" s="134"/>
      <c r="AO26" s="134"/>
      <c r="AP26" s="250">
        <v>0</v>
      </c>
      <c r="AQ26" s="223">
        <v>45433</v>
      </c>
      <c r="AR26" s="224">
        <v>45625</v>
      </c>
      <c r="AS26" s="210">
        <v>137911379</v>
      </c>
      <c r="AT26" s="570">
        <v>0.5</v>
      </c>
      <c r="AU26" s="265">
        <v>69000000</v>
      </c>
      <c r="AV26" s="379"/>
      <c r="AW26" s="571"/>
      <c r="AX26" s="380"/>
      <c r="AY26" s="131">
        <v>0</v>
      </c>
      <c r="AZ26" s="571"/>
      <c r="BA26" s="571"/>
      <c r="BB26" s="137"/>
      <c r="BC26" s="134"/>
      <c r="BD26" s="131">
        <v>0</v>
      </c>
      <c r="BE26" s="137"/>
      <c r="BF26" s="137"/>
      <c r="BG26" s="138"/>
      <c r="BH26" s="131">
        <v>0</v>
      </c>
      <c r="BI26" s="137"/>
      <c r="BJ26" s="139"/>
      <c r="BK26" s="137"/>
      <c r="BL26" s="137"/>
      <c r="BM26" s="131">
        <v>0</v>
      </c>
      <c r="BN26" s="135"/>
      <c r="BO26" s="131"/>
      <c r="BP26" s="140"/>
    </row>
    <row r="27" spans="2:68" ht="53.25" hidden="1" customHeight="1" x14ac:dyDescent="0.25">
      <c r="B27" s="344" t="s">
        <v>1316</v>
      </c>
      <c r="C27" s="345" t="s">
        <v>1317</v>
      </c>
      <c r="D27" s="346" t="s">
        <v>85</v>
      </c>
      <c r="E27" s="346" t="s">
        <v>93</v>
      </c>
      <c r="F27" s="345" t="s">
        <v>1406</v>
      </c>
      <c r="G27" s="345" t="s">
        <v>1394</v>
      </c>
      <c r="H27" s="346" t="s">
        <v>76</v>
      </c>
      <c r="I27" s="344" t="s">
        <v>1395</v>
      </c>
      <c r="J27" s="51" t="s">
        <v>78</v>
      </c>
      <c r="K27" s="33" t="s">
        <v>79</v>
      </c>
      <c r="L27" s="33" t="s">
        <v>79</v>
      </c>
      <c r="M27" s="109" t="s">
        <v>78</v>
      </c>
      <c r="N27" s="109" t="s">
        <v>78</v>
      </c>
      <c r="O27" s="215">
        <v>0</v>
      </c>
      <c r="P27" s="215">
        <v>0</v>
      </c>
      <c r="Q27" s="116">
        <v>0</v>
      </c>
      <c r="R27" s="109">
        <v>0</v>
      </c>
      <c r="S27" s="346" t="s">
        <v>90</v>
      </c>
      <c r="T27" s="346" t="s">
        <v>91</v>
      </c>
      <c r="U27" s="128" t="s">
        <v>98</v>
      </c>
      <c r="V27" s="128" t="s">
        <v>141</v>
      </c>
      <c r="W27" s="128" t="s">
        <v>79</v>
      </c>
      <c r="X27" s="128" t="s">
        <v>79</v>
      </c>
      <c r="Y27" s="132">
        <v>45558</v>
      </c>
      <c r="Z27" s="128" t="s">
        <v>124</v>
      </c>
      <c r="AA27" s="140" t="s">
        <v>1402</v>
      </c>
      <c r="AB27" s="141">
        <v>0</v>
      </c>
      <c r="AC27" s="240"/>
      <c r="AD27" s="132"/>
      <c r="AE27" s="141">
        <v>0</v>
      </c>
      <c r="AF27" s="142"/>
      <c r="AG27" s="132"/>
      <c r="AH27" s="131">
        <f t="shared" si="0"/>
        <v>0</v>
      </c>
      <c r="AI27" s="134"/>
      <c r="AJ27" s="264"/>
      <c r="AK27" s="569"/>
      <c r="AL27" s="265">
        <v>0</v>
      </c>
      <c r="AM27" s="134"/>
      <c r="AN27" s="134"/>
      <c r="AO27" s="134"/>
      <c r="AP27" s="250">
        <v>0</v>
      </c>
      <c r="AQ27" s="223"/>
      <c r="AR27" s="224"/>
      <c r="AS27" s="131">
        <f t="shared" ref="AS27:AS41" si="3">+AP27+AL27</f>
        <v>0</v>
      </c>
      <c r="AT27" s="135"/>
      <c r="AU27" s="131"/>
      <c r="AV27" s="379"/>
      <c r="AW27" s="571"/>
      <c r="AX27" s="380"/>
      <c r="AY27" s="131">
        <v>0</v>
      </c>
      <c r="AZ27" s="571"/>
      <c r="BA27" s="571"/>
      <c r="BB27" s="137"/>
      <c r="BC27" s="134"/>
      <c r="BD27" s="131">
        <v>0</v>
      </c>
      <c r="BE27" s="137"/>
      <c r="BF27" s="137"/>
      <c r="BG27" s="138"/>
      <c r="BH27" s="131">
        <v>0</v>
      </c>
      <c r="BI27" s="137"/>
      <c r="BJ27" s="139"/>
      <c r="BK27" s="137"/>
      <c r="BL27" s="137"/>
      <c r="BM27" s="131">
        <v>0</v>
      </c>
      <c r="BN27" s="135"/>
      <c r="BO27" s="131"/>
      <c r="BP27" s="140"/>
    </row>
    <row r="28" spans="2:68" ht="56.25" hidden="1" customHeight="1" x14ac:dyDescent="0.25">
      <c r="B28" s="340" t="s">
        <v>1316</v>
      </c>
      <c r="C28" s="341" t="s">
        <v>1317</v>
      </c>
      <c r="D28" s="342" t="s">
        <v>85</v>
      </c>
      <c r="E28" s="342" t="s">
        <v>93</v>
      </c>
      <c r="F28" s="341" t="s">
        <v>1407</v>
      </c>
      <c r="G28" s="341" t="s">
        <v>1408</v>
      </c>
      <c r="H28" s="342" t="s">
        <v>76</v>
      </c>
      <c r="I28" s="340" t="s">
        <v>1409</v>
      </c>
      <c r="J28" s="51" t="s">
        <v>78</v>
      </c>
      <c r="K28" s="33" t="s">
        <v>79</v>
      </c>
      <c r="L28" s="33" t="s">
        <v>79</v>
      </c>
      <c r="M28" s="109" t="s">
        <v>78</v>
      </c>
      <c r="N28" s="109" t="s">
        <v>78</v>
      </c>
      <c r="O28" s="210">
        <v>0</v>
      </c>
      <c r="P28" s="210">
        <v>0</v>
      </c>
      <c r="Q28" s="116">
        <v>0</v>
      </c>
      <c r="R28" s="109">
        <v>0</v>
      </c>
      <c r="S28" s="342" t="s">
        <v>90</v>
      </c>
      <c r="T28" s="342" t="s">
        <v>91</v>
      </c>
      <c r="U28" s="343" t="s">
        <v>98</v>
      </c>
      <c r="V28" s="128" t="s">
        <v>141</v>
      </c>
      <c r="W28" s="128" t="s">
        <v>79</v>
      </c>
      <c r="X28" s="128" t="s">
        <v>79</v>
      </c>
      <c r="Y28" s="132">
        <v>44980</v>
      </c>
      <c r="Z28" s="128" t="s">
        <v>124</v>
      </c>
      <c r="AA28" s="140" t="s">
        <v>1402</v>
      </c>
      <c r="AB28" s="141">
        <v>0</v>
      </c>
      <c r="AC28" s="240"/>
      <c r="AD28" s="132"/>
      <c r="AE28" s="141">
        <v>0</v>
      </c>
      <c r="AF28" s="142"/>
      <c r="AG28" s="132"/>
      <c r="AH28" s="131">
        <f t="shared" si="0"/>
        <v>0</v>
      </c>
      <c r="AI28" s="134"/>
      <c r="AJ28" s="134"/>
      <c r="AK28" s="572"/>
      <c r="AL28" s="336">
        <v>0</v>
      </c>
      <c r="AM28" s="134"/>
      <c r="AN28" s="134"/>
      <c r="AO28" s="134"/>
      <c r="AP28" s="250">
        <v>0</v>
      </c>
      <c r="AQ28" s="223"/>
      <c r="AR28" s="224"/>
      <c r="AS28" s="131">
        <f t="shared" si="3"/>
        <v>0</v>
      </c>
      <c r="AT28" s="135"/>
      <c r="AU28" s="131"/>
      <c r="AV28" s="379"/>
      <c r="AW28" s="571"/>
      <c r="AX28" s="380"/>
      <c r="AY28" s="131">
        <v>0</v>
      </c>
      <c r="AZ28" s="571"/>
      <c r="BA28" s="571"/>
      <c r="BB28" s="137"/>
      <c r="BC28" s="134"/>
      <c r="BD28" s="131">
        <v>0</v>
      </c>
      <c r="BE28" s="137"/>
      <c r="BF28" s="137"/>
      <c r="BG28" s="138"/>
      <c r="BH28" s="131">
        <v>0</v>
      </c>
      <c r="BI28" s="137"/>
      <c r="BJ28" s="139"/>
      <c r="BK28" s="137"/>
      <c r="BL28" s="137"/>
      <c r="BM28" s="131">
        <v>0</v>
      </c>
      <c r="BN28" s="135"/>
      <c r="BO28" s="131"/>
      <c r="BP28" s="140"/>
    </row>
    <row r="29" spans="2:68" ht="96.75" hidden="1" customHeight="1" x14ac:dyDescent="0.25">
      <c r="B29" s="340" t="s">
        <v>1316</v>
      </c>
      <c r="C29" s="341" t="s">
        <v>1410</v>
      </c>
      <c r="D29" s="342" t="s">
        <v>85</v>
      </c>
      <c r="E29" s="342" t="s">
        <v>93</v>
      </c>
      <c r="F29" s="341" t="s">
        <v>1411</v>
      </c>
      <c r="G29" s="341" t="s">
        <v>1412</v>
      </c>
      <c r="H29" s="342" t="s">
        <v>76</v>
      </c>
      <c r="I29" s="340" t="s">
        <v>1413</v>
      </c>
      <c r="J29" s="51" t="s">
        <v>78</v>
      </c>
      <c r="K29" s="33" t="s">
        <v>79</v>
      </c>
      <c r="L29" s="33" t="s">
        <v>79</v>
      </c>
      <c r="M29" s="109" t="s">
        <v>78</v>
      </c>
      <c r="N29" s="109" t="s">
        <v>78</v>
      </c>
      <c r="O29" s="210">
        <v>0</v>
      </c>
      <c r="P29" s="210">
        <v>0</v>
      </c>
      <c r="Q29" s="116">
        <v>0</v>
      </c>
      <c r="R29" s="109">
        <v>0</v>
      </c>
      <c r="S29" s="342" t="s">
        <v>90</v>
      </c>
      <c r="T29" s="342" t="s">
        <v>91</v>
      </c>
      <c r="U29" s="343" t="s">
        <v>81</v>
      </c>
      <c r="V29" s="128" t="s">
        <v>98</v>
      </c>
      <c r="W29" s="128" t="s">
        <v>79</v>
      </c>
      <c r="X29" s="128" t="s">
        <v>79</v>
      </c>
      <c r="Y29" s="132"/>
      <c r="Z29" s="128" t="s">
        <v>83</v>
      </c>
      <c r="AA29" s="140" t="s">
        <v>1414</v>
      </c>
      <c r="AB29" s="141">
        <v>0</v>
      </c>
      <c r="AC29" s="240"/>
      <c r="AD29" s="132"/>
      <c r="AE29" s="141">
        <v>0</v>
      </c>
      <c r="AF29" s="142"/>
      <c r="AG29" s="132"/>
      <c r="AH29" s="131">
        <f t="shared" si="0"/>
        <v>0</v>
      </c>
      <c r="AI29" s="134"/>
      <c r="AJ29" s="134"/>
      <c r="AK29" s="134"/>
      <c r="AL29" s="336">
        <v>0</v>
      </c>
      <c r="AM29" s="134"/>
      <c r="AN29" s="134"/>
      <c r="AO29" s="134"/>
      <c r="AP29" s="131">
        <v>0</v>
      </c>
      <c r="AQ29" s="227"/>
      <c r="AR29" s="227"/>
      <c r="AS29" s="131">
        <f t="shared" si="3"/>
        <v>0</v>
      </c>
      <c r="AT29" s="135"/>
      <c r="AU29" s="131"/>
      <c r="AV29" s="136"/>
      <c r="AW29" s="137"/>
      <c r="AX29" s="138"/>
      <c r="AY29" s="131">
        <v>0</v>
      </c>
      <c r="AZ29" s="137"/>
      <c r="BA29" s="137"/>
      <c r="BB29" s="137"/>
      <c r="BC29" s="134"/>
      <c r="BD29" s="131">
        <v>0</v>
      </c>
      <c r="BE29" s="137"/>
      <c r="BF29" s="137"/>
      <c r="BG29" s="138"/>
      <c r="BH29" s="131">
        <v>0</v>
      </c>
      <c r="BI29" s="137"/>
      <c r="BJ29" s="139"/>
      <c r="BK29" s="137"/>
      <c r="BL29" s="137"/>
      <c r="BM29" s="131">
        <v>0</v>
      </c>
      <c r="BN29" s="135"/>
      <c r="BO29" s="131"/>
      <c r="BP29" s="140"/>
    </row>
    <row r="30" spans="2:68" ht="96" hidden="1" customHeight="1" x14ac:dyDescent="0.25">
      <c r="B30" s="338" t="s">
        <v>1316</v>
      </c>
      <c r="C30" s="339" t="s">
        <v>1415</v>
      </c>
      <c r="D30" s="233" t="s">
        <v>85</v>
      </c>
      <c r="E30" s="233" t="s">
        <v>93</v>
      </c>
      <c r="F30" s="339" t="s">
        <v>1416</v>
      </c>
      <c r="G30" s="339" t="s">
        <v>1417</v>
      </c>
      <c r="H30" s="233" t="s">
        <v>76</v>
      </c>
      <c r="I30" s="338" t="s">
        <v>1418</v>
      </c>
      <c r="J30" s="51" t="s">
        <v>78</v>
      </c>
      <c r="K30" s="33" t="s">
        <v>79</v>
      </c>
      <c r="L30" s="33" t="s">
        <v>79</v>
      </c>
      <c r="M30" s="109" t="s">
        <v>78</v>
      </c>
      <c r="N30" s="109" t="s">
        <v>78</v>
      </c>
      <c r="O30" s="218">
        <v>0</v>
      </c>
      <c r="P30" s="218">
        <v>0</v>
      </c>
      <c r="Q30" s="116">
        <v>0</v>
      </c>
      <c r="R30" s="109">
        <v>0</v>
      </c>
      <c r="S30" s="233" t="s">
        <v>90</v>
      </c>
      <c r="T30" s="233" t="s">
        <v>91</v>
      </c>
      <c r="U30" s="128" t="s">
        <v>81</v>
      </c>
      <c r="V30" s="128" t="s">
        <v>98</v>
      </c>
      <c r="W30" s="128" t="s">
        <v>79</v>
      </c>
      <c r="X30" s="128" t="s">
        <v>79</v>
      </c>
      <c r="Y30" s="132"/>
      <c r="Z30" s="128" t="s">
        <v>83</v>
      </c>
      <c r="AA30" s="140" t="s">
        <v>1414</v>
      </c>
      <c r="AB30" s="141">
        <v>0</v>
      </c>
      <c r="AC30" s="240"/>
      <c r="AD30" s="132"/>
      <c r="AE30" s="141">
        <v>0</v>
      </c>
      <c r="AF30" s="142"/>
      <c r="AG30" s="132"/>
      <c r="AH30" s="131">
        <f t="shared" si="0"/>
        <v>0</v>
      </c>
      <c r="AI30" s="134"/>
      <c r="AJ30" s="134"/>
      <c r="AK30" s="134"/>
      <c r="AL30" s="336">
        <v>0</v>
      </c>
      <c r="AM30" s="134"/>
      <c r="AN30" s="134"/>
      <c r="AO30" s="134"/>
      <c r="AP30" s="131">
        <v>0</v>
      </c>
      <c r="AQ30" s="132"/>
      <c r="AR30" s="132"/>
      <c r="AS30" s="131">
        <f t="shared" si="3"/>
        <v>0</v>
      </c>
      <c r="AT30" s="135"/>
      <c r="AU30" s="131"/>
      <c r="AV30" s="136"/>
      <c r="AW30" s="137"/>
      <c r="AX30" s="138"/>
      <c r="AY30" s="131">
        <v>0</v>
      </c>
      <c r="AZ30" s="137"/>
      <c r="BA30" s="137"/>
      <c r="BB30" s="137"/>
      <c r="BC30" s="134"/>
      <c r="BD30" s="131">
        <v>0</v>
      </c>
      <c r="BE30" s="137"/>
      <c r="BF30" s="137"/>
      <c r="BG30" s="138"/>
      <c r="BH30" s="131">
        <v>0</v>
      </c>
      <c r="BI30" s="137"/>
      <c r="BJ30" s="139"/>
      <c r="BK30" s="137"/>
      <c r="BL30" s="137"/>
      <c r="BM30" s="131">
        <v>0</v>
      </c>
      <c r="BN30" s="135"/>
      <c r="BO30" s="131"/>
      <c r="BP30" s="140"/>
    </row>
    <row r="31" spans="2:68" ht="83.25" hidden="1" customHeight="1" x14ac:dyDescent="0.25">
      <c r="B31" s="252" t="s">
        <v>1316</v>
      </c>
      <c r="C31" s="127" t="s">
        <v>1351</v>
      </c>
      <c r="D31" s="128" t="s">
        <v>85</v>
      </c>
      <c r="E31" s="128" t="s">
        <v>93</v>
      </c>
      <c r="F31" s="127" t="s">
        <v>1419</v>
      </c>
      <c r="G31" s="127" t="s">
        <v>1420</v>
      </c>
      <c r="H31" s="128" t="s">
        <v>76</v>
      </c>
      <c r="I31" s="252" t="s">
        <v>1421</v>
      </c>
      <c r="J31" s="51" t="s">
        <v>78</v>
      </c>
      <c r="K31" s="33" t="s">
        <v>79</v>
      </c>
      <c r="L31" s="33" t="s">
        <v>79</v>
      </c>
      <c r="M31" s="109" t="s">
        <v>78</v>
      </c>
      <c r="N31" s="109" t="s">
        <v>78</v>
      </c>
      <c r="O31" s="131">
        <v>0</v>
      </c>
      <c r="P31" s="131">
        <v>0</v>
      </c>
      <c r="Q31" s="116">
        <v>0</v>
      </c>
      <c r="R31" s="109">
        <v>0</v>
      </c>
      <c r="S31" s="128" t="s">
        <v>90</v>
      </c>
      <c r="T31" s="128" t="s">
        <v>91</v>
      </c>
      <c r="U31" s="128" t="s">
        <v>81</v>
      </c>
      <c r="V31" s="128" t="s">
        <v>98</v>
      </c>
      <c r="W31" s="128" t="s">
        <v>79</v>
      </c>
      <c r="X31" s="128" t="s">
        <v>79</v>
      </c>
      <c r="Y31" s="132"/>
      <c r="Z31" s="128" t="s">
        <v>83</v>
      </c>
      <c r="AA31" s="140" t="s">
        <v>1422</v>
      </c>
      <c r="AB31" s="141">
        <v>0</v>
      </c>
      <c r="AC31" s="240"/>
      <c r="AD31" s="132"/>
      <c r="AE31" s="141">
        <v>0</v>
      </c>
      <c r="AF31" s="142"/>
      <c r="AG31" s="132"/>
      <c r="AH31" s="131">
        <f t="shared" si="0"/>
        <v>0</v>
      </c>
      <c r="AI31" s="134"/>
      <c r="AJ31" s="134"/>
      <c r="AK31" s="134"/>
      <c r="AL31" s="336">
        <v>0</v>
      </c>
      <c r="AM31" s="134"/>
      <c r="AN31" s="134"/>
      <c r="AO31" s="134"/>
      <c r="AP31" s="131">
        <v>0</v>
      </c>
      <c r="AQ31" s="132"/>
      <c r="AR31" s="132"/>
      <c r="AS31" s="131">
        <f t="shared" si="3"/>
        <v>0</v>
      </c>
      <c r="AT31" s="135"/>
      <c r="AU31" s="131"/>
      <c r="AV31" s="136"/>
      <c r="AW31" s="137"/>
      <c r="AX31" s="138"/>
      <c r="AY31" s="131">
        <v>0</v>
      </c>
      <c r="AZ31" s="137"/>
      <c r="BA31" s="137"/>
      <c r="BB31" s="137"/>
      <c r="BC31" s="134"/>
      <c r="BD31" s="131">
        <v>0</v>
      </c>
      <c r="BE31" s="137"/>
      <c r="BF31" s="137"/>
      <c r="BG31" s="138"/>
      <c r="BH31" s="131">
        <v>0</v>
      </c>
      <c r="BI31" s="137"/>
      <c r="BJ31" s="139"/>
      <c r="BK31" s="137"/>
      <c r="BL31" s="137"/>
      <c r="BM31" s="131">
        <v>0</v>
      </c>
      <c r="BN31" s="135"/>
      <c r="BO31" s="131"/>
      <c r="BP31" s="140"/>
    </row>
    <row r="32" spans="2:68" s="1" customFormat="1" ht="122.25" customHeight="1" x14ac:dyDescent="0.25">
      <c r="B32" s="252" t="s">
        <v>1316</v>
      </c>
      <c r="C32" s="127" t="s">
        <v>1384</v>
      </c>
      <c r="D32" s="128" t="s">
        <v>85</v>
      </c>
      <c r="E32" s="128" t="s">
        <v>93</v>
      </c>
      <c r="F32" s="127" t="s">
        <v>1154</v>
      </c>
      <c r="G32" s="127" t="s">
        <v>1423</v>
      </c>
      <c r="H32" s="128" t="s">
        <v>76</v>
      </c>
      <c r="I32" s="252" t="s">
        <v>1424</v>
      </c>
      <c r="J32" s="51" t="s">
        <v>133</v>
      </c>
      <c r="K32" s="33" t="s">
        <v>90</v>
      </c>
      <c r="L32" s="33" t="s">
        <v>90</v>
      </c>
      <c r="M32" s="109" t="s">
        <v>96</v>
      </c>
      <c r="N32" s="109" t="s">
        <v>140</v>
      </c>
      <c r="O32" s="131">
        <v>6000000</v>
      </c>
      <c r="P32" s="131">
        <v>161284706</v>
      </c>
      <c r="Q32" s="116">
        <v>230</v>
      </c>
      <c r="R32" s="109">
        <f>+O32/Q32</f>
        <v>26086.956521739132</v>
      </c>
      <c r="S32" s="128" t="s">
        <v>90</v>
      </c>
      <c r="T32" s="128" t="s">
        <v>91</v>
      </c>
      <c r="U32" s="128" t="s">
        <v>81</v>
      </c>
      <c r="V32" s="128" t="s">
        <v>98</v>
      </c>
      <c r="W32" s="128" t="s">
        <v>79</v>
      </c>
      <c r="X32" s="128" t="s">
        <v>79</v>
      </c>
      <c r="Y32" s="132">
        <v>45232</v>
      </c>
      <c r="Z32" s="128" t="s">
        <v>83</v>
      </c>
      <c r="AA32" s="140" t="s">
        <v>1425</v>
      </c>
      <c r="AB32" s="266">
        <v>394881585</v>
      </c>
      <c r="AC32" s="238">
        <v>2801</v>
      </c>
      <c r="AD32" s="132">
        <v>45469</v>
      </c>
      <c r="AE32" s="141">
        <v>0</v>
      </c>
      <c r="AF32" s="142"/>
      <c r="AG32" s="132"/>
      <c r="AH32" s="131">
        <f t="shared" si="0"/>
        <v>394881585</v>
      </c>
      <c r="AI32" s="134" t="s">
        <v>891</v>
      </c>
      <c r="AJ32" s="134"/>
      <c r="AK32" s="134"/>
      <c r="AL32" s="336">
        <v>0</v>
      </c>
      <c r="AM32" s="134"/>
      <c r="AN32" s="134"/>
      <c r="AO32" s="134"/>
      <c r="AP32" s="131">
        <v>0</v>
      </c>
      <c r="AQ32" s="132"/>
      <c r="AR32" s="132"/>
      <c r="AS32" s="131">
        <f t="shared" si="3"/>
        <v>0</v>
      </c>
      <c r="AT32" s="135"/>
      <c r="AU32" s="131"/>
      <c r="AV32" s="136"/>
      <c r="AW32" s="137"/>
      <c r="AX32" s="138"/>
      <c r="AY32" s="131">
        <v>0</v>
      </c>
      <c r="AZ32" s="137"/>
      <c r="BA32" s="137"/>
      <c r="BB32" s="137"/>
      <c r="BC32" s="134"/>
      <c r="BD32" s="131">
        <v>0</v>
      </c>
      <c r="BE32" s="137"/>
      <c r="BF32" s="137"/>
      <c r="BG32" s="138"/>
      <c r="BH32" s="131">
        <v>0</v>
      </c>
      <c r="BI32" s="137"/>
      <c r="BJ32" s="139"/>
      <c r="BK32" s="137"/>
      <c r="BL32" s="137"/>
      <c r="BM32" s="131">
        <v>0</v>
      </c>
      <c r="BN32" s="135"/>
      <c r="BO32" s="131"/>
      <c r="BP32" s="140"/>
    </row>
    <row r="33" spans="2:68" ht="27" hidden="1" x14ac:dyDescent="0.25">
      <c r="B33" s="252" t="s">
        <v>1316</v>
      </c>
      <c r="C33" s="127" t="s">
        <v>1384</v>
      </c>
      <c r="D33" s="128" t="s">
        <v>85</v>
      </c>
      <c r="E33" s="128" t="s">
        <v>93</v>
      </c>
      <c r="F33" s="127" t="s">
        <v>1426</v>
      </c>
      <c r="G33" s="127" t="s">
        <v>1427</v>
      </c>
      <c r="H33" s="128" t="s">
        <v>76</v>
      </c>
      <c r="I33" s="252" t="s">
        <v>1428</v>
      </c>
      <c r="J33" s="51" t="s">
        <v>78</v>
      </c>
      <c r="K33" s="33" t="s">
        <v>79</v>
      </c>
      <c r="L33" s="33" t="s">
        <v>79</v>
      </c>
      <c r="M33" s="62" t="s">
        <v>78</v>
      </c>
      <c r="N33" s="62" t="s">
        <v>78</v>
      </c>
      <c r="O33" s="131">
        <v>0</v>
      </c>
      <c r="P33" s="131">
        <v>0</v>
      </c>
      <c r="Q33" s="65">
        <v>0</v>
      </c>
      <c r="R33" s="62">
        <v>0</v>
      </c>
      <c r="S33" s="128" t="s">
        <v>79</v>
      </c>
      <c r="T33" s="128" t="s">
        <v>80</v>
      </c>
      <c r="U33" s="128" t="s">
        <v>82</v>
      </c>
      <c r="V33" s="128" t="s">
        <v>141</v>
      </c>
      <c r="W33" s="128" t="s">
        <v>79</v>
      </c>
      <c r="X33" s="128" t="s">
        <v>79</v>
      </c>
      <c r="Y33" s="132">
        <v>45232</v>
      </c>
      <c r="Z33" s="128" t="s">
        <v>137</v>
      </c>
      <c r="AA33" s="140" t="s">
        <v>1429</v>
      </c>
      <c r="AB33" s="141">
        <v>0</v>
      </c>
      <c r="AC33" s="142"/>
      <c r="AD33" s="132"/>
      <c r="AE33" s="141">
        <v>0</v>
      </c>
      <c r="AF33" s="142"/>
      <c r="AG33" s="132"/>
      <c r="AH33" s="131">
        <f t="shared" si="0"/>
        <v>0</v>
      </c>
      <c r="AI33" s="134"/>
      <c r="AJ33" s="134"/>
      <c r="AK33" s="134"/>
      <c r="AL33" s="265">
        <v>0</v>
      </c>
      <c r="AM33" s="134"/>
      <c r="AN33" s="134"/>
      <c r="AO33" s="134"/>
      <c r="AP33" s="131">
        <v>0</v>
      </c>
      <c r="AQ33" s="132"/>
      <c r="AR33" s="132"/>
      <c r="AS33" s="131">
        <f t="shared" si="3"/>
        <v>0</v>
      </c>
      <c r="AT33" s="135"/>
      <c r="AU33" s="131"/>
      <c r="AV33" s="136"/>
      <c r="AW33" s="137"/>
      <c r="AX33" s="138"/>
      <c r="AY33" s="131">
        <v>0</v>
      </c>
      <c r="AZ33" s="137"/>
      <c r="BA33" s="137"/>
      <c r="BB33" s="137"/>
      <c r="BC33" s="134"/>
      <c r="BD33" s="131">
        <v>0</v>
      </c>
      <c r="BE33" s="137"/>
      <c r="BF33" s="137"/>
      <c r="BG33" s="138"/>
      <c r="BH33" s="131">
        <v>0</v>
      </c>
      <c r="BI33" s="137"/>
      <c r="BJ33" s="139"/>
      <c r="BK33" s="137"/>
      <c r="BL33" s="137"/>
      <c r="BM33" s="131">
        <v>0</v>
      </c>
      <c r="BN33" s="135"/>
      <c r="BO33" s="131"/>
      <c r="BP33" s="140"/>
    </row>
    <row r="34" spans="2:68" ht="32.25" hidden="1" customHeight="1" x14ac:dyDescent="0.25">
      <c r="B34" s="144" t="s">
        <v>1316</v>
      </c>
      <c r="C34" s="144" t="s">
        <v>1430</v>
      </c>
      <c r="D34" s="128" t="s">
        <v>85</v>
      </c>
      <c r="E34" s="128"/>
      <c r="F34" s="144" t="s">
        <v>1431</v>
      </c>
      <c r="G34" s="127"/>
      <c r="H34" s="128" t="s">
        <v>96</v>
      </c>
      <c r="I34" s="127"/>
      <c r="J34" s="51" t="s">
        <v>78</v>
      </c>
      <c r="K34" s="33" t="s">
        <v>79</v>
      </c>
      <c r="L34" s="33" t="s">
        <v>79</v>
      </c>
      <c r="M34" s="109" t="s">
        <v>78</v>
      </c>
      <c r="N34" s="109" t="s">
        <v>78</v>
      </c>
      <c r="O34" s="131">
        <v>0</v>
      </c>
      <c r="P34" s="131">
        <v>0</v>
      </c>
      <c r="Q34" s="116">
        <v>0</v>
      </c>
      <c r="R34" s="109">
        <v>0</v>
      </c>
      <c r="S34" s="128"/>
      <c r="T34" s="128"/>
      <c r="U34" s="128"/>
      <c r="V34" s="128"/>
      <c r="W34" s="128"/>
      <c r="X34" s="128"/>
      <c r="Y34" s="132"/>
      <c r="Z34" s="128"/>
      <c r="AA34" s="140"/>
      <c r="AB34" s="141"/>
      <c r="AC34" s="142"/>
      <c r="AD34" s="132"/>
      <c r="AE34" s="141">
        <v>0</v>
      </c>
      <c r="AF34" s="142"/>
      <c r="AG34" s="132"/>
      <c r="AH34" s="131">
        <f t="shared" si="0"/>
        <v>0</v>
      </c>
      <c r="AI34" s="134"/>
      <c r="AJ34" s="134"/>
      <c r="AK34" s="134"/>
      <c r="AL34" s="336">
        <v>0</v>
      </c>
      <c r="AM34" s="134"/>
      <c r="AN34" s="134"/>
      <c r="AO34" s="134"/>
      <c r="AP34" s="131">
        <v>0</v>
      </c>
      <c r="AQ34" s="132"/>
      <c r="AR34" s="132"/>
      <c r="AS34" s="131">
        <f t="shared" si="3"/>
        <v>0</v>
      </c>
      <c r="AT34" s="135"/>
      <c r="AU34" s="131"/>
      <c r="AV34" s="136"/>
      <c r="AW34" s="137"/>
      <c r="AX34" s="138"/>
      <c r="AY34" s="131">
        <v>0</v>
      </c>
      <c r="AZ34" s="137"/>
      <c r="BA34" s="137"/>
      <c r="BB34" s="137"/>
      <c r="BC34" s="134"/>
      <c r="BD34" s="131">
        <v>0</v>
      </c>
      <c r="BE34" s="137"/>
      <c r="BF34" s="137"/>
      <c r="BG34" s="138"/>
      <c r="BH34" s="131">
        <v>0</v>
      </c>
      <c r="BI34" s="137"/>
      <c r="BJ34" s="139"/>
      <c r="BK34" s="137"/>
      <c r="BL34" s="137"/>
      <c r="BM34" s="131">
        <v>0</v>
      </c>
      <c r="BN34" s="135"/>
      <c r="BO34" s="131"/>
      <c r="BP34" s="140"/>
    </row>
    <row r="35" spans="2:68" ht="39.75" hidden="1" customHeight="1" x14ac:dyDescent="0.25">
      <c r="B35" s="252" t="s">
        <v>1316</v>
      </c>
      <c r="C35" s="127" t="s">
        <v>1322</v>
      </c>
      <c r="D35" s="128" t="s">
        <v>72</v>
      </c>
      <c r="E35" s="128" t="s">
        <v>73</v>
      </c>
      <c r="F35" s="127" t="s">
        <v>1323</v>
      </c>
      <c r="G35" s="127" t="s">
        <v>1432</v>
      </c>
      <c r="H35" s="128" t="s">
        <v>114</v>
      </c>
      <c r="I35" s="252" t="s">
        <v>1433</v>
      </c>
      <c r="J35" s="51" t="s">
        <v>78</v>
      </c>
      <c r="K35" s="33" t="s">
        <v>79</v>
      </c>
      <c r="L35" s="33" t="s">
        <v>79</v>
      </c>
      <c r="M35" s="109" t="s">
        <v>78</v>
      </c>
      <c r="N35" s="109" t="s">
        <v>78</v>
      </c>
      <c r="O35" s="131">
        <v>0</v>
      </c>
      <c r="P35" s="131">
        <v>0</v>
      </c>
      <c r="Q35" s="116">
        <v>0</v>
      </c>
      <c r="R35" s="109">
        <v>0</v>
      </c>
      <c r="S35" s="128" t="s">
        <v>90</v>
      </c>
      <c r="T35" s="128"/>
      <c r="U35" s="128"/>
      <c r="V35" s="128"/>
      <c r="W35" s="128"/>
      <c r="X35" s="128"/>
      <c r="Y35" s="132"/>
      <c r="Z35" s="128"/>
      <c r="AA35" s="140"/>
      <c r="AB35" s="141"/>
      <c r="AC35" s="142"/>
      <c r="AD35" s="132"/>
      <c r="AE35" s="141">
        <v>0</v>
      </c>
      <c r="AF35" s="142"/>
      <c r="AG35" s="132"/>
      <c r="AH35" s="131">
        <f t="shared" si="0"/>
        <v>0</v>
      </c>
      <c r="AI35" s="134"/>
      <c r="AJ35" s="134"/>
      <c r="AK35" s="134"/>
      <c r="AL35" s="336">
        <v>0</v>
      </c>
      <c r="AM35" s="134"/>
      <c r="AN35" s="134"/>
      <c r="AO35" s="134"/>
      <c r="AP35" s="131">
        <v>0</v>
      </c>
      <c r="AQ35" s="132"/>
      <c r="AR35" s="132"/>
      <c r="AS35" s="131">
        <f t="shared" si="3"/>
        <v>0</v>
      </c>
      <c r="AT35" s="135"/>
      <c r="AU35" s="131"/>
      <c r="AV35" s="136"/>
      <c r="AW35" s="137"/>
      <c r="AX35" s="138"/>
      <c r="AY35" s="131">
        <v>0</v>
      </c>
      <c r="AZ35" s="137"/>
      <c r="BA35" s="137"/>
      <c r="BB35" s="137"/>
      <c r="BC35" s="134"/>
      <c r="BD35" s="131">
        <v>0</v>
      </c>
      <c r="BE35" s="137"/>
      <c r="BF35" s="137"/>
      <c r="BG35" s="138"/>
      <c r="BH35" s="131">
        <v>0</v>
      </c>
      <c r="BI35" s="137"/>
      <c r="BJ35" s="139"/>
      <c r="BK35" s="137"/>
      <c r="BL35" s="137"/>
      <c r="BM35" s="131">
        <v>0</v>
      </c>
      <c r="BN35" s="135"/>
      <c r="BO35" s="131"/>
      <c r="BP35" s="140"/>
    </row>
    <row r="36" spans="2:68" ht="27" hidden="1" x14ac:dyDescent="0.25">
      <c r="B36" s="252" t="s">
        <v>1316</v>
      </c>
      <c r="C36" s="127" t="s">
        <v>1434</v>
      </c>
      <c r="D36" s="128" t="s">
        <v>72</v>
      </c>
      <c r="E36" s="128" t="s">
        <v>201</v>
      </c>
      <c r="F36" s="127" t="s">
        <v>1435</v>
      </c>
      <c r="G36" s="127" t="s">
        <v>1436</v>
      </c>
      <c r="H36" s="128" t="s">
        <v>114</v>
      </c>
      <c r="I36" s="252" t="s">
        <v>514</v>
      </c>
      <c r="J36" s="51" t="s">
        <v>78</v>
      </c>
      <c r="K36" s="33" t="s">
        <v>79</v>
      </c>
      <c r="L36" s="33" t="s">
        <v>79</v>
      </c>
      <c r="M36" s="109" t="s">
        <v>78</v>
      </c>
      <c r="N36" s="109" t="s">
        <v>78</v>
      </c>
      <c r="O36" s="131">
        <v>0</v>
      </c>
      <c r="P36" s="131">
        <v>0</v>
      </c>
      <c r="Q36" s="116">
        <v>0</v>
      </c>
      <c r="R36" s="109">
        <v>0</v>
      </c>
      <c r="S36" s="128" t="s">
        <v>90</v>
      </c>
      <c r="T36" s="128"/>
      <c r="U36" s="128"/>
      <c r="V36" s="128"/>
      <c r="W36" s="128"/>
      <c r="X36" s="128"/>
      <c r="Y36" s="132"/>
      <c r="Z36" s="128"/>
      <c r="AA36" s="140"/>
      <c r="AB36" s="141"/>
      <c r="AC36" s="142"/>
      <c r="AD36" s="132"/>
      <c r="AE36" s="141">
        <v>0</v>
      </c>
      <c r="AF36" s="142"/>
      <c r="AG36" s="132"/>
      <c r="AH36" s="131">
        <f t="shared" si="0"/>
        <v>0</v>
      </c>
      <c r="AI36" s="134"/>
      <c r="AJ36" s="134"/>
      <c r="AK36" s="134"/>
      <c r="AL36" s="336">
        <v>0</v>
      </c>
      <c r="AM36" s="134"/>
      <c r="AN36" s="134"/>
      <c r="AO36" s="134"/>
      <c r="AP36" s="131">
        <v>0</v>
      </c>
      <c r="AQ36" s="132"/>
      <c r="AR36" s="132"/>
      <c r="AS36" s="131">
        <f t="shared" si="3"/>
        <v>0</v>
      </c>
      <c r="AT36" s="135"/>
      <c r="AU36" s="131"/>
      <c r="AV36" s="136"/>
      <c r="AW36" s="137"/>
      <c r="AX36" s="138"/>
      <c r="AY36" s="131">
        <v>0</v>
      </c>
      <c r="AZ36" s="137"/>
      <c r="BA36" s="137"/>
      <c r="BB36" s="137"/>
      <c r="BC36" s="134"/>
      <c r="BD36" s="131">
        <v>0</v>
      </c>
      <c r="BE36" s="137"/>
      <c r="BF36" s="137"/>
      <c r="BG36" s="138"/>
      <c r="BH36" s="131">
        <v>0</v>
      </c>
      <c r="BI36" s="137"/>
      <c r="BJ36" s="139"/>
      <c r="BK36" s="137"/>
      <c r="BL36" s="137"/>
      <c r="BM36" s="131">
        <v>0</v>
      </c>
      <c r="BN36" s="135"/>
      <c r="BO36" s="131"/>
      <c r="BP36" s="140"/>
    </row>
    <row r="37" spans="2:68" ht="27" hidden="1" x14ac:dyDescent="0.25">
      <c r="B37" s="252" t="s">
        <v>1316</v>
      </c>
      <c r="C37" s="127" t="s">
        <v>1437</v>
      </c>
      <c r="D37" s="128" t="s">
        <v>72</v>
      </c>
      <c r="E37" s="128" t="s">
        <v>201</v>
      </c>
      <c r="F37" s="127" t="s">
        <v>1438</v>
      </c>
      <c r="G37" s="127" t="s">
        <v>1439</v>
      </c>
      <c r="H37" s="128" t="s">
        <v>114</v>
      </c>
      <c r="I37" s="252" t="s">
        <v>1440</v>
      </c>
      <c r="J37" s="51" t="s">
        <v>78</v>
      </c>
      <c r="K37" s="33" t="s">
        <v>79</v>
      </c>
      <c r="L37" s="33" t="s">
        <v>79</v>
      </c>
      <c r="M37" s="109" t="s">
        <v>78</v>
      </c>
      <c r="N37" s="109" t="s">
        <v>78</v>
      </c>
      <c r="O37" s="131">
        <v>0</v>
      </c>
      <c r="P37" s="131">
        <v>0</v>
      </c>
      <c r="Q37" s="116">
        <v>0</v>
      </c>
      <c r="R37" s="109">
        <v>0</v>
      </c>
      <c r="S37" s="128" t="s">
        <v>90</v>
      </c>
      <c r="T37" s="128"/>
      <c r="U37" s="128"/>
      <c r="V37" s="128"/>
      <c r="W37" s="128"/>
      <c r="X37" s="128"/>
      <c r="Y37" s="132"/>
      <c r="Z37" s="128"/>
      <c r="AA37" s="140"/>
      <c r="AB37" s="141"/>
      <c r="AC37" s="142"/>
      <c r="AD37" s="132"/>
      <c r="AE37" s="141">
        <v>0</v>
      </c>
      <c r="AF37" s="142"/>
      <c r="AG37" s="132"/>
      <c r="AH37" s="131">
        <f t="shared" si="0"/>
        <v>0</v>
      </c>
      <c r="AI37" s="134"/>
      <c r="AJ37" s="134"/>
      <c r="AK37" s="134"/>
      <c r="AL37" s="336">
        <v>0</v>
      </c>
      <c r="AM37" s="134"/>
      <c r="AN37" s="134"/>
      <c r="AO37" s="134"/>
      <c r="AP37" s="131">
        <v>0</v>
      </c>
      <c r="AQ37" s="132"/>
      <c r="AR37" s="132"/>
      <c r="AS37" s="131">
        <f t="shared" si="3"/>
        <v>0</v>
      </c>
      <c r="AT37" s="135"/>
      <c r="AU37" s="131"/>
      <c r="AV37" s="136"/>
      <c r="AW37" s="137"/>
      <c r="AX37" s="138"/>
      <c r="AY37" s="131">
        <v>0</v>
      </c>
      <c r="AZ37" s="137"/>
      <c r="BA37" s="137"/>
      <c r="BB37" s="137"/>
      <c r="BC37" s="134"/>
      <c r="BD37" s="131">
        <v>0</v>
      </c>
      <c r="BE37" s="137"/>
      <c r="BF37" s="137"/>
      <c r="BG37" s="138"/>
      <c r="BH37" s="131">
        <v>0</v>
      </c>
      <c r="BI37" s="137"/>
      <c r="BJ37" s="139"/>
      <c r="BK37" s="137"/>
      <c r="BL37" s="137"/>
      <c r="BM37" s="131">
        <v>0</v>
      </c>
      <c r="BN37" s="135"/>
      <c r="BO37" s="131"/>
      <c r="BP37" s="140"/>
    </row>
    <row r="38" spans="2:68" ht="27" hidden="1" x14ac:dyDescent="0.25">
      <c r="B38" s="252" t="s">
        <v>1316</v>
      </c>
      <c r="C38" s="127" t="s">
        <v>1441</v>
      </c>
      <c r="D38" s="128" t="s">
        <v>72</v>
      </c>
      <c r="E38" s="128" t="s">
        <v>201</v>
      </c>
      <c r="F38" s="127" t="s">
        <v>1442</v>
      </c>
      <c r="G38" s="127" t="s">
        <v>1443</v>
      </c>
      <c r="H38" s="128" t="s">
        <v>114</v>
      </c>
      <c r="I38" s="252" t="s">
        <v>514</v>
      </c>
      <c r="J38" s="51" t="s">
        <v>78</v>
      </c>
      <c r="K38" s="33" t="s">
        <v>79</v>
      </c>
      <c r="L38" s="33" t="s">
        <v>79</v>
      </c>
      <c r="M38" s="109" t="s">
        <v>78</v>
      </c>
      <c r="N38" s="109" t="s">
        <v>78</v>
      </c>
      <c r="O38" s="131">
        <v>0</v>
      </c>
      <c r="P38" s="131">
        <v>0</v>
      </c>
      <c r="Q38" s="116">
        <v>0</v>
      </c>
      <c r="R38" s="109">
        <v>0</v>
      </c>
      <c r="S38" s="128" t="s">
        <v>90</v>
      </c>
      <c r="T38" s="128"/>
      <c r="U38" s="128"/>
      <c r="V38" s="128"/>
      <c r="W38" s="128"/>
      <c r="X38" s="128"/>
      <c r="Y38" s="132"/>
      <c r="Z38" s="128"/>
      <c r="AA38" s="140"/>
      <c r="AB38" s="141"/>
      <c r="AC38" s="142"/>
      <c r="AD38" s="132"/>
      <c r="AE38" s="141">
        <v>0</v>
      </c>
      <c r="AF38" s="142"/>
      <c r="AG38" s="132"/>
      <c r="AH38" s="131">
        <f t="shared" si="0"/>
        <v>0</v>
      </c>
      <c r="AI38" s="134"/>
      <c r="AJ38" s="134"/>
      <c r="AK38" s="134"/>
      <c r="AL38" s="336">
        <v>0</v>
      </c>
      <c r="AM38" s="134"/>
      <c r="AN38" s="134"/>
      <c r="AO38" s="134"/>
      <c r="AP38" s="131">
        <v>0</v>
      </c>
      <c r="AQ38" s="132"/>
      <c r="AR38" s="132"/>
      <c r="AS38" s="131">
        <f t="shared" si="3"/>
        <v>0</v>
      </c>
      <c r="AT38" s="135"/>
      <c r="AU38" s="131"/>
      <c r="AV38" s="136"/>
      <c r="AW38" s="137"/>
      <c r="AX38" s="138"/>
      <c r="AY38" s="131">
        <v>0</v>
      </c>
      <c r="AZ38" s="137"/>
      <c r="BA38" s="137"/>
      <c r="BB38" s="137"/>
      <c r="BC38" s="134"/>
      <c r="BD38" s="131">
        <v>0</v>
      </c>
      <c r="BE38" s="137"/>
      <c r="BF38" s="137"/>
      <c r="BG38" s="138"/>
      <c r="BH38" s="131">
        <v>0</v>
      </c>
      <c r="BI38" s="137"/>
      <c r="BJ38" s="139"/>
      <c r="BK38" s="137"/>
      <c r="BL38" s="137"/>
      <c r="BM38" s="131">
        <v>0</v>
      </c>
      <c r="BN38" s="135"/>
      <c r="BO38" s="131"/>
      <c r="BP38" s="140"/>
    </row>
    <row r="39" spans="2:68" hidden="1" x14ac:dyDescent="0.25">
      <c r="B39" s="252" t="s">
        <v>1316</v>
      </c>
      <c r="C39" s="127" t="s">
        <v>1444</v>
      </c>
      <c r="D39" s="128" t="s">
        <v>72</v>
      </c>
      <c r="E39" s="128" t="s">
        <v>201</v>
      </c>
      <c r="F39" s="127" t="s">
        <v>1445</v>
      </c>
      <c r="G39" s="127" t="s">
        <v>1446</v>
      </c>
      <c r="H39" s="128" t="s">
        <v>114</v>
      </c>
      <c r="I39" s="252" t="s">
        <v>514</v>
      </c>
      <c r="J39" s="51" t="s">
        <v>78</v>
      </c>
      <c r="K39" s="33" t="s">
        <v>79</v>
      </c>
      <c r="L39" s="33" t="s">
        <v>79</v>
      </c>
      <c r="M39" s="109" t="s">
        <v>78</v>
      </c>
      <c r="N39" s="109" t="s">
        <v>78</v>
      </c>
      <c r="O39" s="131">
        <v>0</v>
      </c>
      <c r="P39" s="131">
        <v>0</v>
      </c>
      <c r="Q39" s="116">
        <v>0</v>
      </c>
      <c r="R39" s="109">
        <v>0</v>
      </c>
      <c r="S39" s="128" t="s">
        <v>90</v>
      </c>
      <c r="T39" s="128"/>
      <c r="U39" s="128"/>
      <c r="V39" s="128"/>
      <c r="W39" s="128"/>
      <c r="X39" s="128"/>
      <c r="Y39" s="132"/>
      <c r="Z39" s="128"/>
      <c r="AA39" s="140"/>
      <c r="AB39" s="141"/>
      <c r="AC39" s="142"/>
      <c r="AD39" s="132"/>
      <c r="AE39" s="141">
        <v>0</v>
      </c>
      <c r="AF39" s="142"/>
      <c r="AG39" s="132"/>
      <c r="AH39" s="131">
        <f t="shared" si="0"/>
        <v>0</v>
      </c>
      <c r="AI39" s="134"/>
      <c r="AJ39" s="134"/>
      <c r="AK39" s="134"/>
      <c r="AL39" s="336">
        <v>0</v>
      </c>
      <c r="AM39" s="134"/>
      <c r="AN39" s="134"/>
      <c r="AO39" s="134"/>
      <c r="AP39" s="131">
        <v>0</v>
      </c>
      <c r="AQ39" s="132"/>
      <c r="AR39" s="132"/>
      <c r="AS39" s="131">
        <f t="shared" si="3"/>
        <v>0</v>
      </c>
      <c r="AT39" s="135"/>
      <c r="AU39" s="131"/>
      <c r="AV39" s="136"/>
      <c r="AW39" s="137"/>
      <c r="AX39" s="138"/>
      <c r="AY39" s="131">
        <v>0</v>
      </c>
      <c r="AZ39" s="137"/>
      <c r="BA39" s="137"/>
      <c r="BB39" s="137"/>
      <c r="BC39" s="134"/>
      <c r="BD39" s="131">
        <v>0</v>
      </c>
      <c r="BE39" s="137"/>
      <c r="BF39" s="137"/>
      <c r="BG39" s="138"/>
      <c r="BH39" s="131">
        <v>0</v>
      </c>
      <c r="BI39" s="137"/>
      <c r="BJ39" s="139"/>
      <c r="BK39" s="137"/>
      <c r="BL39" s="137"/>
      <c r="BM39" s="131">
        <v>0</v>
      </c>
      <c r="BN39" s="135"/>
      <c r="BO39" s="131"/>
      <c r="BP39" s="140"/>
    </row>
    <row r="40" spans="2:68" ht="27" hidden="1" x14ac:dyDescent="0.25">
      <c r="B40" s="252" t="s">
        <v>1316</v>
      </c>
      <c r="C40" s="127" t="s">
        <v>1327</v>
      </c>
      <c r="D40" s="128" t="s">
        <v>72</v>
      </c>
      <c r="E40" s="128" t="s">
        <v>201</v>
      </c>
      <c r="F40" s="127" t="s">
        <v>1447</v>
      </c>
      <c r="G40" s="127" t="s">
        <v>1448</v>
      </c>
      <c r="H40" s="128" t="s">
        <v>114</v>
      </c>
      <c r="I40" s="252" t="s">
        <v>514</v>
      </c>
      <c r="J40" s="51" t="s">
        <v>78</v>
      </c>
      <c r="K40" s="33" t="s">
        <v>79</v>
      </c>
      <c r="L40" s="33" t="s">
        <v>79</v>
      </c>
      <c r="M40" s="109" t="s">
        <v>78</v>
      </c>
      <c r="N40" s="109" t="s">
        <v>78</v>
      </c>
      <c r="O40" s="131">
        <v>0</v>
      </c>
      <c r="P40" s="131">
        <v>0</v>
      </c>
      <c r="Q40" s="116">
        <v>0</v>
      </c>
      <c r="R40" s="109">
        <v>0</v>
      </c>
      <c r="S40" s="128" t="s">
        <v>90</v>
      </c>
      <c r="T40" s="128"/>
      <c r="U40" s="128"/>
      <c r="V40" s="128"/>
      <c r="W40" s="128"/>
      <c r="X40" s="128"/>
      <c r="Y40" s="132"/>
      <c r="Z40" s="128"/>
      <c r="AA40" s="140"/>
      <c r="AB40" s="141"/>
      <c r="AC40" s="142"/>
      <c r="AD40" s="132"/>
      <c r="AE40" s="141">
        <v>0</v>
      </c>
      <c r="AF40" s="142"/>
      <c r="AG40" s="132"/>
      <c r="AH40" s="131">
        <f t="shared" si="0"/>
        <v>0</v>
      </c>
      <c r="AI40" s="134"/>
      <c r="AJ40" s="134"/>
      <c r="AK40" s="134"/>
      <c r="AL40" s="336">
        <v>0</v>
      </c>
      <c r="AM40" s="134"/>
      <c r="AN40" s="134"/>
      <c r="AO40" s="134"/>
      <c r="AP40" s="131">
        <v>0</v>
      </c>
      <c r="AQ40" s="132"/>
      <c r="AR40" s="132"/>
      <c r="AS40" s="131">
        <f t="shared" si="3"/>
        <v>0</v>
      </c>
      <c r="AT40" s="135"/>
      <c r="AU40" s="131"/>
      <c r="AV40" s="136"/>
      <c r="AW40" s="137"/>
      <c r="AX40" s="138"/>
      <c r="AY40" s="131">
        <v>0</v>
      </c>
      <c r="AZ40" s="137"/>
      <c r="BA40" s="137"/>
      <c r="BB40" s="137"/>
      <c r="BC40" s="134"/>
      <c r="BD40" s="131">
        <v>0</v>
      </c>
      <c r="BE40" s="137"/>
      <c r="BF40" s="137"/>
      <c r="BG40" s="138"/>
      <c r="BH40" s="131">
        <v>0</v>
      </c>
      <c r="BI40" s="137"/>
      <c r="BJ40" s="139"/>
      <c r="BK40" s="137"/>
      <c r="BL40" s="137"/>
      <c r="BM40" s="131">
        <v>0</v>
      </c>
      <c r="BN40" s="135"/>
      <c r="BO40" s="131"/>
      <c r="BP40" s="140"/>
    </row>
    <row r="41" spans="2:68" ht="72.75" hidden="1" customHeight="1" x14ac:dyDescent="0.25">
      <c r="B41" s="127" t="s">
        <v>1316</v>
      </c>
      <c r="C41" s="127" t="s">
        <v>1449</v>
      </c>
      <c r="D41" s="128" t="s">
        <v>110</v>
      </c>
      <c r="E41" s="128" t="s">
        <v>111</v>
      </c>
      <c r="F41" s="127" t="s">
        <v>1450</v>
      </c>
      <c r="G41" s="127" t="s">
        <v>1451</v>
      </c>
      <c r="H41" s="128" t="s">
        <v>114</v>
      </c>
      <c r="I41" s="252" t="s">
        <v>514</v>
      </c>
      <c r="J41" s="51" t="s">
        <v>78</v>
      </c>
      <c r="K41" s="33" t="s">
        <v>79</v>
      </c>
      <c r="L41" s="33" t="s">
        <v>79</v>
      </c>
      <c r="M41" s="109" t="s">
        <v>78</v>
      </c>
      <c r="N41" s="109" t="s">
        <v>78</v>
      </c>
      <c r="O41" s="131">
        <v>0</v>
      </c>
      <c r="P41" s="131">
        <v>0</v>
      </c>
      <c r="Q41" s="116">
        <v>0</v>
      </c>
      <c r="R41" s="109">
        <v>0</v>
      </c>
      <c r="S41" s="128" t="s">
        <v>90</v>
      </c>
      <c r="T41" s="128" t="s">
        <v>91</v>
      </c>
      <c r="U41" s="128" t="s">
        <v>81</v>
      </c>
      <c r="V41" s="128" t="s">
        <v>98</v>
      </c>
      <c r="W41" s="128" t="s">
        <v>78</v>
      </c>
      <c r="X41" s="128" t="s">
        <v>78</v>
      </c>
      <c r="Y41" s="132"/>
      <c r="Z41" s="128" t="s">
        <v>83</v>
      </c>
      <c r="AA41" s="140" t="s">
        <v>1452</v>
      </c>
      <c r="AB41" s="274">
        <v>357971329</v>
      </c>
      <c r="AC41" s="238">
        <v>2006</v>
      </c>
      <c r="AD41" s="132">
        <v>45427</v>
      </c>
      <c r="AE41" s="141">
        <v>0</v>
      </c>
      <c r="AF41" s="142"/>
      <c r="AG41" s="132"/>
      <c r="AH41" s="131">
        <f t="shared" si="0"/>
        <v>357971329</v>
      </c>
      <c r="AI41" s="134" t="s">
        <v>891</v>
      </c>
      <c r="AJ41" s="134"/>
      <c r="AK41" s="134"/>
      <c r="AL41" s="336">
        <v>0</v>
      </c>
      <c r="AM41" s="134"/>
      <c r="AN41" s="134"/>
      <c r="AO41" s="134"/>
      <c r="AP41" s="131">
        <v>0</v>
      </c>
      <c r="AQ41" s="132"/>
      <c r="AR41" s="132"/>
      <c r="AS41" s="131">
        <f t="shared" si="3"/>
        <v>0</v>
      </c>
      <c r="AT41" s="135"/>
      <c r="AU41" s="131"/>
      <c r="AV41" s="257">
        <v>1412</v>
      </c>
      <c r="AW41" s="257">
        <v>2022</v>
      </c>
      <c r="AX41" s="138"/>
      <c r="AY41" s="131">
        <v>0</v>
      </c>
      <c r="AZ41" s="137"/>
      <c r="BA41" s="137"/>
      <c r="BB41" s="137"/>
      <c r="BC41" s="134"/>
      <c r="BD41" s="131">
        <v>0</v>
      </c>
      <c r="BE41" s="137"/>
      <c r="BF41" s="137"/>
      <c r="BG41" s="138"/>
      <c r="BH41" s="131">
        <v>0</v>
      </c>
      <c r="BI41" s="137"/>
      <c r="BJ41" s="139"/>
      <c r="BK41" s="137"/>
      <c r="BL41" s="137" t="s">
        <v>79</v>
      </c>
      <c r="BM41" s="131">
        <v>0</v>
      </c>
      <c r="BN41" s="135"/>
      <c r="BO41" s="131"/>
      <c r="BP41" s="140"/>
    </row>
    <row r="42" spans="2:68" x14ac:dyDescent="0.25"/>
    <row r="43" spans="2:68" x14ac:dyDescent="0.25"/>
    <row r="44" spans="2:68" x14ac:dyDescent="0.25"/>
    <row r="45" spans="2:68" x14ac:dyDescent="0.25"/>
    <row r="46" spans="2:68" x14ac:dyDescent="0.25"/>
    <row r="47" spans="2:68" x14ac:dyDescent="0.25"/>
    <row r="48" spans="2:6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sheetData>
  <autoFilter ref="B5:BP41" xr:uid="{00000000-0009-0000-0000-00000B000000}">
    <filterColumn colId="2">
      <filters>
        <filter val="SEDES ADMINISTRATIVAS"/>
      </filters>
    </filterColumn>
    <filterColumn colId="8">
      <filters>
        <filter val="HACINAMIENTO"/>
      </filters>
    </filterColumn>
  </autoFilter>
  <mergeCells count="5">
    <mergeCell ref="B4:I4"/>
    <mergeCell ref="AB3:AI3"/>
    <mergeCell ref="AJ3:AU3"/>
    <mergeCell ref="AV3:BN3"/>
    <mergeCell ref="J4:R4"/>
  </mergeCells>
  <dataValidations count="12">
    <dataValidation type="list" allowBlank="1" showInputMessage="1" showErrorMessage="1" sqref="D6:D41" xr:uid="{00000000-0002-0000-0B00-000000000000}">
      <formula1>"SRPA, PRIMERA INFANCIA, SEDES ADMINISTRATIVAS,ADOLESCENCIA Y JUVENTUD, DIRECCIÓN DE PROTECCIÓN "</formula1>
    </dataValidation>
    <dataValidation type="list" allowBlank="1" showInputMessage="1" showErrorMessage="1" sqref="E6:E41" xr:uid="{00000000-0002-0000-0B00-000001000000}">
      <formula1>"CDI, HI, CAE, CIP, CETRA, INTERNADO RAJ, CASAS POSTINSTITUCIONALES, CZ, REGIONAL, UNIDAD DE SERVICIO, CASA ATRAPASUEÑOS, CASA DE LA MADRE Y EL NIÑO, CETI"</formula1>
    </dataValidation>
    <dataValidation type="list" allowBlank="1" showInputMessage="1" showErrorMessage="1" sqref="H6:H41" xr:uid="{00000000-0002-0000-0B00-000002000000}">
      <formula1>"PROPIA, ARRIENDO, COMODATO"</formula1>
    </dataValidation>
    <dataValidation type="list" allowBlank="1" showInputMessage="1" showErrorMessage="1" sqref="AI6:AI41 AM6:AM41" xr:uid="{00000000-0002-0000-0B00-000003000000}">
      <formula1>"ESTRUCTURACIÓN, PROCESO DE SELECCIÓN, EJECUCIÓN, TERMINADO"</formula1>
    </dataValidation>
    <dataValidation type="list" allowBlank="1" showInputMessage="1" showErrorMessage="1" sqref="Z6:Z41" xr:uid="{00000000-0002-0000-0B00-000004000000}">
      <formula1>"FERRETERIA Y TODEROS, REGIONAL (TRASLADO), SEDE NACIONAL, FINDETER, NO REQUIERE, NO PRIORIZADA"</formula1>
    </dataValidation>
    <dataValidation type="list" allowBlank="1" showInputMessage="1" showErrorMessage="1" sqref="U6:V41" xr:uid="{00000000-0002-0000-0B00-000005000000}">
      <formula1>"MOBILIARIO, ESTUDIOS Y DISEÑOS, REFORZAMIENTO ESTRUCTURAL, MANTENIMIENTOS BASICOS, MANTENIMIENTOS ESPECIALIZADOS, AMPLIACIÓN, MANTENIMIENTOS ELECTRICOS, NINGUNA"</formula1>
    </dataValidation>
    <dataValidation type="list" allowBlank="1" showInputMessage="1" showErrorMessage="1" sqref="S6:S41 K6:L41" xr:uid="{00000000-0002-0000-0B00-000006000000}">
      <formula1>"SI, NO"</formula1>
    </dataValidation>
    <dataValidation type="list" allowBlank="1" showInputMessage="1" showErrorMessage="1" sqref="W6:X41 BB6:BB41 BL6:BL41" xr:uid="{00000000-0002-0000-0B00-000007000000}">
      <formula1>"SI, NO, NO APLICA"</formula1>
    </dataValidation>
    <dataValidation type="list" allowBlank="1" showInputMessage="1" showErrorMessage="1" sqref="T6:T41" xr:uid="{00000000-0002-0000-0B00-000008000000}">
      <formula1>"BAJO, MEDIO, ALTO"</formula1>
    </dataValidation>
    <dataValidation type="list" allowBlank="1" showInputMessage="1" showErrorMessage="1" sqref="N6:N41" xr:uid="{00000000-0002-0000-0B00-000009000000}">
      <formula1>"NO APLICA, BUSQUEDA INMUEBLE, VISITA, CONCEPTO, MESA TECNICA, REMISIÓN SG, RECURSO TRASLADADO"</formula1>
    </dataValidation>
    <dataValidation type="list" allowBlank="1" showInputMessage="1" showErrorMessage="1" sqref="M6:M41" xr:uid="{00000000-0002-0000-0B00-00000A000000}">
      <formula1>"ARRIENDO, ADECUACIÓN, NO APLICA"</formula1>
    </dataValidation>
    <dataValidation type="list" allowBlank="1" showInputMessage="1" showErrorMessage="1" sqref="J6:J41" xr:uid="{00000000-0002-0000-0B00-00000B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P40"/>
  <sheetViews>
    <sheetView topLeftCell="A5" zoomScale="70" zoomScaleNormal="90" workbookViewId="0">
      <selection activeCell="A5" sqref="A5"/>
    </sheetView>
  </sheetViews>
  <sheetFormatPr baseColWidth="10" defaultColWidth="11.28515625" defaultRowHeight="15" customHeight="1" x14ac:dyDescent="0.25"/>
  <cols>
    <col min="1" max="1" width="3" customWidth="1"/>
    <col min="2" max="2" width="15.28515625" style="2" bestFit="1" customWidth="1"/>
    <col min="3" max="3" width="26.28515625" style="2" customWidth="1"/>
    <col min="4" max="4" width="26.7109375" style="2" customWidth="1"/>
    <col min="5" max="5" width="20.28515625" style="2" customWidth="1"/>
    <col min="6" max="6" width="72.28515625" style="2" customWidth="1"/>
    <col min="7" max="7" width="16.7109375" style="2" customWidth="1"/>
    <col min="8" max="9" width="30.28515625" style="2" customWidth="1"/>
    <col min="10" max="10" width="18.28515625" style="2" customWidth="1"/>
    <col min="11" max="11" width="14.7109375" style="2" customWidth="1"/>
    <col min="12" max="12" width="21.28515625" style="2" customWidth="1"/>
    <col min="13" max="14" width="14.7109375" style="2" customWidth="1"/>
    <col min="15" max="15" width="25.28515625" style="2" customWidth="1"/>
    <col min="16" max="16" width="24.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96" t="s">
        <v>1453</v>
      </c>
      <c r="C6" s="96" t="s">
        <v>1454</v>
      </c>
      <c r="D6" s="97" t="s">
        <v>85</v>
      </c>
      <c r="E6" s="97" t="s">
        <v>93</v>
      </c>
      <c r="F6" s="96" t="s">
        <v>1455</v>
      </c>
      <c r="G6" s="96" t="s">
        <v>1456</v>
      </c>
      <c r="H6" s="97" t="s">
        <v>76</v>
      </c>
      <c r="I6" s="98" t="s">
        <v>1457</v>
      </c>
      <c r="J6" s="108" t="s">
        <v>78</v>
      </c>
      <c r="K6" s="97" t="s">
        <v>79</v>
      </c>
      <c r="L6" s="97" t="s">
        <v>79</v>
      </c>
      <c r="M6" s="109" t="s">
        <v>78</v>
      </c>
      <c r="N6" s="109" t="s">
        <v>78</v>
      </c>
      <c r="O6" s="109">
        <v>0</v>
      </c>
      <c r="P6" s="109">
        <v>0</v>
      </c>
      <c r="Q6" s="116">
        <v>0</v>
      </c>
      <c r="R6" s="109">
        <v>0</v>
      </c>
      <c r="S6" s="97" t="s">
        <v>90</v>
      </c>
      <c r="T6" s="97" t="s">
        <v>91</v>
      </c>
      <c r="U6" s="97" t="s">
        <v>81</v>
      </c>
      <c r="V6" s="97" t="s">
        <v>123</v>
      </c>
      <c r="W6" s="97" t="s">
        <v>79</v>
      </c>
      <c r="X6" s="97" t="s">
        <v>79</v>
      </c>
      <c r="Y6" s="113"/>
      <c r="Z6" s="97" t="s">
        <v>137</v>
      </c>
      <c r="AA6" s="110"/>
      <c r="AB6" s="111">
        <v>0</v>
      </c>
      <c r="AC6" s="112"/>
      <c r="AD6" s="113"/>
      <c r="AE6" s="111">
        <v>0</v>
      </c>
      <c r="AF6" s="112"/>
      <c r="AG6" s="113"/>
      <c r="AH6" s="109">
        <f>+AB6+AE6</f>
        <v>0</v>
      </c>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ht="30" x14ac:dyDescent="0.25">
      <c r="B7" s="96" t="s">
        <v>1453</v>
      </c>
      <c r="C7" s="96" t="s">
        <v>1458</v>
      </c>
      <c r="D7" s="97" t="s">
        <v>85</v>
      </c>
      <c r="E7" s="97" t="s">
        <v>93</v>
      </c>
      <c r="F7" s="96" t="s">
        <v>1459</v>
      </c>
      <c r="G7" s="96" t="s">
        <v>1460</v>
      </c>
      <c r="H7" s="97" t="s">
        <v>76</v>
      </c>
      <c r="I7" s="98" t="s">
        <v>1461</v>
      </c>
      <c r="J7" s="108" t="s">
        <v>78</v>
      </c>
      <c r="K7" s="97" t="s">
        <v>79</v>
      </c>
      <c r="L7" s="97" t="s">
        <v>79</v>
      </c>
      <c r="M7" s="109" t="s">
        <v>78</v>
      </c>
      <c r="N7" s="109" t="s">
        <v>78</v>
      </c>
      <c r="O7" s="109">
        <v>0</v>
      </c>
      <c r="P7" s="109">
        <v>0</v>
      </c>
      <c r="Q7" s="116">
        <v>0</v>
      </c>
      <c r="R7" s="109">
        <v>0</v>
      </c>
      <c r="S7" s="97" t="s">
        <v>90</v>
      </c>
      <c r="T7" s="97" t="s">
        <v>80</v>
      </c>
      <c r="U7" s="97" t="s">
        <v>81</v>
      </c>
      <c r="V7" s="97" t="s">
        <v>81</v>
      </c>
      <c r="W7" s="97" t="s">
        <v>79</v>
      </c>
      <c r="X7" s="97" t="s">
        <v>79</v>
      </c>
      <c r="Y7" s="113"/>
      <c r="Z7" s="97" t="s">
        <v>83</v>
      </c>
      <c r="AA7" s="110" t="s">
        <v>1462</v>
      </c>
      <c r="AB7" s="111">
        <v>848267133</v>
      </c>
      <c r="AC7" s="112"/>
      <c r="AD7" s="113"/>
      <c r="AE7" s="111">
        <v>0</v>
      </c>
      <c r="AF7" s="112"/>
      <c r="AG7" s="113"/>
      <c r="AH7" s="109"/>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30" x14ac:dyDescent="0.25">
      <c r="B8" s="96" t="s">
        <v>1453</v>
      </c>
      <c r="C8" s="96" t="s">
        <v>1458</v>
      </c>
      <c r="D8" s="97" t="s">
        <v>85</v>
      </c>
      <c r="E8" s="97" t="s">
        <v>93</v>
      </c>
      <c r="F8" s="96" t="s">
        <v>1463</v>
      </c>
      <c r="G8" s="96" t="s">
        <v>1464</v>
      </c>
      <c r="H8" s="97" t="s">
        <v>76</v>
      </c>
      <c r="I8" s="98" t="s">
        <v>1465</v>
      </c>
      <c r="J8" s="108" t="s">
        <v>78</v>
      </c>
      <c r="K8" s="97" t="s">
        <v>79</v>
      </c>
      <c r="L8" s="97" t="s">
        <v>79</v>
      </c>
      <c r="M8" s="109" t="s">
        <v>78</v>
      </c>
      <c r="N8" s="109" t="s">
        <v>78</v>
      </c>
      <c r="O8" s="109">
        <v>0</v>
      </c>
      <c r="P8" s="109">
        <v>0</v>
      </c>
      <c r="Q8" s="116">
        <v>0</v>
      </c>
      <c r="R8" s="109">
        <v>0</v>
      </c>
      <c r="S8" s="97" t="s">
        <v>90</v>
      </c>
      <c r="T8" s="97" t="s">
        <v>91</v>
      </c>
      <c r="U8" s="97" t="s">
        <v>81</v>
      </c>
      <c r="V8" s="97" t="s">
        <v>98</v>
      </c>
      <c r="W8" s="97" t="s">
        <v>79</v>
      </c>
      <c r="X8" s="97" t="s">
        <v>79</v>
      </c>
      <c r="Y8" s="113"/>
      <c r="Z8" s="97"/>
      <c r="AA8" s="110" t="s">
        <v>1466</v>
      </c>
      <c r="AB8" s="111">
        <v>0</v>
      </c>
      <c r="AC8" s="112"/>
      <c r="AD8" s="113"/>
      <c r="AE8" s="111">
        <v>0</v>
      </c>
      <c r="AF8" s="112"/>
      <c r="AG8" s="113"/>
      <c r="AH8" s="109">
        <f t="shared" ref="AH8:AH33" si="0">+AB8+AE8</f>
        <v>0</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ht="30" x14ac:dyDescent="0.25">
      <c r="B9" s="96"/>
      <c r="C9" s="96"/>
      <c r="D9" s="97" t="s">
        <v>85</v>
      </c>
      <c r="E9" s="97" t="s">
        <v>938</v>
      </c>
      <c r="F9" s="96" t="s">
        <v>7</v>
      </c>
      <c r="G9" s="96" t="s">
        <v>1467</v>
      </c>
      <c r="H9" s="97" t="s">
        <v>76</v>
      </c>
      <c r="I9" s="98" t="s">
        <v>1468</v>
      </c>
      <c r="J9" s="108" t="s">
        <v>78</v>
      </c>
      <c r="K9" s="97" t="s">
        <v>79</v>
      </c>
      <c r="L9" s="97" t="s">
        <v>79</v>
      </c>
      <c r="M9" s="109" t="s">
        <v>78</v>
      </c>
      <c r="N9" s="109" t="s">
        <v>78</v>
      </c>
      <c r="O9" s="109">
        <v>0</v>
      </c>
      <c r="P9" s="109">
        <v>0</v>
      </c>
      <c r="Q9" s="116">
        <v>0</v>
      </c>
      <c r="R9" s="109">
        <v>0</v>
      </c>
      <c r="S9" s="97"/>
      <c r="T9" s="97" t="s">
        <v>80</v>
      </c>
      <c r="U9" s="97" t="s">
        <v>81</v>
      </c>
      <c r="V9" s="97" t="s">
        <v>81</v>
      </c>
      <c r="W9" s="97" t="s">
        <v>78</v>
      </c>
      <c r="X9" s="97" t="s">
        <v>78</v>
      </c>
      <c r="Y9" s="113"/>
      <c r="Z9" s="97" t="s">
        <v>83</v>
      </c>
      <c r="AA9" s="110" t="s">
        <v>1469</v>
      </c>
      <c r="AB9" s="111">
        <v>217927328.33000001</v>
      </c>
      <c r="AC9" s="112">
        <v>2581</v>
      </c>
      <c r="AD9" s="113">
        <v>45461</v>
      </c>
      <c r="AE9" s="111">
        <v>43585465.670000002</v>
      </c>
      <c r="AF9" s="112">
        <v>2581</v>
      </c>
      <c r="AG9" s="113">
        <v>45461</v>
      </c>
      <c r="AH9" s="109">
        <f t="shared" si="0"/>
        <v>261512794</v>
      </c>
      <c r="AI9" s="114" t="s">
        <v>891</v>
      </c>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ht="30" x14ac:dyDescent="0.25">
      <c r="B10" s="96" t="s">
        <v>1453</v>
      </c>
      <c r="C10" s="96" t="s">
        <v>1470</v>
      </c>
      <c r="D10" s="97" t="s">
        <v>85</v>
      </c>
      <c r="E10" s="97" t="s">
        <v>93</v>
      </c>
      <c r="F10" s="96" t="s">
        <v>1471</v>
      </c>
      <c r="G10" s="96" t="s">
        <v>1472</v>
      </c>
      <c r="H10" s="97" t="s">
        <v>76</v>
      </c>
      <c r="I10" s="98" t="s">
        <v>1473</v>
      </c>
      <c r="J10" s="108" t="s">
        <v>78</v>
      </c>
      <c r="K10" s="97" t="s">
        <v>79</v>
      </c>
      <c r="L10" s="97" t="s">
        <v>79</v>
      </c>
      <c r="M10" s="109" t="s">
        <v>78</v>
      </c>
      <c r="N10" s="109" t="s">
        <v>78</v>
      </c>
      <c r="O10" s="109">
        <v>0</v>
      </c>
      <c r="P10" s="109">
        <v>0</v>
      </c>
      <c r="Q10" s="116">
        <v>0</v>
      </c>
      <c r="R10" s="109">
        <v>0</v>
      </c>
      <c r="S10" s="97" t="s">
        <v>90</v>
      </c>
      <c r="T10" s="97" t="s">
        <v>80</v>
      </c>
      <c r="U10" s="97" t="s">
        <v>81</v>
      </c>
      <c r="V10" s="97" t="s">
        <v>81</v>
      </c>
      <c r="W10" s="97" t="s">
        <v>79</v>
      </c>
      <c r="X10" s="97" t="s">
        <v>79</v>
      </c>
      <c r="Y10" s="113"/>
      <c r="Z10" s="97" t="s">
        <v>83</v>
      </c>
      <c r="AA10" s="110" t="s">
        <v>1469</v>
      </c>
      <c r="AB10" s="111">
        <v>251637695.40000001</v>
      </c>
      <c r="AC10" s="112">
        <v>2581</v>
      </c>
      <c r="AD10" s="113">
        <v>45461</v>
      </c>
      <c r="AE10" s="111">
        <v>50327539</v>
      </c>
      <c r="AF10" s="112">
        <v>2581</v>
      </c>
      <c r="AG10" s="113">
        <v>45461</v>
      </c>
      <c r="AH10" s="109">
        <f t="shared" si="0"/>
        <v>301965234.39999998</v>
      </c>
      <c r="AI10" s="114" t="s">
        <v>891</v>
      </c>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30" x14ac:dyDescent="0.25">
      <c r="B11" s="96" t="s">
        <v>1453</v>
      </c>
      <c r="C11" s="96" t="s">
        <v>1474</v>
      </c>
      <c r="D11" s="97" t="s">
        <v>85</v>
      </c>
      <c r="E11" s="97" t="s">
        <v>93</v>
      </c>
      <c r="F11" s="96" t="s">
        <v>1475</v>
      </c>
      <c r="G11" s="96" t="s">
        <v>1476</v>
      </c>
      <c r="H11" s="97" t="s">
        <v>76</v>
      </c>
      <c r="I11" s="98" t="s">
        <v>1477</v>
      </c>
      <c r="J11" s="108" t="s">
        <v>78</v>
      </c>
      <c r="K11" s="97" t="s">
        <v>79</v>
      </c>
      <c r="L11" s="97" t="s">
        <v>79</v>
      </c>
      <c r="M11" s="109" t="s">
        <v>78</v>
      </c>
      <c r="N11" s="109" t="s">
        <v>78</v>
      </c>
      <c r="O11" s="109">
        <v>0</v>
      </c>
      <c r="P11" s="109">
        <v>0</v>
      </c>
      <c r="Q11" s="116">
        <v>0</v>
      </c>
      <c r="R11" s="109">
        <v>0</v>
      </c>
      <c r="S11" s="97" t="s">
        <v>90</v>
      </c>
      <c r="T11" s="97" t="s">
        <v>80</v>
      </c>
      <c r="U11" s="97" t="s">
        <v>81</v>
      </c>
      <c r="V11" s="97" t="s">
        <v>81</v>
      </c>
      <c r="W11" s="97" t="s">
        <v>79</v>
      </c>
      <c r="X11" s="97" t="s">
        <v>79</v>
      </c>
      <c r="Y11" s="113"/>
      <c r="Z11" s="97" t="s">
        <v>83</v>
      </c>
      <c r="AA11" s="110" t="s">
        <v>1469</v>
      </c>
      <c r="AB11" s="111">
        <v>355682052</v>
      </c>
      <c r="AC11" s="401">
        <v>1544</v>
      </c>
      <c r="AD11" s="113">
        <v>45387</v>
      </c>
      <c r="AE11" s="111">
        <v>88920512.799999997</v>
      </c>
      <c r="AF11" s="401">
        <v>1544</v>
      </c>
      <c r="AG11" s="113">
        <v>45387</v>
      </c>
      <c r="AH11" s="109">
        <f t="shared" si="0"/>
        <v>444602564.80000001</v>
      </c>
      <c r="AI11" s="114" t="s">
        <v>891</v>
      </c>
      <c r="AJ11" s="97"/>
      <c r="AK11" s="97"/>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30" x14ac:dyDescent="0.25">
      <c r="B12" s="96" t="s">
        <v>1453</v>
      </c>
      <c r="C12" s="96" t="s">
        <v>1478</v>
      </c>
      <c r="D12" s="97" t="s">
        <v>85</v>
      </c>
      <c r="E12" s="97" t="s">
        <v>93</v>
      </c>
      <c r="F12" s="96" t="s">
        <v>1479</v>
      </c>
      <c r="G12" s="96" t="s">
        <v>1480</v>
      </c>
      <c r="H12" s="97" t="s">
        <v>76</v>
      </c>
      <c r="I12" s="98" t="s">
        <v>1481</v>
      </c>
      <c r="J12" s="108" t="s">
        <v>78</v>
      </c>
      <c r="K12" s="97" t="s">
        <v>79</v>
      </c>
      <c r="L12" s="97" t="s">
        <v>79</v>
      </c>
      <c r="M12" s="109" t="s">
        <v>78</v>
      </c>
      <c r="N12" s="109" t="s">
        <v>78</v>
      </c>
      <c r="O12" s="109">
        <v>0</v>
      </c>
      <c r="P12" s="109">
        <v>0</v>
      </c>
      <c r="Q12" s="116">
        <v>0</v>
      </c>
      <c r="R12" s="109">
        <v>0</v>
      </c>
      <c r="S12" s="97" t="s">
        <v>90</v>
      </c>
      <c r="T12" s="97" t="s">
        <v>91</v>
      </c>
      <c r="U12" s="97" t="s">
        <v>81</v>
      </c>
      <c r="V12" s="97" t="s">
        <v>98</v>
      </c>
      <c r="W12" s="97" t="s">
        <v>79</v>
      </c>
      <c r="X12" s="97" t="s">
        <v>79</v>
      </c>
      <c r="Y12" s="113"/>
      <c r="Z12" s="97" t="s">
        <v>425</v>
      </c>
      <c r="AA12" s="110" t="s">
        <v>1482</v>
      </c>
      <c r="AB12" s="111">
        <v>200000000</v>
      </c>
      <c r="AC12" s="112"/>
      <c r="AD12" s="113"/>
      <c r="AE12" s="111">
        <v>0</v>
      </c>
      <c r="AF12" s="112"/>
      <c r="AG12" s="113"/>
      <c r="AH12" s="109">
        <f t="shared" si="0"/>
        <v>200000000</v>
      </c>
      <c r="AI12" s="114"/>
      <c r="AJ12" s="114"/>
      <c r="AK12" s="97" t="s">
        <v>428</v>
      </c>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30" x14ac:dyDescent="0.25">
      <c r="B13" s="96" t="s">
        <v>1453</v>
      </c>
      <c r="C13" s="96" t="s">
        <v>1483</v>
      </c>
      <c r="D13" s="97" t="s">
        <v>72</v>
      </c>
      <c r="E13" s="97" t="s">
        <v>73</v>
      </c>
      <c r="F13" s="96" t="s">
        <v>1484</v>
      </c>
      <c r="G13" s="96" t="s">
        <v>1485</v>
      </c>
      <c r="H13" s="97" t="s">
        <v>76</v>
      </c>
      <c r="I13" s="98" t="s">
        <v>1486</v>
      </c>
      <c r="J13" s="108" t="s">
        <v>78</v>
      </c>
      <c r="K13" s="97" t="s">
        <v>79</v>
      </c>
      <c r="L13" s="97" t="s">
        <v>79</v>
      </c>
      <c r="M13" s="109" t="s">
        <v>78</v>
      </c>
      <c r="N13" s="109" t="s">
        <v>78</v>
      </c>
      <c r="O13" s="109">
        <v>0</v>
      </c>
      <c r="P13" s="109">
        <v>0</v>
      </c>
      <c r="Q13" s="116">
        <v>0</v>
      </c>
      <c r="R13" s="109">
        <v>0</v>
      </c>
      <c r="S13" s="97" t="s">
        <v>90</v>
      </c>
      <c r="T13" s="97" t="s">
        <v>91</v>
      </c>
      <c r="U13" s="97" t="s">
        <v>81</v>
      </c>
      <c r="V13" s="97" t="s">
        <v>98</v>
      </c>
      <c r="W13" s="97" t="s">
        <v>78</v>
      </c>
      <c r="X13" s="97" t="s">
        <v>78</v>
      </c>
      <c r="Y13" s="113"/>
      <c r="Z13" s="97" t="s">
        <v>137</v>
      </c>
      <c r="AA13" s="110"/>
      <c r="AB13" s="111">
        <v>0</v>
      </c>
      <c r="AC13" s="112"/>
      <c r="AD13" s="113"/>
      <c r="AE13" s="111">
        <v>0</v>
      </c>
      <c r="AF13" s="112"/>
      <c r="AG13" s="113"/>
      <c r="AH13" s="109">
        <f t="shared" si="0"/>
        <v>0</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30" x14ac:dyDescent="0.25">
      <c r="B14" s="96" t="s">
        <v>1453</v>
      </c>
      <c r="C14" s="96" t="s">
        <v>1474</v>
      </c>
      <c r="D14" s="97" t="s">
        <v>72</v>
      </c>
      <c r="E14" s="97" t="s">
        <v>201</v>
      </c>
      <c r="F14" s="96" t="s">
        <v>1487</v>
      </c>
      <c r="G14" s="96" t="s">
        <v>1488</v>
      </c>
      <c r="H14" s="97" t="s">
        <v>76</v>
      </c>
      <c r="I14" s="98" t="s">
        <v>1489</v>
      </c>
      <c r="J14" s="108" t="s">
        <v>78</v>
      </c>
      <c r="K14" s="97" t="s">
        <v>79</v>
      </c>
      <c r="L14" s="97" t="s">
        <v>79</v>
      </c>
      <c r="M14" s="109" t="s">
        <v>78</v>
      </c>
      <c r="N14" s="109" t="s">
        <v>78</v>
      </c>
      <c r="O14" s="109">
        <v>0</v>
      </c>
      <c r="P14" s="109">
        <v>0</v>
      </c>
      <c r="Q14" s="116">
        <v>0</v>
      </c>
      <c r="R14" s="109">
        <v>0</v>
      </c>
      <c r="S14" s="97" t="s">
        <v>90</v>
      </c>
      <c r="T14" s="97" t="s">
        <v>80</v>
      </c>
      <c r="U14" s="97" t="s">
        <v>81</v>
      </c>
      <c r="V14" s="97" t="s">
        <v>81</v>
      </c>
      <c r="W14" s="97" t="s">
        <v>78</v>
      </c>
      <c r="X14" s="97" t="s">
        <v>78</v>
      </c>
      <c r="Y14" s="113"/>
      <c r="Z14" s="97" t="s">
        <v>137</v>
      </c>
      <c r="AA14" s="110"/>
      <c r="AB14" s="111">
        <v>0</v>
      </c>
      <c r="AC14" s="401"/>
      <c r="AD14" s="113"/>
      <c r="AE14" s="111">
        <v>0</v>
      </c>
      <c r="AF14" s="401"/>
      <c r="AG14" s="113"/>
      <c r="AH14" s="109">
        <f t="shared" si="0"/>
        <v>0</v>
      </c>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30" x14ac:dyDescent="0.25">
      <c r="B15" s="96" t="s">
        <v>1453</v>
      </c>
      <c r="C15" s="96" t="s">
        <v>1458</v>
      </c>
      <c r="D15" s="97" t="s">
        <v>110</v>
      </c>
      <c r="E15" s="97" t="s">
        <v>111</v>
      </c>
      <c r="F15" s="96" t="s">
        <v>1490</v>
      </c>
      <c r="G15" s="96" t="s">
        <v>1491</v>
      </c>
      <c r="H15" s="97" t="s">
        <v>76</v>
      </c>
      <c r="I15" s="98" t="s">
        <v>1492</v>
      </c>
      <c r="J15" s="108" t="s">
        <v>78</v>
      </c>
      <c r="K15" s="97" t="s">
        <v>79</v>
      </c>
      <c r="L15" s="97" t="s">
        <v>79</v>
      </c>
      <c r="M15" s="109" t="s">
        <v>78</v>
      </c>
      <c r="N15" s="109" t="s">
        <v>78</v>
      </c>
      <c r="O15" s="109">
        <v>0</v>
      </c>
      <c r="P15" s="109">
        <v>0</v>
      </c>
      <c r="Q15" s="116">
        <v>0</v>
      </c>
      <c r="R15" s="109">
        <v>0</v>
      </c>
      <c r="S15" s="97" t="s">
        <v>90</v>
      </c>
      <c r="T15" s="97" t="s">
        <v>80</v>
      </c>
      <c r="U15" s="97" t="s">
        <v>81</v>
      </c>
      <c r="V15" s="97" t="s">
        <v>81</v>
      </c>
      <c r="W15" s="97" t="s">
        <v>78</v>
      </c>
      <c r="X15" s="97" t="s">
        <v>78</v>
      </c>
      <c r="Y15" s="113"/>
      <c r="Z15" s="97" t="s">
        <v>83</v>
      </c>
      <c r="AA15" s="110" t="s">
        <v>1493</v>
      </c>
      <c r="AB15" s="111">
        <v>210000000</v>
      </c>
      <c r="AC15" s="401">
        <v>1871</v>
      </c>
      <c r="AD15" s="113">
        <v>45411</v>
      </c>
      <c r="AE15" s="111">
        <v>0</v>
      </c>
      <c r="AF15" s="111"/>
      <c r="AG15" s="111"/>
      <c r="AH15" s="109">
        <f t="shared" si="0"/>
        <v>210000000</v>
      </c>
      <c r="AI15" s="114" t="s">
        <v>891</v>
      </c>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30" x14ac:dyDescent="0.25">
      <c r="B16" s="96" t="s">
        <v>1453</v>
      </c>
      <c r="C16" s="96" t="s">
        <v>1458</v>
      </c>
      <c r="D16" s="97" t="s">
        <v>72</v>
      </c>
      <c r="E16" s="97" t="s">
        <v>201</v>
      </c>
      <c r="F16" s="96" t="s">
        <v>1494</v>
      </c>
      <c r="G16" s="96" t="s">
        <v>1495</v>
      </c>
      <c r="H16" s="97" t="s">
        <v>76</v>
      </c>
      <c r="I16" s="98" t="s">
        <v>1496</v>
      </c>
      <c r="J16" s="108" t="s">
        <v>78</v>
      </c>
      <c r="K16" s="97" t="s">
        <v>79</v>
      </c>
      <c r="L16" s="97" t="s">
        <v>79</v>
      </c>
      <c r="M16" s="109" t="s">
        <v>78</v>
      </c>
      <c r="N16" s="109" t="s">
        <v>78</v>
      </c>
      <c r="O16" s="109">
        <v>0</v>
      </c>
      <c r="P16" s="109">
        <v>0</v>
      </c>
      <c r="Q16" s="116">
        <v>0</v>
      </c>
      <c r="R16" s="109">
        <v>0</v>
      </c>
      <c r="S16" s="97" t="s">
        <v>90</v>
      </c>
      <c r="T16" s="97" t="s">
        <v>91</v>
      </c>
      <c r="U16" s="97" t="s">
        <v>81</v>
      </c>
      <c r="V16" s="97" t="s">
        <v>98</v>
      </c>
      <c r="W16" s="97" t="s">
        <v>78</v>
      </c>
      <c r="X16" s="97" t="s">
        <v>78</v>
      </c>
      <c r="Y16" s="113"/>
      <c r="Z16" s="97" t="s">
        <v>137</v>
      </c>
      <c r="AA16" s="110"/>
      <c r="AB16" s="111">
        <v>0</v>
      </c>
      <c r="AC16" s="112"/>
      <c r="AD16" s="113"/>
      <c r="AE16" s="111">
        <v>0</v>
      </c>
      <c r="AF16" s="112"/>
      <c r="AG16" s="113"/>
      <c r="AH16" s="109">
        <f t="shared" si="0"/>
        <v>0</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30" x14ac:dyDescent="0.25">
      <c r="B17" s="96" t="s">
        <v>1453</v>
      </c>
      <c r="C17" s="96" t="s">
        <v>1458</v>
      </c>
      <c r="D17" s="97" t="s">
        <v>72</v>
      </c>
      <c r="E17" s="97" t="s">
        <v>201</v>
      </c>
      <c r="F17" s="96" t="s">
        <v>1497</v>
      </c>
      <c r="G17" s="96" t="s">
        <v>1498</v>
      </c>
      <c r="H17" s="97" t="s">
        <v>76</v>
      </c>
      <c r="I17" s="98" t="s">
        <v>1499</v>
      </c>
      <c r="J17" s="108" t="s">
        <v>78</v>
      </c>
      <c r="K17" s="97" t="s">
        <v>79</v>
      </c>
      <c r="L17" s="97" t="s">
        <v>79</v>
      </c>
      <c r="M17" s="109" t="s">
        <v>78</v>
      </c>
      <c r="N17" s="109" t="s">
        <v>78</v>
      </c>
      <c r="O17" s="109">
        <v>0</v>
      </c>
      <c r="P17" s="109">
        <v>0</v>
      </c>
      <c r="Q17" s="116">
        <v>0</v>
      </c>
      <c r="R17" s="109">
        <v>0</v>
      </c>
      <c r="S17" s="97" t="s">
        <v>90</v>
      </c>
      <c r="T17" s="97" t="s">
        <v>91</v>
      </c>
      <c r="U17" s="97" t="s">
        <v>81</v>
      </c>
      <c r="V17" s="97" t="s">
        <v>98</v>
      </c>
      <c r="W17" s="97" t="s">
        <v>78</v>
      </c>
      <c r="X17" s="97" t="s">
        <v>78</v>
      </c>
      <c r="Y17" s="113"/>
      <c r="Z17" s="97" t="s">
        <v>137</v>
      </c>
      <c r="AA17" s="110"/>
      <c r="AB17" s="111">
        <v>0</v>
      </c>
      <c r="AC17" s="112"/>
      <c r="AD17" s="113"/>
      <c r="AE17" s="111">
        <v>0</v>
      </c>
      <c r="AF17" s="112"/>
      <c r="AG17" s="113"/>
      <c r="AH17" s="109">
        <f t="shared" si="0"/>
        <v>0</v>
      </c>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ht="30" x14ac:dyDescent="0.25">
      <c r="B18" s="96" t="s">
        <v>1453</v>
      </c>
      <c r="C18" s="96" t="s">
        <v>1458</v>
      </c>
      <c r="D18" s="97" t="s">
        <v>72</v>
      </c>
      <c r="E18" s="97" t="s">
        <v>201</v>
      </c>
      <c r="F18" s="96" t="s">
        <v>1500</v>
      </c>
      <c r="G18" s="96" t="s">
        <v>1501</v>
      </c>
      <c r="H18" s="97" t="s">
        <v>76</v>
      </c>
      <c r="I18" s="98" t="s">
        <v>1502</v>
      </c>
      <c r="J18" s="108" t="s">
        <v>78</v>
      </c>
      <c r="K18" s="97" t="s">
        <v>79</v>
      </c>
      <c r="L18" s="97" t="s">
        <v>79</v>
      </c>
      <c r="M18" s="109" t="s">
        <v>78</v>
      </c>
      <c r="N18" s="109" t="s">
        <v>78</v>
      </c>
      <c r="O18" s="109">
        <v>0</v>
      </c>
      <c r="P18" s="109">
        <v>0</v>
      </c>
      <c r="Q18" s="116">
        <v>0</v>
      </c>
      <c r="R18" s="109">
        <v>0</v>
      </c>
      <c r="S18" s="97" t="s">
        <v>90</v>
      </c>
      <c r="T18" s="97" t="s">
        <v>91</v>
      </c>
      <c r="U18" s="97" t="s">
        <v>81</v>
      </c>
      <c r="V18" s="97" t="s">
        <v>98</v>
      </c>
      <c r="W18" s="97" t="s">
        <v>78</v>
      </c>
      <c r="X18" s="97" t="s">
        <v>78</v>
      </c>
      <c r="Y18" s="113"/>
      <c r="Z18" s="97" t="s">
        <v>137</v>
      </c>
      <c r="AA18" s="110"/>
      <c r="AB18" s="111">
        <v>0</v>
      </c>
      <c r="AC18" s="112"/>
      <c r="AD18" s="113"/>
      <c r="AE18" s="111">
        <v>0</v>
      </c>
      <c r="AF18" s="112"/>
      <c r="AG18" s="113"/>
      <c r="AH18" s="109">
        <f t="shared" si="0"/>
        <v>0</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30" x14ac:dyDescent="0.25">
      <c r="B19" s="96" t="s">
        <v>1453</v>
      </c>
      <c r="C19" s="96" t="s">
        <v>1503</v>
      </c>
      <c r="D19" s="97" t="s">
        <v>72</v>
      </c>
      <c r="E19" s="97" t="s">
        <v>201</v>
      </c>
      <c r="F19" s="96" t="s">
        <v>1504</v>
      </c>
      <c r="G19" s="96" t="s">
        <v>1505</v>
      </c>
      <c r="H19" s="97" t="s">
        <v>76</v>
      </c>
      <c r="I19" s="98" t="s">
        <v>1506</v>
      </c>
      <c r="J19" s="108" t="s">
        <v>78</v>
      </c>
      <c r="K19" s="97" t="s">
        <v>79</v>
      </c>
      <c r="L19" s="97" t="s">
        <v>79</v>
      </c>
      <c r="M19" s="109" t="s">
        <v>78</v>
      </c>
      <c r="N19" s="109" t="s">
        <v>78</v>
      </c>
      <c r="O19" s="109">
        <v>0</v>
      </c>
      <c r="P19" s="109">
        <v>0</v>
      </c>
      <c r="Q19" s="116">
        <v>0</v>
      </c>
      <c r="R19" s="109">
        <v>0</v>
      </c>
      <c r="S19" s="97" t="s">
        <v>90</v>
      </c>
      <c r="T19" s="97" t="s">
        <v>91</v>
      </c>
      <c r="U19" s="97" t="s">
        <v>81</v>
      </c>
      <c r="V19" s="97" t="s">
        <v>98</v>
      </c>
      <c r="W19" s="97" t="s">
        <v>78</v>
      </c>
      <c r="X19" s="97" t="s">
        <v>78</v>
      </c>
      <c r="Y19" s="113"/>
      <c r="Z19" s="97" t="s">
        <v>137</v>
      </c>
      <c r="AA19" s="110"/>
      <c r="AB19" s="111">
        <v>0</v>
      </c>
      <c r="AC19" s="112"/>
      <c r="AD19" s="113"/>
      <c r="AE19" s="111">
        <v>0</v>
      </c>
      <c r="AF19" s="112"/>
      <c r="AG19" s="113"/>
      <c r="AH19" s="109">
        <f t="shared" si="0"/>
        <v>0</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ht="30" x14ac:dyDescent="0.25">
      <c r="B20" s="96" t="s">
        <v>1453</v>
      </c>
      <c r="C20" s="96" t="s">
        <v>1507</v>
      </c>
      <c r="D20" s="97" t="s">
        <v>72</v>
      </c>
      <c r="E20" s="97" t="s">
        <v>201</v>
      </c>
      <c r="F20" s="96" t="s">
        <v>1508</v>
      </c>
      <c r="G20" s="96" t="s">
        <v>1509</v>
      </c>
      <c r="H20" s="97" t="s">
        <v>76</v>
      </c>
      <c r="I20" s="98" t="s">
        <v>1510</v>
      </c>
      <c r="J20" s="108" t="s">
        <v>78</v>
      </c>
      <c r="K20" s="97" t="s">
        <v>79</v>
      </c>
      <c r="L20" s="97" t="s">
        <v>79</v>
      </c>
      <c r="M20" s="109" t="s">
        <v>78</v>
      </c>
      <c r="N20" s="109" t="s">
        <v>78</v>
      </c>
      <c r="O20" s="109">
        <v>0</v>
      </c>
      <c r="P20" s="109">
        <v>0</v>
      </c>
      <c r="Q20" s="116">
        <v>0</v>
      </c>
      <c r="R20" s="109">
        <v>0</v>
      </c>
      <c r="S20" s="97" t="s">
        <v>90</v>
      </c>
      <c r="T20" s="97" t="s">
        <v>91</v>
      </c>
      <c r="U20" s="97" t="s">
        <v>81</v>
      </c>
      <c r="V20" s="97" t="s">
        <v>98</v>
      </c>
      <c r="W20" s="97" t="s">
        <v>78</v>
      </c>
      <c r="X20" s="97" t="s">
        <v>78</v>
      </c>
      <c r="Y20" s="113"/>
      <c r="Z20" s="97" t="s">
        <v>137</v>
      </c>
      <c r="AA20" s="110"/>
      <c r="AB20" s="111">
        <v>0</v>
      </c>
      <c r="AC20" s="112"/>
      <c r="AD20" s="113"/>
      <c r="AE20" s="111">
        <v>0</v>
      </c>
      <c r="AF20" s="112"/>
      <c r="AG20" s="113"/>
      <c r="AH20" s="109">
        <f t="shared" si="0"/>
        <v>0</v>
      </c>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30" x14ac:dyDescent="0.25">
      <c r="B21" s="96" t="s">
        <v>1453</v>
      </c>
      <c r="C21" s="96" t="s">
        <v>1511</v>
      </c>
      <c r="D21" s="97" t="s">
        <v>72</v>
      </c>
      <c r="E21" s="97" t="s">
        <v>201</v>
      </c>
      <c r="F21" s="96" t="s">
        <v>1512</v>
      </c>
      <c r="G21" s="96" t="s">
        <v>1513</v>
      </c>
      <c r="H21" s="97" t="s">
        <v>76</v>
      </c>
      <c r="I21" s="98" t="s">
        <v>1514</v>
      </c>
      <c r="J21" s="108" t="s">
        <v>78</v>
      </c>
      <c r="K21" s="97" t="s">
        <v>79</v>
      </c>
      <c r="L21" s="97" t="s">
        <v>79</v>
      </c>
      <c r="M21" s="109" t="s">
        <v>78</v>
      </c>
      <c r="N21" s="109" t="s">
        <v>78</v>
      </c>
      <c r="O21" s="109">
        <v>0</v>
      </c>
      <c r="P21" s="109">
        <v>0</v>
      </c>
      <c r="Q21" s="116">
        <v>0</v>
      </c>
      <c r="R21" s="109">
        <v>0</v>
      </c>
      <c r="S21" s="97" t="s">
        <v>90</v>
      </c>
      <c r="T21" s="97" t="s">
        <v>91</v>
      </c>
      <c r="U21" s="97" t="s">
        <v>81</v>
      </c>
      <c r="V21" s="97" t="s">
        <v>98</v>
      </c>
      <c r="W21" s="97" t="s">
        <v>78</v>
      </c>
      <c r="X21" s="97" t="s">
        <v>78</v>
      </c>
      <c r="Y21" s="113"/>
      <c r="Z21" s="97" t="s">
        <v>137</v>
      </c>
      <c r="AA21" s="110"/>
      <c r="AB21" s="111">
        <v>0</v>
      </c>
      <c r="AC21" s="112"/>
      <c r="AD21" s="113"/>
      <c r="AE21" s="111">
        <v>0</v>
      </c>
      <c r="AF21" s="112"/>
      <c r="AG21" s="113"/>
      <c r="AH21" s="109">
        <f t="shared" si="0"/>
        <v>0</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ht="30" x14ac:dyDescent="0.25">
      <c r="B22" s="96" t="s">
        <v>1453</v>
      </c>
      <c r="C22" s="96" t="s">
        <v>1515</v>
      </c>
      <c r="D22" s="97" t="s">
        <v>72</v>
      </c>
      <c r="E22" s="97" t="s">
        <v>201</v>
      </c>
      <c r="F22" s="96" t="s">
        <v>1516</v>
      </c>
      <c r="G22" s="96" t="s">
        <v>1517</v>
      </c>
      <c r="H22" s="97" t="s">
        <v>76</v>
      </c>
      <c r="I22" s="98" t="s">
        <v>1518</v>
      </c>
      <c r="J22" s="108" t="s">
        <v>78</v>
      </c>
      <c r="K22" s="97" t="s">
        <v>79</v>
      </c>
      <c r="L22" s="97" t="s">
        <v>79</v>
      </c>
      <c r="M22" s="109" t="s">
        <v>78</v>
      </c>
      <c r="N22" s="109" t="s">
        <v>78</v>
      </c>
      <c r="O22" s="109">
        <v>0</v>
      </c>
      <c r="P22" s="109">
        <v>0</v>
      </c>
      <c r="Q22" s="116">
        <v>0</v>
      </c>
      <c r="R22" s="109">
        <v>0</v>
      </c>
      <c r="S22" s="97" t="s">
        <v>90</v>
      </c>
      <c r="T22" s="97" t="s">
        <v>91</v>
      </c>
      <c r="U22" s="97" t="s">
        <v>81</v>
      </c>
      <c r="V22" s="97" t="s">
        <v>98</v>
      </c>
      <c r="W22" s="97" t="s">
        <v>78</v>
      </c>
      <c r="X22" s="97" t="s">
        <v>78</v>
      </c>
      <c r="Y22" s="113"/>
      <c r="Z22" s="97" t="s">
        <v>137</v>
      </c>
      <c r="AA22" s="110"/>
      <c r="AB22" s="111">
        <v>0</v>
      </c>
      <c r="AC22" s="112"/>
      <c r="AD22" s="113"/>
      <c r="AE22" s="111">
        <v>0</v>
      </c>
      <c r="AF22" s="112"/>
      <c r="AG22" s="113"/>
      <c r="AH22" s="109">
        <f t="shared" si="0"/>
        <v>0</v>
      </c>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ht="30" x14ac:dyDescent="0.25">
      <c r="B23" s="96" t="s">
        <v>1453</v>
      </c>
      <c r="C23" s="96" t="s">
        <v>1519</v>
      </c>
      <c r="D23" s="97" t="s">
        <v>72</v>
      </c>
      <c r="E23" s="97" t="s">
        <v>201</v>
      </c>
      <c r="F23" s="96" t="s">
        <v>1520</v>
      </c>
      <c r="G23" s="96" t="s">
        <v>1521</v>
      </c>
      <c r="H23" s="97" t="s">
        <v>76</v>
      </c>
      <c r="I23" s="98" t="s">
        <v>1522</v>
      </c>
      <c r="J23" s="108" t="s">
        <v>78</v>
      </c>
      <c r="K23" s="97" t="s">
        <v>79</v>
      </c>
      <c r="L23" s="97" t="s">
        <v>79</v>
      </c>
      <c r="M23" s="109" t="s">
        <v>78</v>
      </c>
      <c r="N23" s="109" t="s">
        <v>78</v>
      </c>
      <c r="O23" s="109">
        <v>0</v>
      </c>
      <c r="P23" s="109">
        <v>0</v>
      </c>
      <c r="Q23" s="116">
        <v>0</v>
      </c>
      <c r="R23" s="109">
        <v>0</v>
      </c>
      <c r="S23" s="97" t="s">
        <v>90</v>
      </c>
      <c r="T23" s="97" t="s">
        <v>91</v>
      </c>
      <c r="U23" s="97" t="s">
        <v>81</v>
      </c>
      <c r="V23" s="97" t="s">
        <v>98</v>
      </c>
      <c r="W23" s="97" t="s">
        <v>78</v>
      </c>
      <c r="X23" s="97" t="s">
        <v>78</v>
      </c>
      <c r="Y23" s="113"/>
      <c r="Z23" s="97" t="s">
        <v>137</v>
      </c>
      <c r="AA23" s="110"/>
      <c r="AB23" s="111">
        <v>0</v>
      </c>
      <c r="AC23" s="112"/>
      <c r="AD23" s="113"/>
      <c r="AE23" s="111">
        <v>0</v>
      </c>
      <c r="AF23" s="112"/>
      <c r="AG23" s="113"/>
      <c r="AH23" s="109">
        <f t="shared" si="0"/>
        <v>0</v>
      </c>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ht="30" x14ac:dyDescent="0.25">
      <c r="B24" s="96" t="s">
        <v>1453</v>
      </c>
      <c r="C24" s="96" t="s">
        <v>1470</v>
      </c>
      <c r="D24" s="97" t="s">
        <v>72</v>
      </c>
      <c r="E24" s="97" t="s">
        <v>201</v>
      </c>
      <c r="F24" s="96" t="s">
        <v>1523</v>
      </c>
      <c r="G24" s="96" t="s">
        <v>1524</v>
      </c>
      <c r="H24" s="97" t="s">
        <v>76</v>
      </c>
      <c r="I24" s="98" t="s">
        <v>1525</v>
      </c>
      <c r="J24" s="108" t="s">
        <v>78</v>
      </c>
      <c r="K24" s="97" t="s">
        <v>79</v>
      </c>
      <c r="L24" s="97" t="s">
        <v>79</v>
      </c>
      <c r="M24" s="109" t="s">
        <v>78</v>
      </c>
      <c r="N24" s="109" t="s">
        <v>78</v>
      </c>
      <c r="O24" s="109">
        <v>0</v>
      </c>
      <c r="P24" s="109">
        <v>0</v>
      </c>
      <c r="Q24" s="116">
        <v>0</v>
      </c>
      <c r="R24" s="109">
        <v>0</v>
      </c>
      <c r="S24" s="97" t="s">
        <v>90</v>
      </c>
      <c r="T24" s="97" t="s">
        <v>80</v>
      </c>
      <c r="U24" s="97" t="s">
        <v>81</v>
      </c>
      <c r="V24" s="97" t="s">
        <v>81</v>
      </c>
      <c r="W24" s="97" t="s">
        <v>78</v>
      </c>
      <c r="X24" s="97" t="s">
        <v>78</v>
      </c>
      <c r="Y24" s="113"/>
      <c r="Z24" s="97" t="s">
        <v>137</v>
      </c>
      <c r="AA24" s="110"/>
      <c r="AB24" s="111">
        <v>0</v>
      </c>
      <c r="AC24" s="112"/>
      <c r="AD24" s="113"/>
      <c r="AE24" s="111">
        <v>0</v>
      </c>
      <c r="AF24" s="112"/>
      <c r="AG24" s="113"/>
      <c r="AH24" s="109">
        <f t="shared" si="0"/>
        <v>0</v>
      </c>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96" t="s">
        <v>1453</v>
      </c>
      <c r="C25" s="96" t="s">
        <v>1478</v>
      </c>
      <c r="D25" s="97" t="s">
        <v>72</v>
      </c>
      <c r="E25" s="97" t="s">
        <v>201</v>
      </c>
      <c r="F25" s="96" t="s">
        <v>1526</v>
      </c>
      <c r="G25" s="96" t="s">
        <v>1527</v>
      </c>
      <c r="H25" s="97" t="s">
        <v>76</v>
      </c>
      <c r="I25" s="98" t="s">
        <v>1528</v>
      </c>
      <c r="J25" s="108" t="s">
        <v>78</v>
      </c>
      <c r="K25" s="97" t="s">
        <v>79</v>
      </c>
      <c r="L25" s="97" t="s">
        <v>79</v>
      </c>
      <c r="M25" s="109" t="s">
        <v>78</v>
      </c>
      <c r="N25" s="109" t="s">
        <v>78</v>
      </c>
      <c r="O25" s="109">
        <v>0</v>
      </c>
      <c r="P25" s="109">
        <v>0</v>
      </c>
      <c r="Q25" s="116">
        <v>0</v>
      </c>
      <c r="R25" s="109">
        <v>0</v>
      </c>
      <c r="S25" s="97" t="s">
        <v>90</v>
      </c>
      <c r="T25" s="97" t="s">
        <v>91</v>
      </c>
      <c r="U25" s="97" t="s">
        <v>81</v>
      </c>
      <c r="V25" s="97" t="s">
        <v>98</v>
      </c>
      <c r="W25" s="97" t="s">
        <v>78</v>
      </c>
      <c r="X25" s="97" t="s">
        <v>78</v>
      </c>
      <c r="Y25" s="113"/>
      <c r="Z25" s="97" t="s">
        <v>137</v>
      </c>
      <c r="AA25" s="110"/>
      <c r="AB25" s="111">
        <v>0</v>
      </c>
      <c r="AC25" s="112"/>
      <c r="AD25" s="113"/>
      <c r="AE25" s="111">
        <v>0</v>
      </c>
      <c r="AF25" s="112"/>
      <c r="AG25" s="113"/>
      <c r="AH25" s="109">
        <f t="shared" si="0"/>
        <v>0</v>
      </c>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s="121" customFormat="1" ht="30" x14ac:dyDescent="0.25">
      <c r="B26" s="96" t="s">
        <v>1453</v>
      </c>
      <c r="C26" s="96" t="s">
        <v>1483</v>
      </c>
      <c r="D26" s="97" t="s">
        <v>72</v>
      </c>
      <c r="E26" s="97" t="s">
        <v>201</v>
      </c>
      <c r="F26" s="96" t="s">
        <v>1529</v>
      </c>
      <c r="G26" s="96" t="s">
        <v>1530</v>
      </c>
      <c r="H26" s="97" t="s">
        <v>76</v>
      </c>
      <c r="I26" s="98" t="s">
        <v>1531</v>
      </c>
      <c r="J26" s="108" t="s">
        <v>78</v>
      </c>
      <c r="K26" s="97" t="s">
        <v>79</v>
      </c>
      <c r="L26" s="97" t="s">
        <v>79</v>
      </c>
      <c r="M26" s="109" t="s">
        <v>78</v>
      </c>
      <c r="N26" s="109" t="s">
        <v>78</v>
      </c>
      <c r="O26" s="109">
        <v>0</v>
      </c>
      <c r="P26" s="109">
        <v>0</v>
      </c>
      <c r="Q26" s="116">
        <v>0</v>
      </c>
      <c r="R26" s="109">
        <v>0</v>
      </c>
      <c r="S26" s="97" t="s">
        <v>90</v>
      </c>
      <c r="T26" s="97" t="s">
        <v>80</v>
      </c>
      <c r="U26" s="97" t="s">
        <v>81</v>
      </c>
      <c r="V26" s="97" t="s">
        <v>81</v>
      </c>
      <c r="W26" s="97" t="s">
        <v>78</v>
      </c>
      <c r="X26" s="97" t="s">
        <v>78</v>
      </c>
      <c r="Y26" s="113"/>
      <c r="Z26" s="97" t="s">
        <v>137</v>
      </c>
      <c r="AA26" s="110"/>
      <c r="AB26" s="111">
        <v>0</v>
      </c>
      <c r="AC26" s="112"/>
      <c r="AD26" s="113"/>
      <c r="AE26" s="111">
        <v>0</v>
      </c>
      <c r="AF26" s="112"/>
      <c r="AG26" s="113"/>
      <c r="AH26" s="109">
        <f t="shared" si="0"/>
        <v>0</v>
      </c>
      <c r="AI26" s="114"/>
      <c r="AJ26" s="114"/>
      <c r="AK26" s="114"/>
      <c r="AL26" s="109"/>
      <c r="AM26" s="114"/>
      <c r="AN26" s="114"/>
      <c r="AO26" s="114"/>
      <c r="AP26" s="109"/>
      <c r="AQ26" s="113"/>
      <c r="AR26" s="113"/>
      <c r="AS26" s="109"/>
      <c r="AT26" s="115"/>
      <c r="AU26" s="109"/>
      <c r="AV26" s="116"/>
      <c r="AW26" s="117"/>
      <c r="AX26" s="118"/>
      <c r="AY26" s="109"/>
      <c r="AZ26" s="117"/>
      <c r="BA26" s="117"/>
      <c r="BB26" s="117"/>
      <c r="BC26" s="114"/>
      <c r="BD26" s="109"/>
      <c r="BE26" s="117"/>
      <c r="BF26" s="117"/>
      <c r="BG26" s="118"/>
      <c r="BH26" s="109"/>
      <c r="BI26" s="117"/>
      <c r="BJ26" s="119"/>
      <c r="BK26" s="117"/>
      <c r="BL26" s="117"/>
      <c r="BM26" s="109"/>
      <c r="BN26" s="120"/>
      <c r="BO26" s="109"/>
      <c r="BP26" s="110"/>
    </row>
    <row r="27" spans="2:68" s="121" customFormat="1" ht="30" x14ac:dyDescent="0.25">
      <c r="B27" s="96" t="s">
        <v>1453</v>
      </c>
      <c r="C27" s="96" t="s">
        <v>1532</v>
      </c>
      <c r="D27" s="97" t="s">
        <v>72</v>
      </c>
      <c r="E27" s="97" t="s">
        <v>201</v>
      </c>
      <c r="F27" s="96" t="s">
        <v>1533</v>
      </c>
      <c r="G27" s="96" t="s">
        <v>1534</v>
      </c>
      <c r="H27" s="97" t="s">
        <v>76</v>
      </c>
      <c r="I27" s="98" t="s">
        <v>1535</v>
      </c>
      <c r="J27" s="108" t="s">
        <v>78</v>
      </c>
      <c r="K27" s="97" t="s">
        <v>79</v>
      </c>
      <c r="L27" s="97" t="s">
        <v>79</v>
      </c>
      <c r="M27" s="109" t="s">
        <v>78</v>
      </c>
      <c r="N27" s="109" t="s">
        <v>78</v>
      </c>
      <c r="O27" s="109">
        <v>0</v>
      </c>
      <c r="P27" s="109">
        <v>0</v>
      </c>
      <c r="Q27" s="116">
        <v>0</v>
      </c>
      <c r="R27" s="109">
        <v>0</v>
      </c>
      <c r="S27" s="97" t="s">
        <v>90</v>
      </c>
      <c r="T27" s="97" t="s">
        <v>91</v>
      </c>
      <c r="U27" s="97" t="s">
        <v>81</v>
      </c>
      <c r="V27" s="97" t="s">
        <v>98</v>
      </c>
      <c r="W27" s="97" t="s">
        <v>78</v>
      </c>
      <c r="X27" s="97" t="s">
        <v>78</v>
      </c>
      <c r="Y27" s="113"/>
      <c r="Z27" s="97" t="s">
        <v>137</v>
      </c>
      <c r="AA27" s="110"/>
      <c r="AB27" s="111">
        <v>0</v>
      </c>
      <c r="AC27" s="112"/>
      <c r="AD27" s="113"/>
      <c r="AE27" s="111">
        <v>0</v>
      </c>
      <c r="AF27" s="112"/>
      <c r="AG27" s="113"/>
      <c r="AH27" s="109">
        <f t="shared" si="0"/>
        <v>0</v>
      </c>
      <c r="AI27" s="114"/>
      <c r="AJ27" s="114"/>
      <c r="AK27" s="114"/>
      <c r="AL27" s="109"/>
      <c r="AM27" s="114"/>
      <c r="AN27" s="114"/>
      <c r="AO27" s="114"/>
      <c r="AP27" s="109"/>
      <c r="AQ27" s="113"/>
      <c r="AR27" s="113"/>
      <c r="AS27" s="109"/>
      <c r="AT27" s="115"/>
      <c r="AU27" s="109"/>
      <c r="AV27" s="116"/>
      <c r="AW27" s="117"/>
      <c r="AX27" s="118"/>
      <c r="AY27" s="109"/>
      <c r="AZ27" s="117"/>
      <c r="BA27" s="117"/>
      <c r="BB27" s="117"/>
      <c r="BC27" s="114"/>
      <c r="BD27" s="109"/>
      <c r="BE27" s="117"/>
      <c r="BF27" s="117"/>
      <c r="BG27" s="118"/>
      <c r="BH27" s="109"/>
      <c r="BI27" s="117"/>
      <c r="BJ27" s="119"/>
      <c r="BK27" s="117"/>
      <c r="BL27" s="117"/>
      <c r="BM27" s="109"/>
      <c r="BN27" s="120"/>
      <c r="BO27" s="109"/>
      <c r="BP27" s="110"/>
    </row>
    <row r="28" spans="2:68" s="121" customFormat="1" ht="30" x14ac:dyDescent="0.25">
      <c r="B28" s="96" t="s">
        <v>1453</v>
      </c>
      <c r="C28" s="96" t="s">
        <v>1536</v>
      </c>
      <c r="D28" s="97" t="s">
        <v>72</v>
      </c>
      <c r="E28" s="97" t="s">
        <v>201</v>
      </c>
      <c r="F28" s="96" t="s">
        <v>1537</v>
      </c>
      <c r="G28" s="96" t="s">
        <v>1538</v>
      </c>
      <c r="H28" s="97" t="s">
        <v>76</v>
      </c>
      <c r="I28" s="98" t="s">
        <v>1539</v>
      </c>
      <c r="J28" s="108" t="s">
        <v>78</v>
      </c>
      <c r="K28" s="97" t="s">
        <v>79</v>
      </c>
      <c r="L28" s="97" t="s">
        <v>79</v>
      </c>
      <c r="M28" s="109" t="s">
        <v>78</v>
      </c>
      <c r="N28" s="109" t="s">
        <v>78</v>
      </c>
      <c r="O28" s="109">
        <v>0</v>
      </c>
      <c r="P28" s="109">
        <v>0</v>
      </c>
      <c r="Q28" s="116">
        <v>0</v>
      </c>
      <c r="R28" s="109">
        <v>0</v>
      </c>
      <c r="S28" s="97" t="s">
        <v>90</v>
      </c>
      <c r="T28" s="97" t="s">
        <v>80</v>
      </c>
      <c r="U28" s="97" t="s">
        <v>81</v>
      </c>
      <c r="V28" s="97" t="s">
        <v>81</v>
      </c>
      <c r="W28" s="97" t="s">
        <v>78</v>
      </c>
      <c r="X28" s="97" t="s">
        <v>78</v>
      </c>
      <c r="Y28" s="113"/>
      <c r="Z28" s="97" t="s">
        <v>137</v>
      </c>
      <c r="AA28" s="110"/>
      <c r="AB28" s="111">
        <v>0</v>
      </c>
      <c r="AC28" s="112"/>
      <c r="AD28" s="113"/>
      <c r="AE28" s="111">
        <v>0</v>
      </c>
      <c r="AF28" s="112"/>
      <c r="AG28" s="113"/>
      <c r="AH28" s="109">
        <f t="shared" si="0"/>
        <v>0</v>
      </c>
      <c r="AI28" s="114"/>
      <c r="AJ28" s="114"/>
      <c r="AK28" s="114"/>
      <c r="AL28" s="109"/>
      <c r="AM28" s="114"/>
      <c r="AN28" s="114"/>
      <c r="AO28" s="114"/>
      <c r="AP28" s="109"/>
      <c r="AQ28" s="113"/>
      <c r="AR28" s="113"/>
      <c r="AS28" s="109"/>
      <c r="AT28" s="115"/>
      <c r="AU28" s="109"/>
      <c r="AV28" s="116"/>
      <c r="AW28" s="117"/>
      <c r="AX28" s="118"/>
      <c r="AY28" s="109"/>
      <c r="AZ28" s="117"/>
      <c r="BA28" s="117"/>
      <c r="BB28" s="117"/>
      <c r="BC28" s="114"/>
      <c r="BD28" s="109"/>
      <c r="BE28" s="117"/>
      <c r="BF28" s="117"/>
      <c r="BG28" s="118"/>
      <c r="BH28" s="109"/>
      <c r="BI28" s="117"/>
      <c r="BJ28" s="119"/>
      <c r="BK28" s="117"/>
      <c r="BL28" s="117"/>
      <c r="BM28" s="109"/>
      <c r="BN28" s="120"/>
      <c r="BO28" s="109"/>
      <c r="BP28" s="110"/>
    </row>
    <row r="29" spans="2:68" s="121" customFormat="1" ht="30" x14ac:dyDescent="0.25">
      <c r="B29" s="96" t="s">
        <v>1453</v>
      </c>
      <c r="C29" s="96" t="s">
        <v>1540</v>
      </c>
      <c r="D29" s="97" t="s">
        <v>72</v>
      </c>
      <c r="E29" s="97" t="s">
        <v>201</v>
      </c>
      <c r="F29" s="96" t="s">
        <v>1541</v>
      </c>
      <c r="G29" s="96" t="s">
        <v>1542</v>
      </c>
      <c r="H29" s="97" t="s">
        <v>76</v>
      </c>
      <c r="I29" s="98" t="s">
        <v>1543</v>
      </c>
      <c r="J29" s="108" t="s">
        <v>78</v>
      </c>
      <c r="K29" s="97" t="s">
        <v>79</v>
      </c>
      <c r="L29" s="97" t="s">
        <v>79</v>
      </c>
      <c r="M29" s="109" t="s">
        <v>78</v>
      </c>
      <c r="N29" s="109" t="s">
        <v>78</v>
      </c>
      <c r="O29" s="109">
        <v>0</v>
      </c>
      <c r="P29" s="109">
        <v>0</v>
      </c>
      <c r="Q29" s="116">
        <v>0</v>
      </c>
      <c r="R29" s="109">
        <v>0</v>
      </c>
      <c r="S29" s="97" t="s">
        <v>90</v>
      </c>
      <c r="T29" s="97" t="s">
        <v>91</v>
      </c>
      <c r="U29" s="97" t="s">
        <v>81</v>
      </c>
      <c r="V29" s="97" t="s">
        <v>98</v>
      </c>
      <c r="W29" s="97" t="s">
        <v>78</v>
      </c>
      <c r="X29" s="97" t="s">
        <v>78</v>
      </c>
      <c r="Y29" s="113"/>
      <c r="Z29" s="97" t="s">
        <v>137</v>
      </c>
      <c r="AA29" s="110"/>
      <c r="AB29" s="111">
        <v>0</v>
      </c>
      <c r="AC29" s="112"/>
      <c r="AD29" s="113"/>
      <c r="AE29" s="111">
        <v>0</v>
      </c>
      <c r="AF29" s="112"/>
      <c r="AG29" s="113"/>
      <c r="AH29" s="109">
        <f t="shared" si="0"/>
        <v>0</v>
      </c>
      <c r="AI29" s="114"/>
      <c r="AJ29" s="114"/>
      <c r="AK29" s="114"/>
      <c r="AL29" s="109"/>
      <c r="AM29" s="114"/>
      <c r="AN29" s="114"/>
      <c r="AO29" s="114"/>
      <c r="AP29" s="109"/>
      <c r="AQ29" s="113"/>
      <c r="AR29" s="113"/>
      <c r="AS29" s="109"/>
      <c r="AT29" s="115"/>
      <c r="AU29" s="109"/>
      <c r="AV29" s="116"/>
      <c r="AW29" s="117"/>
      <c r="AX29" s="118"/>
      <c r="AY29" s="109"/>
      <c r="AZ29" s="117"/>
      <c r="BA29" s="117"/>
      <c r="BB29" s="117"/>
      <c r="BC29" s="114"/>
      <c r="BD29" s="109"/>
      <c r="BE29" s="117"/>
      <c r="BF29" s="117"/>
      <c r="BG29" s="118"/>
      <c r="BH29" s="109"/>
      <c r="BI29" s="117"/>
      <c r="BJ29" s="119"/>
      <c r="BK29" s="117"/>
      <c r="BL29" s="117"/>
      <c r="BM29" s="109"/>
      <c r="BN29" s="120"/>
      <c r="BO29" s="109"/>
      <c r="BP29" s="110"/>
    </row>
    <row r="30" spans="2:68" s="121" customFormat="1" ht="30" x14ac:dyDescent="0.25">
      <c r="B30" s="96" t="s">
        <v>1453</v>
      </c>
      <c r="C30" s="96" t="s">
        <v>1544</v>
      </c>
      <c r="D30" s="97" t="s">
        <v>72</v>
      </c>
      <c r="E30" s="97" t="s">
        <v>73</v>
      </c>
      <c r="F30" s="96" t="s">
        <v>1545</v>
      </c>
      <c r="G30" s="96" t="s">
        <v>1546</v>
      </c>
      <c r="H30" s="97" t="s">
        <v>76</v>
      </c>
      <c r="I30" s="98" t="s">
        <v>1547</v>
      </c>
      <c r="J30" s="108" t="s">
        <v>78</v>
      </c>
      <c r="K30" s="97" t="s">
        <v>79</v>
      </c>
      <c r="L30" s="97" t="s">
        <v>79</v>
      </c>
      <c r="M30" s="109" t="s">
        <v>78</v>
      </c>
      <c r="N30" s="109" t="s">
        <v>78</v>
      </c>
      <c r="O30" s="109">
        <v>0</v>
      </c>
      <c r="P30" s="109">
        <v>0</v>
      </c>
      <c r="Q30" s="116">
        <v>0</v>
      </c>
      <c r="R30" s="109">
        <v>0</v>
      </c>
      <c r="S30" s="97" t="s">
        <v>90</v>
      </c>
      <c r="T30" s="97" t="s">
        <v>91</v>
      </c>
      <c r="U30" s="97" t="s">
        <v>81</v>
      </c>
      <c r="V30" s="97" t="s">
        <v>98</v>
      </c>
      <c r="W30" s="97" t="s">
        <v>78</v>
      </c>
      <c r="X30" s="97" t="s">
        <v>78</v>
      </c>
      <c r="Y30" s="113"/>
      <c r="Z30" s="97" t="s">
        <v>137</v>
      </c>
      <c r="AA30" s="110"/>
      <c r="AB30" s="111">
        <v>0</v>
      </c>
      <c r="AC30" s="112"/>
      <c r="AD30" s="113"/>
      <c r="AE30" s="111">
        <v>0</v>
      </c>
      <c r="AF30" s="112"/>
      <c r="AG30" s="113"/>
      <c r="AH30" s="109">
        <f t="shared" si="0"/>
        <v>0</v>
      </c>
      <c r="AI30" s="114"/>
      <c r="AJ30" s="114"/>
      <c r="AK30" s="114"/>
      <c r="AL30" s="109"/>
      <c r="AM30" s="114"/>
      <c r="AN30" s="114"/>
      <c r="AO30" s="114"/>
      <c r="AP30" s="109"/>
      <c r="AQ30" s="113"/>
      <c r="AR30" s="113"/>
      <c r="AS30" s="109"/>
      <c r="AT30" s="115"/>
      <c r="AU30" s="109"/>
      <c r="AV30" s="116"/>
      <c r="AW30" s="117"/>
      <c r="AX30" s="118"/>
      <c r="AY30" s="109"/>
      <c r="AZ30" s="117"/>
      <c r="BA30" s="117"/>
      <c r="BB30" s="117"/>
      <c r="BC30" s="114"/>
      <c r="BD30" s="109"/>
      <c r="BE30" s="117"/>
      <c r="BF30" s="117"/>
      <c r="BG30" s="118"/>
      <c r="BH30" s="109"/>
      <c r="BI30" s="117"/>
      <c r="BJ30" s="119"/>
      <c r="BK30" s="117"/>
      <c r="BL30" s="117"/>
      <c r="BM30" s="109"/>
      <c r="BN30" s="120"/>
      <c r="BO30" s="109"/>
      <c r="BP30" s="110"/>
    </row>
    <row r="31" spans="2:68" s="121" customFormat="1" ht="30" x14ac:dyDescent="0.25">
      <c r="B31" s="96" t="s">
        <v>1453</v>
      </c>
      <c r="C31" s="96" t="s">
        <v>1548</v>
      </c>
      <c r="D31" s="97" t="s">
        <v>72</v>
      </c>
      <c r="E31" s="97" t="s">
        <v>201</v>
      </c>
      <c r="F31" s="96" t="s">
        <v>1549</v>
      </c>
      <c r="G31" s="96" t="s">
        <v>1550</v>
      </c>
      <c r="H31" s="97" t="s">
        <v>76</v>
      </c>
      <c r="I31" s="98" t="s">
        <v>1551</v>
      </c>
      <c r="J31" s="108" t="s">
        <v>78</v>
      </c>
      <c r="K31" s="97" t="s">
        <v>79</v>
      </c>
      <c r="L31" s="97" t="s">
        <v>79</v>
      </c>
      <c r="M31" s="109" t="s">
        <v>78</v>
      </c>
      <c r="N31" s="109" t="s">
        <v>78</v>
      </c>
      <c r="O31" s="109">
        <v>0</v>
      </c>
      <c r="P31" s="109">
        <v>0</v>
      </c>
      <c r="Q31" s="116">
        <v>0</v>
      </c>
      <c r="R31" s="109">
        <v>0</v>
      </c>
      <c r="S31" s="97" t="s">
        <v>90</v>
      </c>
      <c r="T31" s="97" t="s">
        <v>91</v>
      </c>
      <c r="U31" s="97" t="s">
        <v>81</v>
      </c>
      <c r="V31" s="97" t="s">
        <v>98</v>
      </c>
      <c r="W31" s="97" t="s">
        <v>78</v>
      </c>
      <c r="X31" s="97" t="s">
        <v>78</v>
      </c>
      <c r="Y31" s="113"/>
      <c r="Z31" s="97" t="s">
        <v>137</v>
      </c>
      <c r="AA31" s="110"/>
      <c r="AB31" s="111">
        <v>0</v>
      </c>
      <c r="AC31" s="112"/>
      <c r="AD31" s="113"/>
      <c r="AE31" s="111">
        <v>0</v>
      </c>
      <c r="AF31" s="112"/>
      <c r="AG31" s="113"/>
      <c r="AH31" s="109">
        <f t="shared" si="0"/>
        <v>0</v>
      </c>
      <c r="AI31" s="114"/>
      <c r="AJ31" s="114"/>
      <c r="AK31" s="114"/>
      <c r="AL31" s="109"/>
      <c r="AM31" s="114"/>
      <c r="AN31" s="114"/>
      <c r="AO31" s="114"/>
      <c r="AP31" s="109"/>
      <c r="AQ31" s="113"/>
      <c r="AR31" s="113"/>
      <c r="AS31" s="109"/>
      <c r="AT31" s="115"/>
      <c r="AU31" s="109"/>
      <c r="AV31" s="116"/>
      <c r="AW31" s="117"/>
      <c r="AX31" s="118"/>
      <c r="AY31" s="109"/>
      <c r="AZ31" s="117"/>
      <c r="BA31" s="117"/>
      <c r="BB31" s="117"/>
      <c r="BC31" s="114"/>
      <c r="BD31" s="109"/>
      <c r="BE31" s="117"/>
      <c r="BF31" s="117"/>
      <c r="BG31" s="118"/>
      <c r="BH31" s="109"/>
      <c r="BI31" s="117"/>
      <c r="BJ31" s="119"/>
      <c r="BK31" s="117"/>
      <c r="BL31" s="117"/>
      <c r="BM31" s="109"/>
      <c r="BN31" s="120"/>
      <c r="BO31" s="109"/>
      <c r="BP31" s="110"/>
    </row>
    <row r="32" spans="2:68" s="121" customFormat="1" ht="30" x14ac:dyDescent="0.25">
      <c r="B32" s="96" t="s">
        <v>1453</v>
      </c>
      <c r="C32" s="96" t="s">
        <v>1544</v>
      </c>
      <c r="D32" s="97" t="s">
        <v>72</v>
      </c>
      <c r="E32" s="97" t="s">
        <v>201</v>
      </c>
      <c r="F32" s="96" t="s">
        <v>1552</v>
      </c>
      <c r="G32" s="96" t="s">
        <v>1553</v>
      </c>
      <c r="H32" s="97" t="s">
        <v>114</v>
      </c>
      <c r="I32" s="98" t="s">
        <v>1554</v>
      </c>
      <c r="J32" s="108" t="s">
        <v>78</v>
      </c>
      <c r="K32" s="97" t="s">
        <v>79</v>
      </c>
      <c r="L32" s="97" t="s">
        <v>79</v>
      </c>
      <c r="M32" s="109" t="s">
        <v>78</v>
      </c>
      <c r="N32" s="109" t="s">
        <v>78</v>
      </c>
      <c r="O32" s="109">
        <v>0</v>
      </c>
      <c r="P32" s="109">
        <v>0</v>
      </c>
      <c r="Q32" s="116">
        <v>0</v>
      </c>
      <c r="R32" s="109">
        <v>0</v>
      </c>
      <c r="S32" s="97" t="s">
        <v>90</v>
      </c>
      <c r="T32" s="97" t="s">
        <v>91</v>
      </c>
      <c r="U32" s="97" t="s">
        <v>81</v>
      </c>
      <c r="V32" s="97" t="s">
        <v>98</v>
      </c>
      <c r="W32" s="97" t="s">
        <v>78</v>
      </c>
      <c r="X32" s="97" t="s">
        <v>78</v>
      </c>
      <c r="Y32" s="113"/>
      <c r="Z32" s="97" t="s">
        <v>137</v>
      </c>
      <c r="AA32" s="110"/>
      <c r="AB32" s="111">
        <v>0</v>
      </c>
      <c r="AC32" s="112"/>
      <c r="AD32" s="113"/>
      <c r="AE32" s="111">
        <v>0</v>
      </c>
      <c r="AF32" s="112"/>
      <c r="AG32" s="113"/>
      <c r="AH32" s="109">
        <f t="shared" si="0"/>
        <v>0</v>
      </c>
      <c r="AI32" s="114"/>
      <c r="AJ32" s="114"/>
      <c r="AK32" s="114"/>
      <c r="AL32" s="109"/>
      <c r="AM32" s="114"/>
      <c r="AN32" s="114"/>
      <c r="AO32" s="114"/>
      <c r="AP32" s="109"/>
      <c r="AQ32" s="113"/>
      <c r="AR32" s="113"/>
      <c r="AS32" s="109"/>
      <c r="AT32" s="115"/>
      <c r="AU32" s="109"/>
      <c r="AV32" s="116"/>
      <c r="AW32" s="117"/>
      <c r="AX32" s="118"/>
      <c r="AY32" s="109"/>
      <c r="AZ32" s="117"/>
      <c r="BA32" s="117"/>
      <c r="BB32" s="117"/>
      <c r="BC32" s="114"/>
      <c r="BD32" s="109"/>
      <c r="BE32" s="117"/>
      <c r="BF32" s="117"/>
      <c r="BG32" s="118"/>
      <c r="BH32" s="109"/>
      <c r="BI32" s="117"/>
      <c r="BJ32" s="119"/>
      <c r="BK32" s="117"/>
      <c r="BL32" s="117"/>
      <c r="BM32" s="109"/>
      <c r="BN32" s="120"/>
      <c r="BO32" s="109"/>
      <c r="BP32" s="110"/>
    </row>
    <row r="33" spans="2:68" s="121" customFormat="1" ht="30" x14ac:dyDescent="0.25">
      <c r="B33" s="96" t="s">
        <v>1453</v>
      </c>
      <c r="C33" s="96" t="s">
        <v>1458</v>
      </c>
      <c r="D33" s="97" t="s">
        <v>85</v>
      </c>
      <c r="E33" s="97" t="s">
        <v>93</v>
      </c>
      <c r="F33" s="96" t="s">
        <v>1555</v>
      </c>
      <c r="G33" s="96" t="s">
        <v>1556</v>
      </c>
      <c r="H33" s="97" t="s">
        <v>114</v>
      </c>
      <c r="I33" s="98" t="s">
        <v>1557</v>
      </c>
      <c r="J33" s="108" t="s">
        <v>78</v>
      </c>
      <c r="K33" s="97" t="s">
        <v>79</v>
      </c>
      <c r="L33" s="97" t="s">
        <v>79</v>
      </c>
      <c r="M33" s="109" t="s">
        <v>78</v>
      </c>
      <c r="N33" s="109" t="s">
        <v>78</v>
      </c>
      <c r="O33" s="109">
        <v>0</v>
      </c>
      <c r="P33" s="109">
        <v>0</v>
      </c>
      <c r="Q33" s="116">
        <v>0</v>
      </c>
      <c r="R33" s="109">
        <v>0</v>
      </c>
      <c r="S33" s="97" t="s">
        <v>90</v>
      </c>
      <c r="T33" s="97" t="s">
        <v>91</v>
      </c>
      <c r="U33" s="97" t="s">
        <v>81</v>
      </c>
      <c r="V33" s="97" t="s">
        <v>98</v>
      </c>
      <c r="W33" s="97" t="s">
        <v>79</v>
      </c>
      <c r="X33" s="97" t="s">
        <v>79</v>
      </c>
      <c r="Y33" s="113"/>
      <c r="Z33" s="97" t="s">
        <v>137</v>
      </c>
      <c r="AA33" s="110"/>
      <c r="AB33" s="111">
        <v>0</v>
      </c>
      <c r="AC33" s="112"/>
      <c r="AD33" s="113"/>
      <c r="AE33" s="111">
        <v>0</v>
      </c>
      <c r="AF33" s="112"/>
      <c r="AG33" s="113"/>
      <c r="AH33" s="109">
        <f t="shared" si="0"/>
        <v>0</v>
      </c>
      <c r="AI33" s="114"/>
      <c r="AJ33" s="114"/>
      <c r="AK33" s="114"/>
      <c r="AL33" s="109"/>
      <c r="AM33" s="114"/>
      <c r="AN33" s="114"/>
      <c r="AO33" s="114"/>
      <c r="AP33" s="109"/>
      <c r="AQ33" s="113"/>
      <c r="AR33" s="113"/>
      <c r="AS33" s="109"/>
      <c r="AT33" s="115"/>
      <c r="AU33" s="109"/>
      <c r="AV33" s="116"/>
      <c r="AW33" s="117"/>
      <c r="AX33" s="118"/>
      <c r="AY33" s="109"/>
      <c r="AZ33" s="117"/>
      <c r="BA33" s="117"/>
      <c r="BB33" s="117"/>
      <c r="BC33" s="114"/>
      <c r="BD33" s="109"/>
      <c r="BE33" s="117"/>
      <c r="BF33" s="117"/>
      <c r="BG33" s="118"/>
      <c r="BH33" s="109"/>
      <c r="BI33" s="117"/>
      <c r="BJ33" s="119"/>
      <c r="BK33" s="117"/>
      <c r="BL33" s="117"/>
      <c r="BM33" s="109"/>
      <c r="BN33" s="120"/>
      <c r="BO33" s="109"/>
      <c r="BP33" s="110"/>
    </row>
    <row r="34" spans="2:68" s="121" customFormat="1" x14ac:dyDescent="0.25">
      <c r="B34" s="122"/>
      <c r="C34" s="122"/>
      <c r="D34" s="97"/>
      <c r="E34" s="97"/>
      <c r="F34" s="123"/>
      <c r="G34" s="123"/>
      <c r="H34" s="97"/>
      <c r="I34" s="124"/>
      <c r="J34" s="108"/>
      <c r="K34" s="97"/>
      <c r="L34" s="97"/>
      <c r="M34" s="109"/>
      <c r="N34" s="109"/>
      <c r="O34" s="109"/>
      <c r="P34" s="109"/>
      <c r="Q34" s="116"/>
      <c r="R34" s="109"/>
      <c r="S34" s="97"/>
      <c r="T34" s="97"/>
      <c r="U34" s="97"/>
      <c r="V34" s="97"/>
      <c r="W34" s="97"/>
      <c r="X34" s="97"/>
      <c r="Y34" s="113"/>
      <c r="Z34" s="97"/>
      <c r="AA34" s="110"/>
      <c r="AB34" s="111"/>
      <c r="AC34" s="112"/>
      <c r="AD34" s="113"/>
      <c r="AE34" s="111"/>
      <c r="AF34" s="112"/>
      <c r="AG34" s="113"/>
      <c r="AH34" s="109"/>
      <c r="AI34" s="114"/>
      <c r="AJ34" s="114"/>
      <c r="AK34" s="114"/>
      <c r="AL34" s="109"/>
      <c r="AM34" s="114"/>
      <c r="AN34" s="114"/>
      <c r="AO34" s="114"/>
      <c r="AP34" s="109"/>
      <c r="AQ34" s="113"/>
      <c r="AR34" s="113"/>
      <c r="AS34" s="109"/>
      <c r="AT34" s="115"/>
      <c r="AU34" s="109"/>
      <c r="AV34" s="116"/>
      <c r="AW34" s="117"/>
      <c r="AX34" s="118"/>
      <c r="AY34" s="109"/>
      <c r="AZ34" s="117"/>
      <c r="BA34" s="117"/>
      <c r="BB34" s="117"/>
      <c r="BC34" s="114"/>
      <c r="BD34" s="109"/>
      <c r="BE34" s="117"/>
      <c r="BF34" s="117"/>
      <c r="BG34" s="118"/>
      <c r="BH34" s="109"/>
      <c r="BI34" s="117"/>
      <c r="BJ34" s="119"/>
      <c r="BK34" s="117"/>
      <c r="BL34" s="117"/>
      <c r="BM34" s="109"/>
      <c r="BN34" s="120"/>
      <c r="BO34" s="109"/>
      <c r="BP34" s="110"/>
    </row>
    <row r="35" spans="2:68" s="121" customFormat="1" x14ac:dyDescent="0.25">
      <c r="B35" s="122"/>
      <c r="C35" s="122"/>
      <c r="D35" s="97"/>
      <c r="E35" s="97"/>
      <c r="F35" s="123"/>
      <c r="G35" s="123"/>
      <c r="H35" s="97"/>
      <c r="I35" s="124"/>
      <c r="J35" s="108"/>
      <c r="K35" s="97"/>
      <c r="L35" s="97"/>
      <c r="M35" s="109"/>
      <c r="N35" s="109"/>
      <c r="O35" s="109"/>
      <c r="P35" s="109"/>
      <c r="Q35" s="116"/>
      <c r="R35" s="109"/>
      <c r="S35" s="97"/>
      <c r="T35" s="97"/>
      <c r="U35" s="97"/>
      <c r="V35" s="97"/>
      <c r="W35" s="97"/>
      <c r="X35" s="97"/>
      <c r="Y35" s="113"/>
      <c r="Z35" s="97"/>
      <c r="AA35" s="110"/>
      <c r="AB35" s="111"/>
      <c r="AC35" s="112"/>
      <c r="AD35" s="113"/>
      <c r="AE35" s="111"/>
      <c r="AF35" s="112"/>
      <c r="AG35" s="113"/>
      <c r="AH35" s="109"/>
      <c r="AI35" s="114"/>
      <c r="AJ35" s="114"/>
      <c r="AK35" s="114"/>
      <c r="AL35" s="109"/>
      <c r="AM35" s="114"/>
      <c r="AN35" s="114"/>
      <c r="AO35" s="114"/>
      <c r="AP35" s="109"/>
      <c r="AQ35" s="113"/>
      <c r="AR35" s="113"/>
      <c r="AS35" s="109"/>
      <c r="AT35" s="115"/>
      <c r="AU35" s="109"/>
      <c r="AV35" s="116"/>
      <c r="AW35" s="117"/>
      <c r="AX35" s="118"/>
      <c r="AY35" s="109"/>
      <c r="AZ35" s="117"/>
      <c r="BA35" s="117"/>
      <c r="BB35" s="117"/>
      <c r="BC35" s="114"/>
      <c r="BD35" s="109"/>
      <c r="BE35" s="117"/>
      <c r="BF35" s="117"/>
      <c r="BG35" s="118"/>
      <c r="BH35" s="109"/>
      <c r="BI35" s="117"/>
      <c r="BJ35" s="119"/>
      <c r="BK35" s="117"/>
      <c r="BL35" s="117"/>
      <c r="BM35" s="109"/>
      <c r="BN35" s="120"/>
      <c r="BO35" s="109"/>
      <c r="BP35" s="110"/>
    </row>
    <row r="36" spans="2:68" s="121" customFormat="1" x14ac:dyDescent="0.25">
      <c r="B36" s="122"/>
      <c r="C36" s="122"/>
      <c r="D36" s="97"/>
      <c r="E36" s="97"/>
      <c r="F36" s="123"/>
      <c r="G36" s="123"/>
      <c r="H36" s="97"/>
      <c r="I36" s="124"/>
      <c r="J36" s="108"/>
      <c r="K36" s="97"/>
      <c r="L36" s="97"/>
      <c r="M36" s="109"/>
      <c r="N36" s="109"/>
      <c r="O36" s="109"/>
      <c r="P36" s="109"/>
      <c r="Q36" s="116"/>
      <c r="R36" s="109"/>
      <c r="S36" s="97"/>
      <c r="T36" s="97"/>
      <c r="U36" s="97"/>
      <c r="V36" s="97"/>
      <c r="W36" s="97"/>
      <c r="X36" s="97"/>
      <c r="Y36" s="113"/>
      <c r="Z36" s="97"/>
      <c r="AA36" s="110"/>
      <c r="AB36" s="111"/>
      <c r="AC36" s="112"/>
      <c r="AD36" s="113"/>
      <c r="AE36" s="111"/>
      <c r="AF36" s="112"/>
      <c r="AG36" s="113"/>
      <c r="AH36" s="109"/>
      <c r="AI36" s="114"/>
      <c r="AJ36" s="114"/>
      <c r="AK36" s="114"/>
      <c r="AL36" s="109"/>
      <c r="AM36" s="114"/>
      <c r="AN36" s="114"/>
      <c r="AO36" s="114"/>
      <c r="AP36" s="109"/>
      <c r="AQ36" s="113"/>
      <c r="AR36" s="113"/>
      <c r="AS36" s="109"/>
      <c r="AT36" s="115"/>
      <c r="AU36" s="109"/>
      <c r="AV36" s="116"/>
      <c r="AW36" s="117"/>
      <c r="AX36" s="118"/>
      <c r="AY36" s="109"/>
      <c r="AZ36" s="117"/>
      <c r="BA36" s="117"/>
      <c r="BB36" s="117"/>
      <c r="BC36" s="114"/>
      <c r="BD36" s="109"/>
      <c r="BE36" s="117"/>
      <c r="BF36" s="117"/>
      <c r="BG36" s="118"/>
      <c r="BH36" s="109"/>
      <c r="BI36" s="117"/>
      <c r="BJ36" s="119"/>
      <c r="BK36" s="117"/>
      <c r="BL36" s="117"/>
      <c r="BM36" s="109"/>
      <c r="BN36" s="120"/>
      <c r="BO36" s="109"/>
      <c r="BP36" s="110"/>
    </row>
    <row r="37" spans="2:68" x14ac:dyDescent="0.25"/>
    <row r="38" spans="2:68" x14ac:dyDescent="0.25"/>
    <row r="39" spans="2:68" x14ac:dyDescent="0.25"/>
    <row r="40" spans="2:68" x14ac:dyDescent="0.25"/>
  </sheetData>
  <mergeCells count="5">
    <mergeCell ref="B4:I4"/>
    <mergeCell ref="AB3:AI3"/>
    <mergeCell ref="AJ3:AU3"/>
    <mergeCell ref="AV3:BN3"/>
    <mergeCell ref="J4:R4"/>
  </mergeCells>
  <dataValidations count="13">
    <dataValidation type="list" allowBlank="1" showInputMessage="1" showErrorMessage="1" sqref="BH6:BH36" xr:uid="{00000000-0002-0000-0C00-000000000000}">
      <formula1>"SI,NO"</formula1>
    </dataValidation>
    <dataValidation type="list" allowBlank="1" showInputMessage="1" showErrorMessage="1" sqref="AM6:AM36 AI6:AI36" xr:uid="{00000000-0002-0000-0C00-000001000000}">
      <formula1>"ESTRUCTURACIÓN, PROCESO DE SELECCIÓN, EJECUCIÓN, TERMINADO"</formula1>
    </dataValidation>
    <dataValidation type="list" allowBlank="1" showInputMessage="1" showErrorMessage="1" sqref="Z6:Z36" xr:uid="{00000000-0002-0000-0C00-000002000000}">
      <formula1>"FERRETERIA Y TODEROS, REGIONAL (TRASLADO), SEDE NACIONAL, FINDETER, NO REQUIERE, NO PRIORIZADA"</formula1>
    </dataValidation>
    <dataValidation type="list" allowBlank="1" showInputMessage="1" showErrorMessage="1" sqref="U6:V36" xr:uid="{00000000-0002-0000-0C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36 K6:L36" xr:uid="{00000000-0002-0000-0C00-000004000000}">
      <formula1>"SI, NO"</formula1>
    </dataValidation>
    <dataValidation type="list" allowBlank="1" showInputMessage="1" showErrorMessage="1" sqref="BL6:BL36 BB6:BB36 W6:X36" xr:uid="{00000000-0002-0000-0C00-000005000000}">
      <formula1>"SI, NO, NO APLICA"</formula1>
    </dataValidation>
    <dataValidation type="list" allowBlank="1" showInputMessage="1" showErrorMessage="1" sqref="T6:T36" xr:uid="{00000000-0002-0000-0C00-000006000000}">
      <formula1>"BAJO, MEDIO, ALTO"</formula1>
    </dataValidation>
    <dataValidation type="list" allowBlank="1" showInputMessage="1" showErrorMessage="1" sqref="H6:H36" xr:uid="{00000000-0002-0000-0C00-000007000000}">
      <formula1>"PROPIA, ARRIENDO, COMODATO"</formula1>
    </dataValidation>
    <dataValidation type="list" allowBlank="1" showInputMessage="1" showErrorMessage="1" sqref="D6:D36" xr:uid="{00000000-0002-0000-0C00-000008000000}">
      <formula1>"SRPA, PRIMERA INFANCIA, SEDES ADMINISTRATIVAS,ADOLESCENCIA Y JUVENTUD, DIRECCIÓN DE PROTECCIÓN "</formula1>
    </dataValidation>
    <dataValidation type="list" allowBlank="1" showInputMessage="1" showErrorMessage="1" sqref="E6:E36" xr:uid="{00000000-0002-0000-0C00-000009000000}">
      <formula1>"CDI, HI, CAE, CIP, CETRA, INTERNADO RAJ, CASAS POSTINSTITUCIONALES, CZ, REGIONAL, UNIDAD DE SERVICIO, CASA ATRAPASUEÑOS, CASA DE LA MADRE Y EL NIÑO, CETI"</formula1>
    </dataValidation>
    <dataValidation type="list" allowBlank="1" showInputMessage="1" showErrorMessage="1" sqref="M6:M36" xr:uid="{00000000-0002-0000-0C00-00000A000000}">
      <formula1>"ARRIENDO, ADECUACIÓN, NO APLICA"</formula1>
    </dataValidation>
    <dataValidation type="list" allowBlank="1" showInputMessage="1" showErrorMessage="1" sqref="N6:N36" xr:uid="{00000000-0002-0000-0C00-00000B000000}">
      <formula1>"NO APLICA, BUSQUEDA INMUEBLE, VISITA, CONCEPTO, MESA TECNICA, REMISIÓN SG, RECURSO TRASLADADO"</formula1>
    </dataValidation>
    <dataValidation type="list" allowBlank="1" showInputMessage="1" showErrorMessage="1" sqref="J6:J36" xr:uid="{00000000-0002-0000-0C00-00000C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BP37"/>
  <sheetViews>
    <sheetView zoomScale="50" zoomScaleNormal="50" workbookViewId="0">
      <pane xSplit="1" ySplit="5" topLeftCell="B6" activePane="bottomRight" state="frozen"/>
      <selection pane="topRight"/>
      <selection pane="bottomLeft"/>
      <selection pane="bottomRight" activeCell="B6" sqref="B6"/>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10" width="30.2851562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53.25"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44" t="s">
        <v>1558</v>
      </c>
      <c r="C6" s="44" t="s">
        <v>1559</v>
      </c>
      <c r="D6" s="33" t="s">
        <v>85</v>
      </c>
      <c r="E6" s="33" t="s">
        <v>86</v>
      </c>
      <c r="F6" s="44" t="s">
        <v>120</v>
      </c>
      <c r="G6" s="44" t="s">
        <v>1560</v>
      </c>
      <c r="H6" s="33" t="s">
        <v>76</v>
      </c>
      <c r="I6" s="70" t="s">
        <v>1561</v>
      </c>
      <c r="J6" s="51" t="s">
        <v>78</v>
      </c>
      <c r="K6" s="33" t="s">
        <v>79</v>
      </c>
      <c r="L6" s="33" t="s">
        <v>79</v>
      </c>
      <c r="M6" s="109" t="s">
        <v>78</v>
      </c>
      <c r="N6" s="109" t="s">
        <v>78</v>
      </c>
      <c r="O6" s="7">
        <v>0</v>
      </c>
      <c r="P6" s="62">
        <v>0</v>
      </c>
      <c r="Q6" s="116">
        <v>0</v>
      </c>
      <c r="R6" s="109">
        <v>0</v>
      </c>
      <c r="S6" s="33" t="s">
        <v>90</v>
      </c>
      <c r="T6" s="33" t="s">
        <v>80</v>
      </c>
      <c r="U6" s="33" t="s">
        <v>81</v>
      </c>
      <c r="V6" s="33" t="s">
        <v>98</v>
      </c>
      <c r="W6" s="33" t="s">
        <v>79</v>
      </c>
      <c r="X6" s="33" t="s">
        <v>79</v>
      </c>
      <c r="Y6" s="4"/>
      <c r="Z6" s="33" t="s">
        <v>83</v>
      </c>
      <c r="AA6" s="32" t="s">
        <v>1562</v>
      </c>
      <c r="AB6" s="63">
        <v>65000000</v>
      </c>
      <c r="AC6" s="28">
        <v>1871</v>
      </c>
      <c r="AD6" s="4" t="s">
        <v>1563</v>
      </c>
      <c r="AE6" s="63">
        <v>0</v>
      </c>
      <c r="AF6" s="28" t="s">
        <v>103</v>
      </c>
      <c r="AG6" s="28" t="s">
        <v>103</v>
      </c>
      <c r="AH6" s="62">
        <f>+AB6</f>
        <v>65000000</v>
      </c>
      <c r="AI6" s="27" t="s">
        <v>891</v>
      </c>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t="s">
        <v>1564</v>
      </c>
    </row>
    <row r="7" spans="2:68" s="1" customFormat="1" ht="30" x14ac:dyDescent="0.25">
      <c r="B7" s="44" t="s">
        <v>1558</v>
      </c>
      <c r="C7" s="44" t="s">
        <v>1565</v>
      </c>
      <c r="D7" s="33" t="s">
        <v>85</v>
      </c>
      <c r="E7" s="33" t="s">
        <v>93</v>
      </c>
      <c r="F7" s="44" t="s">
        <v>1566</v>
      </c>
      <c r="G7" s="44" t="s">
        <v>1567</v>
      </c>
      <c r="H7" s="33" t="s">
        <v>76</v>
      </c>
      <c r="I7" s="70" t="s">
        <v>1568</v>
      </c>
      <c r="J7" s="51" t="s">
        <v>78</v>
      </c>
      <c r="K7" s="33" t="s">
        <v>79</v>
      </c>
      <c r="L7" s="33" t="s">
        <v>79</v>
      </c>
      <c r="M7" s="109" t="s">
        <v>78</v>
      </c>
      <c r="N7" s="109" t="s">
        <v>78</v>
      </c>
      <c r="O7" s="7">
        <v>0</v>
      </c>
      <c r="P7" s="62">
        <v>0</v>
      </c>
      <c r="Q7" s="116">
        <v>0</v>
      </c>
      <c r="R7" s="109">
        <v>0</v>
      </c>
      <c r="S7" s="33" t="s">
        <v>90</v>
      </c>
      <c r="T7" s="33" t="s">
        <v>80</v>
      </c>
      <c r="U7" s="33" t="s">
        <v>81</v>
      </c>
      <c r="V7" s="33" t="s">
        <v>98</v>
      </c>
      <c r="W7" s="33" t="s">
        <v>79</v>
      </c>
      <c r="X7" s="33" t="s">
        <v>79</v>
      </c>
      <c r="Y7" s="4"/>
      <c r="Z7" s="33" t="s">
        <v>83</v>
      </c>
      <c r="AA7" s="32" t="s">
        <v>1562</v>
      </c>
      <c r="AB7" s="63">
        <v>133179601</v>
      </c>
      <c r="AC7" s="28">
        <v>2716</v>
      </c>
      <c r="AD7" s="4" t="s">
        <v>1569</v>
      </c>
      <c r="AE7" s="63">
        <v>0</v>
      </c>
      <c r="AF7" s="28" t="s">
        <v>103</v>
      </c>
      <c r="AG7" s="28" t="s">
        <v>103</v>
      </c>
      <c r="AH7" s="62">
        <f>+AB7</f>
        <v>133179601</v>
      </c>
      <c r="AI7" s="27" t="s">
        <v>1294</v>
      </c>
      <c r="AJ7" s="27" t="s">
        <v>1570</v>
      </c>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30" x14ac:dyDescent="0.25">
      <c r="B8" s="44" t="s">
        <v>1558</v>
      </c>
      <c r="C8" s="44" t="s">
        <v>1571</v>
      </c>
      <c r="D8" s="33" t="s">
        <v>85</v>
      </c>
      <c r="E8" s="33" t="s">
        <v>93</v>
      </c>
      <c r="F8" s="44" t="s">
        <v>1572</v>
      </c>
      <c r="G8" s="44" t="s">
        <v>1573</v>
      </c>
      <c r="H8" s="33" t="s">
        <v>76</v>
      </c>
      <c r="I8" s="70" t="s">
        <v>1574</v>
      </c>
      <c r="J8" s="51" t="s">
        <v>78</v>
      </c>
      <c r="K8" s="33" t="s">
        <v>79</v>
      </c>
      <c r="L8" s="33" t="s">
        <v>79</v>
      </c>
      <c r="M8" s="109" t="s">
        <v>78</v>
      </c>
      <c r="N8" s="109" t="s">
        <v>78</v>
      </c>
      <c r="O8" s="7">
        <v>0</v>
      </c>
      <c r="P8" s="62">
        <v>0</v>
      </c>
      <c r="Q8" s="116">
        <v>0</v>
      </c>
      <c r="R8" s="109">
        <v>0</v>
      </c>
      <c r="S8" s="33" t="s">
        <v>90</v>
      </c>
      <c r="T8" s="33"/>
      <c r="U8" s="33" t="s">
        <v>81</v>
      </c>
      <c r="V8" s="33" t="s">
        <v>98</v>
      </c>
      <c r="W8" s="33" t="s">
        <v>79</v>
      </c>
      <c r="X8" s="33" t="s">
        <v>79</v>
      </c>
      <c r="Y8" s="4"/>
      <c r="Z8" s="33" t="s">
        <v>137</v>
      </c>
      <c r="AA8" s="32"/>
      <c r="AB8" s="63">
        <v>0</v>
      </c>
      <c r="AC8" s="163"/>
      <c r="AD8" s="4"/>
      <c r="AE8" s="63">
        <v>0</v>
      </c>
      <c r="AF8" s="163"/>
      <c r="AG8" s="4"/>
      <c r="AH8" s="62">
        <f>+AB8+AE8</f>
        <v>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ht="30" x14ac:dyDescent="0.25">
      <c r="B9" s="44" t="s">
        <v>1558</v>
      </c>
      <c r="C9" s="44" t="s">
        <v>1575</v>
      </c>
      <c r="D9" s="33" t="s">
        <v>85</v>
      </c>
      <c r="E9" s="33" t="s">
        <v>93</v>
      </c>
      <c r="F9" s="44" t="s">
        <v>1576</v>
      </c>
      <c r="G9" s="44" t="s">
        <v>1577</v>
      </c>
      <c r="H9" s="33" t="s">
        <v>76</v>
      </c>
      <c r="I9" s="70" t="s">
        <v>1578</v>
      </c>
      <c r="J9" s="51" t="s">
        <v>78</v>
      </c>
      <c r="K9" s="33" t="s">
        <v>79</v>
      </c>
      <c r="L9" s="33" t="s">
        <v>79</v>
      </c>
      <c r="M9" s="109" t="s">
        <v>78</v>
      </c>
      <c r="N9" s="109" t="s">
        <v>78</v>
      </c>
      <c r="O9" s="7">
        <v>0</v>
      </c>
      <c r="P9" s="62">
        <v>0</v>
      </c>
      <c r="Q9" s="116">
        <v>0</v>
      </c>
      <c r="R9" s="109">
        <v>0</v>
      </c>
      <c r="S9" s="33" t="s">
        <v>90</v>
      </c>
      <c r="T9" s="33"/>
      <c r="U9" s="33" t="s">
        <v>81</v>
      </c>
      <c r="V9" s="33" t="s">
        <v>98</v>
      </c>
      <c r="W9" s="33" t="s">
        <v>79</v>
      </c>
      <c r="X9" s="33" t="s">
        <v>79</v>
      </c>
      <c r="Y9" s="4"/>
      <c r="Z9" s="33" t="s">
        <v>137</v>
      </c>
      <c r="AA9" s="32"/>
      <c r="AB9" s="63">
        <v>0</v>
      </c>
      <c r="AC9" s="163"/>
      <c r="AD9" s="4"/>
      <c r="AE9" s="63">
        <v>0</v>
      </c>
      <c r="AF9" s="163"/>
      <c r="AG9" s="4"/>
      <c r="AH9" s="62">
        <f t="shared" ref="AH9:AH33" si="0">+AB9+AE9</f>
        <v>0</v>
      </c>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ht="30" x14ac:dyDescent="0.25">
      <c r="B10" s="44" t="s">
        <v>1558</v>
      </c>
      <c r="C10" s="44" t="s">
        <v>1090</v>
      </c>
      <c r="D10" s="33" t="s">
        <v>85</v>
      </c>
      <c r="E10" s="33" t="s">
        <v>93</v>
      </c>
      <c r="F10" s="44" t="s">
        <v>1579</v>
      </c>
      <c r="G10" s="44" t="s">
        <v>1580</v>
      </c>
      <c r="H10" s="33" t="s">
        <v>76</v>
      </c>
      <c r="I10" s="70" t="s">
        <v>1581</v>
      </c>
      <c r="J10" s="51" t="s">
        <v>78</v>
      </c>
      <c r="K10" s="33" t="s">
        <v>79</v>
      </c>
      <c r="L10" s="33" t="s">
        <v>79</v>
      </c>
      <c r="M10" s="109" t="s">
        <v>78</v>
      </c>
      <c r="N10" s="109" t="s">
        <v>78</v>
      </c>
      <c r="O10" s="7">
        <v>0</v>
      </c>
      <c r="P10" s="62">
        <v>0</v>
      </c>
      <c r="Q10" s="116">
        <v>0</v>
      </c>
      <c r="R10" s="109">
        <v>0</v>
      </c>
      <c r="S10" s="33" t="s">
        <v>90</v>
      </c>
      <c r="T10" s="33"/>
      <c r="U10" s="33" t="s">
        <v>81</v>
      </c>
      <c r="V10" s="33" t="s">
        <v>98</v>
      </c>
      <c r="W10" s="33" t="s">
        <v>79</v>
      </c>
      <c r="X10" s="33" t="s">
        <v>79</v>
      </c>
      <c r="Y10" s="4"/>
      <c r="Z10" s="33" t="s">
        <v>137</v>
      </c>
      <c r="AA10" s="32"/>
      <c r="AB10" s="63">
        <v>0</v>
      </c>
      <c r="AC10" s="163"/>
      <c r="AD10" s="4"/>
      <c r="AE10" s="63">
        <v>0</v>
      </c>
      <c r="AF10" s="163"/>
      <c r="AG10" s="4"/>
      <c r="AH10" s="62">
        <f t="shared" si="0"/>
        <v>0</v>
      </c>
      <c r="AI10" s="27"/>
      <c r="AJ10" s="27"/>
      <c r="AK10" s="27"/>
      <c r="AL10" s="62"/>
      <c r="AM10" s="27"/>
      <c r="AN10" s="27"/>
      <c r="AO10" s="27"/>
      <c r="AP10" s="62"/>
      <c r="AQ10" s="4"/>
      <c r="AR10" s="4"/>
      <c r="AS10" s="62"/>
      <c r="AT10" s="64"/>
      <c r="AU10" s="62"/>
      <c r="AV10" s="65"/>
      <c r="AW10" s="65"/>
      <c r="AX10" s="67"/>
      <c r="AY10" s="62"/>
      <c r="AZ10" s="66"/>
      <c r="BA10" s="66"/>
      <c r="BB10" s="66"/>
      <c r="BC10" s="27"/>
      <c r="BD10" s="62"/>
      <c r="BE10" s="66"/>
      <c r="BF10" s="66"/>
      <c r="BG10" s="67"/>
      <c r="BH10" s="62"/>
      <c r="BI10" s="66"/>
      <c r="BJ10" s="68"/>
      <c r="BK10" s="66"/>
      <c r="BL10" s="66"/>
      <c r="BM10" s="62"/>
      <c r="BN10" s="69"/>
      <c r="BO10" s="62"/>
      <c r="BP10" s="32"/>
    </row>
    <row r="11" spans="2:68" s="1" customFormat="1" ht="30" x14ac:dyDescent="0.25">
      <c r="B11" s="44" t="s">
        <v>1558</v>
      </c>
      <c r="C11" s="44" t="s">
        <v>1559</v>
      </c>
      <c r="D11" s="33" t="s">
        <v>110</v>
      </c>
      <c r="E11" s="33" t="s">
        <v>111</v>
      </c>
      <c r="F11" s="44" t="s">
        <v>1582</v>
      </c>
      <c r="G11" s="44" t="s">
        <v>1583</v>
      </c>
      <c r="H11" s="33" t="s">
        <v>76</v>
      </c>
      <c r="I11" s="70" t="s">
        <v>1584</v>
      </c>
      <c r="J11" s="51" t="s">
        <v>78</v>
      </c>
      <c r="K11" s="33" t="s">
        <v>79</v>
      </c>
      <c r="L11" s="33" t="s">
        <v>79</v>
      </c>
      <c r="M11" s="109" t="s">
        <v>78</v>
      </c>
      <c r="N11" s="109" t="s">
        <v>78</v>
      </c>
      <c r="O11" s="7">
        <v>0</v>
      </c>
      <c r="P11" s="62">
        <v>0</v>
      </c>
      <c r="Q11" s="116">
        <v>0</v>
      </c>
      <c r="R11" s="109">
        <v>0</v>
      </c>
      <c r="S11" s="33" t="s">
        <v>90</v>
      </c>
      <c r="T11" s="33" t="s">
        <v>80</v>
      </c>
      <c r="U11" s="33" t="s">
        <v>81</v>
      </c>
      <c r="V11" s="33" t="s">
        <v>98</v>
      </c>
      <c r="W11" s="33" t="s">
        <v>78</v>
      </c>
      <c r="X11" s="33" t="s">
        <v>78</v>
      </c>
      <c r="Y11" s="4"/>
      <c r="Z11" s="33" t="s">
        <v>83</v>
      </c>
      <c r="AA11" s="32" t="s">
        <v>1562</v>
      </c>
      <c r="AB11" s="63">
        <v>609801145</v>
      </c>
      <c r="AC11" s="406" t="s">
        <v>1585</v>
      </c>
      <c r="AD11" s="101" t="s">
        <v>1586</v>
      </c>
      <c r="AE11" s="63">
        <v>156798091</v>
      </c>
      <c r="AF11" s="406">
        <v>2284</v>
      </c>
      <c r="AG11" s="101">
        <v>45441</v>
      </c>
      <c r="AH11" s="62">
        <f t="shared" si="0"/>
        <v>766599236</v>
      </c>
      <c r="AI11" s="27" t="s">
        <v>891</v>
      </c>
      <c r="AJ11" s="27"/>
      <c r="AK11" s="27"/>
      <c r="AL11" s="62"/>
      <c r="AM11" s="27"/>
      <c r="AN11" s="27"/>
      <c r="AO11" s="27"/>
      <c r="AP11" s="62"/>
      <c r="AQ11" s="4"/>
      <c r="AR11" s="4"/>
      <c r="AS11" s="62"/>
      <c r="AT11" s="64"/>
      <c r="AU11" s="62"/>
      <c r="AV11" s="65"/>
      <c r="AW11" s="65"/>
      <c r="AX11" s="67"/>
      <c r="AY11" s="62"/>
      <c r="AZ11" s="66"/>
      <c r="BA11" s="66"/>
      <c r="BB11" s="66"/>
      <c r="BC11" s="27"/>
      <c r="BD11" s="62"/>
      <c r="BE11" s="66"/>
      <c r="BF11" s="66"/>
      <c r="BG11" s="67"/>
      <c r="BH11" s="62"/>
      <c r="BI11" s="66"/>
      <c r="BJ11" s="68"/>
      <c r="BK11" s="66"/>
      <c r="BL11" s="66"/>
      <c r="BM11" s="62"/>
      <c r="BN11" s="69"/>
      <c r="BO11" s="62"/>
      <c r="BP11" s="32" t="s">
        <v>1564</v>
      </c>
    </row>
    <row r="12" spans="2:68" s="1" customFormat="1" x14ac:dyDescent="0.25">
      <c r="B12" s="44" t="s">
        <v>1558</v>
      </c>
      <c r="C12" s="44" t="s">
        <v>1587</v>
      </c>
      <c r="D12" s="33"/>
      <c r="E12" s="33"/>
      <c r="F12" s="84" t="s">
        <v>1588</v>
      </c>
      <c r="G12" s="44" t="s">
        <v>1589</v>
      </c>
      <c r="H12" s="33" t="s">
        <v>76</v>
      </c>
      <c r="I12" s="70" t="s">
        <v>1590</v>
      </c>
      <c r="J12" s="51" t="s">
        <v>78</v>
      </c>
      <c r="K12" s="33" t="s">
        <v>79</v>
      </c>
      <c r="L12" s="33" t="s">
        <v>79</v>
      </c>
      <c r="M12" s="109" t="s">
        <v>78</v>
      </c>
      <c r="N12" s="109" t="s">
        <v>78</v>
      </c>
      <c r="O12" s="7">
        <v>0</v>
      </c>
      <c r="P12" s="62">
        <v>0</v>
      </c>
      <c r="Q12" s="116">
        <v>0</v>
      </c>
      <c r="R12" s="109">
        <v>0</v>
      </c>
      <c r="S12" s="33"/>
      <c r="T12" s="33"/>
      <c r="U12" s="33"/>
      <c r="V12" s="33"/>
      <c r="W12" s="33"/>
      <c r="X12" s="33"/>
      <c r="Y12" s="4"/>
      <c r="Z12" s="33"/>
      <c r="AA12" s="32"/>
      <c r="AB12" s="63">
        <v>0</v>
      </c>
      <c r="AC12" s="163"/>
      <c r="AD12" s="4"/>
      <c r="AE12" s="63">
        <v>0</v>
      </c>
      <c r="AF12" s="163"/>
      <c r="AG12" s="4"/>
      <c r="AH12" s="62">
        <f t="shared" si="0"/>
        <v>0</v>
      </c>
      <c r="AI12" s="27"/>
      <c r="AJ12" s="27"/>
      <c r="AK12" s="27"/>
      <c r="AL12" s="62"/>
      <c r="AM12" s="27"/>
      <c r="AN12" s="27"/>
      <c r="AO12" s="27"/>
      <c r="AP12" s="62"/>
      <c r="AQ12" s="4"/>
      <c r="AR12" s="4"/>
      <c r="AS12" s="62"/>
      <c r="AT12" s="64"/>
      <c r="AU12" s="62"/>
      <c r="AV12" s="65"/>
      <c r="AW12" s="65"/>
      <c r="AX12" s="67"/>
      <c r="AY12" s="62"/>
      <c r="AZ12" s="66"/>
      <c r="BA12" s="66"/>
      <c r="BB12" s="66"/>
      <c r="BC12" s="27"/>
      <c r="BD12" s="62"/>
      <c r="BE12" s="66"/>
      <c r="BF12" s="66"/>
      <c r="BG12" s="67"/>
      <c r="BH12" s="62"/>
      <c r="BI12" s="66"/>
      <c r="BJ12" s="68"/>
      <c r="BK12" s="66"/>
      <c r="BL12" s="66"/>
      <c r="BM12" s="62"/>
      <c r="BN12" s="69"/>
      <c r="BO12" s="62"/>
      <c r="BP12" s="32"/>
    </row>
    <row r="13" spans="2:68" s="1" customFormat="1" ht="60" x14ac:dyDescent="0.25">
      <c r="B13" s="44" t="s">
        <v>1558</v>
      </c>
      <c r="C13" s="44" t="s">
        <v>1591</v>
      </c>
      <c r="D13" s="33" t="s">
        <v>72</v>
      </c>
      <c r="E13" s="33" t="s">
        <v>201</v>
      </c>
      <c r="F13" s="84" t="s">
        <v>1592</v>
      </c>
      <c r="G13" s="44" t="s">
        <v>1593</v>
      </c>
      <c r="H13" s="33" t="s">
        <v>76</v>
      </c>
      <c r="I13" s="70" t="s">
        <v>1594</v>
      </c>
      <c r="J13" s="51" t="s">
        <v>78</v>
      </c>
      <c r="K13" s="33" t="s">
        <v>79</v>
      </c>
      <c r="L13" s="33" t="s">
        <v>79</v>
      </c>
      <c r="M13" s="109" t="s">
        <v>78</v>
      </c>
      <c r="N13" s="109" t="s">
        <v>78</v>
      </c>
      <c r="O13" s="7">
        <v>0</v>
      </c>
      <c r="P13" s="62">
        <v>0</v>
      </c>
      <c r="Q13" s="116">
        <v>0</v>
      </c>
      <c r="R13" s="109">
        <v>0</v>
      </c>
      <c r="S13" s="33" t="s">
        <v>90</v>
      </c>
      <c r="T13" s="33" t="s">
        <v>80</v>
      </c>
      <c r="U13" s="33" t="s">
        <v>81</v>
      </c>
      <c r="V13" s="33" t="s">
        <v>98</v>
      </c>
      <c r="W13" s="33" t="s">
        <v>78</v>
      </c>
      <c r="X13" s="33" t="s">
        <v>78</v>
      </c>
      <c r="Y13" s="4"/>
      <c r="Z13" s="33"/>
      <c r="AA13" s="32"/>
      <c r="AB13" s="63">
        <v>0</v>
      </c>
      <c r="AC13" s="163"/>
      <c r="AD13" s="4"/>
      <c r="AE13" s="63">
        <v>0</v>
      </c>
      <c r="AF13" s="163"/>
      <c r="AG13" s="4"/>
      <c r="AH13" s="62">
        <f t="shared" si="0"/>
        <v>0</v>
      </c>
      <c r="AI13" s="27"/>
      <c r="AJ13" s="27"/>
      <c r="AK13" s="27"/>
      <c r="AL13" s="62"/>
      <c r="AM13" s="27"/>
      <c r="AN13" s="27"/>
      <c r="AO13" s="27"/>
      <c r="AP13" s="62"/>
      <c r="AQ13" s="4"/>
      <c r="AR13" s="4"/>
      <c r="AS13" s="62"/>
      <c r="AT13" s="64"/>
      <c r="AU13" s="62"/>
      <c r="AV13" s="322">
        <v>1379</v>
      </c>
      <c r="AW13" s="65"/>
      <c r="AX13" s="333" t="s">
        <v>1595</v>
      </c>
      <c r="AY13" s="62">
        <f>16552919+13889971</f>
        <v>30442890</v>
      </c>
      <c r="AZ13" s="66">
        <v>45058</v>
      </c>
      <c r="BA13" s="66">
        <v>45119</v>
      </c>
      <c r="BB13" s="66"/>
      <c r="BC13" s="27"/>
      <c r="BD13" s="62"/>
      <c r="BE13" s="66"/>
      <c r="BF13" s="66"/>
      <c r="BG13" s="67"/>
      <c r="BH13" s="62"/>
      <c r="BI13" s="66"/>
      <c r="BJ13" s="68"/>
      <c r="BK13" s="66"/>
      <c r="BL13" s="66"/>
      <c r="BM13" s="62"/>
      <c r="BN13" s="69"/>
      <c r="BO13" s="62"/>
      <c r="BP13" s="32"/>
    </row>
    <row r="14" spans="2:68" s="1" customFormat="1" x14ac:dyDescent="0.25">
      <c r="B14" s="44" t="s">
        <v>1558</v>
      </c>
      <c r="C14" s="44" t="s">
        <v>1596</v>
      </c>
      <c r="D14" s="33"/>
      <c r="E14" s="33"/>
      <c r="F14" s="84" t="s">
        <v>1597</v>
      </c>
      <c r="G14" s="44" t="s">
        <v>1598</v>
      </c>
      <c r="H14" s="33" t="s">
        <v>76</v>
      </c>
      <c r="I14" s="70" t="s">
        <v>1599</v>
      </c>
      <c r="J14" s="51" t="s">
        <v>78</v>
      </c>
      <c r="K14" s="33" t="s">
        <v>79</v>
      </c>
      <c r="L14" s="33" t="s">
        <v>79</v>
      </c>
      <c r="M14" s="109" t="s">
        <v>78</v>
      </c>
      <c r="N14" s="109" t="s">
        <v>78</v>
      </c>
      <c r="O14" s="7">
        <v>0</v>
      </c>
      <c r="P14" s="62">
        <v>0</v>
      </c>
      <c r="Q14" s="116">
        <v>0</v>
      </c>
      <c r="R14" s="109">
        <v>0</v>
      </c>
      <c r="S14" s="33"/>
      <c r="T14" s="33"/>
      <c r="U14" s="33"/>
      <c r="V14" s="33"/>
      <c r="W14" s="33"/>
      <c r="X14" s="33"/>
      <c r="Y14" s="4"/>
      <c r="Z14" s="33"/>
      <c r="AA14" s="32"/>
      <c r="AB14" s="63">
        <v>0</v>
      </c>
      <c r="AC14" s="163"/>
      <c r="AD14" s="4"/>
      <c r="AE14" s="63">
        <v>0</v>
      </c>
      <c r="AF14" s="163"/>
      <c r="AG14" s="4"/>
      <c r="AH14" s="62">
        <f t="shared" si="0"/>
        <v>0</v>
      </c>
      <c r="AI14" s="27"/>
      <c r="AJ14" s="27"/>
      <c r="AK14" s="27"/>
      <c r="AL14" s="62"/>
      <c r="AM14" s="27"/>
      <c r="AN14" s="27"/>
      <c r="AO14" s="27"/>
      <c r="AP14" s="62"/>
      <c r="AQ14" s="4"/>
      <c r="AR14" s="4"/>
      <c r="AS14" s="62"/>
      <c r="AT14" s="64"/>
      <c r="AU14" s="62"/>
      <c r="AV14" s="322"/>
      <c r="AW14" s="65"/>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44" t="s">
        <v>1558</v>
      </c>
      <c r="C15" s="44" t="s">
        <v>1600</v>
      </c>
      <c r="D15" s="33"/>
      <c r="E15" s="33"/>
      <c r="F15" s="84" t="s">
        <v>1601</v>
      </c>
      <c r="G15" s="44" t="s">
        <v>1602</v>
      </c>
      <c r="H15" s="33" t="s">
        <v>76</v>
      </c>
      <c r="I15" s="70" t="s">
        <v>1603</v>
      </c>
      <c r="J15" s="51" t="s">
        <v>78</v>
      </c>
      <c r="K15" s="33" t="s">
        <v>79</v>
      </c>
      <c r="L15" s="33" t="s">
        <v>79</v>
      </c>
      <c r="M15" s="109" t="s">
        <v>78</v>
      </c>
      <c r="N15" s="109" t="s">
        <v>78</v>
      </c>
      <c r="O15" s="7">
        <v>0</v>
      </c>
      <c r="P15" s="62">
        <v>0</v>
      </c>
      <c r="Q15" s="116">
        <v>0</v>
      </c>
      <c r="R15" s="109">
        <v>0</v>
      </c>
      <c r="S15" s="33"/>
      <c r="T15" s="33"/>
      <c r="U15" s="33"/>
      <c r="V15" s="33"/>
      <c r="W15" s="33"/>
      <c r="X15" s="33"/>
      <c r="Y15" s="4"/>
      <c r="Z15" s="33"/>
      <c r="AA15" s="32"/>
      <c r="AB15" s="63">
        <v>0</v>
      </c>
      <c r="AC15" s="163"/>
      <c r="AD15" s="4"/>
      <c r="AE15" s="63">
        <v>0</v>
      </c>
      <c r="AF15" s="163"/>
      <c r="AG15" s="4"/>
      <c r="AH15" s="62">
        <f t="shared" si="0"/>
        <v>0</v>
      </c>
      <c r="AI15" s="27"/>
      <c r="AJ15" s="27"/>
      <c r="AK15" s="27"/>
      <c r="AL15" s="62"/>
      <c r="AM15" s="27"/>
      <c r="AN15" s="27"/>
      <c r="AO15" s="27"/>
      <c r="AP15" s="62"/>
      <c r="AQ15" s="4"/>
      <c r="AR15" s="4"/>
      <c r="AS15" s="62"/>
      <c r="AT15" s="64"/>
      <c r="AU15" s="62"/>
      <c r="AV15" s="322"/>
      <c r="AW15" s="65"/>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44" t="s">
        <v>1558</v>
      </c>
      <c r="C16" s="44" t="s">
        <v>1559</v>
      </c>
      <c r="D16" s="33"/>
      <c r="E16" s="33"/>
      <c r="F16" s="84" t="s">
        <v>1604</v>
      </c>
      <c r="G16" s="44" t="s">
        <v>1605</v>
      </c>
      <c r="H16" s="33" t="s">
        <v>76</v>
      </c>
      <c r="I16" s="70" t="s">
        <v>1606</v>
      </c>
      <c r="J16" s="51" t="s">
        <v>78</v>
      </c>
      <c r="K16" s="33" t="s">
        <v>79</v>
      </c>
      <c r="L16" s="33" t="s">
        <v>79</v>
      </c>
      <c r="M16" s="109" t="s">
        <v>78</v>
      </c>
      <c r="N16" s="109" t="s">
        <v>78</v>
      </c>
      <c r="O16" s="7">
        <v>0</v>
      </c>
      <c r="P16" s="62">
        <v>0</v>
      </c>
      <c r="Q16" s="116">
        <v>0</v>
      </c>
      <c r="R16" s="109">
        <v>0</v>
      </c>
      <c r="S16" s="33"/>
      <c r="T16" s="33"/>
      <c r="U16" s="33"/>
      <c r="V16" s="33"/>
      <c r="W16" s="33"/>
      <c r="X16" s="33"/>
      <c r="Y16" s="4"/>
      <c r="Z16" s="33"/>
      <c r="AA16" s="32"/>
      <c r="AB16" s="63">
        <v>0</v>
      </c>
      <c r="AC16" s="163"/>
      <c r="AD16" s="4"/>
      <c r="AE16" s="63">
        <v>0</v>
      </c>
      <c r="AF16" s="163"/>
      <c r="AG16" s="4"/>
      <c r="AH16" s="62">
        <f t="shared" si="0"/>
        <v>0</v>
      </c>
      <c r="AI16" s="27"/>
      <c r="AJ16" s="27"/>
      <c r="AK16" s="27"/>
      <c r="AL16" s="62"/>
      <c r="AM16" s="27"/>
      <c r="AN16" s="27"/>
      <c r="AO16" s="27"/>
      <c r="AP16" s="62"/>
      <c r="AQ16" s="4"/>
      <c r="AR16" s="4"/>
      <c r="AS16" s="62"/>
      <c r="AT16" s="64"/>
      <c r="AU16" s="62"/>
      <c r="AV16" s="322"/>
      <c r="AW16" s="65"/>
      <c r="AX16" s="67"/>
      <c r="AY16" s="62"/>
      <c r="AZ16" s="66"/>
      <c r="BA16" s="66"/>
      <c r="BB16" s="66"/>
      <c r="BC16" s="27"/>
      <c r="BD16" s="62"/>
      <c r="BE16" s="66"/>
      <c r="BF16" s="66"/>
      <c r="BG16" s="67"/>
      <c r="BH16" s="62"/>
      <c r="BI16" s="66"/>
      <c r="BJ16" s="68"/>
      <c r="BK16" s="66"/>
      <c r="BL16" s="66"/>
      <c r="BM16" s="62"/>
      <c r="BN16" s="69"/>
      <c r="BO16" s="62"/>
      <c r="BP16" s="32"/>
    </row>
    <row r="17" spans="2:68" s="1" customFormat="1" ht="90" x14ac:dyDescent="0.25">
      <c r="B17" s="93" t="s">
        <v>1558</v>
      </c>
      <c r="C17" s="93" t="s">
        <v>1559</v>
      </c>
      <c r="D17" s="33" t="s">
        <v>72</v>
      </c>
      <c r="E17" s="33" t="s">
        <v>201</v>
      </c>
      <c r="F17" s="324" t="s">
        <v>1607</v>
      </c>
      <c r="G17" s="93" t="s">
        <v>1608</v>
      </c>
      <c r="H17" s="33" t="s">
        <v>76</v>
      </c>
      <c r="I17" s="94" t="s">
        <v>1609</v>
      </c>
      <c r="J17" s="51" t="s">
        <v>78</v>
      </c>
      <c r="K17" s="33" t="s">
        <v>79</v>
      </c>
      <c r="L17" s="33" t="s">
        <v>79</v>
      </c>
      <c r="M17" s="109" t="s">
        <v>78</v>
      </c>
      <c r="N17" s="109" t="s">
        <v>78</v>
      </c>
      <c r="O17" s="7">
        <v>0</v>
      </c>
      <c r="P17" s="62">
        <v>0</v>
      </c>
      <c r="Q17" s="116">
        <v>0</v>
      </c>
      <c r="R17" s="109">
        <v>0</v>
      </c>
      <c r="S17" s="33" t="s">
        <v>90</v>
      </c>
      <c r="T17" s="33" t="s">
        <v>80</v>
      </c>
      <c r="U17" s="33" t="s">
        <v>81</v>
      </c>
      <c r="V17" s="33" t="s">
        <v>98</v>
      </c>
      <c r="W17" s="33" t="s">
        <v>78</v>
      </c>
      <c r="X17" s="33" t="s">
        <v>78</v>
      </c>
      <c r="Y17" s="4"/>
      <c r="Z17" s="33" t="s">
        <v>473</v>
      </c>
      <c r="AA17" s="32" t="s">
        <v>1610</v>
      </c>
      <c r="AB17" s="63">
        <v>0</v>
      </c>
      <c r="AC17" s="163"/>
      <c r="AD17" s="4"/>
      <c r="AE17" s="63">
        <v>0</v>
      </c>
      <c r="AF17" s="163"/>
      <c r="AG17" s="4"/>
      <c r="AH17" s="62">
        <f t="shared" si="0"/>
        <v>0</v>
      </c>
      <c r="AI17" s="27"/>
      <c r="AJ17" s="27"/>
      <c r="AK17" s="27"/>
      <c r="AL17" s="62"/>
      <c r="AM17" s="27"/>
      <c r="AN17" s="27"/>
      <c r="AO17" s="27"/>
      <c r="AP17" s="62"/>
      <c r="AQ17" s="4"/>
      <c r="AR17" s="4"/>
      <c r="AS17" s="62"/>
      <c r="AT17" s="64"/>
      <c r="AU17" s="62"/>
      <c r="AV17" s="322">
        <v>1412</v>
      </c>
      <c r="AW17" s="65"/>
      <c r="AX17" s="333" t="s">
        <v>1611</v>
      </c>
      <c r="AY17" s="62"/>
      <c r="AZ17" s="66">
        <v>44903</v>
      </c>
      <c r="BA17" s="66">
        <v>45072</v>
      </c>
      <c r="BB17" s="66" t="s">
        <v>90</v>
      </c>
      <c r="BC17" s="27" t="s">
        <v>1612</v>
      </c>
      <c r="BD17" s="62">
        <v>2783342444</v>
      </c>
      <c r="BE17" s="66">
        <v>45498</v>
      </c>
      <c r="BF17" s="66">
        <v>45740</v>
      </c>
      <c r="BG17" s="333" t="s">
        <v>1613</v>
      </c>
      <c r="BH17" s="62"/>
      <c r="BI17" s="66">
        <v>45498</v>
      </c>
      <c r="BJ17" s="17"/>
      <c r="BK17" s="66">
        <v>45740</v>
      </c>
      <c r="BL17" s="66" t="s">
        <v>79</v>
      </c>
      <c r="BM17" s="62">
        <f>2117577597+164965120</f>
        <v>2282542717</v>
      </c>
      <c r="BN17" s="64">
        <v>0.39</v>
      </c>
      <c r="BO17" s="62">
        <f>+BN17*BM17</f>
        <v>890191659.63</v>
      </c>
      <c r="BP17" s="32" t="s">
        <v>1614</v>
      </c>
    </row>
    <row r="18" spans="2:68" s="1" customFormat="1" ht="30" x14ac:dyDescent="0.25">
      <c r="B18" s="44" t="s">
        <v>1558</v>
      </c>
      <c r="C18" s="44" t="s">
        <v>1615</v>
      </c>
      <c r="D18" s="33" t="s">
        <v>72</v>
      </c>
      <c r="E18" s="33" t="s">
        <v>73</v>
      </c>
      <c r="F18" s="84" t="s">
        <v>1616</v>
      </c>
      <c r="G18" s="44" t="s">
        <v>1617</v>
      </c>
      <c r="H18" s="33" t="s">
        <v>76</v>
      </c>
      <c r="I18" s="70" t="s">
        <v>1618</v>
      </c>
      <c r="J18" s="51" t="s">
        <v>78</v>
      </c>
      <c r="K18" s="33" t="s">
        <v>79</v>
      </c>
      <c r="L18" s="33" t="s">
        <v>79</v>
      </c>
      <c r="M18" s="109" t="s">
        <v>78</v>
      </c>
      <c r="N18" s="109" t="s">
        <v>78</v>
      </c>
      <c r="O18" s="7">
        <v>0</v>
      </c>
      <c r="P18" s="62">
        <v>0</v>
      </c>
      <c r="Q18" s="116">
        <v>0</v>
      </c>
      <c r="R18" s="109">
        <v>0</v>
      </c>
      <c r="S18" s="33" t="s">
        <v>90</v>
      </c>
      <c r="T18" s="33" t="s">
        <v>80</v>
      </c>
      <c r="U18" s="33" t="s">
        <v>81</v>
      </c>
      <c r="V18" s="33" t="s">
        <v>98</v>
      </c>
      <c r="W18" s="33" t="s">
        <v>78</v>
      </c>
      <c r="X18" s="33" t="s">
        <v>78</v>
      </c>
      <c r="Y18" s="4"/>
      <c r="Z18" s="33" t="s">
        <v>83</v>
      </c>
      <c r="AA18" s="32" t="s">
        <v>1562</v>
      </c>
      <c r="AB18" s="63">
        <v>314591264</v>
      </c>
      <c r="AC18" s="163">
        <v>3399</v>
      </c>
      <c r="AD18" s="4">
        <v>45503</v>
      </c>
      <c r="AE18" s="63">
        <v>62918253</v>
      </c>
      <c r="AF18" s="163">
        <v>3399</v>
      </c>
      <c r="AG18" s="4">
        <v>45503</v>
      </c>
      <c r="AH18" s="62">
        <f t="shared" si="0"/>
        <v>377509517</v>
      </c>
      <c r="AI18" s="27" t="s">
        <v>891</v>
      </c>
      <c r="AJ18" s="27"/>
      <c r="AK18" s="27"/>
      <c r="AL18" s="62"/>
      <c r="AM18" s="27"/>
      <c r="AN18" s="27"/>
      <c r="AO18" s="27"/>
      <c r="AP18" s="62"/>
      <c r="AQ18" s="4"/>
      <c r="AR18" s="4"/>
      <c r="AS18" s="62"/>
      <c r="AT18" s="64"/>
      <c r="AU18" s="62"/>
      <c r="AV18" s="322"/>
      <c r="AW18" s="65"/>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44" t="s">
        <v>1558</v>
      </c>
      <c r="C19" s="44" t="s">
        <v>1559</v>
      </c>
      <c r="D19" s="33"/>
      <c r="E19" s="33"/>
      <c r="F19" s="84" t="s">
        <v>1619</v>
      </c>
      <c r="G19" s="44" t="s">
        <v>1620</v>
      </c>
      <c r="H19" s="33" t="s">
        <v>76</v>
      </c>
      <c r="I19" s="70" t="s">
        <v>1621</v>
      </c>
      <c r="J19" s="51" t="s">
        <v>78</v>
      </c>
      <c r="K19" s="33" t="s">
        <v>79</v>
      </c>
      <c r="L19" s="33" t="s">
        <v>79</v>
      </c>
      <c r="M19" s="109" t="s">
        <v>78</v>
      </c>
      <c r="N19" s="109" t="s">
        <v>78</v>
      </c>
      <c r="O19" s="7">
        <v>0</v>
      </c>
      <c r="P19" s="62">
        <v>0</v>
      </c>
      <c r="Q19" s="116">
        <v>0</v>
      </c>
      <c r="R19" s="109">
        <v>0</v>
      </c>
      <c r="S19" s="33"/>
      <c r="T19" s="33"/>
      <c r="U19" s="33"/>
      <c r="V19" s="33"/>
      <c r="W19" s="33"/>
      <c r="X19" s="33"/>
      <c r="Y19" s="4"/>
      <c r="Z19" s="33"/>
      <c r="AA19" s="32"/>
      <c r="AB19" s="63">
        <v>0</v>
      </c>
      <c r="AC19" s="163"/>
      <c r="AD19" s="4"/>
      <c r="AE19" s="63">
        <v>0</v>
      </c>
      <c r="AF19" s="163"/>
      <c r="AG19" s="4"/>
      <c r="AH19" s="62">
        <f t="shared" si="0"/>
        <v>0</v>
      </c>
      <c r="AI19" s="27"/>
      <c r="AJ19" s="27"/>
      <c r="AK19" s="27"/>
      <c r="AL19" s="62"/>
      <c r="AM19" s="27"/>
      <c r="AN19" s="27"/>
      <c r="AO19" s="27"/>
      <c r="AP19" s="62"/>
      <c r="AQ19" s="4"/>
      <c r="AR19" s="4"/>
      <c r="AS19" s="62"/>
      <c r="AT19" s="64"/>
      <c r="AU19" s="62"/>
      <c r="AV19" s="322"/>
      <c r="AW19" s="65"/>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44" t="s">
        <v>1558</v>
      </c>
      <c r="C20" s="44" t="s">
        <v>1622</v>
      </c>
      <c r="D20" s="33"/>
      <c r="E20" s="33"/>
      <c r="F20" s="84" t="s">
        <v>1623</v>
      </c>
      <c r="G20" s="44" t="s">
        <v>1624</v>
      </c>
      <c r="H20" s="33" t="s">
        <v>76</v>
      </c>
      <c r="I20" s="70" t="s">
        <v>1625</v>
      </c>
      <c r="J20" s="51" t="s">
        <v>78</v>
      </c>
      <c r="K20" s="33" t="s">
        <v>79</v>
      </c>
      <c r="L20" s="33" t="s">
        <v>79</v>
      </c>
      <c r="M20" s="109" t="s">
        <v>78</v>
      </c>
      <c r="N20" s="109" t="s">
        <v>78</v>
      </c>
      <c r="O20" s="7">
        <v>0</v>
      </c>
      <c r="P20" s="62">
        <v>0</v>
      </c>
      <c r="Q20" s="116">
        <v>0</v>
      </c>
      <c r="R20" s="109">
        <v>0</v>
      </c>
      <c r="S20" s="33"/>
      <c r="T20" s="33"/>
      <c r="U20" s="33"/>
      <c r="V20" s="33"/>
      <c r="W20" s="33"/>
      <c r="X20" s="33"/>
      <c r="Y20" s="4"/>
      <c r="Z20" s="33"/>
      <c r="AA20" s="32"/>
      <c r="AB20" s="63">
        <v>0</v>
      </c>
      <c r="AC20" s="163"/>
      <c r="AD20" s="4"/>
      <c r="AE20" s="63">
        <v>0</v>
      </c>
      <c r="AF20" s="163"/>
      <c r="AG20" s="4"/>
      <c r="AH20" s="62">
        <f t="shared" si="0"/>
        <v>0</v>
      </c>
      <c r="AI20" s="27"/>
      <c r="AJ20" s="27"/>
      <c r="AK20" s="27"/>
      <c r="AL20" s="62"/>
      <c r="AM20" s="27"/>
      <c r="AN20" s="27"/>
      <c r="AO20" s="27"/>
      <c r="AP20" s="62"/>
      <c r="AQ20" s="4"/>
      <c r="AR20" s="4"/>
      <c r="AS20" s="62"/>
      <c r="AT20" s="64"/>
      <c r="AU20" s="62"/>
      <c r="AV20" s="322"/>
      <c r="AW20" s="65"/>
      <c r="AX20" s="67"/>
      <c r="AY20" s="62"/>
      <c r="AZ20" s="66"/>
      <c r="BA20" s="66"/>
      <c r="BB20" s="66"/>
      <c r="BC20" s="27"/>
      <c r="BD20" s="62"/>
      <c r="BE20" s="66"/>
      <c r="BF20" s="66"/>
      <c r="BG20" s="67"/>
      <c r="BH20" s="62"/>
      <c r="BI20" s="66"/>
      <c r="BJ20" s="68"/>
      <c r="BK20" s="66"/>
      <c r="BL20" s="66"/>
      <c r="BM20" s="62"/>
      <c r="BN20" s="69"/>
      <c r="BO20" s="62"/>
      <c r="BP20" s="32"/>
    </row>
    <row r="21" spans="2:68" s="1" customFormat="1" ht="60" x14ac:dyDescent="0.25">
      <c r="B21" s="93" t="s">
        <v>1558</v>
      </c>
      <c r="C21" s="93" t="s">
        <v>1626</v>
      </c>
      <c r="D21" s="33" t="s">
        <v>72</v>
      </c>
      <c r="E21" s="33" t="s">
        <v>201</v>
      </c>
      <c r="F21" s="324" t="s">
        <v>1627</v>
      </c>
      <c r="G21" s="93" t="s">
        <v>1627</v>
      </c>
      <c r="H21" s="33" t="s">
        <v>76</v>
      </c>
      <c r="I21" s="94" t="s">
        <v>1628</v>
      </c>
      <c r="J21" s="51" t="s">
        <v>78</v>
      </c>
      <c r="K21" s="33" t="s">
        <v>79</v>
      </c>
      <c r="L21" s="33" t="s">
        <v>79</v>
      </c>
      <c r="M21" s="109" t="s">
        <v>78</v>
      </c>
      <c r="N21" s="109" t="s">
        <v>78</v>
      </c>
      <c r="O21" s="7">
        <v>0</v>
      </c>
      <c r="P21" s="62">
        <v>0</v>
      </c>
      <c r="Q21" s="116">
        <v>0</v>
      </c>
      <c r="R21" s="109">
        <v>0</v>
      </c>
      <c r="S21" s="33" t="s">
        <v>90</v>
      </c>
      <c r="T21" s="33" t="s">
        <v>80</v>
      </c>
      <c r="U21" s="33" t="s">
        <v>81</v>
      </c>
      <c r="V21" s="33" t="s">
        <v>98</v>
      </c>
      <c r="W21" s="33" t="s">
        <v>78</v>
      </c>
      <c r="X21" s="33" t="s">
        <v>78</v>
      </c>
      <c r="Y21" s="4"/>
      <c r="Z21" s="33" t="s">
        <v>473</v>
      </c>
      <c r="AA21" s="32" t="s">
        <v>1629</v>
      </c>
      <c r="AB21" s="63">
        <v>0</v>
      </c>
      <c r="AC21" s="163"/>
      <c r="AD21" s="4"/>
      <c r="AE21" s="63">
        <v>0</v>
      </c>
      <c r="AF21" s="163"/>
      <c r="AG21" s="4"/>
      <c r="AH21" s="62">
        <f t="shared" si="0"/>
        <v>0</v>
      </c>
      <c r="AI21" s="27"/>
      <c r="AJ21" s="27"/>
      <c r="AK21" s="27"/>
      <c r="AL21" s="62"/>
      <c r="AM21" s="27"/>
      <c r="AN21" s="27"/>
      <c r="AO21" s="27"/>
      <c r="AP21" s="62"/>
      <c r="AQ21" s="4"/>
      <c r="AR21" s="4"/>
      <c r="AS21" s="62"/>
      <c r="AT21" s="64"/>
      <c r="AU21" s="62"/>
      <c r="AV21" s="322">
        <v>1379</v>
      </c>
      <c r="AW21" s="65">
        <v>2022</v>
      </c>
      <c r="AX21" s="333" t="s">
        <v>1595</v>
      </c>
      <c r="AY21" s="62">
        <f>15806607+25614634</f>
        <v>41421241</v>
      </c>
      <c r="AZ21" s="66">
        <v>45058</v>
      </c>
      <c r="BA21" s="66">
        <v>45119</v>
      </c>
      <c r="BB21" s="66" t="s">
        <v>78</v>
      </c>
      <c r="BC21" s="27" t="s">
        <v>1630</v>
      </c>
      <c r="BD21" s="62"/>
      <c r="BE21" s="66"/>
      <c r="BF21" s="66"/>
      <c r="BG21" s="67"/>
      <c r="BH21" s="62"/>
      <c r="BI21" s="66"/>
      <c r="BJ21" s="68"/>
      <c r="BK21" s="66"/>
      <c r="BL21" s="66"/>
      <c r="BM21" s="62"/>
      <c r="BN21" s="69"/>
      <c r="BO21" s="62"/>
      <c r="BP21" s="32"/>
    </row>
    <row r="22" spans="2:68" s="1" customFormat="1" x14ac:dyDescent="0.25">
      <c r="B22" s="44" t="s">
        <v>1558</v>
      </c>
      <c r="C22" s="44" t="s">
        <v>1631</v>
      </c>
      <c r="D22" s="33"/>
      <c r="E22" s="33"/>
      <c r="F22" s="84" t="s">
        <v>1632</v>
      </c>
      <c r="G22" s="44" t="s">
        <v>1633</v>
      </c>
      <c r="H22" s="33" t="s">
        <v>76</v>
      </c>
      <c r="I22" s="70" t="s">
        <v>1634</v>
      </c>
      <c r="J22" s="51" t="s">
        <v>78</v>
      </c>
      <c r="K22" s="33" t="s">
        <v>79</v>
      </c>
      <c r="L22" s="33" t="s">
        <v>79</v>
      </c>
      <c r="M22" s="109" t="s">
        <v>78</v>
      </c>
      <c r="N22" s="109" t="s">
        <v>78</v>
      </c>
      <c r="O22" s="7">
        <v>0</v>
      </c>
      <c r="P22" s="62">
        <v>0</v>
      </c>
      <c r="Q22" s="116">
        <v>0</v>
      </c>
      <c r="R22" s="109">
        <v>0</v>
      </c>
      <c r="S22" s="33"/>
      <c r="T22" s="33"/>
      <c r="U22" s="33"/>
      <c r="V22" s="33"/>
      <c r="W22" s="33"/>
      <c r="X22" s="33"/>
      <c r="Y22" s="4"/>
      <c r="Z22" s="33"/>
      <c r="AA22" s="32"/>
      <c r="AB22" s="63">
        <v>0</v>
      </c>
      <c r="AC22" s="163"/>
      <c r="AD22" s="4"/>
      <c r="AE22" s="63">
        <v>0</v>
      </c>
      <c r="AF22" s="163"/>
      <c r="AG22" s="4"/>
      <c r="AH22" s="62">
        <f t="shared" si="0"/>
        <v>0</v>
      </c>
      <c r="AI22" s="27"/>
      <c r="AJ22" s="27"/>
      <c r="AK22" s="27"/>
      <c r="AL22" s="62"/>
      <c r="AM22" s="27"/>
      <c r="AN22" s="27"/>
      <c r="AO22" s="27"/>
      <c r="AP22" s="62"/>
      <c r="AQ22" s="4"/>
      <c r="AR22" s="4"/>
      <c r="AS22" s="62"/>
      <c r="AT22" s="64"/>
      <c r="AU22" s="62"/>
      <c r="AV22" s="322"/>
      <c r="AW22" s="65"/>
      <c r="AX22" s="67"/>
      <c r="AY22" s="62"/>
      <c r="AZ22" s="66"/>
      <c r="BA22" s="66"/>
      <c r="BB22" s="66"/>
      <c r="BC22" s="27"/>
      <c r="BD22" s="62"/>
      <c r="BE22" s="66"/>
      <c r="BF22" s="66"/>
      <c r="BG22" s="67"/>
      <c r="BH22" s="62"/>
      <c r="BI22" s="66"/>
      <c r="BJ22" s="68"/>
      <c r="BK22" s="66"/>
      <c r="BL22" s="66"/>
      <c r="BM22" s="62"/>
      <c r="BN22" s="69"/>
      <c r="BO22" s="62"/>
      <c r="BP22" s="32"/>
    </row>
    <row r="23" spans="2:68" s="1" customFormat="1" x14ac:dyDescent="0.25">
      <c r="B23" s="44" t="s">
        <v>1558</v>
      </c>
      <c r="C23" s="44" t="s">
        <v>1635</v>
      </c>
      <c r="D23" s="33"/>
      <c r="E23" s="33"/>
      <c r="F23" s="84" t="s">
        <v>1636</v>
      </c>
      <c r="G23" s="44" t="s">
        <v>1637</v>
      </c>
      <c r="H23" s="33" t="s">
        <v>76</v>
      </c>
      <c r="I23" s="70" t="s">
        <v>1638</v>
      </c>
      <c r="J23" s="51" t="s">
        <v>78</v>
      </c>
      <c r="K23" s="33" t="s">
        <v>79</v>
      </c>
      <c r="L23" s="33" t="s">
        <v>79</v>
      </c>
      <c r="M23" s="109" t="s">
        <v>78</v>
      </c>
      <c r="N23" s="109" t="s">
        <v>78</v>
      </c>
      <c r="O23" s="7">
        <v>0</v>
      </c>
      <c r="P23" s="62">
        <v>0</v>
      </c>
      <c r="Q23" s="116">
        <v>0</v>
      </c>
      <c r="R23" s="109">
        <v>0</v>
      </c>
      <c r="S23" s="33"/>
      <c r="T23" s="33"/>
      <c r="U23" s="33"/>
      <c r="V23" s="33"/>
      <c r="W23" s="33"/>
      <c r="X23" s="33"/>
      <c r="Y23" s="4"/>
      <c r="Z23" s="33"/>
      <c r="AA23" s="32"/>
      <c r="AB23" s="63">
        <v>0</v>
      </c>
      <c r="AC23" s="163"/>
      <c r="AD23" s="4"/>
      <c r="AE23" s="63">
        <v>0</v>
      </c>
      <c r="AF23" s="163"/>
      <c r="AG23" s="4"/>
      <c r="AH23" s="62">
        <f t="shared" si="0"/>
        <v>0</v>
      </c>
      <c r="AI23" s="27"/>
      <c r="AJ23" s="27"/>
      <c r="AK23" s="27"/>
      <c r="AL23" s="62"/>
      <c r="AM23" s="27"/>
      <c r="AN23" s="27"/>
      <c r="AO23" s="27"/>
      <c r="AP23" s="62"/>
      <c r="AQ23" s="4"/>
      <c r="AR23" s="4"/>
      <c r="AS23" s="62"/>
      <c r="AT23" s="64"/>
      <c r="AU23" s="62"/>
      <c r="AV23" s="322"/>
      <c r="AW23" s="65"/>
      <c r="AX23" s="67"/>
      <c r="AY23" s="62"/>
      <c r="AZ23" s="66"/>
      <c r="BA23" s="66"/>
      <c r="BB23" s="66"/>
      <c r="BC23" s="27"/>
      <c r="BD23" s="62"/>
      <c r="BE23" s="66"/>
      <c r="BF23" s="66"/>
      <c r="BG23" s="67"/>
      <c r="BH23" s="62"/>
      <c r="BI23" s="66"/>
      <c r="BJ23" s="68"/>
      <c r="BK23" s="66"/>
      <c r="BL23" s="66"/>
      <c r="BM23" s="62"/>
      <c r="BN23" s="69"/>
      <c r="BO23" s="62"/>
      <c r="BP23" s="32"/>
    </row>
    <row r="24" spans="2:68" s="1" customFormat="1" x14ac:dyDescent="0.25">
      <c r="B24" s="44" t="s">
        <v>1558</v>
      </c>
      <c r="C24" s="44" t="s">
        <v>1639</v>
      </c>
      <c r="D24" s="33"/>
      <c r="E24" s="33"/>
      <c r="F24" s="84" t="s">
        <v>1640</v>
      </c>
      <c r="G24" s="44" t="s">
        <v>1641</v>
      </c>
      <c r="H24" s="33" t="s">
        <v>76</v>
      </c>
      <c r="I24" s="70" t="s">
        <v>1642</v>
      </c>
      <c r="J24" s="51" t="s">
        <v>78</v>
      </c>
      <c r="K24" s="33" t="s">
        <v>79</v>
      </c>
      <c r="L24" s="33" t="s">
        <v>79</v>
      </c>
      <c r="M24" s="109" t="s">
        <v>78</v>
      </c>
      <c r="N24" s="109" t="s">
        <v>78</v>
      </c>
      <c r="O24" s="7">
        <v>0</v>
      </c>
      <c r="P24" s="62">
        <v>0</v>
      </c>
      <c r="Q24" s="116">
        <v>0</v>
      </c>
      <c r="R24" s="109">
        <v>0</v>
      </c>
      <c r="S24" s="33"/>
      <c r="T24" s="33"/>
      <c r="U24" s="33"/>
      <c r="V24" s="33"/>
      <c r="W24" s="33"/>
      <c r="X24" s="33"/>
      <c r="Y24" s="4"/>
      <c r="Z24" s="33"/>
      <c r="AA24" s="32"/>
      <c r="AB24" s="63">
        <v>0</v>
      </c>
      <c r="AC24" s="163"/>
      <c r="AD24" s="4"/>
      <c r="AE24" s="63">
        <v>0</v>
      </c>
      <c r="AF24" s="163"/>
      <c r="AG24" s="4"/>
      <c r="AH24" s="62">
        <f t="shared" si="0"/>
        <v>0</v>
      </c>
      <c r="AI24" s="27"/>
      <c r="AJ24" s="27"/>
      <c r="AK24" s="27"/>
      <c r="AL24" s="62"/>
      <c r="AM24" s="27"/>
      <c r="AN24" s="27"/>
      <c r="AO24" s="27"/>
      <c r="AP24" s="62"/>
      <c r="AQ24" s="4"/>
      <c r="AR24" s="4"/>
      <c r="AS24" s="62"/>
      <c r="AT24" s="64"/>
      <c r="AU24" s="62"/>
      <c r="AV24" s="322"/>
      <c r="AW24" s="65"/>
      <c r="AX24" s="67"/>
      <c r="AY24" s="62"/>
      <c r="AZ24" s="66"/>
      <c r="BA24" s="66"/>
      <c r="BB24" s="66"/>
      <c r="BC24" s="27"/>
      <c r="BD24" s="62"/>
      <c r="BE24" s="66"/>
      <c r="BF24" s="66"/>
      <c r="BG24" s="67"/>
      <c r="BH24" s="62"/>
      <c r="BI24" s="66"/>
      <c r="BJ24" s="68"/>
      <c r="BK24" s="66"/>
      <c r="BL24" s="66"/>
      <c r="BM24" s="62"/>
      <c r="BN24" s="69"/>
      <c r="BO24" s="62"/>
      <c r="BP24" s="32"/>
    </row>
    <row r="25" spans="2:68" s="1" customFormat="1" x14ac:dyDescent="0.25">
      <c r="B25" s="44" t="s">
        <v>1558</v>
      </c>
      <c r="C25" s="44" t="s">
        <v>1622</v>
      </c>
      <c r="D25" s="33"/>
      <c r="E25" s="33"/>
      <c r="F25" s="84" t="s">
        <v>1643</v>
      </c>
      <c r="G25" s="44" t="s">
        <v>1644</v>
      </c>
      <c r="H25" s="33" t="s">
        <v>76</v>
      </c>
      <c r="I25" s="70" t="s">
        <v>1645</v>
      </c>
      <c r="J25" s="51" t="s">
        <v>78</v>
      </c>
      <c r="K25" s="33" t="s">
        <v>79</v>
      </c>
      <c r="L25" s="33" t="s">
        <v>79</v>
      </c>
      <c r="M25" s="109" t="s">
        <v>78</v>
      </c>
      <c r="N25" s="109" t="s">
        <v>78</v>
      </c>
      <c r="O25" s="7">
        <v>0</v>
      </c>
      <c r="P25" s="62">
        <v>0</v>
      </c>
      <c r="Q25" s="116">
        <v>0</v>
      </c>
      <c r="R25" s="109">
        <v>0</v>
      </c>
      <c r="S25" s="33"/>
      <c r="T25" s="33"/>
      <c r="U25" s="33"/>
      <c r="V25" s="33"/>
      <c r="W25" s="33"/>
      <c r="X25" s="33"/>
      <c r="Y25" s="4"/>
      <c r="Z25" s="33"/>
      <c r="AA25" s="32"/>
      <c r="AB25" s="63">
        <v>0</v>
      </c>
      <c r="AC25" s="163"/>
      <c r="AD25" s="4"/>
      <c r="AE25" s="63">
        <v>0</v>
      </c>
      <c r="AF25" s="163"/>
      <c r="AG25" s="4"/>
      <c r="AH25" s="62">
        <f t="shared" si="0"/>
        <v>0</v>
      </c>
      <c r="AI25" s="27"/>
      <c r="AJ25" s="27"/>
      <c r="AK25" s="27"/>
      <c r="AL25" s="62"/>
      <c r="AM25" s="27"/>
      <c r="AN25" s="27"/>
      <c r="AO25" s="27"/>
      <c r="AP25" s="62"/>
      <c r="AQ25" s="4"/>
      <c r="AR25" s="4"/>
      <c r="AS25" s="62"/>
      <c r="AT25" s="64"/>
      <c r="AU25" s="62"/>
      <c r="AV25" s="322"/>
      <c r="AW25" s="65"/>
      <c r="AX25" s="67"/>
      <c r="AY25" s="62"/>
      <c r="AZ25" s="66"/>
      <c r="BA25" s="66"/>
      <c r="BB25" s="66"/>
      <c r="BC25" s="27"/>
      <c r="BD25" s="62"/>
      <c r="BE25" s="66"/>
      <c r="BF25" s="66"/>
      <c r="BG25" s="67"/>
      <c r="BH25" s="62"/>
      <c r="BI25" s="66"/>
      <c r="BJ25" s="68"/>
      <c r="BK25" s="66"/>
      <c r="BL25" s="66"/>
      <c r="BM25" s="62"/>
      <c r="BN25" s="69"/>
      <c r="BO25" s="62"/>
      <c r="BP25" s="32"/>
    </row>
    <row r="26" spans="2:68" s="1" customFormat="1" ht="30" x14ac:dyDescent="0.25">
      <c r="B26" s="44" t="s">
        <v>1558</v>
      </c>
      <c r="C26" s="44" t="s">
        <v>1565</v>
      </c>
      <c r="D26" s="33" t="s">
        <v>72</v>
      </c>
      <c r="E26" s="33" t="s">
        <v>73</v>
      </c>
      <c r="F26" s="84" t="s">
        <v>1646</v>
      </c>
      <c r="G26" s="44" t="s">
        <v>1647</v>
      </c>
      <c r="H26" s="33" t="s">
        <v>76</v>
      </c>
      <c r="I26" s="70" t="s">
        <v>1648</v>
      </c>
      <c r="J26" s="51" t="s">
        <v>78</v>
      </c>
      <c r="K26" s="33" t="s">
        <v>79</v>
      </c>
      <c r="L26" s="33" t="s">
        <v>79</v>
      </c>
      <c r="M26" s="109" t="s">
        <v>78</v>
      </c>
      <c r="N26" s="109" t="s">
        <v>78</v>
      </c>
      <c r="O26" s="7">
        <v>0</v>
      </c>
      <c r="P26" s="62">
        <v>0</v>
      </c>
      <c r="Q26" s="116">
        <v>0</v>
      </c>
      <c r="R26" s="109">
        <v>0</v>
      </c>
      <c r="S26" s="33" t="s">
        <v>90</v>
      </c>
      <c r="T26" s="33" t="s">
        <v>80</v>
      </c>
      <c r="U26" s="33" t="s">
        <v>81</v>
      </c>
      <c r="V26" s="33" t="s">
        <v>98</v>
      </c>
      <c r="W26" s="33"/>
      <c r="X26" s="33"/>
      <c r="Y26" s="4"/>
      <c r="Z26" s="33" t="s">
        <v>83</v>
      </c>
      <c r="AA26" s="32" t="s">
        <v>1562</v>
      </c>
      <c r="AB26" s="63">
        <v>582852169</v>
      </c>
      <c r="AC26" s="163">
        <v>3399</v>
      </c>
      <c r="AD26" s="4">
        <v>45503</v>
      </c>
      <c r="AE26" s="63">
        <v>116570434</v>
      </c>
      <c r="AF26" s="163">
        <v>3399</v>
      </c>
      <c r="AG26" s="4">
        <v>45503</v>
      </c>
      <c r="AH26" s="62">
        <f t="shared" si="0"/>
        <v>699422603</v>
      </c>
      <c r="AI26" s="27" t="s">
        <v>891</v>
      </c>
      <c r="AJ26" s="27"/>
      <c r="AK26" s="27"/>
      <c r="AL26" s="62"/>
      <c r="AM26" s="27"/>
      <c r="AN26" s="27"/>
      <c r="AO26" s="27"/>
      <c r="AP26" s="62"/>
      <c r="AQ26" s="4"/>
      <c r="AR26" s="4"/>
      <c r="AS26" s="62"/>
      <c r="AT26" s="64"/>
      <c r="AU26" s="62"/>
      <c r="AV26" s="322"/>
      <c r="AW26" s="65"/>
      <c r="AX26" s="67"/>
      <c r="AY26" s="62"/>
      <c r="AZ26" s="66"/>
      <c r="BA26" s="66"/>
      <c r="BB26" s="66"/>
      <c r="BC26" s="27"/>
      <c r="BD26" s="62"/>
      <c r="BE26" s="66"/>
      <c r="BF26" s="66"/>
      <c r="BG26" s="67"/>
      <c r="BH26" s="62"/>
      <c r="BI26" s="66"/>
      <c r="BJ26" s="68"/>
      <c r="BK26" s="66"/>
      <c r="BL26" s="66"/>
      <c r="BM26" s="62"/>
      <c r="BN26" s="69"/>
      <c r="BO26" s="62"/>
      <c r="BP26" s="32"/>
    </row>
    <row r="27" spans="2:68" s="1" customFormat="1" x14ac:dyDescent="0.25">
      <c r="B27" s="44" t="s">
        <v>1558</v>
      </c>
      <c r="C27" s="44" t="s">
        <v>1565</v>
      </c>
      <c r="D27" s="33"/>
      <c r="E27" s="33"/>
      <c r="F27" s="84" t="s">
        <v>1649</v>
      </c>
      <c r="G27" s="44" t="s">
        <v>1650</v>
      </c>
      <c r="H27" s="33" t="s">
        <v>76</v>
      </c>
      <c r="I27" s="70" t="s">
        <v>1651</v>
      </c>
      <c r="J27" s="51" t="s">
        <v>78</v>
      </c>
      <c r="K27" s="33" t="s">
        <v>79</v>
      </c>
      <c r="L27" s="33" t="s">
        <v>79</v>
      </c>
      <c r="M27" s="109" t="s">
        <v>78</v>
      </c>
      <c r="N27" s="109" t="s">
        <v>78</v>
      </c>
      <c r="O27" s="7">
        <v>0</v>
      </c>
      <c r="P27" s="62">
        <v>0</v>
      </c>
      <c r="Q27" s="116">
        <v>0</v>
      </c>
      <c r="R27" s="109">
        <v>0</v>
      </c>
      <c r="S27" s="33"/>
      <c r="T27" s="33"/>
      <c r="U27" s="33"/>
      <c r="V27" s="33"/>
      <c r="W27" s="33"/>
      <c r="X27" s="33"/>
      <c r="Y27" s="4"/>
      <c r="Z27" s="33"/>
      <c r="AA27" s="32"/>
      <c r="AB27" s="63">
        <v>0</v>
      </c>
      <c r="AC27" s="163"/>
      <c r="AD27" s="4"/>
      <c r="AE27" s="63">
        <v>0</v>
      </c>
      <c r="AF27" s="163"/>
      <c r="AG27" s="4"/>
      <c r="AH27" s="62">
        <f t="shared" si="0"/>
        <v>0</v>
      </c>
      <c r="AI27" s="27"/>
      <c r="AJ27" s="27"/>
      <c r="AK27" s="27"/>
      <c r="AL27" s="62"/>
      <c r="AM27" s="27"/>
      <c r="AN27" s="27"/>
      <c r="AO27" s="27"/>
      <c r="AP27" s="62"/>
      <c r="AQ27" s="4"/>
      <c r="AR27" s="4"/>
      <c r="AS27" s="62"/>
      <c r="AT27" s="64"/>
      <c r="AU27" s="62"/>
      <c r="AV27" s="65"/>
      <c r="AW27" s="65"/>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44" t="s">
        <v>1558</v>
      </c>
      <c r="C28" s="44" t="s">
        <v>1090</v>
      </c>
      <c r="D28" s="33"/>
      <c r="E28" s="33"/>
      <c r="F28" s="84" t="s">
        <v>1652</v>
      </c>
      <c r="G28" s="44" t="s">
        <v>1653</v>
      </c>
      <c r="H28" s="33" t="s">
        <v>76</v>
      </c>
      <c r="I28" s="70" t="s">
        <v>1654</v>
      </c>
      <c r="J28" s="51" t="s">
        <v>78</v>
      </c>
      <c r="K28" s="33" t="s">
        <v>79</v>
      </c>
      <c r="L28" s="33" t="s">
        <v>79</v>
      </c>
      <c r="M28" s="109" t="s">
        <v>78</v>
      </c>
      <c r="N28" s="109" t="s">
        <v>78</v>
      </c>
      <c r="O28" s="7">
        <v>0</v>
      </c>
      <c r="P28" s="62">
        <v>0</v>
      </c>
      <c r="Q28" s="116">
        <v>0</v>
      </c>
      <c r="R28" s="109">
        <v>0</v>
      </c>
      <c r="S28" s="33"/>
      <c r="T28" s="33"/>
      <c r="U28" s="33"/>
      <c r="V28" s="33"/>
      <c r="W28" s="33"/>
      <c r="X28" s="33"/>
      <c r="Y28" s="4"/>
      <c r="Z28" s="33"/>
      <c r="AA28" s="32"/>
      <c r="AB28" s="63">
        <v>0</v>
      </c>
      <c r="AC28" s="163"/>
      <c r="AD28" s="4"/>
      <c r="AE28" s="63">
        <v>0</v>
      </c>
      <c r="AF28" s="163"/>
      <c r="AG28" s="4"/>
      <c r="AH28" s="62">
        <f t="shared" si="0"/>
        <v>0</v>
      </c>
      <c r="AI28" s="27"/>
      <c r="AJ28" s="27"/>
      <c r="AK28" s="27"/>
      <c r="AL28" s="62"/>
      <c r="AM28" s="27"/>
      <c r="AN28" s="27"/>
      <c r="AO28" s="27"/>
      <c r="AP28" s="62"/>
      <c r="AQ28" s="4"/>
      <c r="AR28" s="4"/>
      <c r="AS28" s="62"/>
      <c r="AT28" s="64"/>
      <c r="AU28" s="62"/>
      <c r="AV28" s="65"/>
      <c r="AW28" s="65"/>
      <c r="AX28" s="67"/>
      <c r="AY28" s="62"/>
      <c r="AZ28" s="66"/>
      <c r="BA28" s="66"/>
      <c r="BB28" s="66"/>
      <c r="BC28" s="27"/>
      <c r="BD28" s="62"/>
      <c r="BE28" s="66"/>
      <c r="BF28" s="66"/>
      <c r="BG28" s="67"/>
      <c r="BH28" s="62"/>
      <c r="BI28" s="66"/>
      <c r="BJ28" s="68"/>
      <c r="BK28" s="66"/>
      <c r="BL28" s="66"/>
      <c r="BM28" s="62"/>
      <c r="BN28" s="69"/>
      <c r="BO28" s="62"/>
      <c r="BP28" s="32"/>
    </row>
    <row r="29" spans="2:68" s="1" customFormat="1" ht="45" x14ac:dyDescent="0.25">
      <c r="B29" s="79" t="s">
        <v>1558</v>
      </c>
      <c r="C29" s="79" t="s">
        <v>1655</v>
      </c>
      <c r="D29" s="33" t="s">
        <v>72</v>
      </c>
      <c r="E29" s="33" t="s">
        <v>93</v>
      </c>
      <c r="F29" s="79" t="s">
        <v>1656</v>
      </c>
      <c r="G29" s="72"/>
      <c r="H29" s="33" t="s">
        <v>96</v>
      </c>
      <c r="I29" s="77"/>
      <c r="J29" s="51" t="s">
        <v>133</v>
      </c>
      <c r="K29" s="33" t="s">
        <v>90</v>
      </c>
      <c r="L29" s="33" t="s">
        <v>79</v>
      </c>
      <c r="M29" s="109" t="s">
        <v>96</v>
      </c>
      <c r="N29" s="109" t="s">
        <v>424</v>
      </c>
      <c r="O29" s="62">
        <v>22000000</v>
      </c>
      <c r="P29" s="62">
        <f>500*700000</f>
        <v>350000000</v>
      </c>
      <c r="Q29" s="397"/>
      <c r="R29" s="170"/>
      <c r="S29" s="33" t="s">
        <v>90</v>
      </c>
      <c r="T29" s="33"/>
      <c r="U29" s="33" t="s">
        <v>135</v>
      </c>
      <c r="V29" s="33" t="s">
        <v>135</v>
      </c>
      <c r="W29" s="33" t="s">
        <v>79</v>
      </c>
      <c r="X29" s="33" t="s">
        <v>79</v>
      </c>
      <c r="Y29" s="4"/>
      <c r="Z29" s="33"/>
      <c r="AA29" s="32"/>
      <c r="AB29" s="63">
        <v>0</v>
      </c>
      <c r="AC29" s="163"/>
      <c r="AD29" s="28"/>
      <c r="AE29" s="63">
        <v>0</v>
      </c>
      <c r="AF29" s="163"/>
      <c r="AG29" s="28"/>
      <c r="AH29" s="62">
        <f t="shared" si="0"/>
        <v>0</v>
      </c>
      <c r="AI29" s="27"/>
      <c r="AJ29" s="28"/>
      <c r="AK29" s="28"/>
      <c r="AL29" s="62">
        <v>0</v>
      </c>
      <c r="AM29" s="27"/>
      <c r="AN29" s="28"/>
      <c r="AO29" s="28"/>
      <c r="AP29" s="62">
        <v>0</v>
      </c>
      <c r="AQ29" s="4"/>
      <c r="AR29" s="4"/>
      <c r="AS29" s="62">
        <v>0</v>
      </c>
      <c r="AT29" s="64"/>
      <c r="AU29" s="62">
        <v>0</v>
      </c>
      <c r="AV29" s="65"/>
      <c r="AW29" s="65"/>
      <c r="AX29" s="67" t="s">
        <v>103</v>
      </c>
      <c r="AY29" s="62">
        <v>0</v>
      </c>
      <c r="AZ29" s="66"/>
      <c r="BA29" s="66"/>
      <c r="BB29" s="66" t="s">
        <v>78</v>
      </c>
      <c r="BC29" s="27" t="s">
        <v>103</v>
      </c>
      <c r="BD29" s="62">
        <v>0</v>
      </c>
      <c r="BE29" s="66"/>
      <c r="BF29" s="66"/>
      <c r="BG29" s="67" t="s">
        <v>103</v>
      </c>
      <c r="BH29" s="62"/>
      <c r="BI29" s="66"/>
      <c r="BJ29" s="68"/>
      <c r="BK29" s="66"/>
      <c r="BL29" s="66"/>
      <c r="BM29" s="62">
        <v>0</v>
      </c>
      <c r="BN29" s="69"/>
      <c r="BO29" s="62"/>
      <c r="BP29" s="32" t="s">
        <v>1657</v>
      </c>
    </row>
    <row r="30" spans="2:68" s="1" customFormat="1" x14ac:dyDescent="0.25">
      <c r="B30" s="80" t="s">
        <v>1558</v>
      </c>
      <c r="C30" s="80" t="s">
        <v>1655</v>
      </c>
      <c r="D30" s="33"/>
      <c r="E30" s="33"/>
      <c r="F30" s="80" t="s">
        <v>1658</v>
      </c>
      <c r="G30" s="72"/>
      <c r="H30" s="33" t="s">
        <v>96</v>
      </c>
      <c r="I30" s="77"/>
      <c r="J30" s="51" t="s">
        <v>78</v>
      </c>
      <c r="K30" s="33" t="s">
        <v>79</v>
      </c>
      <c r="L30" s="33" t="s">
        <v>79</v>
      </c>
      <c r="M30" s="109" t="s">
        <v>78</v>
      </c>
      <c r="N30" s="109" t="s">
        <v>78</v>
      </c>
      <c r="O30" s="7">
        <v>0</v>
      </c>
      <c r="P30" s="62">
        <v>0</v>
      </c>
      <c r="Q30" s="116">
        <v>0</v>
      </c>
      <c r="R30" s="109">
        <v>0</v>
      </c>
      <c r="S30" s="33"/>
      <c r="T30" s="33"/>
      <c r="U30" s="33"/>
      <c r="V30" s="33"/>
      <c r="W30" s="33"/>
      <c r="X30" s="33"/>
      <c r="Y30" s="4"/>
      <c r="Z30" s="33"/>
      <c r="AA30" s="32"/>
      <c r="AB30" s="63">
        <v>0</v>
      </c>
      <c r="AC30" s="28"/>
      <c r="AD30" s="4"/>
      <c r="AE30" s="63">
        <v>0</v>
      </c>
      <c r="AF30" s="163"/>
      <c r="AG30" s="4"/>
      <c r="AH30" s="62">
        <f t="shared" si="0"/>
        <v>0</v>
      </c>
      <c r="AI30" s="27"/>
      <c r="AJ30" s="27"/>
      <c r="AK30" s="27"/>
      <c r="AL30" s="62"/>
      <c r="AM30" s="27"/>
      <c r="AN30" s="27"/>
      <c r="AO30" s="27"/>
      <c r="AP30" s="62"/>
      <c r="AQ30" s="4"/>
      <c r="AR30" s="4"/>
      <c r="AS30" s="62"/>
      <c r="AT30" s="64"/>
      <c r="AU30" s="62"/>
      <c r="AV30" s="65"/>
      <c r="AW30" s="65"/>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44" t="s">
        <v>1558</v>
      </c>
      <c r="C31" s="44" t="s">
        <v>1559</v>
      </c>
      <c r="D31" s="33"/>
      <c r="E31" s="33"/>
      <c r="F31" s="44" t="s">
        <v>1659</v>
      </c>
      <c r="G31" s="44" t="s">
        <v>1660</v>
      </c>
      <c r="H31" s="33" t="s">
        <v>114</v>
      </c>
      <c r="I31" s="70" t="s">
        <v>1661</v>
      </c>
      <c r="J31" s="51" t="s">
        <v>78</v>
      </c>
      <c r="K31" s="33" t="s">
        <v>79</v>
      </c>
      <c r="L31" s="33" t="s">
        <v>79</v>
      </c>
      <c r="M31" s="109" t="s">
        <v>78</v>
      </c>
      <c r="N31" s="109" t="s">
        <v>78</v>
      </c>
      <c r="O31" s="7">
        <v>0</v>
      </c>
      <c r="P31" s="62">
        <v>0</v>
      </c>
      <c r="Q31" s="116">
        <v>0</v>
      </c>
      <c r="R31" s="109">
        <v>0</v>
      </c>
      <c r="S31" s="33"/>
      <c r="T31" s="33"/>
      <c r="U31" s="33"/>
      <c r="V31" s="33"/>
      <c r="W31" s="33"/>
      <c r="X31" s="33"/>
      <c r="Y31" s="4"/>
      <c r="Z31" s="33"/>
      <c r="AA31" s="32"/>
      <c r="AB31" s="63">
        <v>0</v>
      </c>
      <c r="AC31" s="28"/>
      <c r="AD31" s="4"/>
      <c r="AE31" s="63">
        <v>0</v>
      </c>
      <c r="AF31" s="163"/>
      <c r="AG31" s="4"/>
      <c r="AH31" s="62">
        <f t="shared" si="0"/>
        <v>0</v>
      </c>
      <c r="AI31" s="27"/>
      <c r="AJ31" s="27"/>
      <c r="AK31" s="27"/>
      <c r="AL31" s="62"/>
      <c r="AM31" s="27"/>
      <c r="AN31" s="27"/>
      <c r="AO31" s="27"/>
      <c r="AP31" s="62"/>
      <c r="AQ31" s="4"/>
      <c r="AR31" s="4"/>
      <c r="AS31" s="62"/>
      <c r="AT31" s="64"/>
      <c r="AU31" s="62"/>
      <c r="AV31" s="65"/>
      <c r="AW31" s="65"/>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54"/>
      <c r="C32" s="54"/>
      <c r="D32" s="33"/>
      <c r="E32" s="33"/>
      <c r="F32" s="72"/>
      <c r="G32" s="72"/>
      <c r="H32" s="33"/>
      <c r="I32" s="77"/>
      <c r="J32" s="51"/>
      <c r="K32" s="33"/>
      <c r="L32" s="33"/>
      <c r="M32" s="109"/>
      <c r="N32" s="109"/>
      <c r="O32" s="62">
        <v>0</v>
      </c>
      <c r="P32" s="62"/>
      <c r="Q32" s="116"/>
      <c r="R32" s="109"/>
      <c r="S32" s="33"/>
      <c r="T32" s="33"/>
      <c r="U32" s="33"/>
      <c r="V32" s="33"/>
      <c r="W32" s="33"/>
      <c r="X32" s="33"/>
      <c r="Y32" s="4"/>
      <c r="Z32" s="33"/>
      <c r="AA32" s="32"/>
      <c r="AB32" s="63">
        <v>0</v>
      </c>
      <c r="AC32" s="28"/>
      <c r="AD32" s="4"/>
      <c r="AE32" s="63">
        <v>0</v>
      </c>
      <c r="AF32" s="163"/>
      <c r="AG32" s="4"/>
      <c r="AH32" s="62">
        <f t="shared" si="0"/>
        <v>0</v>
      </c>
      <c r="AI32" s="27"/>
      <c r="AJ32" s="27"/>
      <c r="AK32" s="27"/>
      <c r="AL32" s="62"/>
      <c r="AM32" s="27"/>
      <c r="AN32" s="27"/>
      <c r="AO32" s="27"/>
      <c r="AP32" s="62"/>
      <c r="AQ32" s="4"/>
      <c r="AR32" s="4"/>
      <c r="AS32" s="62"/>
      <c r="AT32" s="64"/>
      <c r="AU32" s="62"/>
      <c r="AV32" s="65"/>
      <c r="AW32" s="65"/>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54"/>
      <c r="C33" s="54"/>
      <c r="D33" s="33"/>
      <c r="E33" s="33"/>
      <c r="F33" s="72"/>
      <c r="G33" s="72"/>
      <c r="H33" s="33"/>
      <c r="I33" s="77"/>
      <c r="J33" s="51"/>
      <c r="K33" s="33"/>
      <c r="L33" s="33"/>
      <c r="M33" s="109"/>
      <c r="N33" s="109"/>
      <c r="O33" s="62">
        <v>0</v>
      </c>
      <c r="P33" s="62"/>
      <c r="Q33" s="116"/>
      <c r="R33" s="109"/>
      <c r="S33" s="33"/>
      <c r="T33" s="33"/>
      <c r="U33" s="33"/>
      <c r="V33" s="33"/>
      <c r="W33" s="33"/>
      <c r="X33" s="33"/>
      <c r="Y33" s="4"/>
      <c r="Z33" s="33"/>
      <c r="AA33" s="32"/>
      <c r="AB33" s="63">
        <v>0</v>
      </c>
      <c r="AC33" s="28"/>
      <c r="AD33" s="4"/>
      <c r="AE33" s="63">
        <v>0</v>
      </c>
      <c r="AF33" s="163"/>
      <c r="AG33" s="4"/>
      <c r="AH33" s="62">
        <f t="shared" si="0"/>
        <v>0</v>
      </c>
      <c r="AI33" s="27"/>
      <c r="AJ33" s="27"/>
      <c r="AK33" s="27"/>
      <c r="AL33" s="62"/>
      <c r="AM33" s="27"/>
      <c r="AN33" s="27"/>
      <c r="AO33" s="27"/>
      <c r="AP33" s="62"/>
      <c r="AQ33" s="4"/>
      <c r="AR33" s="4"/>
      <c r="AS33" s="62"/>
      <c r="AT33" s="64"/>
      <c r="AU33" s="62"/>
      <c r="AV33" s="65"/>
      <c r="AW33" s="65"/>
      <c r="AX33" s="67"/>
      <c r="AY33" s="62"/>
      <c r="AZ33" s="66"/>
      <c r="BA33" s="66"/>
      <c r="BB33" s="66"/>
      <c r="BC33" s="27"/>
      <c r="BD33" s="62"/>
      <c r="BE33" s="66"/>
      <c r="BF33" s="66"/>
      <c r="BG33" s="67"/>
      <c r="BH33" s="62"/>
      <c r="BI33" s="66"/>
      <c r="BJ33" s="68"/>
      <c r="BK33" s="66"/>
      <c r="BL33" s="66"/>
      <c r="BM33" s="62"/>
      <c r="BN33" s="69"/>
      <c r="BO33" s="62"/>
      <c r="BP33" s="32"/>
    </row>
    <row r="34" spans="2:68" x14ac:dyDescent="0.25"/>
    <row r="35" spans="2:68" x14ac:dyDescent="0.25"/>
    <row r="36" spans="2:68" x14ac:dyDescent="0.25"/>
    <row r="37" spans="2:68" x14ac:dyDescent="0.25"/>
  </sheetData>
  <mergeCells count="5">
    <mergeCell ref="B4:I4"/>
    <mergeCell ref="AB3:AI3"/>
    <mergeCell ref="AJ3:AU3"/>
    <mergeCell ref="AV3:BN3"/>
    <mergeCell ref="J4:R4"/>
  </mergeCells>
  <dataValidations count="15">
    <dataValidation type="list" allowBlank="1" showInputMessage="1" showErrorMessage="1" sqref="BH6:BH33" xr:uid="{00000000-0002-0000-0D00-000000000000}">
      <formula1>"SI,NO"</formula1>
    </dataValidation>
    <dataValidation type="list" allowBlank="1" showInputMessage="1" showErrorMessage="1" sqref="AM6:AM33 AI6:AI33" xr:uid="{00000000-0002-0000-0D00-000001000000}">
      <formula1>"ESTRUCTURACIÓN, PROCESO DE SELECCIÓN, EJECUCIÓN, TERMINADO"</formula1>
    </dataValidation>
    <dataValidation type="list" allowBlank="1" showInputMessage="1" showErrorMessage="1" sqref="Z6:Z33" xr:uid="{00000000-0002-0000-0D00-000002000000}">
      <formula1>"FERRETERIA Y TODEROS, REGIONAL (TRASLADO), SEDE NACIONAL, FINDETER, NO REQUIERE, NO PRIORIZADA"</formula1>
    </dataValidation>
    <dataValidation type="list" allowBlank="1" showInputMessage="1" showErrorMessage="1" sqref="U6:V33" xr:uid="{00000000-0002-0000-0D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33 K6:L33" xr:uid="{00000000-0002-0000-0D00-000004000000}">
      <formula1>"SI, NO"</formula1>
    </dataValidation>
    <dataValidation type="list" allowBlank="1" showInputMessage="1" showErrorMessage="1" sqref="BL6:BL33 BB6:BB33 W6:X33" xr:uid="{00000000-0002-0000-0D00-000005000000}">
      <formula1>"SI, NO, NO APLICA"</formula1>
    </dataValidation>
    <dataValidation type="list" allowBlank="1" showInputMessage="1" showErrorMessage="1" sqref="T6:T33" xr:uid="{00000000-0002-0000-0D00-000006000000}">
      <formula1>"BAJO, MEDIO, ALTO"</formula1>
    </dataValidation>
    <dataValidation type="list" allowBlank="1" showInputMessage="1" showErrorMessage="1" sqref="H6:H33" xr:uid="{00000000-0002-0000-0D00-000007000000}">
      <formula1>"PROPIA, ARRIENDO, COMODATO"</formula1>
    </dataValidation>
    <dataValidation type="list" allowBlank="1" showInputMessage="1" showErrorMessage="1" sqref="D9:D33" xr:uid="{00000000-0002-0000-0D00-000008000000}">
      <formula1>"SRPA, PRIMERA INFANCIA, SEDES ADMINISTRATIVAS,ADOLESCENCIA Y JUVENTUD"</formula1>
    </dataValidation>
    <dataValidation type="list" allowBlank="1" showInputMessage="1" showErrorMessage="1" sqref="E9:E33" xr:uid="{00000000-0002-0000-0D00-000009000000}">
      <formula1>"CDI, HI, CAE, CIP, CETRA, INTERNADO RAJ, CASAS POSTINSTITUCIONALES, CZ, REGIONAL, UNIDAD DE SERVICIO, CASA ATRAPASUEÑOS"</formula1>
    </dataValidation>
    <dataValidation type="list" allowBlank="1" showInputMessage="1" showErrorMessage="1" sqref="E6:E8" xr:uid="{00000000-0002-0000-0D00-00000A000000}">
      <formula1>"CDI, HI, CAE, CIP, CETRA, INTERNADO RAJ, CASAS POSTINSTITUCIONALES, CZ, REGIONAL, UNIDAD DE SERVICIO, CASA ATRAPASUEÑOS, CASA DE LA MADRE Y EL NIÑO, CETI"</formula1>
    </dataValidation>
    <dataValidation type="list" allowBlank="1" showInputMessage="1" showErrorMessage="1" sqref="D6:D8" xr:uid="{00000000-0002-0000-0D00-00000B000000}">
      <formula1>"SRPA, PRIMERA INFANCIA, SEDES ADMINISTRATIVAS,ADOLESCENCIA Y JUVENTUD, DIRECCIÓN DE PROTECCIÓN "</formula1>
    </dataValidation>
    <dataValidation type="list" allowBlank="1" showInputMessage="1" showErrorMessage="1" sqref="N6:N33" xr:uid="{00000000-0002-0000-0D00-00000C000000}">
      <formula1>"NO APLICA, BUSQUEDA INMUEBLE, VISITA, CONCEPTO, MESA TECNICA, REMISIÓN SG, RECURSO TRASLADADO"</formula1>
    </dataValidation>
    <dataValidation type="list" allowBlank="1" showInputMessage="1" showErrorMessage="1" sqref="M6:M33" xr:uid="{00000000-0002-0000-0D00-00000D000000}">
      <formula1>"ARRIENDO, ADECUACIÓN, NO APLICA"</formula1>
    </dataValidation>
    <dataValidation type="list" allowBlank="1" showInputMessage="1" showErrorMessage="1" sqref="J6:J33" xr:uid="{00000000-0002-0000-0D00-00000E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B1:BP85"/>
  <sheetViews>
    <sheetView zoomScale="41" zoomScaleNormal="90" workbookViewId="0">
      <selection activeCell="A6" sqref="A6:XFD31"/>
    </sheetView>
  </sheetViews>
  <sheetFormatPr baseColWidth="10" defaultColWidth="11.28515625" defaultRowHeight="15" customHeight="1" x14ac:dyDescent="0.25"/>
  <cols>
    <col min="1" max="1" width="3" customWidth="1"/>
    <col min="2" max="2" width="15.28515625" style="2" bestFit="1" customWidth="1"/>
    <col min="3" max="3" width="17.140625" style="2" customWidth="1"/>
    <col min="4" max="4" width="26.7109375" style="2" customWidth="1"/>
    <col min="5" max="5" width="20.28515625" style="2" customWidth="1"/>
    <col min="6" max="6" width="39.85546875" style="2" customWidth="1"/>
    <col min="7" max="7" width="35.28515625" style="2" customWidth="1"/>
    <col min="8" max="9" width="30.28515625" style="2" customWidth="1"/>
    <col min="10" max="10" width="3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140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140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96" t="s">
        <v>1662</v>
      </c>
      <c r="C6" s="96" t="s">
        <v>1663</v>
      </c>
      <c r="D6" s="97" t="s">
        <v>85</v>
      </c>
      <c r="E6" s="97" t="s">
        <v>93</v>
      </c>
      <c r="F6" s="96" t="s">
        <v>1664</v>
      </c>
      <c r="G6" s="96" t="s">
        <v>1665</v>
      </c>
      <c r="H6" s="114" t="s">
        <v>76</v>
      </c>
      <c r="I6" s="98" t="s">
        <v>1666</v>
      </c>
      <c r="J6" s="108" t="s">
        <v>78</v>
      </c>
      <c r="K6" s="97" t="s">
        <v>79</v>
      </c>
      <c r="L6" s="97" t="s">
        <v>79</v>
      </c>
      <c r="M6" s="109" t="s">
        <v>78</v>
      </c>
      <c r="N6" s="109" t="s">
        <v>78</v>
      </c>
      <c r="O6" s="109">
        <v>0</v>
      </c>
      <c r="P6" s="109">
        <v>0</v>
      </c>
      <c r="Q6" s="116">
        <v>0</v>
      </c>
      <c r="R6" s="109">
        <v>0</v>
      </c>
      <c r="S6" s="97" t="s">
        <v>90</v>
      </c>
      <c r="T6" s="97" t="s">
        <v>80</v>
      </c>
      <c r="U6" s="97" t="s">
        <v>81</v>
      </c>
      <c r="V6" s="97" t="s">
        <v>81</v>
      </c>
      <c r="W6" s="97" t="s">
        <v>79</v>
      </c>
      <c r="X6" s="97" t="s">
        <v>79</v>
      </c>
      <c r="Y6" s="113">
        <v>45509</v>
      </c>
      <c r="Z6" s="97" t="s">
        <v>83</v>
      </c>
      <c r="AA6" s="110" t="s">
        <v>1667</v>
      </c>
      <c r="AB6" s="111">
        <v>53892441</v>
      </c>
      <c r="AC6" s="112" t="s">
        <v>1668</v>
      </c>
      <c r="AD6" s="113" t="s">
        <v>1669</v>
      </c>
      <c r="AE6" s="111">
        <v>9700639.4399999995</v>
      </c>
      <c r="AF6" s="112" t="s">
        <v>1668</v>
      </c>
      <c r="AG6" s="113" t="s">
        <v>1669</v>
      </c>
      <c r="AH6" s="109">
        <v>63593080.439999998</v>
      </c>
      <c r="AI6" s="114" t="s">
        <v>891</v>
      </c>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ht="30" x14ac:dyDescent="0.25">
      <c r="B7" s="96" t="s">
        <v>1662</v>
      </c>
      <c r="C7" s="96" t="s">
        <v>1670</v>
      </c>
      <c r="D7" s="97" t="s">
        <v>85</v>
      </c>
      <c r="E7" s="97" t="s">
        <v>86</v>
      </c>
      <c r="F7" s="96" t="s">
        <v>1671</v>
      </c>
      <c r="G7" s="96" t="s">
        <v>1672</v>
      </c>
      <c r="H7" s="114" t="s">
        <v>76</v>
      </c>
      <c r="I7" s="98" t="s">
        <v>1673</v>
      </c>
      <c r="J7" s="108" t="s">
        <v>78</v>
      </c>
      <c r="K7" s="97" t="s">
        <v>79</v>
      </c>
      <c r="L7" s="97" t="s">
        <v>79</v>
      </c>
      <c r="M7" s="109" t="s">
        <v>78</v>
      </c>
      <c r="N7" s="109" t="s">
        <v>78</v>
      </c>
      <c r="O7" s="109">
        <v>0</v>
      </c>
      <c r="P7" s="109">
        <v>0</v>
      </c>
      <c r="Q7" s="116">
        <v>0</v>
      </c>
      <c r="R7" s="109">
        <v>0</v>
      </c>
      <c r="S7" s="97" t="s">
        <v>90</v>
      </c>
      <c r="T7" s="97" t="s">
        <v>80</v>
      </c>
      <c r="U7" s="97" t="s">
        <v>81</v>
      </c>
      <c r="V7" s="97" t="s">
        <v>81</v>
      </c>
      <c r="W7" s="97" t="s">
        <v>90</v>
      </c>
      <c r="X7" s="97" t="s">
        <v>90</v>
      </c>
      <c r="Y7" s="113">
        <v>45509</v>
      </c>
      <c r="Z7" s="97" t="s">
        <v>83</v>
      </c>
      <c r="AA7" s="110" t="s">
        <v>1667</v>
      </c>
      <c r="AB7" s="111">
        <v>266793815.81999999</v>
      </c>
      <c r="AC7" s="112" t="s">
        <v>1668</v>
      </c>
      <c r="AD7" s="113" t="s">
        <v>1669</v>
      </c>
      <c r="AE7" s="111">
        <v>48022886.850000001</v>
      </c>
      <c r="AF7" s="112" t="s">
        <v>1668</v>
      </c>
      <c r="AG7" s="113" t="s">
        <v>1669</v>
      </c>
      <c r="AH7" s="109">
        <v>314816702.67000002</v>
      </c>
      <c r="AI7" s="114" t="s">
        <v>891</v>
      </c>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x14ac:dyDescent="0.25">
      <c r="B8" s="96" t="s">
        <v>1662</v>
      </c>
      <c r="C8" s="96" t="s">
        <v>1670</v>
      </c>
      <c r="D8" s="97" t="s">
        <v>72</v>
      </c>
      <c r="E8" s="97" t="s">
        <v>73</v>
      </c>
      <c r="F8" s="96" t="s">
        <v>1674</v>
      </c>
      <c r="G8" s="96" t="s">
        <v>1675</v>
      </c>
      <c r="H8" s="114" t="s">
        <v>76</v>
      </c>
      <c r="I8" s="98" t="s">
        <v>1676</v>
      </c>
      <c r="J8" s="108" t="s">
        <v>78</v>
      </c>
      <c r="K8" s="97" t="s">
        <v>79</v>
      </c>
      <c r="L8" s="97" t="s">
        <v>79</v>
      </c>
      <c r="M8" s="109" t="s">
        <v>78</v>
      </c>
      <c r="N8" s="109" t="s">
        <v>78</v>
      </c>
      <c r="O8" s="109">
        <v>0</v>
      </c>
      <c r="P8" s="109">
        <v>0</v>
      </c>
      <c r="Q8" s="116">
        <v>0</v>
      </c>
      <c r="R8" s="109">
        <v>0</v>
      </c>
      <c r="S8" s="97" t="s">
        <v>90</v>
      </c>
      <c r="T8" s="97" t="s">
        <v>91</v>
      </c>
      <c r="U8" s="97" t="s">
        <v>98</v>
      </c>
      <c r="V8" s="97" t="s">
        <v>98</v>
      </c>
      <c r="W8" s="97" t="s">
        <v>79</v>
      </c>
      <c r="X8" s="97" t="s">
        <v>79</v>
      </c>
      <c r="Y8" s="113"/>
      <c r="Z8" s="97"/>
      <c r="AA8" s="110"/>
      <c r="AB8" s="111">
        <v>0</v>
      </c>
      <c r="AC8" s="112"/>
      <c r="AD8" s="113"/>
      <c r="AE8" s="111">
        <v>0</v>
      </c>
      <c r="AF8" s="112"/>
      <c r="AG8" s="113"/>
      <c r="AH8" s="109">
        <f>+AB8+AE8</f>
        <v>0</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x14ac:dyDescent="0.25">
      <c r="B9" s="96" t="s">
        <v>1662</v>
      </c>
      <c r="C9" s="96" t="s">
        <v>1663</v>
      </c>
      <c r="D9" s="97" t="s">
        <v>72</v>
      </c>
      <c r="E9" s="114" t="s">
        <v>73</v>
      </c>
      <c r="F9" s="96" t="s">
        <v>1677</v>
      </c>
      <c r="G9" s="96" t="s">
        <v>1678</v>
      </c>
      <c r="H9" s="114" t="s">
        <v>76</v>
      </c>
      <c r="I9" s="98" t="s">
        <v>1679</v>
      </c>
      <c r="J9" s="108" t="s">
        <v>78</v>
      </c>
      <c r="K9" s="97" t="s">
        <v>79</v>
      </c>
      <c r="L9" s="97" t="s">
        <v>79</v>
      </c>
      <c r="M9" s="109" t="s">
        <v>78</v>
      </c>
      <c r="N9" s="109" t="s">
        <v>78</v>
      </c>
      <c r="O9" s="109">
        <v>0</v>
      </c>
      <c r="P9" s="109">
        <v>0</v>
      </c>
      <c r="Q9" s="116">
        <v>0</v>
      </c>
      <c r="R9" s="109">
        <v>0</v>
      </c>
      <c r="S9" s="97" t="s">
        <v>90</v>
      </c>
      <c r="T9" s="97" t="s">
        <v>91</v>
      </c>
      <c r="U9" s="97" t="s">
        <v>98</v>
      </c>
      <c r="V9" s="97" t="s">
        <v>98</v>
      </c>
      <c r="W9" s="97" t="s">
        <v>79</v>
      </c>
      <c r="X9" s="97" t="s">
        <v>79</v>
      </c>
      <c r="Y9" s="113"/>
      <c r="Z9" s="97"/>
      <c r="AA9" s="110"/>
      <c r="AB9" s="111">
        <v>0</v>
      </c>
      <c r="AC9" s="112"/>
      <c r="AD9" s="113"/>
      <c r="AE9" s="111">
        <v>0</v>
      </c>
      <c r="AF9" s="112"/>
      <c r="AG9" s="113"/>
      <c r="AH9" s="109">
        <f t="shared" ref="AH9:AH25" si="0">+AB9+AE9</f>
        <v>0</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x14ac:dyDescent="0.25">
      <c r="B10" s="96" t="s">
        <v>1662</v>
      </c>
      <c r="C10" s="96" t="s">
        <v>1670</v>
      </c>
      <c r="D10" s="97" t="s">
        <v>72</v>
      </c>
      <c r="E10" s="114" t="s">
        <v>73</v>
      </c>
      <c r="F10" s="96" t="s">
        <v>1680</v>
      </c>
      <c r="G10" s="96" t="s">
        <v>1681</v>
      </c>
      <c r="H10" s="114" t="s">
        <v>76</v>
      </c>
      <c r="I10" s="98" t="s">
        <v>1682</v>
      </c>
      <c r="J10" s="108" t="s">
        <v>78</v>
      </c>
      <c r="K10" s="97" t="s">
        <v>79</v>
      </c>
      <c r="L10" s="97" t="s">
        <v>79</v>
      </c>
      <c r="M10" s="109" t="s">
        <v>78</v>
      </c>
      <c r="N10" s="109" t="s">
        <v>78</v>
      </c>
      <c r="O10" s="109">
        <v>0</v>
      </c>
      <c r="P10" s="109">
        <v>0</v>
      </c>
      <c r="Q10" s="116">
        <v>0</v>
      </c>
      <c r="R10" s="109">
        <v>0</v>
      </c>
      <c r="S10" s="97" t="s">
        <v>90</v>
      </c>
      <c r="T10" s="97" t="s">
        <v>91</v>
      </c>
      <c r="U10" s="97" t="s">
        <v>98</v>
      </c>
      <c r="V10" s="97" t="s">
        <v>98</v>
      </c>
      <c r="W10" s="97" t="s">
        <v>79</v>
      </c>
      <c r="X10" s="97" t="s">
        <v>79</v>
      </c>
      <c r="Y10" s="113"/>
      <c r="Z10" s="97"/>
      <c r="AA10" s="110"/>
      <c r="AB10" s="111">
        <v>0</v>
      </c>
      <c r="AC10" s="112"/>
      <c r="AD10" s="113"/>
      <c r="AE10" s="111">
        <v>0</v>
      </c>
      <c r="AF10" s="112"/>
      <c r="AG10" s="113"/>
      <c r="AH10" s="109">
        <f t="shared" si="0"/>
        <v>0</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30" x14ac:dyDescent="0.25">
      <c r="B11" s="96" t="s">
        <v>1662</v>
      </c>
      <c r="C11" s="96" t="s">
        <v>1683</v>
      </c>
      <c r="D11" s="97" t="s">
        <v>72</v>
      </c>
      <c r="E11" s="114" t="s">
        <v>201</v>
      </c>
      <c r="F11" s="96" t="s">
        <v>1684</v>
      </c>
      <c r="G11" s="96" t="s">
        <v>1685</v>
      </c>
      <c r="H11" s="114" t="s">
        <v>76</v>
      </c>
      <c r="I11" s="98" t="s">
        <v>1686</v>
      </c>
      <c r="J11" s="108" t="s">
        <v>78</v>
      </c>
      <c r="K11" s="97" t="s">
        <v>79</v>
      </c>
      <c r="L11" s="97" t="s">
        <v>79</v>
      </c>
      <c r="M11" s="109" t="s">
        <v>78</v>
      </c>
      <c r="N11" s="109" t="s">
        <v>78</v>
      </c>
      <c r="O11" s="109">
        <v>0</v>
      </c>
      <c r="P11" s="109">
        <v>0</v>
      </c>
      <c r="Q11" s="116">
        <v>0</v>
      </c>
      <c r="R11" s="109">
        <v>0</v>
      </c>
      <c r="S11" s="97" t="s">
        <v>90</v>
      </c>
      <c r="T11" s="97" t="s">
        <v>91</v>
      </c>
      <c r="U11" s="97" t="s">
        <v>81</v>
      </c>
      <c r="V11" s="97" t="s">
        <v>98</v>
      </c>
      <c r="W11" s="97" t="s">
        <v>79</v>
      </c>
      <c r="X11" s="97" t="s">
        <v>79</v>
      </c>
      <c r="Y11" s="113"/>
      <c r="Z11" s="97"/>
      <c r="AA11" s="110"/>
      <c r="AB11" s="111">
        <v>0</v>
      </c>
      <c r="AC11" s="112"/>
      <c r="AD11" s="113"/>
      <c r="AE11" s="111">
        <v>0</v>
      </c>
      <c r="AF11" s="112"/>
      <c r="AG11" s="113"/>
      <c r="AH11" s="109">
        <f t="shared" si="0"/>
        <v>0</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14.65" customHeight="1" x14ac:dyDescent="0.25">
      <c r="B12" s="96" t="s">
        <v>1662</v>
      </c>
      <c r="C12" s="96" t="s">
        <v>1687</v>
      </c>
      <c r="D12" s="97" t="s">
        <v>72</v>
      </c>
      <c r="E12" s="114" t="s">
        <v>73</v>
      </c>
      <c r="F12" s="96" t="s">
        <v>1688</v>
      </c>
      <c r="G12" s="96" t="s">
        <v>1689</v>
      </c>
      <c r="H12" s="114" t="s">
        <v>76</v>
      </c>
      <c r="I12" s="98" t="s">
        <v>1690</v>
      </c>
      <c r="J12" s="108" t="s">
        <v>78</v>
      </c>
      <c r="K12" s="97" t="s">
        <v>79</v>
      </c>
      <c r="L12" s="97" t="s">
        <v>79</v>
      </c>
      <c r="M12" s="109" t="s">
        <v>78</v>
      </c>
      <c r="N12" s="109" t="s">
        <v>78</v>
      </c>
      <c r="O12" s="109">
        <v>0</v>
      </c>
      <c r="P12" s="109">
        <v>0</v>
      </c>
      <c r="Q12" s="116">
        <v>0</v>
      </c>
      <c r="R12" s="109">
        <v>0</v>
      </c>
      <c r="S12" s="97" t="s">
        <v>90</v>
      </c>
      <c r="T12" s="97" t="s">
        <v>80</v>
      </c>
      <c r="U12" s="114" t="s">
        <v>82</v>
      </c>
      <c r="V12" s="114" t="s">
        <v>136</v>
      </c>
      <c r="W12" s="97" t="s">
        <v>79</v>
      </c>
      <c r="X12" s="97" t="s">
        <v>79</v>
      </c>
      <c r="Y12" s="113"/>
      <c r="Z12" s="97"/>
      <c r="AA12" s="110"/>
      <c r="AB12" s="111">
        <v>0</v>
      </c>
      <c r="AC12" s="112"/>
      <c r="AD12" s="113"/>
      <c r="AE12" s="111">
        <v>0</v>
      </c>
      <c r="AF12" s="112"/>
      <c r="AG12" s="113"/>
      <c r="AH12" s="109">
        <f t="shared" si="0"/>
        <v>0</v>
      </c>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14.65" customHeight="1" x14ac:dyDescent="0.25">
      <c r="B13" s="96" t="s">
        <v>1662</v>
      </c>
      <c r="C13" s="96" t="s">
        <v>1691</v>
      </c>
      <c r="D13" s="97" t="s">
        <v>72</v>
      </c>
      <c r="E13" s="114" t="s">
        <v>73</v>
      </c>
      <c r="F13" s="96" t="s">
        <v>1692</v>
      </c>
      <c r="G13" s="96" t="s">
        <v>1693</v>
      </c>
      <c r="H13" s="114" t="s">
        <v>76</v>
      </c>
      <c r="I13" s="98" t="s">
        <v>1694</v>
      </c>
      <c r="J13" s="108" t="s">
        <v>78</v>
      </c>
      <c r="K13" s="97" t="s">
        <v>79</v>
      </c>
      <c r="L13" s="97" t="s">
        <v>79</v>
      </c>
      <c r="M13" s="109" t="s">
        <v>78</v>
      </c>
      <c r="N13" s="109" t="s">
        <v>78</v>
      </c>
      <c r="O13" s="109">
        <v>0</v>
      </c>
      <c r="P13" s="109">
        <v>0</v>
      </c>
      <c r="Q13" s="116">
        <v>0</v>
      </c>
      <c r="R13" s="109">
        <v>0</v>
      </c>
      <c r="S13" s="97" t="s">
        <v>90</v>
      </c>
      <c r="T13" s="97" t="s">
        <v>91</v>
      </c>
      <c r="U13" s="97" t="s">
        <v>81</v>
      </c>
      <c r="V13" s="97" t="s">
        <v>98</v>
      </c>
      <c r="W13" s="97" t="s">
        <v>79</v>
      </c>
      <c r="X13" s="97" t="s">
        <v>79</v>
      </c>
      <c r="Y13" s="113"/>
      <c r="Z13" s="97"/>
      <c r="AA13" s="110"/>
      <c r="AB13" s="111">
        <v>0</v>
      </c>
      <c r="AC13" s="112"/>
      <c r="AD13" s="113"/>
      <c r="AE13" s="111">
        <v>0</v>
      </c>
      <c r="AF13" s="112"/>
      <c r="AG13" s="113"/>
      <c r="AH13" s="109">
        <f t="shared" si="0"/>
        <v>0</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14.65" customHeight="1" x14ac:dyDescent="0.25">
      <c r="B14" s="96" t="s">
        <v>1662</v>
      </c>
      <c r="C14" s="96" t="s">
        <v>1695</v>
      </c>
      <c r="D14" s="97" t="s">
        <v>72</v>
      </c>
      <c r="E14" s="114" t="s">
        <v>73</v>
      </c>
      <c r="F14" s="96" t="s">
        <v>1696</v>
      </c>
      <c r="G14" s="96" t="s">
        <v>1697</v>
      </c>
      <c r="H14" s="114" t="s">
        <v>76</v>
      </c>
      <c r="I14" s="98" t="s">
        <v>1698</v>
      </c>
      <c r="J14" s="108" t="s">
        <v>78</v>
      </c>
      <c r="K14" s="97" t="s">
        <v>79</v>
      </c>
      <c r="L14" s="97" t="s">
        <v>79</v>
      </c>
      <c r="M14" s="109" t="s">
        <v>78</v>
      </c>
      <c r="N14" s="109" t="s">
        <v>78</v>
      </c>
      <c r="O14" s="109">
        <v>0</v>
      </c>
      <c r="P14" s="109">
        <v>0</v>
      </c>
      <c r="Q14" s="116">
        <v>0</v>
      </c>
      <c r="R14" s="109">
        <v>0</v>
      </c>
      <c r="S14" s="97" t="s">
        <v>90</v>
      </c>
      <c r="T14" s="97" t="s">
        <v>91</v>
      </c>
      <c r="U14" s="97" t="s">
        <v>81</v>
      </c>
      <c r="V14" s="97" t="s">
        <v>98</v>
      </c>
      <c r="W14" s="97" t="s">
        <v>79</v>
      </c>
      <c r="X14" s="97" t="s">
        <v>79</v>
      </c>
      <c r="Y14" s="113"/>
      <c r="Z14" s="97"/>
      <c r="AA14" s="110"/>
      <c r="AB14" s="111">
        <v>0</v>
      </c>
      <c r="AC14" s="112"/>
      <c r="AD14" s="113"/>
      <c r="AE14" s="111">
        <v>0</v>
      </c>
      <c r="AF14" s="112"/>
      <c r="AG14" s="113"/>
      <c r="AH14" s="109">
        <f t="shared" si="0"/>
        <v>0</v>
      </c>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30" x14ac:dyDescent="0.25">
      <c r="B15" s="96" t="s">
        <v>1662</v>
      </c>
      <c r="C15" s="96" t="s">
        <v>1699</v>
      </c>
      <c r="D15" s="97" t="s">
        <v>72</v>
      </c>
      <c r="E15" s="114" t="s">
        <v>73</v>
      </c>
      <c r="F15" s="96" t="s">
        <v>1700</v>
      </c>
      <c r="G15" s="96" t="s">
        <v>1701</v>
      </c>
      <c r="H15" s="114" t="s">
        <v>76</v>
      </c>
      <c r="I15" s="98" t="s">
        <v>1702</v>
      </c>
      <c r="J15" s="108" t="s">
        <v>78</v>
      </c>
      <c r="K15" s="97" t="s">
        <v>79</v>
      </c>
      <c r="L15" s="97" t="s">
        <v>79</v>
      </c>
      <c r="M15" s="109" t="s">
        <v>78</v>
      </c>
      <c r="N15" s="109" t="s">
        <v>78</v>
      </c>
      <c r="O15" s="109">
        <v>0</v>
      </c>
      <c r="P15" s="109">
        <v>0</v>
      </c>
      <c r="Q15" s="116">
        <v>0</v>
      </c>
      <c r="R15" s="109">
        <v>0</v>
      </c>
      <c r="S15" s="97" t="s">
        <v>90</v>
      </c>
      <c r="T15" s="97" t="s">
        <v>91</v>
      </c>
      <c r="U15" s="97" t="s">
        <v>81</v>
      </c>
      <c r="V15" s="97" t="s">
        <v>98</v>
      </c>
      <c r="W15" s="97" t="s">
        <v>79</v>
      </c>
      <c r="X15" s="97" t="s">
        <v>79</v>
      </c>
      <c r="Y15" s="113"/>
      <c r="Z15" s="97"/>
      <c r="AA15" s="110"/>
      <c r="AB15" s="111">
        <v>0</v>
      </c>
      <c r="AC15" s="112"/>
      <c r="AD15" s="113"/>
      <c r="AE15" s="111">
        <v>0</v>
      </c>
      <c r="AF15" s="112"/>
      <c r="AG15" s="113"/>
      <c r="AH15" s="109">
        <f t="shared" si="0"/>
        <v>0</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30" x14ac:dyDescent="0.25">
      <c r="B16" s="96" t="s">
        <v>1662</v>
      </c>
      <c r="C16" s="96" t="s">
        <v>1699</v>
      </c>
      <c r="D16" s="97" t="s">
        <v>72</v>
      </c>
      <c r="E16" s="114" t="s">
        <v>73</v>
      </c>
      <c r="F16" s="96" t="s">
        <v>1703</v>
      </c>
      <c r="G16" s="96" t="s">
        <v>1704</v>
      </c>
      <c r="H16" s="114" t="s">
        <v>76</v>
      </c>
      <c r="I16" s="98" t="s">
        <v>1705</v>
      </c>
      <c r="J16" s="108" t="s">
        <v>78</v>
      </c>
      <c r="K16" s="97" t="s">
        <v>79</v>
      </c>
      <c r="L16" s="97" t="s">
        <v>79</v>
      </c>
      <c r="M16" s="109" t="s">
        <v>78</v>
      </c>
      <c r="N16" s="109" t="s">
        <v>78</v>
      </c>
      <c r="O16" s="109">
        <v>0</v>
      </c>
      <c r="P16" s="109">
        <v>0</v>
      </c>
      <c r="Q16" s="116">
        <v>0</v>
      </c>
      <c r="R16" s="109">
        <v>0</v>
      </c>
      <c r="S16" s="97" t="s">
        <v>90</v>
      </c>
      <c r="T16" s="97" t="s">
        <v>91</v>
      </c>
      <c r="U16" s="97" t="s">
        <v>81</v>
      </c>
      <c r="V16" s="97" t="s">
        <v>98</v>
      </c>
      <c r="W16" s="97" t="s">
        <v>79</v>
      </c>
      <c r="X16" s="97" t="s">
        <v>79</v>
      </c>
      <c r="Y16" s="113"/>
      <c r="Z16" s="97"/>
      <c r="AA16" s="110"/>
      <c r="AB16" s="111">
        <v>0</v>
      </c>
      <c r="AC16" s="112"/>
      <c r="AD16" s="113"/>
      <c r="AE16" s="111">
        <v>0</v>
      </c>
      <c r="AF16" s="112"/>
      <c r="AG16" s="113"/>
      <c r="AH16" s="109">
        <f t="shared" si="0"/>
        <v>0</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30" x14ac:dyDescent="0.25">
      <c r="B17" s="96" t="s">
        <v>1662</v>
      </c>
      <c r="C17" s="96" t="s">
        <v>1706</v>
      </c>
      <c r="D17" s="97" t="s">
        <v>72</v>
      </c>
      <c r="E17" s="114" t="s">
        <v>73</v>
      </c>
      <c r="F17" s="96" t="s">
        <v>1707</v>
      </c>
      <c r="G17" s="96" t="s">
        <v>1708</v>
      </c>
      <c r="H17" s="114" t="s">
        <v>76</v>
      </c>
      <c r="I17" s="98" t="s">
        <v>1709</v>
      </c>
      <c r="J17" s="108" t="s">
        <v>78</v>
      </c>
      <c r="K17" s="97" t="s">
        <v>79</v>
      </c>
      <c r="L17" s="97" t="s">
        <v>79</v>
      </c>
      <c r="M17" s="109" t="s">
        <v>78</v>
      </c>
      <c r="N17" s="109" t="s">
        <v>78</v>
      </c>
      <c r="O17" s="109">
        <v>0</v>
      </c>
      <c r="P17" s="109">
        <v>0</v>
      </c>
      <c r="Q17" s="116">
        <v>0</v>
      </c>
      <c r="R17" s="109">
        <v>0</v>
      </c>
      <c r="S17" s="97" t="s">
        <v>90</v>
      </c>
      <c r="T17" s="97" t="s">
        <v>91</v>
      </c>
      <c r="U17" s="97" t="s">
        <v>81</v>
      </c>
      <c r="V17" s="97" t="s">
        <v>98</v>
      </c>
      <c r="W17" s="97" t="s">
        <v>79</v>
      </c>
      <c r="X17" s="97" t="s">
        <v>79</v>
      </c>
      <c r="Y17" s="113"/>
      <c r="Z17" s="97"/>
      <c r="AA17" s="110"/>
      <c r="AB17" s="111">
        <v>0</v>
      </c>
      <c r="AC17" s="112"/>
      <c r="AD17" s="113"/>
      <c r="AE17" s="111">
        <v>0</v>
      </c>
      <c r="AF17" s="112"/>
      <c r="AG17" s="113"/>
      <c r="AH17" s="109">
        <f t="shared" si="0"/>
        <v>0</v>
      </c>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ht="30" x14ac:dyDescent="0.25">
      <c r="B18" s="96" t="s">
        <v>1662</v>
      </c>
      <c r="C18" s="96" t="s">
        <v>1706</v>
      </c>
      <c r="D18" s="97" t="s">
        <v>72</v>
      </c>
      <c r="E18" s="114" t="s">
        <v>73</v>
      </c>
      <c r="F18" s="96" t="s">
        <v>1710</v>
      </c>
      <c r="G18" s="96" t="s">
        <v>1711</v>
      </c>
      <c r="H18" s="114" t="s">
        <v>76</v>
      </c>
      <c r="I18" s="98" t="s">
        <v>1712</v>
      </c>
      <c r="J18" s="108" t="s">
        <v>78</v>
      </c>
      <c r="K18" s="97" t="s">
        <v>79</v>
      </c>
      <c r="L18" s="97" t="s">
        <v>79</v>
      </c>
      <c r="M18" s="109" t="s">
        <v>78</v>
      </c>
      <c r="N18" s="109" t="s">
        <v>78</v>
      </c>
      <c r="O18" s="109">
        <v>0</v>
      </c>
      <c r="P18" s="109">
        <v>0</v>
      </c>
      <c r="Q18" s="116">
        <v>0</v>
      </c>
      <c r="R18" s="109">
        <v>0</v>
      </c>
      <c r="S18" s="97" t="s">
        <v>90</v>
      </c>
      <c r="T18" s="97" t="s">
        <v>91</v>
      </c>
      <c r="U18" s="97" t="s">
        <v>81</v>
      </c>
      <c r="V18" s="97" t="s">
        <v>98</v>
      </c>
      <c r="W18" s="97" t="s">
        <v>79</v>
      </c>
      <c r="X18" s="97" t="s">
        <v>79</v>
      </c>
      <c r="Y18" s="113"/>
      <c r="Z18" s="97"/>
      <c r="AA18" s="110"/>
      <c r="AB18" s="111">
        <v>0</v>
      </c>
      <c r="AC18" s="112"/>
      <c r="AD18" s="113"/>
      <c r="AE18" s="111">
        <v>0</v>
      </c>
      <c r="AF18" s="112"/>
      <c r="AG18" s="113"/>
      <c r="AH18" s="109">
        <f t="shared" si="0"/>
        <v>0</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30" x14ac:dyDescent="0.25">
      <c r="B19" s="96" t="s">
        <v>1662</v>
      </c>
      <c r="C19" s="96" t="s">
        <v>1670</v>
      </c>
      <c r="D19" s="97" t="s">
        <v>72</v>
      </c>
      <c r="E19" s="114" t="s">
        <v>73</v>
      </c>
      <c r="F19" s="96" t="s">
        <v>1713</v>
      </c>
      <c r="G19" s="96" t="s">
        <v>1714</v>
      </c>
      <c r="H19" s="114" t="s">
        <v>76</v>
      </c>
      <c r="I19" s="98" t="s">
        <v>1715</v>
      </c>
      <c r="J19" s="108" t="s">
        <v>78</v>
      </c>
      <c r="K19" s="97" t="s">
        <v>79</v>
      </c>
      <c r="L19" s="97" t="s">
        <v>79</v>
      </c>
      <c r="M19" s="109" t="s">
        <v>78</v>
      </c>
      <c r="N19" s="109" t="s">
        <v>78</v>
      </c>
      <c r="O19" s="109">
        <v>0</v>
      </c>
      <c r="P19" s="109">
        <v>0</v>
      </c>
      <c r="Q19" s="116">
        <v>0</v>
      </c>
      <c r="R19" s="109">
        <v>0</v>
      </c>
      <c r="S19" s="97" t="s">
        <v>90</v>
      </c>
      <c r="T19" s="97" t="s">
        <v>91</v>
      </c>
      <c r="U19" s="97" t="s">
        <v>81</v>
      </c>
      <c r="V19" s="97" t="s">
        <v>98</v>
      </c>
      <c r="W19" s="97" t="s">
        <v>79</v>
      </c>
      <c r="X19" s="97" t="s">
        <v>79</v>
      </c>
      <c r="Y19" s="113"/>
      <c r="Z19" s="97"/>
      <c r="AA19" s="110"/>
      <c r="AB19" s="111">
        <v>0</v>
      </c>
      <c r="AC19" s="112"/>
      <c r="AD19" s="113"/>
      <c r="AE19" s="111">
        <v>0</v>
      </c>
      <c r="AF19" s="112"/>
      <c r="AG19" s="113"/>
      <c r="AH19" s="109">
        <f t="shared" si="0"/>
        <v>0</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ht="30" x14ac:dyDescent="0.25">
      <c r="B20" s="206" t="s">
        <v>1662</v>
      </c>
      <c r="C20" s="206" t="s">
        <v>1716</v>
      </c>
      <c r="D20" s="114" t="s">
        <v>85</v>
      </c>
      <c r="E20" s="114" t="s">
        <v>93</v>
      </c>
      <c r="F20" s="206" t="s">
        <v>1717</v>
      </c>
      <c r="G20" s="168" t="s">
        <v>1718</v>
      </c>
      <c r="H20" s="114" t="s">
        <v>96</v>
      </c>
      <c r="I20" s="169"/>
      <c r="J20" s="108" t="s">
        <v>78</v>
      </c>
      <c r="K20" s="97" t="s">
        <v>79</v>
      </c>
      <c r="L20" s="97" t="s">
        <v>79</v>
      </c>
      <c r="M20" s="109" t="s">
        <v>78</v>
      </c>
      <c r="N20" s="109" t="s">
        <v>78</v>
      </c>
      <c r="O20" s="109">
        <v>0</v>
      </c>
      <c r="P20" s="109">
        <v>0</v>
      </c>
      <c r="Q20" s="116">
        <v>0</v>
      </c>
      <c r="R20" s="109">
        <v>0</v>
      </c>
      <c r="S20" s="97" t="s">
        <v>90</v>
      </c>
      <c r="T20" s="97" t="s">
        <v>91</v>
      </c>
      <c r="U20" s="97" t="s">
        <v>81</v>
      </c>
      <c r="V20" s="97" t="s">
        <v>98</v>
      </c>
      <c r="W20" s="97" t="s">
        <v>79</v>
      </c>
      <c r="X20" s="97" t="s">
        <v>79</v>
      </c>
      <c r="Y20" s="113"/>
      <c r="Z20" s="97"/>
      <c r="AA20" s="110"/>
      <c r="AB20" s="111">
        <v>0</v>
      </c>
      <c r="AC20" s="112"/>
      <c r="AD20" s="113"/>
      <c r="AE20" s="111">
        <v>0</v>
      </c>
      <c r="AF20" s="112"/>
      <c r="AG20" s="113"/>
      <c r="AH20" s="109">
        <f t="shared" si="0"/>
        <v>0</v>
      </c>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45" x14ac:dyDescent="0.25">
      <c r="B21" s="206" t="s">
        <v>1662</v>
      </c>
      <c r="C21" s="206" t="s">
        <v>1719</v>
      </c>
      <c r="D21" s="114" t="s">
        <v>85</v>
      </c>
      <c r="E21" s="114" t="s">
        <v>93</v>
      </c>
      <c r="F21" s="206" t="s">
        <v>1720</v>
      </c>
      <c r="G21" s="168" t="s">
        <v>1721</v>
      </c>
      <c r="H21" s="114" t="s">
        <v>96</v>
      </c>
      <c r="I21" s="169"/>
      <c r="J21" s="166" t="s">
        <v>183</v>
      </c>
      <c r="K21" s="97" t="s">
        <v>90</v>
      </c>
      <c r="L21" s="97" t="s">
        <v>90</v>
      </c>
      <c r="M21" s="109" t="s">
        <v>96</v>
      </c>
      <c r="N21" s="362" t="s">
        <v>424</v>
      </c>
      <c r="O21" s="109">
        <v>18147992</v>
      </c>
      <c r="P21" s="109">
        <v>432142856</v>
      </c>
      <c r="Q21" s="116">
        <v>1060.8</v>
      </c>
      <c r="R21" s="109">
        <f>+O21/Q21</f>
        <v>17107.835595776774</v>
      </c>
      <c r="S21" s="97" t="s">
        <v>90</v>
      </c>
      <c r="T21" s="97" t="s">
        <v>91</v>
      </c>
      <c r="U21" s="97" t="s">
        <v>81</v>
      </c>
      <c r="V21" s="97" t="s">
        <v>98</v>
      </c>
      <c r="W21" s="97" t="s">
        <v>79</v>
      </c>
      <c r="X21" s="97" t="s">
        <v>79</v>
      </c>
      <c r="Y21" s="113">
        <v>45509</v>
      </c>
      <c r="Z21" s="97"/>
      <c r="AA21" s="110"/>
      <c r="AB21" s="111">
        <v>0</v>
      </c>
      <c r="AC21" s="112"/>
      <c r="AD21" s="113"/>
      <c r="AE21" s="111">
        <v>0</v>
      </c>
      <c r="AF21" s="112"/>
      <c r="AG21" s="113"/>
      <c r="AH21" s="109">
        <f t="shared" si="0"/>
        <v>0</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ht="30" x14ac:dyDescent="0.25">
      <c r="B22" s="206" t="s">
        <v>1662</v>
      </c>
      <c r="C22" s="206" t="s">
        <v>1722</v>
      </c>
      <c r="D22" s="114" t="s">
        <v>85</v>
      </c>
      <c r="E22" s="114" t="s">
        <v>93</v>
      </c>
      <c r="F22" s="206" t="s">
        <v>1720</v>
      </c>
      <c r="G22" s="168" t="s">
        <v>1723</v>
      </c>
      <c r="H22" s="114" t="s">
        <v>96</v>
      </c>
      <c r="I22" s="169"/>
      <c r="J22" s="108" t="s">
        <v>78</v>
      </c>
      <c r="K22" s="97" t="s">
        <v>79</v>
      </c>
      <c r="L22" s="97" t="s">
        <v>79</v>
      </c>
      <c r="M22" s="109" t="s">
        <v>78</v>
      </c>
      <c r="N22" s="109" t="s">
        <v>78</v>
      </c>
      <c r="O22" s="109">
        <v>0</v>
      </c>
      <c r="P22" s="109">
        <v>0</v>
      </c>
      <c r="Q22" s="116">
        <v>0</v>
      </c>
      <c r="R22" s="109">
        <v>0</v>
      </c>
      <c r="S22" s="97" t="s">
        <v>90</v>
      </c>
      <c r="T22" s="97" t="s">
        <v>91</v>
      </c>
      <c r="U22" s="97" t="s">
        <v>81</v>
      </c>
      <c r="V22" s="97" t="s">
        <v>98</v>
      </c>
      <c r="W22" s="97" t="s">
        <v>79</v>
      </c>
      <c r="X22" s="97" t="s">
        <v>79</v>
      </c>
      <c r="Y22" s="113">
        <v>45509</v>
      </c>
      <c r="Z22" s="97"/>
      <c r="AA22" s="110"/>
      <c r="AB22" s="111">
        <v>0</v>
      </c>
      <c r="AC22" s="112"/>
      <c r="AD22" s="113"/>
      <c r="AE22" s="111">
        <v>0</v>
      </c>
      <c r="AF22" s="112"/>
      <c r="AG22" s="113"/>
      <c r="AH22" s="109">
        <f t="shared" si="0"/>
        <v>0</v>
      </c>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ht="45" x14ac:dyDescent="0.25">
      <c r="B23" s="206" t="s">
        <v>1662</v>
      </c>
      <c r="C23" s="206" t="s">
        <v>1724</v>
      </c>
      <c r="D23" s="114" t="s">
        <v>85</v>
      </c>
      <c r="E23" s="114" t="s">
        <v>93</v>
      </c>
      <c r="F23" s="206" t="s">
        <v>1725</v>
      </c>
      <c r="G23" s="168" t="s">
        <v>1726</v>
      </c>
      <c r="H23" s="114" t="s">
        <v>96</v>
      </c>
      <c r="I23" s="169"/>
      <c r="J23" s="166" t="s">
        <v>183</v>
      </c>
      <c r="K23" s="97" t="s">
        <v>90</v>
      </c>
      <c r="L23" s="97" t="s">
        <v>79</v>
      </c>
      <c r="M23" s="109" t="s">
        <v>96</v>
      </c>
      <c r="N23" s="362" t="s">
        <v>424</v>
      </c>
      <c r="O23" s="109">
        <v>18147992</v>
      </c>
      <c r="P23" s="109">
        <v>432142856</v>
      </c>
      <c r="Q23" s="116">
        <v>0</v>
      </c>
      <c r="R23" s="109">
        <v>0</v>
      </c>
      <c r="S23" s="97" t="s">
        <v>90</v>
      </c>
      <c r="T23" s="97" t="s">
        <v>91</v>
      </c>
      <c r="U23" s="97" t="s">
        <v>81</v>
      </c>
      <c r="V23" s="97" t="s">
        <v>98</v>
      </c>
      <c r="W23" s="97" t="s">
        <v>79</v>
      </c>
      <c r="X23" s="97" t="s">
        <v>79</v>
      </c>
      <c r="Y23" s="113">
        <v>45509</v>
      </c>
      <c r="Z23" s="97"/>
      <c r="AA23" s="110"/>
      <c r="AB23" s="111">
        <v>0</v>
      </c>
      <c r="AC23" s="112"/>
      <c r="AD23" s="113"/>
      <c r="AE23" s="111">
        <v>0</v>
      </c>
      <c r="AF23" s="112"/>
      <c r="AG23" s="113"/>
      <c r="AH23" s="109">
        <f t="shared" si="0"/>
        <v>0</v>
      </c>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ht="30" x14ac:dyDescent="0.25">
      <c r="B24" s="206" t="s">
        <v>1662</v>
      </c>
      <c r="C24" s="206" t="s">
        <v>1727</v>
      </c>
      <c r="D24" s="114" t="s">
        <v>85</v>
      </c>
      <c r="E24" s="114" t="s">
        <v>93</v>
      </c>
      <c r="F24" s="206" t="s">
        <v>1728</v>
      </c>
      <c r="G24" s="168" t="s">
        <v>1729</v>
      </c>
      <c r="H24" s="114" t="s">
        <v>96</v>
      </c>
      <c r="I24" s="169"/>
      <c r="J24" s="108" t="s">
        <v>78</v>
      </c>
      <c r="K24" s="97" t="s">
        <v>79</v>
      </c>
      <c r="L24" s="97" t="s">
        <v>79</v>
      </c>
      <c r="M24" s="109" t="s">
        <v>78</v>
      </c>
      <c r="N24" s="109" t="s">
        <v>78</v>
      </c>
      <c r="O24" s="109">
        <v>0</v>
      </c>
      <c r="P24" s="109">
        <v>0</v>
      </c>
      <c r="Q24" s="116">
        <v>0</v>
      </c>
      <c r="R24" s="109">
        <v>0</v>
      </c>
      <c r="S24" s="97" t="s">
        <v>90</v>
      </c>
      <c r="T24" s="97" t="s">
        <v>91</v>
      </c>
      <c r="U24" s="97" t="s">
        <v>81</v>
      </c>
      <c r="V24" s="97" t="s">
        <v>98</v>
      </c>
      <c r="W24" s="97" t="s">
        <v>79</v>
      </c>
      <c r="X24" s="97" t="s">
        <v>79</v>
      </c>
      <c r="Y24" s="113"/>
      <c r="Z24" s="97"/>
      <c r="AA24" s="110"/>
      <c r="AB24" s="111">
        <v>0</v>
      </c>
      <c r="AC24" s="112"/>
      <c r="AD24" s="113"/>
      <c r="AE24" s="111">
        <v>0</v>
      </c>
      <c r="AF24" s="112"/>
      <c r="AG24" s="113"/>
      <c r="AH24" s="109">
        <f t="shared" si="0"/>
        <v>0</v>
      </c>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206" t="s">
        <v>1662</v>
      </c>
      <c r="C25" s="206" t="s">
        <v>1730</v>
      </c>
      <c r="D25" s="114" t="s">
        <v>85</v>
      </c>
      <c r="E25" s="114" t="s">
        <v>93</v>
      </c>
      <c r="F25" s="206" t="s">
        <v>1717</v>
      </c>
      <c r="G25" s="168" t="s">
        <v>1718</v>
      </c>
      <c r="H25" s="114" t="s">
        <v>96</v>
      </c>
      <c r="I25" s="169"/>
      <c r="J25" s="108" t="s">
        <v>78</v>
      </c>
      <c r="K25" s="97" t="s">
        <v>79</v>
      </c>
      <c r="L25" s="97" t="s">
        <v>79</v>
      </c>
      <c r="M25" s="109" t="s">
        <v>78</v>
      </c>
      <c r="N25" s="109" t="s">
        <v>78</v>
      </c>
      <c r="O25" s="109">
        <v>0</v>
      </c>
      <c r="P25" s="109">
        <v>0</v>
      </c>
      <c r="Q25" s="116">
        <v>0</v>
      </c>
      <c r="R25" s="109">
        <v>0</v>
      </c>
      <c r="S25" s="97" t="s">
        <v>90</v>
      </c>
      <c r="T25" s="97" t="s">
        <v>91</v>
      </c>
      <c r="U25" s="97" t="s">
        <v>81</v>
      </c>
      <c r="V25" s="97" t="s">
        <v>98</v>
      </c>
      <c r="W25" s="97" t="s">
        <v>79</v>
      </c>
      <c r="X25" s="97" t="s">
        <v>79</v>
      </c>
      <c r="Y25" s="113"/>
      <c r="Z25" s="97"/>
      <c r="AA25" s="110"/>
      <c r="AB25" s="111">
        <v>0</v>
      </c>
      <c r="AC25" s="112"/>
      <c r="AD25" s="113"/>
      <c r="AE25" s="111">
        <v>0</v>
      </c>
      <c r="AF25" s="112"/>
      <c r="AG25" s="113"/>
      <c r="AH25" s="109">
        <f t="shared" si="0"/>
        <v>0</v>
      </c>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s="121" customFormat="1" x14ac:dyDescent="0.25">
      <c r="B26" s="206" t="s">
        <v>1662</v>
      </c>
      <c r="C26" s="206" t="s">
        <v>1731</v>
      </c>
      <c r="D26" s="114" t="s">
        <v>85</v>
      </c>
      <c r="E26" s="114" t="s">
        <v>93</v>
      </c>
      <c r="F26" s="206" t="s">
        <v>1717</v>
      </c>
      <c r="G26" s="168" t="s">
        <v>1732</v>
      </c>
      <c r="H26" s="114" t="s">
        <v>96</v>
      </c>
      <c r="I26" s="169"/>
      <c r="J26" s="108" t="s">
        <v>78</v>
      </c>
      <c r="K26" s="97" t="s">
        <v>79</v>
      </c>
      <c r="L26" s="97" t="s">
        <v>79</v>
      </c>
      <c r="M26" s="109" t="s">
        <v>78</v>
      </c>
      <c r="N26" s="109" t="s">
        <v>78</v>
      </c>
      <c r="O26" s="109">
        <v>0</v>
      </c>
      <c r="P26" s="109">
        <v>0</v>
      </c>
      <c r="Q26" s="116">
        <v>0</v>
      </c>
      <c r="R26" s="109">
        <v>0</v>
      </c>
      <c r="S26" s="97" t="s">
        <v>90</v>
      </c>
      <c r="T26" s="97" t="s">
        <v>97</v>
      </c>
      <c r="U26" s="97" t="s">
        <v>98</v>
      </c>
      <c r="V26" s="97" t="s">
        <v>415</v>
      </c>
      <c r="W26" s="97" t="s">
        <v>90</v>
      </c>
      <c r="X26" s="97" t="s">
        <v>90</v>
      </c>
      <c r="Y26" s="113"/>
      <c r="Z26" s="97" t="s">
        <v>83</v>
      </c>
      <c r="AA26" s="110" t="s">
        <v>1733</v>
      </c>
      <c r="AB26" s="111">
        <v>124703511</v>
      </c>
      <c r="AC26" s="401">
        <v>2716</v>
      </c>
      <c r="AD26" s="113">
        <v>45467</v>
      </c>
      <c r="AE26" s="111">
        <v>0</v>
      </c>
      <c r="AF26" s="112"/>
      <c r="AG26" s="113"/>
      <c r="AH26" s="109">
        <f t="shared" ref="AH26" si="1">+AB26+AE26</f>
        <v>124703511</v>
      </c>
      <c r="AI26" s="114" t="s">
        <v>891</v>
      </c>
      <c r="AJ26" s="114"/>
      <c r="AK26" s="114"/>
      <c r="AL26" s="109"/>
      <c r="AM26" s="114"/>
      <c r="AN26" s="114"/>
      <c r="AO26" s="114"/>
      <c r="AP26" s="109"/>
      <c r="AQ26" s="113"/>
      <c r="AR26" s="113"/>
      <c r="AS26" s="109"/>
      <c r="AT26" s="115"/>
      <c r="AU26" s="109"/>
      <c r="AV26" s="116"/>
      <c r="AW26" s="117"/>
      <c r="AX26" s="118"/>
      <c r="AY26" s="109"/>
      <c r="AZ26" s="117"/>
      <c r="BA26" s="117"/>
      <c r="BB26" s="117"/>
      <c r="BC26" s="114"/>
      <c r="BD26" s="109"/>
      <c r="BE26" s="117"/>
      <c r="BF26" s="117"/>
      <c r="BG26" s="118"/>
      <c r="BH26" s="109"/>
      <c r="BI26" s="117"/>
      <c r="BJ26" s="119"/>
      <c r="BK26" s="117"/>
      <c r="BL26" s="117"/>
      <c r="BM26" s="109"/>
      <c r="BN26" s="120"/>
      <c r="BO26" s="109"/>
      <c r="BP26" s="110"/>
    </row>
    <row r="27" spans="2:68" s="121" customFormat="1" ht="30" x14ac:dyDescent="0.25">
      <c r="B27" s="96" t="s">
        <v>1662</v>
      </c>
      <c r="C27" s="96" t="s">
        <v>1731</v>
      </c>
      <c r="D27" s="114" t="s">
        <v>110</v>
      </c>
      <c r="E27" s="114" t="s">
        <v>111</v>
      </c>
      <c r="F27" s="96" t="s">
        <v>1734</v>
      </c>
      <c r="G27" s="96" t="s">
        <v>1735</v>
      </c>
      <c r="H27" s="114" t="s">
        <v>114</v>
      </c>
      <c r="I27" s="96" t="s">
        <v>1736</v>
      </c>
      <c r="J27" s="108" t="s">
        <v>78</v>
      </c>
      <c r="K27" s="97" t="s">
        <v>79</v>
      </c>
      <c r="L27" s="97" t="s">
        <v>79</v>
      </c>
      <c r="M27" s="109" t="s">
        <v>78</v>
      </c>
      <c r="N27" s="109" t="s">
        <v>78</v>
      </c>
      <c r="O27" s="109">
        <v>0</v>
      </c>
      <c r="P27" s="109">
        <v>0</v>
      </c>
      <c r="Q27" s="116">
        <v>0</v>
      </c>
      <c r="R27" s="109">
        <v>0</v>
      </c>
      <c r="S27" s="97" t="s">
        <v>90</v>
      </c>
      <c r="T27" s="97" t="s">
        <v>91</v>
      </c>
      <c r="U27" s="97" t="s">
        <v>81</v>
      </c>
      <c r="V27" s="97" t="s">
        <v>98</v>
      </c>
      <c r="W27" s="97" t="s">
        <v>79</v>
      </c>
      <c r="X27" s="97" t="s">
        <v>79</v>
      </c>
      <c r="Y27" s="113"/>
      <c r="Z27" s="97"/>
      <c r="AA27" s="110"/>
      <c r="AB27" s="111">
        <v>0</v>
      </c>
      <c r="AC27" s="112"/>
      <c r="AD27" s="113"/>
      <c r="AE27" s="111">
        <v>0</v>
      </c>
      <c r="AF27" s="112"/>
      <c r="AG27" s="113"/>
      <c r="AH27" s="109">
        <f t="shared" ref="AH27:AH30" si="2">+AB27+AE27</f>
        <v>0</v>
      </c>
      <c r="AI27" s="114"/>
      <c r="AJ27" s="114"/>
      <c r="AK27" s="114"/>
      <c r="AL27" s="109"/>
      <c r="AM27" s="114"/>
      <c r="AN27" s="114"/>
      <c r="AO27" s="114"/>
      <c r="AP27" s="109"/>
      <c r="AQ27" s="113"/>
      <c r="AR27" s="113"/>
      <c r="AS27" s="109"/>
      <c r="AT27" s="115"/>
      <c r="AU27" s="109"/>
      <c r="AV27" s="116"/>
      <c r="AW27" s="117"/>
      <c r="AX27" s="118"/>
      <c r="AY27" s="109"/>
      <c r="AZ27" s="117"/>
      <c r="BA27" s="117"/>
      <c r="BB27" s="117"/>
      <c r="BC27" s="114"/>
      <c r="BD27" s="109"/>
      <c r="BE27" s="117"/>
      <c r="BF27" s="117"/>
      <c r="BG27" s="118"/>
      <c r="BH27" s="109"/>
      <c r="BI27" s="117"/>
      <c r="BJ27" s="119"/>
      <c r="BK27" s="117"/>
      <c r="BL27" s="117"/>
      <c r="BM27" s="109"/>
      <c r="BN27" s="120"/>
      <c r="BO27" s="109"/>
      <c r="BP27" s="110"/>
    </row>
    <row r="28" spans="2:68" s="121" customFormat="1" ht="30" x14ac:dyDescent="0.25">
      <c r="B28" s="96" t="s">
        <v>1662</v>
      </c>
      <c r="C28" s="96" t="s">
        <v>1695</v>
      </c>
      <c r="D28" s="114" t="s">
        <v>85</v>
      </c>
      <c r="E28" s="114" t="s">
        <v>93</v>
      </c>
      <c r="F28" s="96" t="s">
        <v>1737</v>
      </c>
      <c r="G28" s="96" t="s">
        <v>1738</v>
      </c>
      <c r="H28" s="114" t="s">
        <v>114</v>
      </c>
      <c r="I28" s="98" t="s">
        <v>1739</v>
      </c>
      <c r="J28" s="108" t="s">
        <v>78</v>
      </c>
      <c r="K28" s="97" t="s">
        <v>79</v>
      </c>
      <c r="L28" s="97" t="s">
        <v>79</v>
      </c>
      <c r="M28" s="109" t="s">
        <v>78</v>
      </c>
      <c r="N28" s="109" t="s">
        <v>78</v>
      </c>
      <c r="O28" s="109">
        <v>0</v>
      </c>
      <c r="P28" s="109">
        <v>0</v>
      </c>
      <c r="Q28" s="116">
        <v>0</v>
      </c>
      <c r="R28" s="109">
        <v>0</v>
      </c>
      <c r="S28" s="97" t="s">
        <v>90</v>
      </c>
      <c r="T28" s="97" t="s">
        <v>91</v>
      </c>
      <c r="U28" s="97" t="s">
        <v>81</v>
      </c>
      <c r="V28" s="97" t="s">
        <v>98</v>
      </c>
      <c r="W28" s="97" t="s">
        <v>79</v>
      </c>
      <c r="X28" s="97" t="s">
        <v>79</v>
      </c>
      <c r="Y28" s="113"/>
      <c r="Z28" s="97"/>
      <c r="AA28" s="110"/>
      <c r="AB28" s="111">
        <v>0</v>
      </c>
      <c r="AC28" s="112"/>
      <c r="AD28" s="113"/>
      <c r="AE28" s="111">
        <v>0</v>
      </c>
      <c r="AF28" s="112"/>
      <c r="AG28" s="113"/>
      <c r="AH28" s="109">
        <f t="shared" si="2"/>
        <v>0</v>
      </c>
      <c r="AI28" s="114"/>
      <c r="AJ28" s="114"/>
      <c r="AK28" s="114"/>
      <c r="AL28" s="109"/>
      <c r="AM28" s="114"/>
      <c r="AN28" s="114"/>
      <c r="AO28" s="114"/>
      <c r="AP28" s="109"/>
      <c r="AQ28" s="113"/>
      <c r="AR28" s="113"/>
      <c r="AS28" s="109"/>
      <c r="AT28" s="115"/>
      <c r="AU28" s="109"/>
      <c r="AV28" s="116"/>
      <c r="AW28" s="117"/>
      <c r="AX28" s="118"/>
      <c r="AY28" s="109"/>
      <c r="AZ28" s="117"/>
      <c r="BA28" s="117"/>
      <c r="BB28" s="117"/>
      <c r="BC28" s="114"/>
      <c r="BD28" s="109"/>
      <c r="BE28" s="117"/>
      <c r="BF28" s="117"/>
      <c r="BG28" s="118"/>
      <c r="BH28" s="109"/>
      <c r="BI28" s="117"/>
      <c r="BJ28" s="119"/>
      <c r="BK28" s="117"/>
      <c r="BL28" s="117"/>
      <c r="BM28" s="109"/>
      <c r="BN28" s="120"/>
      <c r="BO28" s="109"/>
      <c r="BP28" s="110"/>
    </row>
    <row r="29" spans="2:68" s="121" customFormat="1" ht="30" x14ac:dyDescent="0.25">
      <c r="B29" s="96" t="s">
        <v>1662</v>
      </c>
      <c r="C29" s="96" t="s">
        <v>1740</v>
      </c>
      <c r="D29" s="114" t="s">
        <v>85</v>
      </c>
      <c r="E29" s="114" t="s">
        <v>93</v>
      </c>
      <c r="F29" s="96" t="s">
        <v>1741</v>
      </c>
      <c r="G29" s="96" t="s">
        <v>1742</v>
      </c>
      <c r="H29" s="114" t="s">
        <v>114</v>
      </c>
      <c r="I29" s="98" t="s">
        <v>1743</v>
      </c>
      <c r="J29" s="108" t="s">
        <v>78</v>
      </c>
      <c r="K29" s="97" t="s">
        <v>79</v>
      </c>
      <c r="L29" s="97" t="s">
        <v>79</v>
      </c>
      <c r="M29" s="109" t="s">
        <v>78</v>
      </c>
      <c r="N29" s="109" t="s">
        <v>78</v>
      </c>
      <c r="O29" s="109">
        <v>0</v>
      </c>
      <c r="P29" s="109">
        <v>0</v>
      </c>
      <c r="Q29" s="116">
        <v>0</v>
      </c>
      <c r="R29" s="109">
        <v>0</v>
      </c>
      <c r="S29" s="97" t="s">
        <v>90</v>
      </c>
      <c r="T29" s="97" t="s">
        <v>91</v>
      </c>
      <c r="U29" s="97" t="s">
        <v>81</v>
      </c>
      <c r="V29" s="97" t="s">
        <v>98</v>
      </c>
      <c r="W29" s="97" t="s">
        <v>79</v>
      </c>
      <c r="X29" s="97" t="s">
        <v>79</v>
      </c>
      <c r="Y29" s="113"/>
      <c r="Z29" s="97"/>
      <c r="AA29" s="110"/>
      <c r="AB29" s="111">
        <v>0</v>
      </c>
      <c r="AC29" s="112"/>
      <c r="AD29" s="113"/>
      <c r="AE29" s="111">
        <v>0</v>
      </c>
      <c r="AF29" s="112"/>
      <c r="AG29" s="113"/>
      <c r="AH29" s="109">
        <f t="shared" si="2"/>
        <v>0</v>
      </c>
      <c r="AI29" s="114"/>
      <c r="AJ29" s="114"/>
      <c r="AK29" s="114"/>
      <c r="AL29" s="109"/>
      <c r="AM29" s="114"/>
      <c r="AN29" s="114"/>
      <c r="AO29" s="114"/>
      <c r="AP29" s="109"/>
      <c r="AQ29" s="113"/>
      <c r="AR29" s="113"/>
      <c r="AS29" s="109"/>
      <c r="AT29" s="115"/>
      <c r="AU29" s="109"/>
      <c r="AV29" s="116"/>
      <c r="AW29" s="117"/>
      <c r="AX29" s="118"/>
      <c r="AY29" s="109"/>
      <c r="AZ29" s="117"/>
      <c r="BA29" s="117"/>
      <c r="BB29" s="117"/>
      <c r="BC29" s="114"/>
      <c r="BD29" s="109"/>
      <c r="BE29" s="117"/>
      <c r="BF29" s="117"/>
      <c r="BG29" s="118"/>
      <c r="BH29" s="109"/>
      <c r="BI29" s="117"/>
      <c r="BJ29" s="119"/>
      <c r="BK29" s="117"/>
      <c r="BL29" s="117"/>
      <c r="BM29" s="109"/>
      <c r="BN29" s="120"/>
      <c r="BO29" s="109"/>
      <c r="BP29" s="110"/>
    </row>
    <row r="30" spans="2:68" s="121" customFormat="1" ht="45" x14ac:dyDescent="0.25">
      <c r="B30" s="96" t="s">
        <v>1662</v>
      </c>
      <c r="C30" s="122" t="s">
        <v>1683</v>
      </c>
      <c r="D30" s="97" t="s">
        <v>85</v>
      </c>
      <c r="E30" s="114" t="s">
        <v>93</v>
      </c>
      <c r="F30" s="123" t="s">
        <v>1744</v>
      </c>
      <c r="G30" s="123" t="s">
        <v>1745</v>
      </c>
      <c r="H30" s="97" t="s">
        <v>96</v>
      </c>
      <c r="I30" s="124"/>
      <c r="J30" s="166" t="s">
        <v>183</v>
      </c>
      <c r="K30" s="97" t="s">
        <v>90</v>
      </c>
      <c r="L30" s="97" t="s">
        <v>79</v>
      </c>
      <c r="M30" s="109" t="s">
        <v>96</v>
      </c>
      <c r="N30" s="362" t="s">
        <v>424</v>
      </c>
      <c r="O30" s="109">
        <v>18147992</v>
      </c>
      <c r="P30" s="109">
        <v>432142856</v>
      </c>
      <c r="Q30" s="116">
        <v>0</v>
      </c>
      <c r="R30" s="109">
        <v>0</v>
      </c>
      <c r="S30" s="97" t="s">
        <v>90</v>
      </c>
      <c r="T30" s="97" t="s">
        <v>91</v>
      </c>
      <c r="U30" s="97" t="s">
        <v>81</v>
      </c>
      <c r="V30" s="97" t="s">
        <v>98</v>
      </c>
      <c r="W30" s="97" t="s">
        <v>79</v>
      </c>
      <c r="X30" s="97" t="s">
        <v>79</v>
      </c>
      <c r="Y30" s="113"/>
      <c r="Z30" s="97"/>
      <c r="AA30" s="110"/>
      <c r="AB30" s="111">
        <v>0</v>
      </c>
      <c r="AC30" s="112"/>
      <c r="AD30" s="113"/>
      <c r="AE30" s="111">
        <v>0</v>
      </c>
      <c r="AF30" s="112"/>
      <c r="AG30" s="113"/>
      <c r="AH30" s="109">
        <f t="shared" si="2"/>
        <v>0</v>
      </c>
      <c r="AI30" s="114"/>
      <c r="AJ30" s="114"/>
      <c r="AK30" s="114"/>
      <c r="AL30" s="109"/>
      <c r="AM30" s="114"/>
      <c r="AN30" s="114"/>
      <c r="AO30" s="114"/>
      <c r="AP30" s="109"/>
      <c r="AQ30" s="113"/>
      <c r="AR30" s="113"/>
      <c r="AS30" s="109"/>
      <c r="AT30" s="115"/>
      <c r="AU30" s="109"/>
      <c r="AV30" s="116"/>
      <c r="AW30" s="117"/>
      <c r="AX30" s="118"/>
      <c r="AY30" s="109"/>
      <c r="AZ30" s="117"/>
      <c r="BA30" s="117"/>
      <c r="BB30" s="117"/>
      <c r="BC30" s="114"/>
      <c r="BD30" s="109"/>
      <c r="BE30" s="117"/>
      <c r="BF30" s="117"/>
      <c r="BG30" s="118"/>
      <c r="BH30" s="109"/>
      <c r="BI30" s="117"/>
      <c r="BJ30" s="119"/>
      <c r="BK30" s="117"/>
      <c r="BL30" s="117"/>
      <c r="BM30" s="109"/>
      <c r="BN30" s="120"/>
      <c r="BO30" s="109"/>
      <c r="BP30" s="110"/>
    </row>
    <row r="31" spans="2:68" s="121" customFormat="1" ht="30" x14ac:dyDescent="0.25">
      <c r="B31" s="96" t="s">
        <v>1662</v>
      </c>
      <c r="C31" s="122" t="s">
        <v>1731</v>
      </c>
      <c r="D31" s="97" t="s">
        <v>110</v>
      </c>
      <c r="E31" s="97" t="s">
        <v>111</v>
      </c>
      <c r="F31" s="123" t="s">
        <v>1746</v>
      </c>
      <c r="G31" s="123" t="s">
        <v>1747</v>
      </c>
      <c r="H31" s="114" t="s">
        <v>96</v>
      </c>
      <c r="I31" s="124"/>
      <c r="J31" s="108" t="s">
        <v>78</v>
      </c>
      <c r="K31" s="97" t="s">
        <v>79</v>
      </c>
      <c r="L31" s="97" t="s">
        <v>79</v>
      </c>
      <c r="M31" s="109" t="s">
        <v>78</v>
      </c>
      <c r="N31" s="109" t="s">
        <v>78</v>
      </c>
      <c r="O31" s="109">
        <v>0</v>
      </c>
      <c r="P31" s="109">
        <v>0</v>
      </c>
      <c r="Q31" s="116">
        <v>0</v>
      </c>
      <c r="R31" s="109">
        <v>0</v>
      </c>
      <c r="S31" s="97" t="s">
        <v>90</v>
      </c>
      <c r="T31" s="97" t="s">
        <v>80</v>
      </c>
      <c r="U31" s="97" t="s">
        <v>81</v>
      </c>
      <c r="V31" s="97" t="s">
        <v>98</v>
      </c>
      <c r="W31" s="97" t="s">
        <v>79</v>
      </c>
      <c r="X31" s="97" t="s">
        <v>79</v>
      </c>
      <c r="Y31" s="113">
        <v>45509</v>
      </c>
      <c r="Z31" s="97" t="s">
        <v>83</v>
      </c>
      <c r="AA31" s="110" t="s">
        <v>1748</v>
      </c>
      <c r="AB31" s="111">
        <v>202452993</v>
      </c>
      <c r="AC31" s="401">
        <v>1867</v>
      </c>
      <c r="AD31" s="113">
        <v>45411</v>
      </c>
      <c r="AE31" s="111">
        <v>0</v>
      </c>
      <c r="AF31" s="112"/>
      <c r="AG31" s="113"/>
      <c r="AH31" s="109">
        <f t="shared" ref="AH31" si="3">+AB31+AE31</f>
        <v>202452993</v>
      </c>
      <c r="AI31" s="114" t="s">
        <v>891</v>
      </c>
      <c r="AJ31" s="114"/>
      <c r="AK31" s="114"/>
      <c r="AL31" s="109"/>
      <c r="AM31" s="114"/>
      <c r="AN31" s="114"/>
      <c r="AO31" s="114"/>
      <c r="AP31" s="109"/>
      <c r="AQ31" s="113"/>
      <c r="AR31" s="113"/>
      <c r="AS31" s="109"/>
      <c r="AT31" s="115"/>
      <c r="AU31" s="109"/>
      <c r="AV31" s="116"/>
      <c r="AW31" s="117"/>
      <c r="AX31" s="118"/>
      <c r="AY31" s="109"/>
      <c r="AZ31" s="117"/>
      <c r="BA31" s="117"/>
      <c r="BB31" s="117"/>
      <c r="BC31" s="114"/>
      <c r="BD31" s="109"/>
      <c r="BE31" s="117"/>
      <c r="BF31" s="117"/>
      <c r="BG31" s="118"/>
      <c r="BH31" s="109"/>
      <c r="BI31" s="117"/>
      <c r="BJ31" s="119"/>
      <c r="BK31" s="117"/>
      <c r="BL31" s="117"/>
      <c r="BM31" s="109"/>
      <c r="BN31" s="120"/>
      <c r="BO31" s="109"/>
      <c r="BP31" s="110"/>
    </row>
    <row r="32" spans="2:68" s="1" customFormat="1" x14ac:dyDescent="0.25">
      <c r="B32" s="54"/>
      <c r="C32" s="54"/>
      <c r="D32" s="33"/>
      <c r="E32" s="33"/>
      <c r="F32" s="72"/>
      <c r="G32" s="72"/>
      <c r="H32" s="33"/>
      <c r="I32" s="77"/>
      <c r="J32" s="51"/>
      <c r="K32" s="33"/>
      <c r="L32" s="33"/>
      <c r="M32" s="109"/>
      <c r="N32" s="109"/>
      <c r="O32" s="62"/>
      <c r="P32" s="62"/>
      <c r="Q32" s="116"/>
      <c r="R32" s="109"/>
      <c r="S32" s="33"/>
      <c r="T32" s="33"/>
      <c r="U32" s="33"/>
      <c r="V32" s="33"/>
      <c r="W32" s="33"/>
      <c r="X32" s="33"/>
      <c r="Y32" s="4"/>
      <c r="Z32" s="33"/>
      <c r="AA32" s="32"/>
      <c r="AB32" s="63"/>
      <c r="AC32" s="28"/>
      <c r="AD32" s="4"/>
      <c r="AE32" s="63"/>
      <c r="AF32" s="28"/>
      <c r="AG32" s="4"/>
      <c r="AH32" s="62"/>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54"/>
      <c r="C33" s="54"/>
      <c r="D33" s="33"/>
      <c r="E33" s="33"/>
      <c r="F33" s="72"/>
      <c r="G33" s="72"/>
      <c r="H33" s="33"/>
      <c r="I33" s="77"/>
      <c r="J33" s="51"/>
      <c r="K33" s="33"/>
      <c r="L33" s="33"/>
      <c r="M33" s="109"/>
      <c r="N33" s="109"/>
      <c r="O33" s="62"/>
      <c r="P33" s="62"/>
      <c r="Q33" s="116"/>
      <c r="R33" s="109"/>
      <c r="S33" s="33"/>
      <c r="T33" s="33"/>
      <c r="U33" s="33"/>
      <c r="V33" s="33"/>
      <c r="W33" s="33"/>
      <c r="X33" s="33"/>
      <c r="Y33" s="4"/>
      <c r="Z33" s="33"/>
      <c r="AA33" s="32"/>
      <c r="AB33" s="63"/>
      <c r="AC33" s="28"/>
      <c r="AD33" s="4"/>
      <c r="AE33" s="63"/>
      <c r="AF33" s="28"/>
      <c r="AG33" s="4"/>
      <c r="AH33" s="62"/>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62"/>
      <c r="BP33" s="32"/>
    </row>
    <row r="34" spans="2:68" x14ac:dyDescent="0.25"/>
    <row r="35" spans="2:68" x14ac:dyDescent="0.25"/>
    <row r="36" spans="2:68" x14ac:dyDescent="0.25"/>
    <row r="37" spans="2:68" x14ac:dyDescent="0.25"/>
    <row r="38" spans="2:68" x14ac:dyDescent="0.25"/>
    <row r="39" spans="2:68" x14ac:dyDescent="0.25"/>
    <row r="40" spans="2:68" x14ac:dyDescent="0.25"/>
    <row r="41" spans="2:68" x14ac:dyDescent="0.25"/>
    <row r="42" spans="2:68" x14ac:dyDescent="0.25"/>
    <row r="43" spans="2:68" x14ac:dyDescent="0.25"/>
    <row r="44" spans="2:68" x14ac:dyDescent="0.25"/>
    <row r="45" spans="2:68" x14ac:dyDescent="0.25"/>
    <row r="46" spans="2:68" x14ac:dyDescent="0.25"/>
    <row r="47" spans="2:68" x14ac:dyDescent="0.25"/>
    <row r="48" spans="2:6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sheetData>
  <autoFilter ref="B5:BP31" xr:uid="{00000000-0009-0000-0000-00000E000000}"/>
  <mergeCells count="5">
    <mergeCell ref="B4:I4"/>
    <mergeCell ref="AB3:AI3"/>
    <mergeCell ref="AJ3:AU3"/>
    <mergeCell ref="AV3:BN3"/>
    <mergeCell ref="J4:R4"/>
  </mergeCells>
  <dataValidations count="16">
    <dataValidation type="list" allowBlank="1" showInputMessage="1" showErrorMessage="1" sqref="D20:D33" xr:uid="{00000000-0002-0000-0E00-000000000000}">
      <formula1>"SRPA, PRIMERA INFANCIA, SEDES ADMINISTRATIVAS,ADOLESCENCIA Y JUVENTUD"</formula1>
    </dataValidation>
    <dataValidation type="list" allowBlank="1" showInputMessage="1" showErrorMessage="1" sqref="E9:E33" xr:uid="{00000000-0002-0000-0E00-000001000000}">
      <formula1>"CDI, HI, CAE, CIP, CETRA, INTERNADO RAJ, CASAS POSTINSTITUCIONALES, CZ, REGIONAL, UNIDAD DE SERVICIO, CASA ATRAPASUEÑOS"</formula1>
    </dataValidation>
    <dataValidation type="list" allowBlank="1" showInputMessage="1" showErrorMessage="1" sqref="E6:E8" xr:uid="{00000000-0002-0000-0E00-000002000000}">
      <formula1>"CDI, HI, CAE, CIP, CETRA, INTERNADO RAJ, CASAS POSTINSTITUCIONALES, CZ, REGIONAL, UNIDAD DE SERVICIO, CASA ATRAPASUEÑOS, CASA DE LA MADRE Y EL NIÑO, CETI"</formula1>
    </dataValidation>
    <dataValidation type="list" allowBlank="1" showInputMessage="1" showErrorMessage="1" sqref="D6:D19" xr:uid="{00000000-0002-0000-0E00-000003000000}">
      <formula1>"SRPA, PRIMERA INFANCIA, SEDES ADMINISTRATIVAS,ADOLESCENCIA Y JUVENTUD, DIRECCIÓN DE PROTECCIÓN "</formula1>
    </dataValidation>
    <dataValidation type="list" allowBlank="1" showInputMessage="1" showErrorMessage="1" sqref="BH6:BH33" xr:uid="{00000000-0002-0000-0E00-000004000000}">
      <formula1>"SI,NO"</formula1>
    </dataValidation>
    <dataValidation type="list" allowBlank="1" showInputMessage="1" showErrorMessage="1" sqref="AM6:AM33 AI6:AI33" xr:uid="{00000000-0002-0000-0E00-000005000000}">
      <formula1>"ESTRUCTURACIÓN, PROCESO DE SELECCIÓN, EJECUCIÓN, TERMINADO"</formula1>
    </dataValidation>
    <dataValidation type="list" allowBlank="1" showInputMessage="1" showErrorMessage="1" sqref="Z6:Z33" xr:uid="{00000000-0002-0000-0E00-000006000000}">
      <formula1>"FERRETERIA Y TODEROS, REGIONAL (TRASLADO), SEDE NACIONAL, FINDETER, NO REQUIERE, NO PRIORIZADA"</formula1>
    </dataValidation>
    <dataValidation type="list" allowBlank="1" showInputMessage="1" showErrorMessage="1" sqref="U6:V33" xr:uid="{00000000-0002-0000-0E00-000007000000}">
      <formula1>"MOBILIARIO, ESTUDIOS Y DISEÑOS, REFORZAMIENTO ESTRUCTURAL, MANTENIMIENTOS BASICOS, MANTENIMIENTOS ESPECIALIZADOS, AMPLIACIÓN, MANTENIMIENTOS ELECTRICOS, NINGUNA"</formula1>
    </dataValidation>
    <dataValidation type="list" allowBlank="1" showInputMessage="1" showErrorMessage="1" sqref="S6:S33 K6:L33" xr:uid="{00000000-0002-0000-0E00-000008000000}">
      <formula1>"SI, NO"</formula1>
    </dataValidation>
    <dataValidation type="list" allowBlank="1" showInputMessage="1" showErrorMessage="1" sqref="BL6:BL33 BB6:BB33 W6:X33" xr:uid="{00000000-0002-0000-0E00-000009000000}">
      <formula1>"SI, NO, NO APLICA"</formula1>
    </dataValidation>
    <dataValidation type="list" allowBlank="1" showInputMessage="1" showErrorMessage="1" sqref="T6:T33" xr:uid="{00000000-0002-0000-0E00-00000A000000}">
      <formula1>"BAJO, MEDIO, ALTO"</formula1>
    </dataValidation>
    <dataValidation type="list" allowBlank="1" showInputMessage="1" showErrorMessage="1" sqref="H6:H33" xr:uid="{00000000-0002-0000-0E00-00000B000000}">
      <formula1>"PROPIA, ARRIENDO, COMODATO"</formula1>
    </dataValidation>
    <dataValidation type="list" allowBlank="1" showInputMessage="1" showErrorMessage="1" sqref="M6:M33" xr:uid="{00000000-0002-0000-0E00-00000C000000}">
      <formula1>"ARRIENDO, ADECUACIÓN, NO APLICA"</formula1>
    </dataValidation>
    <dataValidation type="list" allowBlank="1" showInputMessage="1" showErrorMessage="1" sqref="N6:N33" xr:uid="{00000000-0002-0000-0E00-00000D000000}">
      <formula1>"NO APLICA, BUSQUEDA INMUEBLE, VISITA, CONCEPTO, MESA TECNICA, REMISIÓN SG, RECURSO TRASLADADO"</formula1>
    </dataValidation>
    <dataValidation type="list" allowBlank="1" showInputMessage="1" showErrorMessage="1" sqref="J32:J33" xr:uid="{00000000-0002-0000-0E00-00000E000000}">
      <formula1>"NO APLICA, HACINAMIENTO Y CONDICIONES DE INFRAESTRUCTURA, HACINAMIENTO, MALAS CONDICIONES DE LA INFRAESTRUCUTRA, RIESGOS EN LA INFRAESTRUCTURA, POR SOLICITUD DEL PROPIETARIO, TRASLADO A SEDE PROPIA."</formula1>
    </dataValidation>
    <dataValidation type="list" allowBlank="1" showInputMessage="1" showErrorMessage="1" sqref="J6:J31" xr:uid="{00000000-0002-0000-0E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B1:BP59"/>
  <sheetViews>
    <sheetView topLeftCell="B1" zoomScale="70" zoomScaleNormal="90" workbookViewId="0">
      <pane xSplit="4" topLeftCell="F1" activePane="topRight" state="frozen"/>
      <selection pane="topRight" activeCell="F12" sqref="F12"/>
    </sheetView>
  </sheetViews>
  <sheetFormatPr baseColWidth="10" defaultColWidth="11.28515625" defaultRowHeight="15"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9" width="30.28515625" style="2" customWidth="1"/>
    <col min="10" max="10" width="24.7109375" style="57" customWidth="1"/>
    <col min="11" max="11" width="14.7109375" style="2" customWidth="1"/>
    <col min="12" max="12" width="21.28515625" style="2" customWidth="1"/>
    <col min="13" max="13" width="14.7109375" style="2" customWidth="1"/>
    <col min="14" max="14" width="14.7109375" style="57" customWidth="1"/>
    <col min="15" max="15" width="22.28515625" style="2" customWidth="1"/>
    <col min="16" max="16" width="25.710937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255"/>
      <c r="K3" s="34"/>
      <c r="L3" s="34"/>
      <c r="M3" s="34"/>
      <c r="N3" s="255"/>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x14ac:dyDescent="0.25">
      <c r="B6" s="44" t="s">
        <v>1749</v>
      </c>
      <c r="C6" s="44" t="s">
        <v>1750</v>
      </c>
      <c r="D6" s="33" t="s">
        <v>85</v>
      </c>
      <c r="E6" s="33" t="s">
        <v>73</v>
      </c>
      <c r="F6" s="84" t="s">
        <v>1751</v>
      </c>
      <c r="G6" s="44" t="s">
        <v>1752</v>
      </c>
      <c r="H6" s="33" t="s">
        <v>76</v>
      </c>
      <c r="I6" s="70" t="s">
        <v>1753</v>
      </c>
      <c r="J6" s="167" t="s">
        <v>78</v>
      </c>
      <c r="K6" s="33" t="s">
        <v>79</v>
      </c>
      <c r="L6" s="33" t="s">
        <v>79</v>
      </c>
      <c r="M6" s="109" t="s">
        <v>78</v>
      </c>
      <c r="N6" s="362" t="s">
        <v>78</v>
      </c>
      <c r="O6" s="62">
        <v>0</v>
      </c>
      <c r="P6" s="62">
        <v>0</v>
      </c>
      <c r="Q6" s="116">
        <v>0</v>
      </c>
      <c r="R6" s="109">
        <v>0</v>
      </c>
      <c r="S6" s="33" t="s">
        <v>90</v>
      </c>
      <c r="T6" s="33"/>
      <c r="U6" s="33"/>
      <c r="V6" s="33"/>
      <c r="W6" s="33" t="s">
        <v>79</v>
      </c>
      <c r="X6" s="33" t="s">
        <v>79</v>
      </c>
      <c r="Y6" s="4"/>
      <c r="Z6" s="33"/>
      <c r="AA6" s="32"/>
      <c r="AB6" s="7">
        <v>0</v>
      </c>
      <c r="AC6" s="28"/>
      <c r="AD6" s="4"/>
      <c r="AE6" s="63">
        <v>0</v>
      </c>
      <c r="AF6" s="28"/>
      <c r="AG6" s="4"/>
      <c r="AH6" s="62">
        <f>+AE6+AB6</f>
        <v>0</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row>
    <row r="7" spans="2:68" s="1" customFormat="1" x14ac:dyDescent="0.25">
      <c r="B7" s="44" t="s">
        <v>1749</v>
      </c>
      <c r="C7" s="44" t="s">
        <v>1754</v>
      </c>
      <c r="D7" s="33" t="s">
        <v>72</v>
      </c>
      <c r="E7" s="33" t="s">
        <v>201</v>
      </c>
      <c r="F7" s="84" t="s">
        <v>1755</v>
      </c>
      <c r="G7" s="44" t="s">
        <v>1756</v>
      </c>
      <c r="H7" s="33" t="s">
        <v>76</v>
      </c>
      <c r="I7" s="70" t="s">
        <v>1757</v>
      </c>
      <c r="J7" s="167" t="s">
        <v>78</v>
      </c>
      <c r="K7" s="33" t="s">
        <v>79</v>
      </c>
      <c r="L7" s="33" t="s">
        <v>79</v>
      </c>
      <c r="M7" s="109" t="s">
        <v>78</v>
      </c>
      <c r="N7" s="362" t="s">
        <v>78</v>
      </c>
      <c r="O7" s="62">
        <v>0</v>
      </c>
      <c r="P7" s="62"/>
      <c r="Q7" s="116">
        <v>0</v>
      </c>
      <c r="R7" s="109">
        <v>0</v>
      </c>
      <c r="S7" s="33" t="s">
        <v>90</v>
      </c>
      <c r="T7" s="33"/>
      <c r="U7" s="33"/>
      <c r="V7" s="33"/>
      <c r="W7" s="33" t="s">
        <v>79</v>
      </c>
      <c r="X7" s="33" t="s">
        <v>78</v>
      </c>
      <c r="Y7" s="4"/>
      <c r="Z7" s="33"/>
      <c r="AA7" s="32"/>
      <c r="AB7" s="7">
        <v>0</v>
      </c>
      <c r="AC7" s="28"/>
      <c r="AD7" s="4"/>
      <c r="AE7" s="63">
        <v>0</v>
      </c>
      <c r="AF7" s="28"/>
      <c r="AG7" s="4"/>
      <c r="AH7" s="62">
        <f t="shared" ref="AH7:AH57" si="0">+AE7+AB7</f>
        <v>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60" x14ac:dyDescent="0.25">
      <c r="B8" s="44" t="s">
        <v>1749</v>
      </c>
      <c r="C8" s="44" t="s">
        <v>1758</v>
      </c>
      <c r="D8" s="33" t="s">
        <v>85</v>
      </c>
      <c r="E8" s="33" t="s">
        <v>73</v>
      </c>
      <c r="F8" s="84" t="s">
        <v>1759</v>
      </c>
      <c r="G8" s="44" t="s">
        <v>1760</v>
      </c>
      <c r="H8" s="33" t="s">
        <v>76</v>
      </c>
      <c r="I8" s="70" t="s">
        <v>1761</v>
      </c>
      <c r="J8" s="167" t="s">
        <v>78</v>
      </c>
      <c r="K8" s="33" t="s">
        <v>79</v>
      </c>
      <c r="L8" s="33" t="s">
        <v>79</v>
      </c>
      <c r="M8" s="109" t="s">
        <v>78</v>
      </c>
      <c r="N8" s="362" t="s">
        <v>78</v>
      </c>
      <c r="O8" s="62">
        <v>0</v>
      </c>
      <c r="P8" s="62">
        <v>0</v>
      </c>
      <c r="Q8" s="116">
        <v>0</v>
      </c>
      <c r="R8" s="109">
        <v>0</v>
      </c>
      <c r="S8" s="33" t="s">
        <v>90</v>
      </c>
      <c r="T8" s="33" t="s">
        <v>80</v>
      </c>
      <c r="U8" s="33" t="s">
        <v>98</v>
      </c>
      <c r="V8" s="33" t="s">
        <v>98</v>
      </c>
      <c r="W8" s="33" t="s">
        <v>79</v>
      </c>
      <c r="X8" s="33" t="s">
        <v>79</v>
      </c>
      <c r="Y8" s="4"/>
      <c r="Z8" s="33" t="s">
        <v>83</v>
      </c>
      <c r="AA8" s="547" t="s">
        <v>1762</v>
      </c>
      <c r="AB8" s="548">
        <v>276795600</v>
      </c>
      <c r="AC8" s="549">
        <v>2152</v>
      </c>
      <c r="AD8" s="550">
        <v>45468</v>
      </c>
      <c r="AE8" s="63">
        <v>0</v>
      </c>
      <c r="AF8" s="28"/>
      <c r="AG8" s="4"/>
      <c r="AH8" s="62">
        <f t="shared" si="0"/>
        <v>276795600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ht="45" x14ac:dyDescent="0.25">
      <c r="B9" s="44" t="s">
        <v>1749</v>
      </c>
      <c r="C9" s="44" t="s">
        <v>1763</v>
      </c>
      <c r="D9" s="33" t="s">
        <v>85</v>
      </c>
      <c r="E9" s="33" t="s">
        <v>73</v>
      </c>
      <c r="F9" s="84" t="s">
        <v>1764</v>
      </c>
      <c r="G9" s="44" t="s">
        <v>1765</v>
      </c>
      <c r="H9" s="33" t="s">
        <v>76</v>
      </c>
      <c r="I9" s="70" t="s">
        <v>1766</v>
      </c>
      <c r="J9" s="167" t="s">
        <v>78</v>
      </c>
      <c r="K9" s="33" t="s">
        <v>79</v>
      </c>
      <c r="L9" s="33" t="s">
        <v>79</v>
      </c>
      <c r="M9" s="109" t="s">
        <v>78</v>
      </c>
      <c r="N9" s="362" t="s">
        <v>78</v>
      </c>
      <c r="O9" s="62">
        <v>0</v>
      </c>
      <c r="P9" s="62">
        <v>0</v>
      </c>
      <c r="Q9" s="116">
        <v>0</v>
      </c>
      <c r="R9" s="109">
        <v>0</v>
      </c>
      <c r="S9" s="33" t="s">
        <v>90</v>
      </c>
      <c r="T9" s="33" t="s">
        <v>80</v>
      </c>
      <c r="U9" s="33" t="s">
        <v>81</v>
      </c>
      <c r="V9" s="33" t="s">
        <v>98</v>
      </c>
      <c r="W9" s="33" t="s">
        <v>79</v>
      </c>
      <c r="X9" s="33" t="s">
        <v>79</v>
      </c>
      <c r="Y9" s="4"/>
      <c r="Z9" s="33" t="s">
        <v>83</v>
      </c>
      <c r="AA9" s="551" t="s">
        <v>1767</v>
      </c>
      <c r="AB9" s="552">
        <v>43333333.329999998</v>
      </c>
      <c r="AC9" s="553">
        <v>1871</v>
      </c>
      <c r="AD9" s="554">
        <v>45411</v>
      </c>
      <c r="AE9" s="63">
        <v>0</v>
      </c>
      <c r="AF9" s="28"/>
      <c r="AG9" s="4"/>
      <c r="AH9" s="62">
        <f t="shared" si="0"/>
        <v>43333333.329999998</v>
      </c>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x14ac:dyDescent="0.25">
      <c r="B10" s="44" t="s">
        <v>1749</v>
      </c>
      <c r="C10" s="44" t="s">
        <v>1763</v>
      </c>
      <c r="D10" s="33" t="s">
        <v>85</v>
      </c>
      <c r="E10" s="33" t="s">
        <v>73</v>
      </c>
      <c r="F10" s="84" t="s">
        <v>1764</v>
      </c>
      <c r="G10" s="44" t="s">
        <v>1768</v>
      </c>
      <c r="H10" s="33" t="s">
        <v>76</v>
      </c>
      <c r="I10" s="70" t="s">
        <v>1769</v>
      </c>
      <c r="J10" s="167" t="s">
        <v>78</v>
      </c>
      <c r="K10" s="33" t="s">
        <v>79</v>
      </c>
      <c r="L10" s="33" t="s">
        <v>79</v>
      </c>
      <c r="M10" s="109" t="s">
        <v>78</v>
      </c>
      <c r="N10" s="362" t="s">
        <v>78</v>
      </c>
      <c r="O10" s="62">
        <v>0</v>
      </c>
      <c r="P10" s="62">
        <v>0</v>
      </c>
      <c r="Q10" s="116">
        <v>0</v>
      </c>
      <c r="R10" s="109">
        <v>0</v>
      </c>
      <c r="S10" s="33" t="s">
        <v>90</v>
      </c>
      <c r="T10" s="33"/>
      <c r="U10" s="33"/>
      <c r="V10" s="33"/>
      <c r="W10" s="33" t="s">
        <v>79</v>
      </c>
      <c r="X10" s="33" t="s">
        <v>79</v>
      </c>
      <c r="Y10" s="4"/>
      <c r="Z10" s="33"/>
      <c r="AA10" s="551" t="s">
        <v>842</v>
      </c>
      <c r="AB10" s="7">
        <v>0</v>
      </c>
      <c r="AC10" s="553" t="s">
        <v>842</v>
      </c>
      <c r="AD10" s="553" t="s">
        <v>842</v>
      </c>
      <c r="AE10" s="63">
        <v>0</v>
      </c>
      <c r="AF10" s="28"/>
      <c r="AG10" s="4"/>
      <c r="AH10" s="62">
        <f t="shared" si="0"/>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x14ac:dyDescent="0.25">
      <c r="B11" s="44" t="s">
        <v>1749</v>
      </c>
      <c r="C11" s="44" t="s">
        <v>1770</v>
      </c>
      <c r="D11" s="33" t="s">
        <v>72</v>
      </c>
      <c r="E11" s="33" t="s">
        <v>201</v>
      </c>
      <c r="F11" s="84" t="s">
        <v>1771</v>
      </c>
      <c r="G11" s="44" t="s">
        <v>1772</v>
      </c>
      <c r="H11" s="33" t="s">
        <v>76</v>
      </c>
      <c r="I11" s="70" t="s">
        <v>1773</v>
      </c>
      <c r="J11" s="167" t="s">
        <v>78</v>
      </c>
      <c r="K11" s="33" t="s">
        <v>79</v>
      </c>
      <c r="L11" s="33" t="s">
        <v>79</v>
      </c>
      <c r="M11" s="109" t="s">
        <v>78</v>
      </c>
      <c r="N11" s="362" t="s">
        <v>78</v>
      </c>
      <c r="O11" s="62">
        <v>0</v>
      </c>
      <c r="P11" s="62">
        <v>0</v>
      </c>
      <c r="Q11" s="116">
        <v>0</v>
      </c>
      <c r="R11" s="109">
        <v>0</v>
      </c>
      <c r="S11" s="33" t="s">
        <v>90</v>
      </c>
      <c r="T11" s="33"/>
      <c r="U11" s="33"/>
      <c r="V11" s="33"/>
      <c r="W11" s="33" t="s">
        <v>79</v>
      </c>
      <c r="X11" s="33" t="s">
        <v>78</v>
      </c>
      <c r="Y11" s="4"/>
      <c r="Z11" s="33"/>
      <c r="AA11" s="551" t="s">
        <v>842</v>
      </c>
      <c r="AB11" s="7">
        <v>0</v>
      </c>
      <c r="AC11" s="553" t="s">
        <v>842</v>
      </c>
      <c r="AD11" s="553" t="s">
        <v>842</v>
      </c>
      <c r="AE11" s="63">
        <v>0</v>
      </c>
      <c r="AF11" s="28"/>
      <c r="AG11" s="4"/>
      <c r="AH11" s="62">
        <f t="shared" si="0"/>
        <v>0</v>
      </c>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60" x14ac:dyDescent="0.25">
      <c r="B12" s="44" t="s">
        <v>1749</v>
      </c>
      <c r="C12" s="44" t="s">
        <v>1774</v>
      </c>
      <c r="D12" s="33" t="s">
        <v>72</v>
      </c>
      <c r="E12" s="33" t="s">
        <v>201</v>
      </c>
      <c r="F12" s="84" t="s">
        <v>1775</v>
      </c>
      <c r="G12" s="44" t="s">
        <v>1776</v>
      </c>
      <c r="H12" s="33" t="s">
        <v>76</v>
      </c>
      <c r="I12" s="70" t="s">
        <v>1777</v>
      </c>
      <c r="J12" s="167" t="s">
        <v>78</v>
      </c>
      <c r="K12" s="33" t="s">
        <v>79</v>
      </c>
      <c r="L12" s="33" t="s">
        <v>79</v>
      </c>
      <c r="M12" s="109" t="s">
        <v>78</v>
      </c>
      <c r="N12" s="362" t="s">
        <v>78</v>
      </c>
      <c r="O12" s="62">
        <v>0</v>
      </c>
      <c r="P12" s="62">
        <v>0</v>
      </c>
      <c r="Q12" s="116">
        <v>0</v>
      </c>
      <c r="R12" s="109">
        <v>0</v>
      </c>
      <c r="S12" s="33" t="s">
        <v>90</v>
      </c>
      <c r="T12" s="33" t="s">
        <v>80</v>
      </c>
      <c r="U12" s="33" t="s">
        <v>98</v>
      </c>
      <c r="V12" s="33" t="s">
        <v>98</v>
      </c>
      <c r="W12" s="33" t="s">
        <v>79</v>
      </c>
      <c r="X12" s="33" t="s">
        <v>78</v>
      </c>
      <c r="Y12" s="4"/>
      <c r="Z12" s="33" t="s">
        <v>83</v>
      </c>
      <c r="AA12" s="551" t="s">
        <v>1778</v>
      </c>
      <c r="AB12" s="552">
        <v>64125638</v>
      </c>
      <c r="AC12" s="553">
        <v>2786</v>
      </c>
      <c r="AD12" s="554">
        <v>45468</v>
      </c>
      <c r="AE12" s="63">
        <v>0</v>
      </c>
      <c r="AF12" s="28"/>
      <c r="AG12" s="4"/>
      <c r="AH12" s="62">
        <f t="shared" si="0"/>
        <v>64125638</v>
      </c>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44" t="s">
        <v>1749</v>
      </c>
      <c r="C13" s="44" t="s">
        <v>1779</v>
      </c>
      <c r="D13" s="33" t="s">
        <v>72</v>
      </c>
      <c r="E13" s="33" t="s">
        <v>201</v>
      </c>
      <c r="F13" s="84" t="s">
        <v>1780</v>
      </c>
      <c r="G13" s="44" t="s">
        <v>1781</v>
      </c>
      <c r="H13" s="33" t="s">
        <v>76</v>
      </c>
      <c r="I13" s="70" t="s">
        <v>1782</v>
      </c>
      <c r="J13" s="167" t="s">
        <v>78</v>
      </c>
      <c r="K13" s="33" t="s">
        <v>79</v>
      </c>
      <c r="L13" s="33" t="s">
        <v>79</v>
      </c>
      <c r="M13" s="109" t="s">
        <v>78</v>
      </c>
      <c r="N13" s="362" t="s">
        <v>78</v>
      </c>
      <c r="O13" s="62">
        <v>0</v>
      </c>
      <c r="P13" s="62">
        <v>0</v>
      </c>
      <c r="Q13" s="116">
        <v>0</v>
      </c>
      <c r="R13" s="109">
        <v>0</v>
      </c>
      <c r="S13" s="33" t="s">
        <v>90</v>
      </c>
      <c r="T13" s="33"/>
      <c r="U13" s="33"/>
      <c r="V13" s="33"/>
      <c r="W13" s="33" t="s">
        <v>79</v>
      </c>
      <c r="X13" s="33" t="s">
        <v>78</v>
      </c>
      <c r="Y13" s="4"/>
      <c r="Z13" s="33"/>
      <c r="AA13" s="551" t="s">
        <v>842</v>
      </c>
      <c r="AB13" s="552">
        <v>0</v>
      </c>
      <c r="AC13" s="553" t="s">
        <v>842</v>
      </c>
      <c r="AD13" s="553" t="s">
        <v>842</v>
      </c>
      <c r="AE13" s="63">
        <v>0</v>
      </c>
      <c r="AF13" s="28"/>
      <c r="AG13" s="4"/>
      <c r="AH13" s="62">
        <f t="shared" si="0"/>
        <v>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ht="45" x14ac:dyDescent="0.25">
      <c r="B14" s="44" t="s">
        <v>1749</v>
      </c>
      <c r="C14" s="44" t="s">
        <v>1783</v>
      </c>
      <c r="D14" s="33" t="s">
        <v>72</v>
      </c>
      <c r="E14" s="33" t="s">
        <v>201</v>
      </c>
      <c r="F14" s="84" t="s">
        <v>1784</v>
      </c>
      <c r="G14" s="44" t="s">
        <v>1785</v>
      </c>
      <c r="H14" s="33" t="s">
        <v>76</v>
      </c>
      <c r="I14" s="70" t="s">
        <v>1786</v>
      </c>
      <c r="J14" s="167" t="s">
        <v>78</v>
      </c>
      <c r="K14" s="33" t="s">
        <v>79</v>
      </c>
      <c r="L14" s="33" t="s">
        <v>79</v>
      </c>
      <c r="M14" s="109" t="s">
        <v>78</v>
      </c>
      <c r="N14" s="362" t="s">
        <v>78</v>
      </c>
      <c r="O14" s="62">
        <v>0</v>
      </c>
      <c r="P14" s="62">
        <v>0</v>
      </c>
      <c r="Q14" s="116">
        <v>0</v>
      </c>
      <c r="R14" s="109">
        <v>0</v>
      </c>
      <c r="S14" s="33" t="s">
        <v>90</v>
      </c>
      <c r="T14" s="33" t="s">
        <v>80</v>
      </c>
      <c r="U14" s="33" t="s">
        <v>81</v>
      </c>
      <c r="V14" s="33" t="s">
        <v>98</v>
      </c>
      <c r="W14" s="33" t="s">
        <v>79</v>
      </c>
      <c r="X14" s="33" t="s">
        <v>78</v>
      </c>
      <c r="Y14" s="4"/>
      <c r="Z14" s="33" t="s">
        <v>83</v>
      </c>
      <c r="AA14" s="551" t="s">
        <v>1767</v>
      </c>
      <c r="AB14" s="552">
        <v>43333333.329999998</v>
      </c>
      <c r="AC14" s="553">
        <v>1871</v>
      </c>
      <c r="AD14" s="554">
        <v>45411</v>
      </c>
      <c r="AE14" s="63">
        <v>0</v>
      </c>
      <c r="AF14" s="28"/>
      <c r="AG14" s="4"/>
      <c r="AH14" s="62">
        <f t="shared" si="0"/>
        <v>43333333.329999998</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44" t="s">
        <v>1749</v>
      </c>
      <c r="C15" s="44" t="s">
        <v>1444</v>
      </c>
      <c r="D15" s="33" t="s">
        <v>85</v>
      </c>
      <c r="E15" s="33" t="s">
        <v>73</v>
      </c>
      <c r="F15" s="84" t="s">
        <v>1787</v>
      </c>
      <c r="G15" s="44" t="s">
        <v>1788</v>
      </c>
      <c r="H15" s="33" t="s">
        <v>76</v>
      </c>
      <c r="I15" s="70" t="s">
        <v>1789</v>
      </c>
      <c r="J15" s="167" t="s">
        <v>78</v>
      </c>
      <c r="K15" s="33" t="s">
        <v>79</v>
      </c>
      <c r="L15" s="33" t="s">
        <v>79</v>
      </c>
      <c r="M15" s="109" t="s">
        <v>78</v>
      </c>
      <c r="N15" s="362" t="s">
        <v>78</v>
      </c>
      <c r="O15" s="62">
        <v>0</v>
      </c>
      <c r="P15" s="62">
        <v>0</v>
      </c>
      <c r="Q15" s="116">
        <v>0</v>
      </c>
      <c r="R15" s="109">
        <v>0</v>
      </c>
      <c r="S15" s="33" t="s">
        <v>90</v>
      </c>
      <c r="T15" s="33"/>
      <c r="U15" s="33"/>
      <c r="V15" s="33"/>
      <c r="W15" s="33" t="s">
        <v>79</v>
      </c>
      <c r="X15" s="33" t="s">
        <v>79</v>
      </c>
      <c r="Y15" s="4"/>
      <c r="Z15" s="33"/>
      <c r="AA15" s="551" t="s">
        <v>842</v>
      </c>
      <c r="AB15" s="552">
        <v>0</v>
      </c>
      <c r="AC15" s="553" t="s">
        <v>842</v>
      </c>
      <c r="AD15" s="553" t="s">
        <v>842</v>
      </c>
      <c r="AE15" s="63">
        <v>0</v>
      </c>
      <c r="AF15" s="28"/>
      <c r="AG15" s="4"/>
      <c r="AH15" s="62">
        <f t="shared" si="0"/>
        <v>0</v>
      </c>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ht="60" x14ac:dyDescent="0.25">
      <c r="B16" s="44" t="s">
        <v>1749</v>
      </c>
      <c r="C16" s="44" t="s">
        <v>1790</v>
      </c>
      <c r="D16" s="33" t="s">
        <v>85</v>
      </c>
      <c r="E16" s="33" t="s">
        <v>73</v>
      </c>
      <c r="F16" s="84" t="s">
        <v>1791</v>
      </c>
      <c r="G16" s="44" t="s">
        <v>1792</v>
      </c>
      <c r="H16" s="33" t="s">
        <v>76</v>
      </c>
      <c r="I16" s="70" t="s">
        <v>1793</v>
      </c>
      <c r="J16" s="167" t="s">
        <v>78</v>
      </c>
      <c r="K16" s="33" t="s">
        <v>79</v>
      </c>
      <c r="L16" s="33" t="s">
        <v>79</v>
      </c>
      <c r="M16" s="109" t="s">
        <v>78</v>
      </c>
      <c r="N16" s="362" t="s">
        <v>78</v>
      </c>
      <c r="O16" s="62">
        <v>0</v>
      </c>
      <c r="P16" s="62">
        <v>0</v>
      </c>
      <c r="Q16" s="116">
        <v>0</v>
      </c>
      <c r="R16" s="109">
        <v>0</v>
      </c>
      <c r="S16" s="33" t="s">
        <v>90</v>
      </c>
      <c r="T16" s="33" t="s">
        <v>80</v>
      </c>
      <c r="U16" s="33" t="s">
        <v>98</v>
      </c>
      <c r="V16" s="33" t="s">
        <v>98</v>
      </c>
      <c r="W16" s="33" t="s">
        <v>79</v>
      </c>
      <c r="X16" s="33" t="s">
        <v>79</v>
      </c>
      <c r="Y16" s="4"/>
      <c r="Z16" s="33" t="s">
        <v>83</v>
      </c>
      <c r="AA16" s="551" t="s">
        <v>1794</v>
      </c>
      <c r="AB16" s="552">
        <v>124836946</v>
      </c>
      <c r="AC16" s="553">
        <v>2786</v>
      </c>
      <c r="AD16" s="554">
        <v>45468</v>
      </c>
      <c r="AE16" s="63">
        <v>0</v>
      </c>
      <c r="AF16" s="28"/>
      <c r="AG16" s="4"/>
      <c r="AH16" s="62">
        <f t="shared" si="0"/>
        <v>124836946</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x14ac:dyDescent="0.25">
      <c r="B17" s="44" t="s">
        <v>1749</v>
      </c>
      <c r="C17" s="44" t="s">
        <v>1790</v>
      </c>
      <c r="D17" s="33" t="s">
        <v>85</v>
      </c>
      <c r="E17" s="33" t="s">
        <v>73</v>
      </c>
      <c r="F17" s="84" t="s">
        <v>1791</v>
      </c>
      <c r="G17" s="44" t="s">
        <v>1795</v>
      </c>
      <c r="H17" s="33" t="s">
        <v>76</v>
      </c>
      <c r="I17" s="70" t="s">
        <v>1796</v>
      </c>
      <c r="J17" s="167" t="s">
        <v>78</v>
      </c>
      <c r="K17" s="33" t="s">
        <v>79</v>
      </c>
      <c r="L17" s="33" t="s">
        <v>79</v>
      </c>
      <c r="M17" s="109" t="s">
        <v>78</v>
      </c>
      <c r="N17" s="362" t="s">
        <v>78</v>
      </c>
      <c r="O17" s="62">
        <v>0</v>
      </c>
      <c r="P17" s="62">
        <v>0</v>
      </c>
      <c r="Q17" s="116">
        <v>0</v>
      </c>
      <c r="R17" s="109">
        <v>0</v>
      </c>
      <c r="S17" s="33" t="s">
        <v>90</v>
      </c>
      <c r="T17" s="33"/>
      <c r="U17" s="33"/>
      <c r="V17" s="33"/>
      <c r="W17" s="33" t="s">
        <v>79</v>
      </c>
      <c r="X17" s="33" t="s">
        <v>79</v>
      </c>
      <c r="Y17" s="4"/>
      <c r="Z17" s="33"/>
      <c r="AA17" s="551" t="s">
        <v>842</v>
      </c>
      <c r="AB17" s="552">
        <v>0</v>
      </c>
      <c r="AC17" s="553" t="s">
        <v>842</v>
      </c>
      <c r="AD17" s="553" t="s">
        <v>842</v>
      </c>
      <c r="AE17" s="63">
        <v>0</v>
      </c>
      <c r="AF17" s="28"/>
      <c r="AG17" s="4"/>
      <c r="AH17" s="62">
        <f t="shared" si="0"/>
        <v>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44" t="s">
        <v>1749</v>
      </c>
      <c r="C18" s="44" t="s">
        <v>1797</v>
      </c>
      <c r="D18" s="33" t="s">
        <v>72</v>
      </c>
      <c r="E18" s="33" t="s">
        <v>201</v>
      </c>
      <c r="F18" s="84" t="s">
        <v>1798</v>
      </c>
      <c r="G18" s="44" t="s">
        <v>1799</v>
      </c>
      <c r="H18" s="33" t="s">
        <v>76</v>
      </c>
      <c r="I18" s="70" t="s">
        <v>1800</v>
      </c>
      <c r="J18" s="167" t="s">
        <v>78</v>
      </c>
      <c r="K18" s="33" t="s">
        <v>79</v>
      </c>
      <c r="L18" s="33" t="s">
        <v>79</v>
      </c>
      <c r="M18" s="109" t="s">
        <v>78</v>
      </c>
      <c r="N18" s="362" t="s">
        <v>78</v>
      </c>
      <c r="O18" s="62">
        <v>0</v>
      </c>
      <c r="P18" s="62">
        <v>0</v>
      </c>
      <c r="Q18" s="116">
        <v>0</v>
      </c>
      <c r="R18" s="109">
        <v>0</v>
      </c>
      <c r="S18" s="33" t="s">
        <v>90</v>
      </c>
      <c r="T18" s="33"/>
      <c r="U18" s="33"/>
      <c r="V18" s="33"/>
      <c r="W18" s="33" t="s">
        <v>79</v>
      </c>
      <c r="X18" s="33" t="s">
        <v>78</v>
      </c>
      <c r="Y18" s="4"/>
      <c r="Z18" s="33"/>
      <c r="AA18" s="551" t="s">
        <v>842</v>
      </c>
      <c r="AB18" s="552">
        <v>0</v>
      </c>
      <c r="AC18" s="553" t="s">
        <v>842</v>
      </c>
      <c r="AD18" s="553" t="s">
        <v>842</v>
      </c>
      <c r="AE18" s="63">
        <v>0</v>
      </c>
      <c r="AF18" s="28"/>
      <c r="AG18" s="4"/>
      <c r="AH18" s="62">
        <f t="shared" si="0"/>
        <v>0</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44" t="s">
        <v>1749</v>
      </c>
      <c r="C19" s="44" t="s">
        <v>1801</v>
      </c>
      <c r="D19" s="33" t="s">
        <v>72</v>
      </c>
      <c r="E19" s="33" t="s">
        <v>201</v>
      </c>
      <c r="F19" s="84" t="s">
        <v>1802</v>
      </c>
      <c r="G19" s="44" t="s">
        <v>1803</v>
      </c>
      <c r="H19" s="33" t="s">
        <v>76</v>
      </c>
      <c r="I19" s="70" t="s">
        <v>1804</v>
      </c>
      <c r="J19" s="167" t="s">
        <v>78</v>
      </c>
      <c r="K19" s="33" t="s">
        <v>79</v>
      </c>
      <c r="L19" s="33" t="s">
        <v>79</v>
      </c>
      <c r="M19" s="109" t="s">
        <v>78</v>
      </c>
      <c r="N19" s="362" t="s">
        <v>78</v>
      </c>
      <c r="O19" s="62">
        <v>0</v>
      </c>
      <c r="P19" s="62">
        <v>0</v>
      </c>
      <c r="Q19" s="116">
        <v>0</v>
      </c>
      <c r="R19" s="109">
        <v>0</v>
      </c>
      <c r="S19" s="33" t="s">
        <v>90</v>
      </c>
      <c r="T19" s="33"/>
      <c r="U19" s="33"/>
      <c r="V19" s="33"/>
      <c r="W19" s="33" t="s">
        <v>79</v>
      </c>
      <c r="X19" s="33" t="s">
        <v>78</v>
      </c>
      <c r="Y19" s="4"/>
      <c r="Z19" s="33"/>
      <c r="AA19" s="551" t="s">
        <v>842</v>
      </c>
      <c r="AB19" s="552">
        <v>0</v>
      </c>
      <c r="AC19" s="553" t="s">
        <v>842</v>
      </c>
      <c r="AD19" s="553" t="s">
        <v>842</v>
      </c>
      <c r="AE19" s="63">
        <v>0</v>
      </c>
      <c r="AF19" s="28"/>
      <c r="AG19" s="4"/>
      <c r="AH19" s="62">
        <f t="shared" si="0"/>
        <v>0</v>
      </c>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44" t="s">
        <v>1749</v>
      </c>
      <c r="C20" s="44" t="s">
        <v>1805</v>
      </c>
      <c r="D20" s="33" t="s">
        <v>72</v>
      </c>
      <c r="E20" s="33" t="s">
        <v>201</v>
      </c>
      <c r="F20" s="84" t="s">
        <v>1806</v>
      </c>
      <c r="G20" s="44" t="s">
        <v>1807</v>
      </c>
      <c r="H20" s="33" t="s">
        <v>76</v>
      </c>
      <c r="I20" s="70" t="s">
        <v>1808</v>
      </c>
      <c r="J20" s="167" t="s">
        <v>78</v>
      </c>
      <c r="K20" s="33" t="s">
        <v>79</v>
      </c>
      <c r="L20" s="33" t="s">
        <v>79</v>
      </c>
      <c r="M20" s="109" t="s">
        <v>78</v>
      </c>
      <c r="N20" s="362" t="s">
        <v>78</v>
      </c>
      <c r="O20" s="62">
        <v>0</v>
      </c>
      <c r="P20" s="62">
        <v>0</v>
      </c>
      <c r="Q20" s="116">
        <v>0</v>
      </c>
      <c r="R20" s="109">
        <v>0</v>
      </c>
      <c r="S20" s="33" t="s">
        <v>90</v>
      </c>
      <c r="T20" s="33"/>
      <c r="U20" s="33"/>
      <c r="V20" s="33"/>
      <c r="W20" s="33" t="s">
        <v>79</v>
      </c>
      <c r="X20" s="33" t="s">
        <v>78</v>
      </c>
      <c r="Y20" s="4"/>
      <c r="Z20" s="33"/>
      <c r="AA20" s="551" t="s">
        <v>842</v>
      </c>
      <c r="AB20" s="552">
        <v>0</v>
      </c>
      <c r="AC20" s="553" t="s">
        <v>842</v>
      </c>
      <c r="AD20" s="553" t="s">
        <v>842</v>
      </c>
      <c r="AE20" s="63">
        <v>0</v>
      </c>
      <c r="AF20" s="28"/>
      <c r="AG20" s="4"/>
      <c r="AH20" s="62">
        <f t="shared" si="0"/>
        <v>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x14ac:dyDescent="0.25">
      <c r="B21" s="44" t="s">
        <v>1749</v>
      </c>
      <c r="C21" s="44" t="s">
        <v>1805</v>
      </c>
      <c r="D21" s="33" t="s">
        <v>72</v>
      </c>
      <c r="E21" s="33" t="s">
        <v>201</v>
      </c>
      <c r="F21" s="84" t="s">
        <v>1806</v>
      </c>
      <c r="G21" s="44" t="s">
        <v>1807</v>
      </c>
      <c r="H21" s="33" t="s">
        <v>76</v>
      </c>
      <c r="I21" s="70" t="s">
        <v>1809</v>
      </c>
      <c r="J21" s="167" t="s">
        <v>78</v>
      </c>
      <c r="K21" s="33" t="s">
        <v>79</v>
      </c>
      <c r="L21" s="33" t="s">
        <v>79</v>
      </c>
      <c r="M21" s="109" t="s">
        <v>78</v>
      </c>
      <c r="N21" s="362" t="s">
        <v>78</v>
      </c>
      <c r="O21" s="62">
        <v>0</v>
      </c>
      <c r="P21" s="62">
        <v>0</v>
      </c>
      <c r="Q21" s="116">
        <v>0</v>
      </c>
      <c r="R21" s="109">
        <v>0</v>
      </c>
      <c r="S21" s="33" t="s">
        <v>90</v>
      </c>
      <c r="T21" s="33"/>
      <c r="U21" s="33"/>
      <c r="V21" s="33"/>
      <c r="W21" s="33" t="s">
        <v>79</v>
      </c>
      <c r="X21" s="33" t="s">
        <v>78</v>
      </c>
      <c r="Y21" s="4"/>
      <c r="Z21" s="33"/>
      <c r="AA21" s="551" t="s">
        <v>842</v>
      </c>
      <c r="AB21" s="552">
        <v>0</v>
      </c>
      <c r="AC21" s="553" t="s">
        <v>842</v>
      </c>
      <c r="AD21" s="553" t="s">
        <v>842</v>
      </c>
      <c r="AE21" s="63">
        <v>0</v>
      </c>
      <c r="AF21" s="28"/>
      <c r="AG21" s="4"/>
      <c r="AH21" s="62">
        <f t="shared" si="0"/>
        <v>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x14ac:dyDescent="0.25">
      <c r="B22" s="44" t="s">
        <v>1749</v>
      </c>
      <c r="C22" s="44" t="s">
        <v>1805</v>
      </c>
      <c r="D22" s="33" t="s">
        <v>72</v>
      </c>
      <c r="E22" s="33" t="s">
        <v>201</v>
      </c>
      <c r="F22" s="84" t="s">
        <v>1806</v>
      </c>
      <c r="G22" s="44" t="s">
        <v>1810</v>
      </c>
      <c r="H22" s="33" t="s">
        <v>76</v>
      </c>
      <c r="I22" s="70" t="s">
        <v>1811</v>
      </c>
      <c r="J22" s="167" t="s">
        <v>78</v>
      </c>
      <c r="K22" s="33" t="s">
        <v>79</v>
      </c>
      <c r="L22" s="33" t="s">
        <v>79</v>
      </c>
      <c r="M22" s="109" t="s">
        <v>78</v>
      </c>
      <c r="N22" s="362" t="s">
        <v>78</v>
      </c>
      <c r="O22" s="62">
        <v>0</v>
      </c>
      <c r="P22" s="62">
        <v>0</v>
      </c>
      <c r="Q22" s="116">
        <v>0</v>
      </c>
      <c r="R22" s="109">
        <v>0</v>
      </c>
      <c r="S22" s="33" t="s">
        <v>90</v>
      </c>
      <c r="T22" s="33"/>
      <c r="U22" s="33"/>
      <c r="V22" s="33"/>
      <c r="W22" s="33" t="s">
        <v>79</v>
      </c>
      <c r="X22" s="33" t="s">
        <v>78</v>
      </c>
      <c r="Y22" s="4"/>
      <c r="Z22" s="33"/>
      <c r="AA22" s="551" t="s">
        <v>842</v>
      </c>
      <c r="AB22" s="552">
        <v>0</v>
      </c>
      <c r="AC22" s="553" t="s">
        <v>842</v>
      </c>
      <c r="AD22" s="553" t="s">
        <v>842</v>
      </c>
      <c r="AE22" s="63">
        <v>0</v>
      </c>
      <c r="AF22" s="28"/>
      <c r="AG22" s="4"/>
      <c r="AH22" s="62">
        <f t="shared" si="0"/>
        <v>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x14ac:dyDescent="0.25">
      <c r="B23" s="44" t="s">
        <v>1749</v>
      </c>
      <c r="C23" s="44" t="s">
        <v>1805</v>
      </c>
      <c r="D23" s="33" t="s">
        <v>72</v>
      </c>
      <c r="E23" s="33" t="s">
        <v>201</v>
      </c>
      <c r="F23" s="84" t="s">
        <v>1812</v>
      </c>
      <c r="G23" s="44" t="s">
        <v>1813</v>
      </c>
      <c r="H23" s="33" t="s">
        <v>76</v>
      </c>
      <c r="I23" s="70" t="s">
        <v>1814</v>
      </c>
      <c r="J23" s="167" t="s">
        <v>78</v>
      </c>
      <c r="K23" s="33" t="s">
        <v>79</v>
      </c>
      <c r="L23" s="33" t="s">
        <v>79</v>
      </c>
      <c r="M23" s="109" t="s">
        <v>78</v>
      </c>
      <c r="N23" s="362" t="s">
        <v>78</v>
      </c>
      <c r="O23" s="62">
        <v>0</v>
      </c>
      <c r="P23" s="62">
        <v>0</v>
      </c>
      <c r="Q23" s="116">
        <v>0</v>
      </c>
      <c r="R23" s="109">
        <v>0</v>
      </c>
      <c r="S23" s="33" t="s">
        <v>90</v>
      </c>
      <c r="T23" s="33"/>
      <c r="U23" s="33"/>
      <c r="V23" s="33"/>
      <c r="W23" s="33" t="s">
        <v>79</v>
      </c>
      <c r="X23" s="33" t="s">
        <v>78</v>
      </c>
      <c r="Y23" s="4"/>
      <c r="Z23" s="33"/>
      <c r="AA23" s="551" t="s">
        <v>842</v>
      </c>
      <c r="AB23" s="552">
        <v>0</v>
      </c>
      <c r="AC23" s="553" t="s">
        <v>842</v>
      </c>
      <c r="AD23" s="553" t="s">
        <v>842</v>
      </c>
      <c r="AE23" s="63">
        <v>0</v>
      </c>
      <c r="AF23" s="28"/>
      <c r="AG23" s="4"/>
      <c r="AH23" s="62">
        <f t="shared" si="0"/>
        <v>0</v>
      </c>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x14ac:dyDescent="0.25">
      <c r="B24" s="44" t="s">
        <v>1749</v>
      </c>
      <c r="C24" s="44" t="s">
        <v>1805</v>
      </c>
      <c r="D24" s="33" t="s">
        <v>72</v>
      </c>
      <c r="E24" s="33" t="s">
        <v>201</v>
      </c>
      <c r="F24" s="84" t="s">
        <v>1812</v>
      </c>
      <c r="G24" s="44" t="s">
        <v>1813</v>
      </c>
      <c r="H24" s="33" t="s">
        <v>76</v>
      </c>
      <c r="I24" s="70" t="s">
        <v>1815</v>
      </c>
      <c r="J24" s="167" t="s">
        <v>78</v>
      </c>
      <c r="K24" s="33" t="s">
        <v>79</v>
      </c>
      <c r="L24" s="33" t="s">
        <v>79</v>
      </c>
      <c r="M24" s="109" t="s">
        <v>78</v>
      </c>
      <c r="N24" s="362" t="s">
        <v>78</v>
      </c>
      <c r="O24" s="62">
        <v>0</v>
      </c>
      <c r="P24" s="62">
        <v>0</v>
      </c>
      <c r="Q24" s="116">
        <v>0</v>
      </c>
      <c r="R24" s="109">
        <v>0</v>
      </c>
      <c r="S24" s="33" t="s">
        <v>90</v>
      </c>
      <c r="T24" s="33"/>
      <c r="U24" s="33"/>
      <c r="V24" s="33"/>
      <c r="W24" s="33" t="s">
        <v>79</v>
      </c>
      <c r="X24" s="33" t="s">
        <v>78</v>
      </c>
      <c r="Y24" s="4"/>
      <c r="Z24" s="33"/>
      <c r="AA24" s="551" t="s">
        <v>842</v>
      </c>
      <c r="AB24" s="552">
        <v>0</v>
      </c>
      <c r="AC24" s="553" t="s">
        <v>842</v>
      </c>
      <c r="AD24" s="553" t="s">
        <v>842</v>
      </c>
      <c r="AE24" s="63">
        <v>0</v>
      </c>
      <c r="AF24" s="28"/>
      <c r="AG24" s="4"/>
      <c r="AH24" s="62">
        <f t="shared" si="0"/>
        <v>0</v>
      </c>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x14ac:dyDescent="0.25">
      <c r="B25" s="44" t="s">
        <v>1749</v>
      </c>
      <c r="C25" s="44" t="s">
        <v>1816</v>
      </c>
      <c r="D25" s="33" t="s">
        <v>72</v>
      </c>
      <c r="E25" s="33" t="s">
        <v>201</v>
      </c>
      <c r="F25" s="84" t="s">
        <v>1817</v>
      </c>
      <c r="G25" s="44" t="s">
        <v>1818</v>
      </c>
      <c r="H25" s="33" t="s">
        <v>76</v>
      </c>
      <c r="I25" s="70" t="s">
        <v>1819</v>
      </c>
      <c r="J25" s="167" t="s">
        <v>78</v>
      </c>
      <c r="K25" s="33" t="s">
        <v>79</v>
      </c>
      <c r="L25" s="33" t="s">
        <v>79</v>
      </c>
      <c r="M25" s="109" t="s">
        <v>78</v>
      </c>
      <c r="N25" s="362" t="s">
        <v>78</v>
      </c>
      <c r="O25" s="62">
        <v>0</v>
      </c>
      <c r="P25" s="62">
        <v>0</v>
      </c>
      <c r="Q25" s="116">
        <v>0</v>
      </c>
      <c r="R25" s="109">
        <v>0</v>
      </c>
      <c r="S25" s="33" t="s">
        <v>90</v>
      </c>
      <c r="T25" s="33"/>
      <c r="U25" s="33"/>
      <c r="V25" s="33"/>
      <c r="W25" s="33" t="s">
        <v>79</v>
      </c>
      <c r="X25" s="33" t="s">
        <v>78</v>
      </c>
      <c r="Y25" s="4"/>
      <c r="Z25" s="33"/>
      <c r="AA25" s="551" t="s">
        <v>842</v>
      </c>
      <c r="AB25" s="552">
        <v>0</v>
      </c>
      <c r="AC25" s="553" t="s">
        <v>842</v>
      </c>
      <c r="AD25" s="553" t="s">
        <v>842</v>
      </c>
      <c r="AE25" s="63">
        <v>0</v>
      </c>
      <c r="AF25" s="28"/>
      <c r="AG25" s="4"/>
      <c r="AH25" s="62">
        <f t="shared" si="0"/>
        <v>0</v>
      </c>
      <c r="AI25" s="27"/>
      <c r="AJ25" s="27"/>
      <c r="AK25" s="27"/>
      <c r="AL25" s="62"/>
      <c r="AM25" s="27"/>
      <c r="AN25" s="27"/>
      <c r="AO25" s="27"/>
      <c r="AP25" s="62"/>
      <c r="AQ25" s="4"/>
      <c r="AR25" s="4"/>
      <c r="AS25" s="62"/>
      <c r="AT25" s="64"/>
      <c r="AU25" s="62"/>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ht="30" x14ac:dyDescent="0.25">
      <c r="B26" s="73" t="s">
        <v>1749</v>
      </c>
      <c r="C26" s="73" t="s">
        <v>1820</v>
      </c>
      <c r="D26" s="33" t="s">
        <v>85</v>
      </c>
      <c r="E26" s="33" t="s">
        <v>93</v>
      </c>
      <c r="F26" s="73" t="s">
        <v>1821</v>
      </c>
      <c r="G26" s="73" t="s">
        <v>1822</v>
      </c>
      <c r="H26" s="33" t="s">
        <v>76</v>
      </c>
      <c r="I26" s="87" t="s">
        <v>1823</v>
      </c>
      <c r="J26" s="167" t="s">
        <v>304</v>
      </c>
      <c r="K26" s="33" t="s">
        <v>90</v>
      </c>
      <c r="L26" s="33" t="s">
        <v>79</v>
      </c>
      <c r="M26" s="109" t="s">
        <v>146</v>
      </c>
      <c r="N26" s="362" t="s">
        <v>424</v>
      </c>
      <c r="O26" s="62">
        <v>11158238</v>
      </c>
      <c r="P26" s="62">
        <v>556508169</v>
      </c>
      <c r="Q26" s="397">
        <v>0</v>
      </c>
      <c r="R26" s="170">
        <v>0</v>
      </c>
      <c r="S26" s="33" t="s">
        <v>90</v>
      </c>
      <c r="T26" s="33"/>
      <c r="U26" s="33"/>
      <c r="V26" s="33"/>
      <c r="W26" s="33" t="s">
        <v>79</v>
      </c>
      <c r="X26" s="33" t="s">
        <v>79</v>
      </c>
      <c r="Y26" s="4"/>
      <c r="Z26" s="33"/>
      <c r="AA26" s="551" t="s">
        <v>842</v>
      </c>
      <c r="AB26" s="552">
        <v>0</v>
      </c>
      <c r="AC26" s="553" t="s">
        <v>842</v>
      </c>
      <c r="AD26" s="553" t="s">
        <v>842</v>
      </c>
      <c r="AE26" s="63">
        <v>0</v>
      </c>
      <c r="AF26" s="28"/>
      <c r="AG26" s="4"/>
      <c r="AH26" s="62">
        <f t="shared" si="0"/>
        <v>0</v>
      </c>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ht="45" x14ac:dyDescent="0.25">
      <c r="B27" s="44" t="s">
        <v>1749</v>
      </c>
      <c r="C27" s="44" t="s">
        <v>1824</v>
      </c>
      <c r="D27" s="33" t="s">
        <v>85</v>
      </c>
      <c r="E27" s="33" t="s">
        <v>93</v>
      </c>
      <c r="F27" s="44" t="s">
        <v>1825</v>
      </c>
      <c r="G27" s="44" t="s">
        <v>1826</v>
      </c>
      <c r="H27" s="33" t="s">
        <v>76</v>
      </c>
      <c r="I27" s="70" t="s">
        <v>1827</v>
      </c>
      <c r="J27" s="167" t="s">
        <v>78</v>
      </c>
      <c r="K27" s="33" t="s">
        <v>79</v>
      </c>
      <c r="L27" s="33" t="s">
        <v>79</v>
      </c>
      <c r="M27" s="109" t="s">
        <v>78</v>
      </c>
      <c r="N27" s="362" t="s">
        <v>78</v>
      </c>
      <c r="O27" s="62">
        <v>0</v>
      </c>
      <c r="P27" s="62">
        <v>50941218</v>
      </c>
      <c r="Q27" s="116">
        <v>0</v>
      </c>
      <c r="R27" s="109">
        <v>0</v>
      </c>
      <c r="S27" s="33" t="s">
        <v>90</v>
      </c>
      <c r="T27" s="33" t="s">
        <v>80</v>
      </c>
      <c r="U27" s="33" t="s">
        <v>98</v>
      </c>
      <c r="V27" s="33" t="s">
        <v>98</v>
      </c>
      <c r="W27" s="33" t="s">
        <v>79</v>
      </c>
      <c r="X27" s="33" t="s">
        <v>79</v>
      </c>
      <c r="Y27" s="4"/>
      <c r="Z27" s="33" t="s">
        <v>83</v>
      </c>
      <c r="AA27" s="551" t="s">
        <v>1828</v>
      </c>
      <c r="AB27" s="552">
        <v>50941218</v>
      </c>
      <c r="AC27" s="553">
        <v>1532</v>
      </c>
      <c r="AD27" s="554">
        <v>45385</v>
      </c>
      <c r="AE27" s="63">
        <v>0</v>
      </c>
      <c r="AF27" s="28"/>
      <c r="AG27" s="4"/>
      <c r="AH27" s="62">
        <f t="shared" si="0"/>
        <v>50941218</v>
      </c>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44" t="s">
        <v>1749</v>
      </c>
      <c r="C28" s="44" t="s">
        <v>1805</v>
      </c>
      <c r="D28" s="33" t="s">
        <v>85</v>
      </c>
      <c r="E28" s="33" t="s">
        <v>93</v>
      </c>
      <c r="F28" s="44" t="s">
        <v>1829</v>
      </c>
      <c r="G28" s="44" t="s">
        <v>1830</v>
      </c>
      <c r="H28" s="33" t="s">
        <v>76</v>
      </c>
      <c r="I28" s="70" t="s">
        <v>1831</v>
      </c>
      <c r="J28" s="167" t="s">
        <v>78</v>
      </c>
      <c r="K28" s="33" t="s">
        <v>79</v>
      </c>
      <c r="L28" s="33" t="s">
        <v>79</v>
      </c>
      <c r="M28" s="109" t="s">
        <v>78</v>
      </c>
      <c r="N28" s="362" t="s">
        <v>78</v>
      </c>
      <c r="O28" s="62">
        <v>0</v>
      </c>
      <c r="P28" s="62">
        <v>0</v>
      </c>
      <c r="Q28" s="116">
        <v>0</v>
      </c>
      <c r="R28" s="109">
        <v>0</v>
      </c>
      <c r="S28" s="33" t="s">
        <v>90</v>
      </c>
      <c r="T28" s="33"/>
      <c r="U28" s="33"/>
      <c r="V28" s="33"/>
      <c r="W28" s="33" t="s">
        <v>79</v>
      </c>
      <c r="X28" s="33" t="s">
        <v>79</v>
      </c>
      <c r="Y28" s="4"/>
      <c r="Z28" s="33"/>
      <c r="AA28" s="551" t="s">
        <v>842</v>
      </c>
      <c r="AB28" s="552">
        <v>0</v>
      </c>
      <c r="AC28" s="553" t="s">
        <v>842</v>
      </c>
      <c r="AD28" s="553" t="s">
        <v>842</v>
      </c>
      <c r="AE28" s="63">
        <v>0</v>
      </c>
      <c r="AF28" s="28"/>
      <c r="AG28" s="4"/>
      <c r="AH28" s="62">
        <f t="shared" si="0"/>
        <v>0</v>
      </c>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44" t="s">
        <v>1749</v>
      </c>
      <c r="C29" s="44" t="s">
        <v>1783</v>
      </c>
      <c r="D29" s="33" t="s">
        <v>85</v>
      </c>
      <c r="E29" s="33" t="s">
        <v>93</v>
      </c>
      <c r="F29" s="44" t="s">
        <v>1832</v>
      </c>
      <c r="G29" s="44" t="s">
        <v>1833</v>
      </c>
      <c r="H29" s="33" t="s">
        <v>76</v>
      </c>
      <c r="I29" s="70" t="s">
        <v>1834</v>
      </c>
      <c r="J29" s="167" t="s">
        <v>78</v>
      </c>
      <c r="K29" s="33" t="s">
        <v>79</v>
      </c>
      <c r="L29" s="33" t="s">
        <v>79</v>
      </c>
      <c r="M29" s="109" t="s">
        <v>78</v>
      </c>
      <c r="N29" s="362" t="s">
        <v>78</v>
      </c>
      <c r="O29" s="62">
        <v>0</v>
      </c>
      <c r="P29" s="62">
        <v>0</v>
      </c>
      <c r="Q29" s="116">
        <v>0</v>
      </c>
      <c r="R29" s="109">
        <v>0</v>
      </c>
      <c r="S29" s="33" t="s">
        <v>90</v>
      </c>
      <c r="T29" s="33"/>
      <c r="U29" s="33"/>
      <c r="V29" s="33"/>
      <c r="W29" s="33" t="s">
        <v>79</v>
      </c>
      <c r="X29" s="33" t="s">
        <v>79</v>
      </c>
      <c r="Y29" s="4"/>
      <c r="Z29" s="33"/>
      <c r="AA29" s="551" t="s">
        <v>842</v>
      </c>
      <c r="AB29" s="552">
        <v>0</v>
      </c>
      <c r="AC29" s="553" t="s">
        <v>842</v>
      </c>
      <c r="AD29" s="553" t="s">
        <v>842</v>
      </c>
      <c r="AE29" s="63">
        <v>0</v>
      </c>
      <c r="AF29" s="28"/>
      <c r="AG29" s="4"/>
      <c r="AH29" s="62">
        <f t="shared" si="0"/>
        <v>0</v>
      </c>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ht="60" x14ac:dyDescent="0.25">
      <c r="B30" s="44" t="s">
        <v>1749</v>
      </c>
      <c r="C30" s="44" t="s">
        <v>1835</v>
      </c>
      <c r="D30" s="33" t="s">
        <v>85</v>
      </c>
      <c r="E30" s="33" t="s">
        <v>93</v>
      </c>
      <c r="F30" s="44" t="s">
        <v>1836</v>
      </c>
      <c r="G30" s="44" t="s">
        <v>1837</v>
      </c>
      <c r="H30" s="33" t="s">
        <v>76</v>
      </c>
      <c r="I30" s="70" t="s">
        <v>1838</v>
      </c>
      <c r="J30" s="167" t="s">
        <v>78</v>
      </c>
      <c r="K30" s="33" t="s">
        <v>79</v>
      </c>
      <c r="L30" s="33" t="s">
        <v>79</v>
      </c>
      <c r="M30" s="109" t="s">
        <v>78</v>
      </c>
      <c r="N30" s="362" t="s">
        <v>78</v>
      </c>
      <c r="O30" s="62">
        <v>0</v>
      </c>
      <c r="P30" s="62">
        <v>170000000</v>
      </c>
      <c r="Q30" s="116">
        <v>0</v>
      </c>
      <c r="R30" s="109">
        <v>0</v>
      </c>
      <c r="S30" s="33" t="s">
        <v>90</v>
      </c>
      <c r="T30" s="33" t="s">
        <v>80</v>
      </c>
      <c r="U30" s="33" t="s">
        <v>98</v>
      </c>
      <c r="V30" s="33" t="s">
        <v>98</v>
      </c>
      <c r="W30" s="33" t="s">
        <v>79</v>
      </c>
      <c r="X30" s="33" t="s">
        <v>79</v>
      </c>
      <c r="Y30" s="4"/>
      <c r="Z30" s="33" t="s">
        <v>83</v>
      </c>
      <c r="AA30" s="551" t="s">
        <v>1839</v>
      </c>
      <c r="AB30" s="573">
        <v>170000000</v>
      </c>
      <c r="AC30" s="553">
        <v>1503</v>
      </c>
      <c r="AD30" s="554">
        <v>45384</v>
      </c>
      <c r="AE30" s="63">
        <v>0</v>
      </c>
      <c r="AF30" s="28"/>
      <c r="AG30" s="4"/>
      <c r="AH30" s="62">
        <f t="shared" si="0"/>
        <v>170000000</v>
      </c>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44" t="s">
        <v>1749</v>
      </c>
      <c r="C31" s="44" t="s">
        <v>1835</v>
      </c>
      <c r="D31" s="33" t="s">
        <v>85</v>
      </c>
      <c r="E31" s="33" t="s">
        <v>93</v>
      </c>
      <c r="F31" s="44" t="s">
        <v>1836</v>
      </c>
      <c r="G31" s="44" t="s">
        <v>1840</v>
      </c>
      <c r="H31" s="33" t="s">
        <v>76</v>
      </c>
      <c r="I31" s="70" t="s">
        <v>1841</v>
      </c>
      <c r="J31" s="167" t="s">
        <v>78</v>
      </c>
      <c r="K31" s="33" t="s">
        <v>79</v>
      </c>
      <c r="L31" s="33" t="s">
        <v>79</v>
      </c>
      <c r="M31" s="109" t="s">
        <v>78</v>
      </c>
      <c r="N31" s="362" t="s">
        <v>78</v>
      </c>
      <c r="O31" s="62">
        <v>0</v>
      </c>
      <c r="P31" s="62">
        <v>0</v>
      </c>
      <c r="Q31" s="116">
        <v>0</v>
      </c>
      <c r="R31" s="109">
        <v>0</v>
      </c>
      <c r="S31" s="33" t="s">
        <v>90</v>
      </c>
      <c r="T31" s="33"/>
      <c r="U31" s="33"/>
      <c r="V31" s="33"/>
      <c r="W31" s="33" t="s">
        <v>79</v>
      </c>
      <c r="X31" s="33" t="s">
        <v>79</v>
      </c>
      <c r="Y31" s="4"/>
      <c r="Z31" s="33"/>
      <c r="AA31" s="551" t="s">
        <v>842</v>
      </c>
      <c r="AB31" s="552">
        <v>0</v>
      </c>
      <c r="AC31" s="553" t="s">
        <v>842</v>
      </c>
      <c r="AD31" s="553" t="s">
        <v>842</v>
      </c>
      <c r="AE31" s="63">
        <v>0</v>
      </c>
      <c r="AF31" s="28"/>
      <c r="AG31" s="4"/>
      <c r="AH31" s="62">
        <f t="shared" si="0"/>
        <v>0</v>
      </c>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44" t="s">
        <v>1749</v>
      </c>
      <c r="C32" s="44" t="s">
        <v>1835</v>
      </c>
      <c r="D32" s="33" t="s">
        <v>85</v>
      </c>
      <c r="E32" s="33" t="s">
        <v>93</v>
      </c>
      <c r="F32" s="44" t="s">
        <v>1842</v>
      </c>
      <c r="G32" s="44" t="s">
        <v>1843</v>
      </c>
      <c r="H32" s="33" t="s">
        <v>76</v>
      </c>
      <c r="I32" s="70" t="s">
        <v>1844</v>
      </c>
      <c r="J32" s="167" t="s">
        <v>78</v>
      </c>
      <c r="K32" s="33" t="s">
        <v>79</v>
      </c>
      <c r="L32" s="33" t="s">
        <v>79</v>
      </c>
      <c r="M32" s="109" t="s">
        <v>78</v>
      </c>
      <c r="N32" s="362" t="s">
        <v>78</v>
      </c>
      <c r="O32" s="62">
        <v>0</v>
      </c>
      <c r="P32" s="62">
        <v>0</v>
      </c>
      <c r="Q32" s="116">
        <v>0</v>
      </c>
      <c r="R32" s="109">
        <v>0</v>
      </c>
      <c r="S32" s="33" t="s">
        <v>90</v>
      </c>
      <c r="T32" s="33"/>
      <c r="U32" s="33"/>
      <c r="V32" s="33"/>
      <c r="W32" s="33" t="s">
        <v>79</v>
      </c>
      <c r="X32" s="33" t="s">
        <v>79</v>
      </c>
      <c r="Y32" s="4"/>
      <c r="Z32" s="33"/>
      <c r="AA32" s="551" t="s">
        <v>842</v>
      </c>
      <c r="AB32" s="552">
        <v>0</v>
      </c>
      <c r="AC32" s="553" t="s">
        <v>842</v>
      </c>
      <c r="AD32" s="553" t="s">
        <v>842</v>
      </c>
      <c r="AE32" s="63">
        <v>0</v>
      </c>
      <c r="AF32" s="28"/>
      <c r="AG32" s="4"/>
      <c r="AH32" s="62">
        <f t="shared" si="0"/>
        <v>0</v>
      </c>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44" t="s">
        <v>1749</v>
      </c>
      <c r="C33" s="44" t="s">
        <v>1835</v>
      </c>
      <c r="D33" s="33" t="s">
        <v>85</v>
      </c>
      <c r="E33" s="33" t="s">
        <v>93</v>
      </c>
      <c r="F33" s="44" t="s">
        <v>1836</v>
      </c>
      <c r="G33" s="44" t="s">
        <v>1845</v>
      </c>
      <c r="H33" s="33" t="s">
        <v>76</v>
      </c>
      <c r="I33" s="70" t="s">
        <v>1846</v>
      </c>
      <c r="J33" s="167" t="s">
        <v>78</v>
      </c>
      <c r="K33" s="33" t="s">
        <v>79</v>
      </c>
      <c r="L33" s="33" t="s">
        <v>79</v>
      </c>
      <c r="M33" s="109" t="s">
        <v>78</v>
      </c>
      <c r="N33" s="362" t="s">
        <v>78</v>
      </c>
      <c r="O33" s="62">
        <v>0</v>
      </c>
      <c r="P33" s="62">
        <v>0</v>
      </c>
      <c r="Q33" s="116">
        <v>0</v>
      </c>
      <c r="R33" s="109">
        <v>0</v>
      </c>
      <c r="S33" s="33" t="s">
        <v>90</v>
      </c>
      <c r="T33" s="33"/>
      <c r="U33" s="33"/>
      <c r="V33" s="33"/>
      <c r="W33" s="33" t="s">
        <v>79</v>
      </c>
      <c r="X33" s="33" t="s">
        <v>79</v>
      </c>
      <c r="Y33" s="4"/>
      <c r="Z33" s="33"/>
      <c r="AA33" s="551" t="s">
        <v>842</v>
      </c>
      <c r="AB33" s="552">
        <v>0</v>
      </c>
      <c r="AC33" s="553" t="s">
        <v>842</v>
      </c>
      <c r="AD33" s="553" t="s">
        <v>842</v>
      </c>
      <c r="AE33" s="63">
        <v>0</v>
      </c>
      <c r="AF33" s="28"/>
      <c r="AG33" s="4"/>
      <c r="AH33" s="62">
        <f t="shared" si="0"/>
        <v>0</v>
      </c>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x14ac:dyDescent="0.25">
      <c r="B34" s="44" t="s">
        <v>1749</v>
      </c>
      <c r="C34" s="44" t="s">
        <v>1835</v>
      </c>
      <c r="D34" s="33" t="s">
        <v>85</v>
      </c>
      <c r="E34" s="33" t="s">
        <v>93</v>
      </c>
      <c r="F34" s="44" t="s">
        <v>1836</v>
      </c>
      <c r="G34" s="44" t="s">
        <v>1847</v>
      </c>
      <c r="H34" s="33" t="s">
        <v>76</v>
      </c>
      <c r="I34" s="70" t="s">
        <v>1848</v>
      </c>
      <c r="J34" s="167" t="s">
        <v>78</v>
      </c>
      <c r="K34" s="33" t="s">
        <v>79</v>
      </c>
      <c r="L34" s="33" t="s">
        <v>79</v>
      </c>
      <c r="M34" s="109" t="s">
        <v>78</v>
      </c>
      <c r="N34" s="362" t="s">
        <v>78</v>
      </c>
      <c r="O34" s="62">
        <v>0</v>
      </c>
      <c r="P34" s="62">
        <v>0</v>
      </c>
      <c r="Q34" s="116">
        <v>0</v>
      </c>
      <c r="R34" s="109">
        <v>0</v>
      </c>
      <c r="S34" s="33" t="s">
        <v>90</v>
      </c>
      <c r="T34" s="33"/>
      <c r="U34" s="33"/>
      <c r="V34" s="33"/>
      <c r="W34" s="33" t="s">
        <v>79</v>
      </c>
      <c r="X34" s="33" t="s">
        <v>79</v>
      </c>
      <c r="Y34" s="4"/>
      <c r="Z34" s="33"/>
      <c r="AA34" s="551" t="s">
        <v>842</v>
      </c>
      <c r="AB34" s="552">
        <v>0</v>
      </c>
      <c r="AC34" s="553" t="s">
        <v>842</v>
      </c>
      <c r="AD34" s="553" t="s">
        <v>842</v>
      </c>
      <c r="AE34" s="63">
        <v>0</v>
      </c>
      <c r="AF34" s="28"/>
      <c r="AG34" s="4"/>
      <c r="AH34" s="62">
        <f t="shared" si="0"/>
        <v>0</v>
      </c>
      <c r="AI34" s="27"/>
      <c r="AJ34" s="27"/>
      <c r="AK34" s="27"/>
      <c r="AL34" s="62"/>
      <c r="AM34" s="27"/>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x14ac:dyDescent="0.25">
      <c r="B35" s="44" t="s">
        <v>1749</v>
      </c>
      <c r="C35" s="44" t="s">
        <v>1835</v>
      </c>
      <c r="D35" s="33" t="s">
        <v>85</v>
      </c>
      <c r="E35" s="33" t="s">
        <v>93</v>
      </c>
      <c r="F35" s="44" t="s">
        <v>1836</v>
      </c>
      <c r="G35" s="44" t="s">
        <v>1849</v>
      </c>
      <c r="H35" s="33" t="s">
        <v>76</v>
      </c>
      <c r="I35" s="70" t="s">
        <v>1850</v>
      </c>
      <c r="J35" s="167" t="s">
        <v>78</v>
      </c>
      <c r="K35" s="33" t="s">
        <v>79</v>
      </c>
      <c r="L35" s="33" t="s">
        <v>79</v>
      </c>
      <c r="M35" s="109" t="s">
        <v>78</v>
      </c>
      <c r="N35" s="362" t="s">
        <v>78</v>
      </c>
      <c r="O35" s="62">
        <v>0</v>
      </c>
      <c r="P35" s="62">
        <v>0</v>
      </c>
      <c r="Q35" s="116">
        <v>0</v>
      </c>
      <c r="R35" s="109">
        <v>0</v>
      </c>
      <c r="S35" s="33" t="s">
        <v>90</v>
      </c>
      <c r="T35" s="33"/>
      <c r="U35" s="33"/>
      <c r="V35" s="33"/>
      <c r="W35" s="33" t="s">
        <v>79</v>
      </c>
      <c r="X35" s="33" t="s">
        <v>79</v>
      </c>
      <c r="Y35" s="4"/>
      <c r="Z35" s="33"/>
      <c r="AA35" s="551" t="s">
        <v>842</v>
      </c>
      <c r="AB35" s="552">
        <v>0</v>
      </c>
      <c r="AC35" s="553" t="s">
        <v>842</v>
      </c>
      <c r="AD35" s="553" t="s">
        <v>842</v>
      </c>
      <c r="AE35" s="63">
        <v>0</v>
      </c>
      <c r="AF35" s="28"/>
      <c r="AG35" s="4"/>
      <c r="AH35" s="62">
        <f t="shared" si="0"/>
        <v>0</v>
      </c>
      <c r="AI35" s="27"/>
      <c r="AJ35" s="27"/>
      <c r="AK35" s="27"/>
      <c r="AL35" s="62"/>
      <c r="AM35" s="27"/>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62"/>
      <c r="BP35" s="32"/>
    </row>
    <row r="36" spans="2:68" x14ac:dyDescent="0.25">
      <c r="B36" s="44" t="s">
        <v>1749</v>
      </c>
      <c r="C36" s="44" t="s">
        <v>1835</v>
      </c>
      <c r="D36" s="54" t="s">
        <v>85</v>
      </c>
      <c r="E36" s="33" t="s">
        <v>93</v>
      </c>
      <c r="F36" s="44" t="s">
        <v>1842</v>
      </c>
      <c r="G36" s="44" t="s">
        <v>1851</v>
      </c>
      <c r="H36" s="33" t="s">
        <v>76</v>
      </c>
      <c r="I36" s="70" t="s">
        <v>1852</v>
      </c>
      <c r="J36" s="167" t="s">
        <v>78</v>
      </c>
      <c r="K36" s="33" t="s">
        <v>79</v>
      </c>
      <c r="L36" s="33" t="s">
        <v>79</v>
      </c>
      <c r="M36" s="109" t="s">
        <v>78</v>
      </c>
      <c r="N36" s="362" t="s">
        <v>78</v>
      </c>
      <c r="O36" s="62">
        <v>0</v>
      </c>
      <c r="P36" s="62">
        <v>0</v>
      </c>
      <c r="Q36" s="116">
        <v>0</v>
      </c>
      <c r="R36" s="109">
        <v>0</v>
      </c>
      <c r="S36" s="33" t="s">
        <v>90</v>
      </c>
      <c r="T36" s="33"/>
      <c r="U36" s="33"/>
      <c r="V36" s="33"/>
      <c r="W36" s="33" t="s">
        <v>79</v>
      </c>
      <c r="X36" s="33" t="s">
        <v>79</v>
      </c>
      <c r="Y36" s="4"/>
      <c r="Z36" s="33"/>
      <c r="AA36" s="551" t="s">
        <v>842</v>
      </c>
      <c r="AB36" s="552">
        <v>0</v>
      </c>
      <c r="AC36" s="553" t="s">
        <v>842</v>
      </c>
      <c r="AD36" s="553" t="s">
        <v>842</v>
      </c>
      <c r="AE36" s="63">
        <v>0</v>
      </c>
      <c r="AF36" s="28"/>
      <c r="AG36" s="4"/>
      <c r="AH36" s="62">
        <f t="shared" si="0"/>
        <v>0</v>
      </c>
      <c r="AI36" s="27"/>
      <c r="AJ36" s="27"/>
      <c r="AK36" s="27"/>
      <c r="AL36" s="62"/>
      <c r="AM36" s="27"/>
      <c r="AN36" s="27"/>
      <c r="AO36" s="27"/>
      <c r="AP36" s="62"/>
      <c r="AQ36" s="4"/>
      <c r="AR36" s="4"/>
      <c r="AS36" s="62"/>
      <c r="AT36" s="64"/>
      <c r="AU36" s="62"/>
      <c r="AV36" s="65"/>
      <c r="AW36" s="66"/>
      <c r="AX36" s="67"/>
      <c r="AY36" s="62"/>
      <c r="AZ36" s="66"/>
      <c r="BA36" s="66"/>
      <c r="BB36" s="66"/>
      <c r="BC36" s="27"/>
      <c r="BD36" s="62"/>
      <c r="BE36" s="66"/>
      <c r="BF36" s="66"/>
      <c r="BG36" s="67"/>
      <c r="BH36" s="62"/>
      <c r="BI36" s="66"/>
      <c r="BJ36" s="68"/>
      <c r="BK36" s="66"/>
      <c r="BL36" s="66"/>
      <c r="BM36" s="62"/>
      <c r="BN36" s="69"/>
      <c r="BO36" s="62"/>
      <c r="BP36" s="32"/>
    </row>
    <row r="37" spans="2:68" x14ac:dyDescent="0.25">
      <c r="B37" s="44" t="s">
        <v>1749</v>
      </c>
      <c r="C37" s="44" t="s">
        <v>1835</v>
      </c>
      <c r="D37" s="54" t="s">
        <v>85</v>
      </c>
      <c r="E37" s="33" t="s">
        <v>93</v>
      </c>
      <c r="F37" s="44" t="s">
        <v>1836</v>
      </c>
      <c r="G37" s="44" t="s">
        <v>1853</v>
      </c>
      <c r="H37" s="33" t="s">
        <v>76</v>
      </c>
      <c r="I37" s="70" t="s">
        <v>1854</v>
      </c>
      <c r="J37" s="167" t="s">
        <v>78</v>
      </c>
      <c r="K37" s="33" t="s">
        <v>79</v>
      </c>
      <c r="L37" s="33" t="s">
        <v>79</v>
      </c>
      <c r="M37" s="109" t="s">
        <v>78</v>
      </c>
      <c r="N37" s="362" t="s">
        <v>78</v>
      </c>
      <c r="O37" s="62">
        <v>0</v>
      </c>
      <c r="P37" s="62">
        <v>0</v>
      </c>
      <c r="Q37" s="116">
        <v>0</v>
      </c>
      <c r="R37" s="109">
        <v>0</v>
      </c>
      <c r="S37" s="33" t="s">
        <v>90</v>
      </c>
      <c r="T37" s="33"/>
      <c r="U37" s="33"/>
      <c r="V37" s="33"/>
      <c r="W37" s="33" t="s">
        <v>79</v>
      </c>
      <c r="X37" s="33" t="s">
        <v>79</v>
      </c>
      <c r="Y37" s="4"/>
      <c r="Z37" s="33"/>
      <c r="AA37" s="551" t="s">
        <v>842</v>
      </c>
      <c r="AB37" s="552">
        <v>0</v>
      </c>
      <c r="AC37" s="553" t="s">
        <v>842</v>
      </c>
      <c r="AD37" s="553" t="s">
        <v>842</v>
      </c>
      <c r="AE37" s="63">
        <v>0</v>
      </c>
      <c r="AF37" s="28"/>
      <c r="AG37" s="4"/>
      <c r="AH37" s="62">
        <f t="shared" si="0"/>
        <v>0</v>
      </c>
      <c r="AI37" s="27"/>
      <c r="AJ37" s="27"/>
      <c r="AK37" s="27"/>
      <c r="AL37" s="62"/>
      <c r="AM37" s="27"/>
      <c r="AN37" s="27"/>
      <c r="AO37" s="27"/>
      <c r="AP37" s="62"/>
      <c r="AQ37" s="4"/>
      <c r="AR37" s="4"/>
      <c r="AS37" s="62"/>
      <c r="AT37" s="64"/>
      <c r="AU37" s="62"/>
      <c r="AV37" s="65"/>
      <c r="AW37" s="66"/>
      <c r="AX37" s="67"/>
      <c r="AY37" s="62"/>
      <c r="AZ37" s="66"/>
      <c r="BA37" s="66"/>
      <c r="BB37" s="66"/>
      <c r="BC37" s="27"/>
      <c r="BD37" s="62"/>
      <c r="BE37" s="66"/>
      <c r="BF37" s="66"/>
      <c r="BG37" s="67"/>
      <c r="BH37" s="62"/>
      <c r="BI37" s="66"/>
      <c r="BJ37" s="68"/>
      <c r="BK37" s="66"/>
      <c r="BL37" s="66"/>
      <c r="BM37" s="62"/>
      <c r="BN37" s="69"/>
      <c r="BO37" s="62"/>
      <c r="BP37" s="32"/>
    </row>
    <row r="38" spans="2:68" ht="30" x14ac:dyDescent="0.25">
      <c r="B38" s="80" t="s">
        <v>1749</v>
      </c>
      <c r="C38" s="80" t="s">
        <v>1855</v>
      </c>
      <c r="D38" s="54" t="s">
        <v>85</v>
      </c>
      <c r="E38" s="33" t="s">
        <v>86</v>
      </c>
      <c r="F38" s="80" t="s">
        <v>1856</v>
      </c>
      <c r="G38" s="72"/>
      <c r="H38" s="33" t="s">
        <v>96</v>
      </c>
      <c r="I38" s="77"/>
      <c r="J38" s="167" t="s">
        <v>78</v>
      </c>
      <c r="K38" s="33" t="s">
        <v>79</v>
      </c>
      <c r="L38" s="33" t="s">
        <v>79</v>
      </c>
      <c r="M38" s="109" t="s">
        <v>78</v>
      </c>
      <c r="N38" s="362" t="s">
        <v>78</v>
      </c>
      <c r="O38" s="62">
        <v>0</v>
      </c>
      <c r="P38" s="62">
        <v>0</v>
      </c>
      <c r="Q38" s="116">
        <v>0</v>
      </c>
      <c r="R38" s="109">
        <v>0</v>
      </c>
      <c r="S38" s="33" t="s">
        <v>90</v>
      </c>
      <c r="T38" s="33"/>
      <c r="U38" s="33"/>
      <c r="V38" s="33"/>
      <c r="W38" s="33" t="s">
        <v>79</v>
      </c>
      <c r="X38" s="33" t="s">
        <v>79</v>
      </c>
      <c r="Y38" s="4"/>
      <c r="Z38" s="33"/>
      <c r="AA38" s="551" t="s">
        <v>842</v>
      </c>
      <c r="AB38" s="552">
        <v>0</v>
      </c>
      <c r="AC38" s="553" t="s">
        <v>842</v>
      </c>
      <c r="AD38" s="553" t="s">
        <v>842</v>
      </c>
      <c r="AE38" s="63">
        <v>0</v>
      </c>
      <c r="AF38" s="28"/>
      <c r="AG38" s="4"/>
      <c r="AH38" s="62">
        <f t="shared" si="0"/>
        <v>0</v>
      </c>
      <c r="AI38" s="27"/>
      <c r="AJ38" s="27"/>
      <c r="AK38" s="27"/>
      <c r="AL38" s="62"/>
      <c r="AM38" s="27"/>
      <c r="AN38" s="27"/>
      <c r="AO38" s="27"/>
      <c r="AP38" s="62"/>
      <c r="AQ38" s="4"/>
      <c r="AR38" s="4"/>
      <c r="AS38" s="62"/>
      <c r="AT38" s="64"/>
      <c r="AU38" s="62"/>
      <c r="AV38" s="65"/>
      <c r="AW38" s="66"/>
      <c r="AX38" s="67"/>
      <c r="AY38" s="62"/>
      <c r="AZ38" s="66"/>
      <c r="BA38" s="66"/>
      <c r="BB38" s="66"/>
      <c r="BC38" s="27"/>
      <c r="BD38" s="62"/>
      <c r="BE38" s="66"/>
      <c r="BF38" s="66"/>
      <c r="BG38" s="67"/>
      <c r="BH38" s="62"/>
      <c r="BI38" s="66"/>
      <c r="BJ38" s="68"/>
      <c r="BK38" s="66"/>
      <c r="BL38" s="66"/>
      <c r="BM38" s="62"/>
      <c r="BN38" s="69"/>
      <c r="BO38" s="62"/>
      <c r="BP38" s="32"/>
    </row>
    <row r="39" spans="2:68" ht="30" x14ac:dyDescent="0.25">
      <c r="B39" s="80" t="s">
        <v>1749</v>
      </c>
      <c r="C39" s="80" t="s">
        <v>1857</v>
      </c>
      <c r="D39" s="54" t="s">
        <v>85</v>
      </c>
      <c r="E39" s="33" t="s">
        <v>93</v>
      </c>
      <c r="F39" s="80" t="s">
        <v>1858</v>
      </c>
      <c r="G39" s="72"/>
      <c r="H39" s="33" t="s">
        <v>96</v>
      </c>
      <c r="I39" s="77"/>
      <c r="J39" s="167" t="s">
        <v>78</v>
      </c>
      <c r="K39" s="33" t="s">
        <v>79</v>
      </c>
      <c r="L39" s="33" t="s">
        <v>79</v>
      </c>
      <c r="M39" s="109" t="s">
        <v>78</v>
      </c>
      <c r="N39" s="362" t="s">
        <v>78</v>
      </c>
      <c r="O39" s="62">
        <v>0</v>
      </c>
      <c r="P39" s="62">
        <v>0</v>
      </c>
      <c r="Q39" s="116">
        <v>0</v>
      </c>
      <c r="R39" s="109">
        <v>0</v>
      </c>
      <c r="S39" s="33" t="s">
        <v>90</v>
      </c>
      <c r="T39" s="33"/>
      <c r="U39" s="33"/>
      <c r="V39" s="33"/>
      <c r="W39" s="33" t="s">
        <v>79</v>
      </c>
      <c r="X39" s="33" t="s">
        <v>79</v>
      </c>
      <c r="Y39" s="4"/>
      <c r="Z39" s="33"/>
      <c r="AA39" s="551" t="s">
        <v>842</v>
      </c>
      <c r="AB39" s="552">
        <v>0</v>
      </c>
      <c r="AC39" s="553" t="s">
        <v>842</v>
      </c>
      <c r="AD39" s="553" t="s">
        <v>842</v>
      </c>
      <c r="AE39" s="63">
        <v>0</v>
      </c>
      <c r="AF39" s="28"/>
      <c r="AG39" s="4"/>
      <c r="AH39" s="62">
        <f t="shared" si="0"/>
        <v>0</v>
      </c>
      <c r="AI39" s="27"/>
      <c r="AJ39" s="27"/>
      <c r="AK39" s="27"/>
      <c r="AL39" s="62"/>
      <c r="AM39" s="27"/>
      <c r="AN39" s="27"/>
      <c r="AO39" s="27"/>
      <c r="AP39" s="62"/>
      <c r="AQ39" s="4"/>
      <c r="AR39" s="4"/>
      <c r="AS39" s="62"/>
      <c r="AT39" s="64"/>
      <c r="AU39" s="62"/>
      <c r="AV39" s="65"/>
      <c r="AW39" s="66"/>
      <c r="AX39" s="67"/>
      <c r="AY39" s="62"/>
      <c r="AZ39" s="66"/>
      <c r="BA39" s="66"/>
      <c r="BB39" s="66"/>
      <c r="BC39" s="27"/>
      <c r="BD39" s="62"/>
      <c r="BE39" s="66"/>
      <c r="BF39" s="66"/>
      <c r="BG39" s="67"/>
      <c r="BH39" s="62"/>
      <c r="BI39" s="66"/>
      <c r="BJ39" s="68"/>
      <c r="BK39" s="66"/>
      <c r="BL39" s="66"/>
      <c r="BM39" s="62"/>
      <c r="BN39" s="69"/>
      <c r="BO39" s="62"/>
      <c r="BP39" s="32"/>
    </row>
    <row r="40" spans="2:68" ht="30" x14ac:dyDescent="0.25">
      <c r="B40" s="80" t="s">
        <v>1749</v>
      </c>
      <c r="C40" s="80" t="s">
        <v>1790</v>
      </c>
      <c r="D40" s="54" t="s">
        <v>85</v>
      </c>
      <c r="E40" s="33" t="s">
        <v>93</v>
      </c>
      <c r="F40" s="80" t="s">
        <v>1859</v>
      </c>
      <c r="G40" s="72"/>
      <c r="H40" s="33" t="s">
        <v>96</v>
      </c>
      <c r="I40" s="77"/>
      <c r="J40" s="167" t="s">
        <v>78</v>
      </c>
      <c r="K40" s="33" t="s">
        <v>79</v>
      </c>
      <c r="L40" s="33" t="s">
        <v>79</v>
      </c>
      <c r="M40" s="109" t="s">
        <v>78</v>
      </c>
      <c r="N40" s="362" t="s">
        <v>78</v>
      </c>
      <c r="O40" s="62">
        <v>0</v>
      </c>
      <c r="P40" s="62">
        <v>0</v>
      </c>
      <c r="Q40" s="116">
        <v>0</v>
      </c>
      <c r="R40" s="109">
        <v>0</v>
      </c>
      <c r="S40" s="33" t="s">
        <v>90</v>
      </c>
      <c r="T40" s="33"/>
      <c r="U40" s="33"/>
      <c r="V40" s="33"/>
      <c r="W40" s="33" t="s">
        <v>79</v>
      </c>
      <c r="X40" s="33" t="s">
        <v>79</v>
      </c>
      <c r="Y40" s="4"/>
      <c r="Z40" s="33"/>
      <c r="AA40" s="551" t="s">
        <v>842</v>
      </c>
      <c r="AB40" s="552">
        <v>0</v>
      </c>
      <c r="AC40" s="553" t="s">
        <v>842</v>
      </c>
      <c r="AD40" s="553" t="s">
        <v>842</v>
      </c>
      <c r="AE40" s="63">
        <v>0</v>
      </c>
      <c r="AF40" s="28"/>
      <c r="AG40" s="4"/>
      <c r="AH40" s="62">
        <f t="shared" si="0"/>
        <v>0</v>
      </c>
      <c r="AI40" s="27"/>
      <c r="AJ40" s="27"/>
      <c r="AK40" s="27"/>
      <c r="AL40" s="62"/>
      <c r="AM40" s="27"/>
      <c r="AN40" s="27"/>
      <c r="AO40" s="27"/>
      <c r="AP40" s="62"/>
      <c r="AQ40" s="4"/>
      <c r="AR40" s="4"/>
      <c r="AS40" s="62"/>
      <c r="AT40" s="64"/>
      <c r="AU40" s="62"/>
      <c r="AV40" s="65"/>
      <c r="AW40" s="66"/>
      <c r="AX40" s="67"/>
      <c r="AY40" s="62"/>
      <c r="AZ40" s="66"/>
      <c r="BA40" s="66"/>
      <c r="BB40" s="66"/>
      <c r="BC40" s="27"/>
      <c r="BD40" s="62"/>
      <c r="BE40" s="66"/>
      <c r="BF40" s="66"/>
      <c r="BG40" s="67"/>
      <c r="BH40" s="62"/>
      <c r="BI40" s="66"/>
      <c r="BJ40" s="68"/>
      <c r="BK40" s="66"/>
      <c r="BL40" s="66"/>
      <c r="BM40" s="62"/>
      <c r="BN40" s="69"/>
      <c r="BO40" s="62"/>
      <c r="BP40" s="32"/>
    </row>
    <row r="41" spans="2:68" ht="30" x14ac:dyDescent="0.25">
      <c r="B41" s="80" t="s">
        <v>1749</v>
      </c>
      <c r="C41" s="80" t="s">
        <v>1860</v>
      </c>
      <c r="D41" s="54" t="s">
        <v>85</v>
      </c>
      <c r="E41" s="33" t="s">
        <v>93</v>
      </c>
      <c r="F41" s="80" t="s">
        <v>1861</v>
      </c>
      <c r="G41" s="72"/>
      <c r="H41" s="33" t="s">
        <v>96</v>
      </c>
      <c r="I41" s="77"/>
      <c r="J41" s="167" t="s">
        <v>78</v>
      </c>
      <c r="K41" s="33" t="s">
        <v>79</v>
      </c>
      <c r="L41" s="33" t="s">
        <v>79</v>
      </c>
      <c r="M41" s="109" t="s">
        <v>78</v>
      </c>
      <c r="N41" s="362" t="s">
        <v>78</v>
      </c>
      <c r="O41" s="62">
        <v>0</v>
      </c>
      <c r="P41" s="62">
        <v>0</v>
      </c>
      <c r="Q41" s="116">
        <v>0</v>
      </c>
      <c r="R41" s="109">
        <v>0</v>
      </c>
      <c r="S41" s="33" t="s">
        <v>90</v>
      </c>
      <c r="T41" s="33"/>
      <c r="U41" s="33"/>
      <c r="V41" s="33"/>
      <c r="W41" s="33" t="s">
        <v>79</v>
      </c>
      <c r="X41" s="33" t="s">
        <v>79</v>
      </c>
      <c r="Y41" s="4"/>
      <c r="Z41" s="33"/>
      <c r="AA41" s="551" t="s">
        <v>842</v>
      </c>
      <c r="AB41" s="552">
        <v>0</v>
      </c>
      <c r="AC41" s="553" t="s">
        <v>842</v>
      </c>
      <c r="AD41" s="553" t="s">
        <v>842</v>
      </c>
      <c r="AE41" s="63">
        <v>0</v>
      </c>
      <c r="AF41" s="28"/>
      <c r="AG41" s="4"/>
      <c r="AH41" s="62">
        <f t="shared" si="0"/>
        <v>0</v>
      </c>
      <c r="AI41" s="27"/>
      <c r="AJ41" s="27"/>
      <c r="AK41" s="27"/>
      <c r="AL41" s="62"/>
      <c r="AM41" s="27"/>
      <c r="AN41" s="27"/>
      <c r="AO41" s="27"/>
      <c r="AP41" s="62"/>
      <c r="AQ41" s="4"/>
      <c r="AR41" s="4"/>
      <c r="AS41" s="62"/>
      <c r="AT41" s="64"/>
      <c r="AU41" s="62"/>
      <c r="AV41" s="65"/>
      <c r="AW41" s="66"/>
      <c r="AX41" s="67"/>
      <c r="AY41" s="62"/>
      <c r="AZ41" s="66"/>
      <c r="BA41" s="66"/>
      <c r="BB41" s="66"/>
      <c r="BC41" s="27"/>
      <c r="BD41" s="62"/>
      <c r="BE41" s="66"/>
      <c r="BF41" s="66"/>
      <c r="BG41" s="67"/>
      <c r="BH41" s="62"/>
      <c r="BI41" s="66"/>
      <c r="BJ41" s="68"/>
      <c r="BK41" s="66"/>
      <c r="BL41" s="66"/>
      <c r="BM41" s="62"/>
      <c r="BN41" s="69"/>
      <c r="BO41" s="62"/>
      <c r="BP41" s="32"/>
    </row>
    <row r="42" spans="2:68" ht="30" x14ac:dyDescent="0.25">
      <c r="B42" s="80" t="s">
        <v>1749</v>
      </c>
      <c r="C42" s="80" t="s">
        <v>1862</v>
      </c>
      <c r="D42" s="54" t="s">
        <v>85</v>
      </c>
      <c r="E42" s="33" t="s">
        <v>93</v>
      </c>
      <c r="F42" s="80" t="s">
        <v>1863</v>
      </c>
      <c r="G42" s="72"/>
      <c r="H42" s="33" t="s">
        <v>96</v>
      </c>
      <c r="I42" s="77"/>
      <c r="J42" s="167" t="s">
        <v>78</v>
      </c>
      <c r="K42" s="33" t="s">
        <v>79</v>
      </c>
      <c r="L42" s="33" t="s">
        <v>79</v>
      </c>
      <c r="M42" s="109" t="s">
        <v>78</v>
      </c>
      <c r="N42" s="362" t="s">
        <v>78</v>
      </c>
      <c r="O42" s="62">
        <v>0</v>
      </c>
      <c r="P42" s="62">
        <v>0</v>
      </c>
      <c r="Q42" s="116">
        <v>0</v>
      </c>
      <c r="R42" s="109">
        <v>0</v>
      </c>
      <c r="S42" s="33" t="s">
        <v>90</v>
      </c>
      <c r="T42" s="33"/>
      <c r="U42" s="33"/>
      <c r="V42" s="33"/>
      <c r="W42" s="33" t="s">
        <v>79</v>
      </c>
      <c r="X42" s="33" t="s">
        <v>79</v>
      </c>
      <c r="Y42" s="4"/>
      <c r="Z42" s="33"/>
      <c r="AA42" s="551" t="s">
        <v>842</v>
      </c>
      <c r="AB42" s="552">
        <v>0</v>
      </c>
      <c r="AC42" s="553" t="s">
        <v>842</v>
      </c>
      <c r="AD42" s="553" t="s">
        <v>842</v>
      </c>
      <c r="AE42" s="63">
        <v>0</v>
      </c>
      <c r="AF42" s="28"/>
      <c r="AG42" s="4"/>
      <c r="AH42" s="62">
        <f t="shared" si="0"/>
        <v>0</v>
      </c>
      <c r="AI42" s="27"/>
      <c r="AJ42" s="27"/>
      <c r="AK42" s="27"/>
      <c r="AL42" s="62"/>
      <c r="AM42" s="27"/>
      <c r="AN42" s="27"/>
      <c r="AO42" s="27"/>
      <c r="AP42" s="62"/>
      <c r="AQ42" s="4"/>
      <c r="AR42" s="4"/>
      <c r="AS42" s="62"/>
      <c r="AT42" s="64"/>
      <c r="AU42" s="62"/>
      <c r="AV42" s="65"/>
      <c r="AW42" s="66"/>
      <c r="AX42" s="67"/>
      <c r="AY42" s="62"/>
      <c r="AZ42" s="66"/>
      <c r="BA42" s="66"/>
      <c r="BB42" s="66"/>
      <c r="BC42" s="27"/>
      <c r="BD42" s="62"/>
      <c r="BE42" s="66"/>
      <c r="BF42" s="66"/>
      <c r="BG42" s="67"/>
      <c r="BH42" s="62"/>
      <c r="BI42" s="66"/>
      <c r="BJ42" s="68"/>
      <c r="BK42" s="66"/>
      <c r="BL42" s="66"/>
      <c r="BM42" s="62"/>
      <c r="BN42" s="69"/>
      <c r="BO42" s="62"/>
      <c r="BP42" s="32"/>
    </row>
    <row r="43" spans="2:68" ht="30" x14ac:dyDescent="0.25">
      <c r="B43" s="80" t="s">
        <v>1749</v>
      </c>
      <c r="C43" s="80" t="s">
        <v>1864</v>
      </c>
      <c r="D43" s="54" t="s">
        <v>85</v>
      </c>
      <c r="E43" s="33" t="s">
        <v>93</v>
      </c>
      <c r="F43" s="80" t="s">
        <v>1865</v>
      </c>
      <c r="G43" s="72"/>
      <c r="H43" s="33" t="s">
        <v>96</v>
      </c>
      <c r="I43" s="77"/>
      <c r="J43" s="167" t="s">
        <v>78</v>
      </c>
      <c r="K43" s="33" t="s">
        <v>79</v>
      </c>
      <c r="L43" s="33" t="s">
        <v>79</v>
      </c>
      <c r="M43" s="109" t="s">
        <v>78</v>
      </c>
      <c r="N43" s="362" t="s">
        <v>78</v>
      </c>
      <c r="O43" s="62">
        <v>0</v>
      </c>
      <c r="P43" s="62">
        <v>0</v>
      </c>
      <c r="Q43" s="116">
        <v>0</v>
      </c>
      <c r="R43" s="109">
        <v>0</v>
      </c>
      <c r="S43" s="33" t="s">
        <v>90</v>
      </c>
      <c r="T43" s="33"/>
      <c r="U43" s="33"/>
      <c r="V43" s="33"/>
      <c r="W43" s="33" t="s">
        <v>79</v>
      </c>
      <c r="X43" s="33" t="s">
        <v>79</v>
      </c>
      <c r="Y43" s="4"/>
      <c r="Z43" s="33"/>
      <c r="AA43" s="551" t="s">
        <v>842</v>
      </c>
      <c r="AB43" s="552">
        <v>0</v>
      </c>
      <c r="AC43" s="553" t="s">
        <v>842</v>
      </c>
      <c r="AD43" s="553" t="s">
        <v>842</v>
      </c>
      <c r="AE43" s="63">
        <v>0</v>
      </c>
      <c r="AF43" s="28"/>
      <c r="AG43" s="4"/>
      <c r="AH43" s="62">
        <f t="shared" si="0"/>
        <v>0</v>
      </c>
      <c r="AI43" s="27"/>
      <c r="AJ43" s="27"/>
      <c r="AK43" s="27"/>
      <c r="AL43" s="62"/>
      <c r="AM43" s="27"/>
      <c r="AN43" s="27"/>
      <c r="AO43" s="27"/>
      <c r="AP43" s="62"/>
      <c r="AQ43" s="4"/>
      <c r="AR43" s="4"/>
      <c r="AS43" s="62"/>
      <c r="AT43" s="64"/>
      <c r="AU43" s="62"/>
      <c r="AV43" s="65"/>
      <c r="AW43" s="66"/>
      <c r="AX43" s="67"/>
      <c r="AY43" s="62"/>
      <c r="AZ43" s="66"/>
      <c r="BA43" s="66"/>
      <c r="BB43" s="66"/>
      <c r="BC43" s="27"/>
      <c r="BD43" s="62"/>
      <c r="BE43" s="66"/>
      <c r="BF43" s="66"/>
      <c r="BG43" s="67"/>
      <c r="BH43" s="62"/>
      <c r="BI43" s="66"/>
      <c r="BJ43" s="68"/>
      <c r="BK43" s="66"/>
      <c r="BL43" s="66"/>
      <c r="BM43" s="62"/>
      <c r="BN43" s="69"/>
      <c r="BO43" s="62"/>
      <c r="BP43" s="32"/>
    </row>
    <row r="44" spans="2:68" ht="30" x14ac:dyDescent="0.25">
      <c r="B44" s="79" t="s">
        <v>1749</v>
      </c>
      <c r="C44" s="79" t="s">
        <v>1805</v>
      </c>
      <c r="D44" s="54" t="s">
        <v>85</v>
      </c>
      <c r="E44" s="33" t="s">
        <v>93</v>
      </c>
      <c r="F44" s="79" t="s">
        <v>1829</v>
      </c>
      <c r="G44" s="72"/>
      <c r="H44" s="33" t="s">
        <v>96</v>
      </c>
      <c r="I44" s="77"/>
      <c r="J44" s="403" t="s">
        <v>133</v>
      </c>
      <c r="K44" s="95" t="s">
        <v>90</v>
      </c>
      <c r="L44" s="95" t="s">
        <v>79</v>
      </c>
      <c r="M44" s="170" t="s">
        <v>146</v>
      </c>
      <c r="N44" s="362" t="s">
        <v>424</v>
      </c>
      <c r="O44" s="62">
        <v>36512096</v>
      </c>
      <c r="P44" s="62">
        <v>875387955</v>
      </c>
      <c r="Q44" s="397">
        <v>0</v>
      </c>
      <c r="R44" s="170">
        <v>0</v>
      </c>
      <c r="S44" s="33" t="s">
        <v>90</v>
      </c>
      <c r="T44" s="33"/>
      <c r="U44" s="33"/>
      <c r="V44" s="33"/>
      <c r="W44" s="33" t="s">
        <v>79</v>
      </c>
      <c r="X44" s="33" t="s">
        <v>79</v>
      </c>
      <c r="Y44" s="4"/>
      <c r="Z44" s="33"/>
      <c r="AA44" s="551" t="s">
        <v>842</v>
      </c>
      <c r="AB44" s="552">
        <v>0</v>
      </c>
      <c r="AC44" s="553" t="s">
        <v>842</v>
      </c>
      <c r="AD44" s="553" t="s">
        <v>842</v>
      </c>
      <c r="AE44" s="63">
        <v>0</v>
      </c>
      <c r="AF44" s="28"/>
      <c r="AG44" s="4"/>
      <c r="AH44" s="62">
        <f t="shared" si="0"/>
        <v>0</v>
      </c>
      <c r="AI44" s="27"/>
      <c r="AJ44" s="27"/>
      <c r="AK44" s="27"/>
      <c r="AL44" s="62"/>
      <c r="AM44" s="27"/>
      <c r="AN44" s="27"/>
      <c r="AO44" s="27"/>
      <c r="AP44" s="62"/>
      <c r="AQ44" s="4"/>
      <c r="AR44" s="4"/>
      <c r="AS44" s="62"/>
      <c r="AT44" s="64"/>
      <c r="AU44" s="62"/>
      <c r="AV44" s="65"/>
      <c r="AW44" s="66"/>
      <c r="AX44" s="67"/>
      <c r="AY44" s="62"/>
      <c r="AZ44" s="66"/>
      <c r="BA44" s="66"/>
      <c r="BB44" s="66"/>
      <c r="BC44" s="27"/>
      <c r="BD44" s="62"/>
      <c r="BE44" s="66"/>
      <c r="BF44" s="66"/>
      <c r="BG44" s="67"/>
      <c r="BH44" s="62"/>
      <c r="BI44" s="66"/>
      <c r="BJ44" s="68"/>
      <c r="BK44" s="66"/>
      <c r="BL44" s="66"/>
      <c r="BM44" s="62"/>
      <c r="BN44" s="69"/>
      <c r="BO44" s="62"/>
      <c r="BP44" s="32"/>
    </row>
    <row r="45" spans="2:68" ht="30" x14ac:dyDescent="0.25">
      <c r="B45" s="80" t="s">
        <v>1749</v>
      </c>
      <c r="C45" s="80" t="s">
        <v>1835</v>
      </c>
      <c r="D45" s="54" t="s">
        <v>85</v>
      </c>
      <c r="E45" s="33" t="s">
        <v>93</v>
      </c>
      <c r="F45" s="80" t="s">
        <v>1836</v>
      </c>
      <c r="G45" s="72"/>
      <c r="H45" s="33" t="s">
        <v>96</v>
      </c>
      <c r="I45" s="77"/>
      <c r="J45" s="167" t="s">
        <v>78</v>
      </c>
      <c r="K45" s="33" t="s">
        <v>79</v>
      </c>
      <c r="L45" s="33" t="s">
        <v>79</v>
      </c>
      <c r="M45" s="109" t="s">
        <v>78</v>
      </c>
      <c r="N45" s="362" t="s">
        <v>78</v>
      </c>
      <c r="O45" s="62">
        <v>0</v>
      </c>
      <c r="P45" s="62">
        <v>0</v>
      </c>
      <c r="Q45" s="116">
        <v>0</v>
      </c>
      <c r="R45" s="109">
        <v>0</v>
      </c>
      <c r="S45" s="33" t="s">
        <v>90</v>
      </c>
      <c r="T45" s="33"/>
      <c r="U45" s="33"/>
      <c r="V45" s="33"/>
      <c r="W45" s="33" t="s">
        <v>79</v>
      </c>
      <c r="X45" s="33" t="s">
        <v>79</v>
      </c>
      <c r="Y45" s="4"/>
      <c r="Z45" s="33"/>
      <c r="AA45" s="551" t="s">
        <v>842</v>
      </c>
      <c r="AB45" s="552">
        <v>0</v>
      </c>
      <c r="AC45" s="553" t="s">
        <v>842</v>
      </c>
      <c r="AD45" s="553" t="s">
        <v>842</v>
      </c>
      <c r="AE45" s="63">
        <v>0</v>
      </c>
      <c r="AF45" s="28"/>
      <c r="AG45" s="4"/>
      <c r="AH45" s="62">
        <f t="shared" si="0"/>
        <v>0</v>
      </c>
      <c r="AI45" s="27"/>
      <c r="AJ45" s="27"/>
      <c r="AK45" s="27"/>
      <c r="AL45" s="62"/>
      <c r="AM45" s="27"/>
      <c r="AN45" s="27"/>
      <c r="AO45" s="27"/>
      <c r="AP45" s="62"/>
      <c r="AQ45" s="4"/>
      <c r="AR45" s="4"/>
      <c r="AS45" s="62"/>
      <c r="AT45" s="64"/>
      <c r="AU45" s="62"/>
      <c r="AV45" s="65"/>
      <c r="AW45" s="66"/>
      <c r="AX45" s="67"/>
      <c r="AY45" s="62"/>
      <c r="AZ45" s="66"/>
      <c r="BA45" s="66"/>
      <c r="BB45" s="66"/>
      <c r="BC45" s="27"/>
      <c r="BD45" s="62"/>
      <c r="BE45" s="66"/>
      <c r="BF45" s="66"/>
      <c r="BG45" s="67"/>
      <c r="BH45" s="62"/>
      <c r="BI45" s="66"/>
      <c r="BJ45" s="68"/>
      <c r="BK45" s="66"/>
      <c r="BL45" s="66"/>
      <c r="BM45" s="62"/>
      <c r="BN45" s="69"/>
      <c r="BO45" s="62"/>
      <c r="BP45" s="32"/>
    </row>
    <row r="46" spans="2:68" ht="30" x14ac:dyDescent="0.25">
      <c r="B46" s="80" t="s">
        <v>1749</v>
      </c>
      <c r="C46" s="80" t="s">
        <v>1866</v>
      </c>
      <c r="D46" s="54" t="s">
        <v>85</v>
      </c>
      <c r="E46" s="33" t="s">
        <v>93</v>
      </c>
      <c r="F46" s="80" t="s">
        <v>1867</v>
      </c>
      <c r="G46" s="72"/>
      <c r="H46" s="33" t="s">
        <v>96</v>
      </c>
      <c r="I46" s="77"/>
      <c r="J46" s="167" t="s">
        <v>78</v>
      </c>
      <c r="K46" s="33" t="s">
        <v>79</v>
      </c>
      <c r="L46" s="33" t="s">
        <v>79</v>
      </c>
      <c r="M46" s="109" t="s">
        <v>78</v>
      </c>
      <c r="N46" s="362" t="s">
        <v>78</v>
      </c>
      <c r="O46" s="62">
        <v>0</v>
      </c>
      <c r="P46" s="62">
        <v>0</v>
      </c>
      <c r="Q46" s="116">
        <v>0</v>
      </c>
      <c r="R46" s="109">
        <v>0</v>
      </c>
      <c r="S46" s="33" t="s">
        <v>90</v>
      </c>
      <c r="T46" s="33"/>
      <c r="U46" s="33"/>
      <c r="V46" s="33"/>
      <c r="W46" s="33" t="s">
        <v>79</v>
      </c>
      <c r="X46" s="33" t="s">
        <v>79</v>
      </c>
      <c r="Y46" s="4"/>
      <c r="Z46" s="33"/>
      <c r="AA46" s="551" t="s">
        <v>842</v>
      </c>
      <c r="AB46" s="552">
        <v>0</v>
      </c>
      <c r="AC46" s="553" t="s">
        <v>842</v>
      </c>
      <c r="AD46" s="553" t="s">
        <v>842</v>
      </c>
      <c r="AE46" s="63">
        <v>0</v>
      </c>
      <c r="AF46" s="28"/>
      <c r="AG46" s="4"/>
      <c r="AH46" s="62">
        <f t="shared" si="0"/>
        <v>0</v>
      </c>
      <c r="AI46" s="27"/>
      <c r="AJ46" s="27"/>
      <c r="AK46" s="27"/>
      <c r="AL46" s="62"/>
      <c r="AM46" s="27"/>
      <c r="AN46" s="27"/>
      <c r="AO46" s="27"/>
      <c r="AP46" s="62"/>
      <c r="AQ46" s="4"/>
      <c r="AR46" s="4"/>
      <c r="AS46" s="62"/>
      <c r="AT46" s="64"/>
      <c r="AU46" s="62"/>
      <c r="AV46" s="65"/>
      <c r="AW46" s="66"/>
      <c r="AX46" s="67"/>
      <c r="AY46" s="62"/>
      <c r="AZ46" s="66"/>
      <c r="BA46" s="66"/>
      <c r="BB46" s="66"/>
      <c r="BC46" s="27"/>
      <c r="BD46" s="62"/>
      <c r="BE46" s="66"/>
      <c r="BF46" s="66"/>
      <c r="BG46" s="67"/>
      <c r="BH46" s="62"/>
      <c r="BI46" s="66"/>
      <c r="BJ46" s="68"/>
      <c r="BK46" s="66"/>
      <c r="BL46" s="66"/>
      <c r="BM46" s="62"/>
      <c r="BN46" s="69"/>
      <c r="BO46" s="62"/>
      <c r="BP46" s="32"/>
    </row>
    <row r="47" spans="2:68" ht="30" x14ac:dyDescent="0.25">
      <c r="B47" s="80" t="s">
        <v>1749</v>
      </c>
      <c r="C47" s="80" t="s">
        <v>1868</v>
      </c>
      <c r="D47" s="54" t="s">
        <v>85</v>
      </c>
      <c r="E47" s="33" t="s">
        <v>93</v>
      </c>
      <c r="F47" s="80" t="s">
        <v>1869</v>
      </c>
      <c r="G47" s="72"/>
      <c r="H47" s="33" t="s">
        <v>96</v>
      </c>
      <c r="I47" s="77"/>
      <c r="J47" s="167" t="s">
        <v>78</v>
      </c>
      <c r="K47" s="33" t="s">
        <v>79</v>
      </c>
      <c r="L47" s="33" t="s">
        <v>79</v>
      </c>
      <c r="M47" s="109" t="s">
        <v>78</v>
      </c>
      <c r="N47" s="362" t="s">
        <v>78</v>
      </c>
      <c r="O47" s="62">
        <v>0</v>
      </c>
      <c r="P47" s="62">
        <v>0</v>
      </c>
      <c r="Q47" s="116">
        <v>0</v>
      </c>
      <c r="R47" s="109">
        <v>0</v>
      </c>
      <c r="S47" s="33" t="s">
        <v>90</v>
      </c>
      <c r="T47" s="33"/>
      <c r="U47" s="33"/>
      <c r="V47" s="33"/>
      <c r="W47" s="33" t="s">
        <v>79</v>
      </c>
      <c r="X47" s="33" t="s">
        <v>79</v>
      </c>
      <c r="Y47" s="4"/>
      <c r="Z47" s="33"/>
      <c r="AA47" s="551" t="s">
        <v>842</v>
      </c>
      <c r="AB47" s="552">
        <v>0</v>
      </c>
      <c r="AC47" s="553" t="s">
        <v>842</v>
      </c>
      <c r="AD47" s="553" t="s">
        <v>842</v>
      </c>
      <c r="AE47" s="63">
        <v>0</v>
      </c>
      <c r="AF47" s="28"/>
      <c r="AG47" s="4"/>
      <c r="AH47" s="62">
        <f t="shared" si="0"/>
        <v>0</v>
      </c>
      <c r="AI47" s="27"/>
      <c r="AJ47" s="27"/>
      <c r="AK47" s="27"/>
      <c r="AL47" s="62"/>
      <c r="AM47" s="27"/>
      <c r="AN47" s="27"/>
      <c r="AO47" s="27"/>
      <c r="AP47" s="62"/>
      <c r="AQ47" s="4"/>
      <c r="AR47" s="4"/>
      <c r="AS47" s="62"/>
      <c r="AT47" s="64"/>
      <c r="AU47" s="62"/>
      <c r="AV47" s="65"/>
      <c r="AW47" s="66"/>
      <c r="AX47" s="67"/>
      <c r="AY47" s="62"/>
      <c r="AZ47" s="66"/>
      <c r="BA47" s="66"/>
      <c r="BB47" s="66"/>
      <c r="BC47" s="27"/>
      <c r="BD47" s="62"/>
      <c r="BE47" s="66"/>
      <c r="BF47" s="66"/>
      <c r="BG47" s="67"/>
      <c r="BH47" s="62"/>
      <c r="BI47" s="66"/>
      <c r="BJ47" s="68"/>
      <c r="BK47" s="66"/>
      <c r="BL47" s="66"/>
      <c r="BM47" s="62"/>
      <c r="BN47" s="69"/>
      <c r="BO47" s="62"/>
      <c r="BP47" s="32"/>
    </row>
    <row r="48" spans="2:68" ht="30" x14ac:dyDescent="0.25">
      <c r="B48" s="79" t="s">
        <v>1749</v>
      </c>
      <c r="C48" s="79" t="s">
        <v>1770</v>
      </c>
      <c r="D48" s="54" t="s">
        <v>85</v>
      </c>
      <c r="E48" s="33" t="s">
        <v>93</v>
      </c>
      <c r="F48" s="79" t="s">
        <v>1870</v>
      </c>
      <c r="G48" s="72"/>
      <c r="H48" s="33" t="s">
        <v>96</v>
      </c>
      <c r="I48" s="77"/>
      <c r="J48" s="167" t="s">
        <v>304</v>
      </c>
      <c r="K48" s="33" t="s">
        <v>90</v>
      </c>
      <c r="L48" s="33" t="s">
        <v>79</v>
      </c>
      <c r="M48" s="109" t="s">
        <v>146</v>
      </c>
      <c r="N48" s="362" t="s">
        <v>387</v>
      </c>
      <c r="O48" s="62">
        <v>14280000</v>
      </c>
      <c r="P48" s="62">
        <v>556508169</v>
      </c>
      <c r="Q48" s="397">
        <v>0</v>
      </c>
      <c r="R48" s="170">
        <v>0</v>
      </c>
      <c r="S48" s="33" t="s">
        <v>90</v>
      </c>
      <c r="T48" s="33"/>
      <c r="U48" s="33"/>
      <c r="V48" s="33"/>
      <c r="W48" s="33" t="s">
        <v>79</v>
      </c>
      <c r="X48" s="33" t="s">
        <v>79</v>
      </c>
      <c r="Y48" s="4"/>
      <c r="Z48" s="33"/>
      <c r="AA48" s="551" t="s">
        <v>842</v>
      </c>
      <c r="AB48" s="552">
        <v>0</v>
      </c>
      <c r="AC48" s="553" t="s">
        <v>842</v>
      </c>
      <c r="AD48" s="553" t="s">
        <v>842</v>
      </c>
      <c r="AE48" s="63">
        <v>0</v>
      </c>
      <c r="AF48" s="28"/>
      <c r="AG48" s="4"/>
      <c r="AH48" s="62">
        <f t="shared" si="0"/>
        <v>0</v>
      </c>
      <c r="AI48" s="27"/>
      <c r="AJ48" s="27"/>
      <c r="AK48" s="27"/>
      <c r="AL48" s="62"/>
      <c r="AM48" s="27"/>
      <c r="AN48" s="27"/>
      <c r="AO48" s="27"/>
      <c r="AP48" s="62"/>
      <c r="AQ48" s="4"/>
      <c r="AR48" s="4"/>
      <c r="AS48" s="62"/>
      <c r="AT48" s="64"/>
      <c r="AU48" s="62"/>
      <c r="AV48" s="65"/>
      <c r="AW48" s="66"/>
      <c r="AX48" s="67"/>
      <c r="AY48" s="62"/>
      <c r="AZ48" s="66"/>
      <c r="BA48" s="66"/>
      <c r="BB48" s="66"/>
      <c r="BC48" s="27"/>
      <c r="BD48" s="62"/>
      <c r="BE48" s="66"/>
      <c r="BF48" s="66"/>
      <c r="BG48" s="67"/>
      <c r="BH48" s="62"/>
      <c r="BI48" s="66"/>
      <c r="BJ48" s="68"/>
      <c r="BK48" s="66"/>
      <c r="BL48" s="66"/>
      <c r="BM48" s="62"/>
      <c r="BN48" s="69"/>
      <c r="BO48" s="62"/>
      <c r="BP48" s="32"/>
    </row>
    <row r="49" spans="2:68" ht="30" x14ac:dyDescent="0.25">
      <c r="B49" s="80" t="s">
        <v>1749</v>
      </c>
      <c r="C49" s="80" t="s">
        <v>1871</v>
      </c>
      <c r="D49" s="54" t="s">
        <v>85</v>
      </c>
      <c r="E49" s="33" t="s">
        <v>86</v>
      </c>
      <c r="F49" s="80" t="s">
        <v>1872</v>
      </c>
      <c r="G49" s="72"/>
      <c r="H49" s="33" t="s">
        <v>96</v>
      </c>
      <c r="I49" s="77"/>
      <c r="J49" s="167" t="s">
        <v>78</v>
      </c>
      <c r="K49" s="33" t="s">
        <v>79</v>
      </c>
      <c r="L49" s="33" t="s">
        <v>79</v>
      </c>
      <c r="M49" s="109" t="s">
        <v>78</v>
      </c>
      <c r="N49" s="362" t="s">
        <v>78</v>
      </c>
      <c r="O49" s="62">
        <v>0</v>
      </c>
      <c r="P49" s="62">
        <v>0</v>
      </c>
      <c r="Q49" s="116">
        <v>0</v>
      </c>
      <c r="R49" s="109">
        <v>0</v>
      </c>
      <c r="S49" s="33" t="s">
        <v>90</v>
      </c>
      <c r="T49" s="33"/>
      <c r="U49" s="33"/>
      <c r="V49" s="33"/>
      <c r="W49" s="33" t="s">
        <v>79</v>
      </c>
      <c r="X49" s="33" t="s">
        <v>79</v>
      </c>
      <c r="Y49" s="4"/>
      <c r="Z49" s="33"/>
      <c r="AA49" s="551" t="s">
        <v>842</v>
      </c>
      <c r="AB49" s="552">
        <v>0</v>
      </c>
      <c r="AC49" s="553" t="s">
        <v>842</v>
      </c>
      <c r="AD49" s="553" t="s">
        <v>842</v>
      </c>
      <c r="AE49" s="63">
        <v>0</v>
      </c>
      <c r="AF49" s="28"/>
      <c r="AG49" s="4"/>
      <c r="AH49" s="62">
        <f t="shared" si="0"/>
        <v>0</v>
      </c>
      <c r="AI49" s="27"/>
      <c r="AJ49" s="27"/>
      <c r="AK49" s="27"/>
      <c r="AL49" s="62"/>
      <c r="AM49" s="27"/>
      <c r="AN49" s="27"/>
      <c r="AO49" s="27"/>
      <c r="AP49" s="62"/>
      <c r="AQ49" s="4"/>
      <c r="AR49" s="4"/>
      <c r="AS49" s="62"/>
      <c r="AT49" s="64"/>
      <c r="AU49" s="62"/>
      <c r="AV49" s="65"/>
      <c r="AW49" s="66"/>
      <c r="AX49" s="67"/>
      <c r="AY49" s="62"/>
      <c r="AZ49" s="66"/>
      <c r="BA49" s="66"/>
      <c r="BB49" s="66"/>
      <c r="BC49" s="27"/>
      <c r="BD49" s="62"/>
      <c r="BE49" s="66"/>
      <c r="BF49" s="66"/>
      <c r="BG49" s="67"/>
      <c r="BH49" s="62"/>
      <c r="BI49" s="66"/>
      <c r="BJ49" s="68"/>
      <c r="BK49" s="66"/>
      <c r="BL49" s="66"/>
      <c r="BM49" s="62"/>
      <c r="BN49" s="69"/>
      <c r="BO49" s="62"/>
      <c r="BP49" s="32"/>
    </row>
    <row r="50" spans="2:68" ht="30" x14ac:dyDescent="0.25">
      <c r="B50" s="79" t="s">
        <v>1749</v>
      </c>
      <c r="C50" s="79" t="s">
        <v>1783</v>
      </c>
      <c r="D50" s="54" t="s">
        <v>85</v>
      </c>
      <c r="E50" s="33" t="s">
        <v>93</v>
      </c>
      <c r="F50" s="79" t="s">
        <v>1873</v>
      </c>
      <c r="G50" s="72"/>
      <c r="H50" s="33" t="s">
        <v>96</v>
      </c>
      <c r="I50" s="77"/>
      <c r="J50" s="167" t="s">
        <v>304</v>
      </c>
      <c r="K50" s="33" t="s">
        <v>90</v>
      </c>
      <c r="L50" s="33" t="s">
        <v>79</v>
      </c>
      <c r="M50" s="109" t="s">
        <v>146</v>
      </c>
      <c r="N50" s="362" t="s">
        <v>424</v>
      </c>
      <c r="O50" s="62">
        <v>29029950</v>
      </c>
      <c r="P50" s="62">
        <v>875387955</v>
      </c>
      <c r="Q50" s="397">
        <v>0</v>
      </c>
      <c r="R50" s="170">
        <v>0</v>
      </c>
      <c r="S50" s="33" t="s">
        <v>90</v>
      </c>
      <c r="T50" s="33"/>
      <c r="U50" s="33"/>
      <c r="V50" s="33"/>
      <c r="W50" s="33" t="s">
        <v>79</v>
      </c>
      <c r="X50" s="33" t="s">
        <v>79</v>
      </c>
      <c r="Y50" s="4"/>
      <c r="Z50" s="33"/>
      <c r="AA50" s="551" t="s">
        <v>842</v>
      </c>
      <c r="AB50" s="552">
        <v>0</v>
      </c>
      <c r="AC50" s="553" t="s">
        <v>842</v>
      </c>
      <c r="AD50" s="553" t="s">
        <v>842</v>
      </c>
      <c r="AE50" s="63">
        <v>0</v>
      </c>
      <c r="AF50" s="28"/>
      <c r="AG50" s="4"/>
      <c r="AH50" s="62">
        <f t="shared" si="0"/>
        <v>0</v>
      </c>
      <c r="AI50" s="27"/>
      <c r="AJ50" s="27"/>
      <c r="AK50" s="27"/>
      <c r="AL50" s="62"/>
      <c r="AM50" s="27"/>
      <c r="AN50" s="27"/>
      <c r="AO50" s="27"/>
      <c r="AP50" s="62"/>
      <c r="AQ50" s="4"/>
      <c r="AR50" s="4"/>
      <c r="AS50" s="62"/>
      <c r="AT50" s="64"/>
      <c r="AU50" s="62"/>
      <c r="AV50" s="65"/>
      <c r="AW50" s="66"/>
      <c r="AX50" s="67"/>
      <c r="AY50" s="62"/>
      <c r="AZ50" s="66"/>
      <c r="BA50" s="66"/>
      <c r="BB50" s="66"/>
      <c r="BC50" s="27"/>
      <c r="BD50" s="62"/>
      <c r="BE50" s="66"/>
      <c r="BF50" s="66"/>
      <c r="BG50" s="67"/>
      <c r="BH50" s="62"/>
      <c r="BI50" s="66"/>
      <c r="BJ50" s="68"/>
      <c r="BK50" s="66"/>
      <c r="BL50" s="66"/>
      <c r="BM50" s="62"/>
      <c r="BN50" s="69"/>
      <c r="BO50" s="62"/>
      <c r="BP50" s="32"/>
    </row>
    <row r="51" spans="2:68" ht="30" x14ac:dyDescent="0.25">
      <c r="B51" s="80" t="s">
        <v>1749</v>
      </c>
      <c r="C51" s="80" t="s">
        <v>1874</v>
      </c>
      <c r="D51" s="54" t="s">
        <v>85</v>
      </c>
      <c r="E51" s="33" t="s">
        <v>93</v>
      </c>
      <c r="F51" s="80" t="s">
        <v>1875</v>
      </c>
      <c r="G51" s="72"/>
      <c r="H51" s="33" t="s">
        <v>96</v>
      </c>
      <c r="I51" s="77"/>
      <c r="J51" s="167" t="s">
        <v>78</v>
      </c>
      <c r="K51" s="33" t="s">
        <v>79</v>
      </c>
      <c r="L51" s="33" t="s">
        <v>79</v>
      </c>
      <c r="M51" s="109" t="s">
        <v>78</v>
      </c>
      <c r="N51" s="362" t="s">
        <v>78</v>
      </c>
      <c r="O51" s="62">
        <v>0</v>
      </c>
      <c r="P51" s="62">
        <v>0</v>
      </c>
      <c r="Q51" s="116">
        <v>0</v>
      </c>
      <c r="R51" s="109">
        <v>0</v>
      </c>
      <c r="S51" s="33" t="s">
        <v>90</v>
      </c>
      <c r="T51" s="33"/>
      <c r="U51" s="33"/>
      <c r="V51" s="33"/>
      <c r="W51" s="33" t="s">
        <v>79</v>
      </c>
      <c r="X51" s="33" t="s">
        <v>79</v>
      </c>
      <c r="Y51" s="4"/>
      <c r="Z51" s="33"/>
      <c r="AA51" s="551" t="s">
        <v>842</v>
      </c>
      <c r="AB51" s="552">
        <v>0</v>
      </c>
      <c r="AC51" s="553" t="s">
        <v>842</v>
      </c>
      <c r="AD51" s="553" t="s">
        <v>842</v>
      </c>
      <c r="AE51" s="63">
        <v>0</v>
      </c>
      <c r="AF51" s="28"/>
      <c r="AG51" s="4"/>
      <c r="AH51" s="62">
        <f t="shared" si="0"/>
        <v>0</v>
      </c>
      <c r="AI51" s="27"/>
      <c r="AJ51" s="27"/>
      <c r="AK51" s="27"/>
      <c r="AL51" s="62"/>
      <c r="AM51" s="27"/>
      <c r="AN51" s="27"/>
      <c r="AO51" s="27"/>
      <c r="AP51" s="62"/>
      <c r="AQ51" s="4"/>
      <c r="AR51" s="4"/>
      <c r="AS51" s="62"/>
      <c r="AT51" s="64"/>
      <c r="AU51" s="62"/>
      <c r="AV51" s="65"/>
      <c r="AW51" s="66"/>
      <c r="AX51" s="67"/>
      <c r="AY51" s="62"/>
      <c r="AZ51" s="66"/>
      <c r="BA51" s="66"/>
      <c r="BB51" s="66"/>
      <c r="BC51" s="27"/>
      <c r="BD51" s="62"/>
      <c r="BE51" s="66"/>
      <c r="BF51" s="66"/>
      <c r="BG51" s="67"/>
      <c r="BH51" s="62"/>
      <c r="BI51" s="66"/>
      <c r="BJ51" s="68"/>
      <c r="BK51" s="66"/>
      <c r="BL51" s="66"/>
      <c r="BM51" s="62"/>
      <c r="BN51" s="69"/>
      <c r="BO51" s="62"/>
      <c r="BP51" s="32"/>
    </row>
    <row r="52" spans="2:68" x14ac:dyDescent="0.25">
      <c r="B52" s="44" t="s">
        <v>1749</v>
      </c>
      <c r="C52" s="44" t="s">
        <v>1824</v>
      </c>
      <c r="D52" s="54" t="s">
        <v>72</v>
      </c>
      <c r="E52" s="33" t="s">
        <v>201</v>
      </c>
      <c r="F52" s="44" t="s">
        <v>1876</v>
      </c>
      <c r="G52" s="44" t="s">
        <v>1877</v>
      </c>
      <c r="H52" s="33" t="s">
        <v>114</v>
      </c>
      <c r="I52" s="70" t="s">
        <v>1878</v>
      </c>
      <c r="J52" s="167" t="s">
        <v>78</v>
      </c>
      <c r="K52" s="33" t="s">
        <v>79</v>
      </c>
      <c r="L52" s="33" t="s">
        <v>79</v>
      </c>
      <c r="M52" s="109" t="s">
        <v>78</v>
      </c>
      <c r="N52" s="362" t="s">
        <v>78</v>
      </c>
      <c r="O52" s="62">
        <v>0</v>
      </c>
      <c r="P52" s="62">
        <v>0</v>
      </c>
      <c r="Q52" s="116">
        <v>0</v>
      </c>
      <c r="R52" s="109">
        <v>0</v>
      </c>
      <c r="S52" s="33" t="s">
        <v>90</v>
      </c>
      <c r="T52" s="33"/>
      <c r="U52" s="33"/>
      <c r="V52" s="33"/>
      <c r="W52" s="33" t="s">
        <v>79</v>
      </c>
      <c r="X52" s="33" t="s">
        <v>78</v>
      </c>
      <c r="Y52" s="4"/>
      <c r="Z52" s="33"/>
      <c r="AA52" s="551" t="s">
        <v>842</v>
      </c>
      <c r="AB52" s="552">
        <v>0</v>
      </c>
      <c r="AC52" s="553" t="s">
        <v>842</v>
      </c>
      <c r="AD52" s="553" t="s">
        <v>842</v>
      </c>
      <c r="AE52" s="63">
        <v>0</v>
      </c>
      <c r="AF52" s="28"/>
      <c r="AG52" s="4"/>
      <c r="AH52" s="62">
        <f t="shared" si="0"/>
        <v>0</v>
      </c>
      <c r="AI52" s="27"/>
      <c r="AJ52" s="27"/>
      <c r="AK52" s="27"/>
      <c r="AL52" s="62"/>
      <c r="AM52" s="27"/>
      <c r="AN52" s="27"/>
      <c r="AO52" s="27"/>
      <c r="AP52" s="62"/>
      <c r="AQ52" s="4"/>
      <c r="AR52" s="4"/>
      <c r="AS52" s="62"/>
      <c r="AT52" s="64"/>
      <c r="AU52" s="62"/>
      <c r="AV52" s="65"/>
      <c r="AW52" s="66"/>
      <c r="AX52" s="67"/>
      <c r="AY52" s="62"/>
      <c r="AZ52" s="66"/>
      <c r="BA52" s="66"/>
      <c r="BB52" s="66"/>
      <c r="BC52" s="27"/>
      <c r="BD52" s="62"/>
      <c r="BE52" s="66"/>
      <c r="BF52" s="66"/>
      <c r="BG52" s="67"/>
      <c r="BH52" s="62"/>
      <c r="BI52" s="66"/>
      <c r="BJ52" s="68"/>
      <c r="BK52" s="66"/>
      <c r="BL52" s="66"/>
      <c r="BM52" s="62"/>
      <c r="BN52" s="69"/>
      <c r="BO52" s="62"/>
      <c r="BP52" s="32"/>
    </row>
    <row r="53" spans="2:68" x14ac:dyDescent="0.25">
      <c r="B53" s="44" t="s">
        <v>1749</v>
      </c>
      <c r="C53" s="44" t="s">
        <v>1879</v>
      </c>
      <c r="D53" s="54" t="s">
        <v>85</v>
      </c>
      <c r="E53" s="54"/>
      <c r="F53" s="44" t="s">
        <v>1880</v>
      </c>
      <c r="G53" s="44" t="s">
        <v>1881</v>
      </c>
      <c r="H53" s="33" t="s">
        <v>114</v>
      </c>
      <c r="I53" s="70" t="s">
        <v>1882</v>
      </c>
      <c r="J53" s="167" t="s">
        <v>78</v>
      </c>
      <c r="K53" s="33" t="s">
        <v>79</v>
      </c>
      <c r="L53" s="33" t="s">
        <v>79</v>
      </c>
      <c r="M53" s="109" t="s">
        <v>78</v>
      </c>
      <c r="N53" s="362" t="s">
        <v>78</v>
      </c>
      <c r="O53" s="62">
        <v>0</v>
      </c>
      <c r="P53" s="62">
        <v>0</v>
      </c>
      <c r="Q53" s="116">
        <v>0</v>
      </c>
      <c r="R53" s="109">
        <v>0</v>
      </c>
      <c r="S53" s="33" t="s">
        <v>90</v>
      </c>
      <c r="T53" s="33"/>
      <c r="U53" s="33"/>
      <c r="V53" s="33"/>
      <c r="W53" s="33" t="s">
        <v>79</v>
      </c>
      <c r="X53" s="33"/>
      <c r="Y53" s="4"/>
      <c r="Z53" s="33"/>
      <c r="AA53" s="551" t="s">
        <v>842</v>
      </c>
      <c r="AB53" s="552">
        <v>0</v>
      </c>
      <c r="AC53" s="553" t="s">
        <v>842</v>
      </c>
      <c r="AD53" s="553" t="s">
        <v>842</v>
      </c>
      <c r="AE53" s="63">
        <v>0</v>
      </c>
      <c r="AF53" s="28"/>
      <c r="AG53" s="4"/>
      <c r="AH53" s="62">
        <f t="shared" si="0"/>
        <v>0</v>
      </c>
      <c r="AI53" s="27"/>
      <c r="AJ53" s="27"/>
      <c r="AK53" s="27"/>
      <c r="AL53" s="62"/>
      <c r="AM53" s="27"/>
      <c r="AN53" s="27"/>
      <c r="AO53" s="27"/>
      <c r="AP53" s="62"/>
      <c r="AQ53" s="4"/>
      <c r="AR53" s="4"/>
      <c r="AS53" s="62"/>
      <c r="AT53" s="64"/>
      <c r="AU53" s="62"/>
      <c r="AV53" s="65"/>
      <c r="AW53" s="66"/>
      <c r="AX53" s="67"/>
      <c r="AY53" s="62"/>
      <c r="AZ53" s="66"/>
      <c r="BA53" s="66"/>
      <c r="BB53" s="66"/>
      <c r="BC53" s="27"/>
      <c r="BD53" s="62"/>
      <c r="BE53" s="66"/>
      <c r="BF53" s="66"/>
      <c r="BG53" s="67"/>
      <c r="BH53" s="62"/>
      <c r="BI53" s="66"/>
      <c r="BJ53" s="68"/>
      <c r="BK53" s="66"/>
      <c r="BL53" s="66"/>
      <c r="BM53" s="62"/>
      <c r="BN53" s="69"/>
      <c r="BO53" s="62"/>
      <c r="BP53" s="32"/>
    </row>
    <row r="54" spans="2:68" x14ac:dyDescent="0.25">
      <c r="B54" s="44" t="s">
        <v>1749</v>
      </c>
      <c r="C54" s="44" t="s">
        <v>1855</v>
      </c>
      <c r="D54" s="54" t="s">
        <v>72</v>
      </c>
      <c r="E54" s="33" t="s">
        <v>201</v>
      </c>
      <c r="F54" s="44" t="s">
        <v>1883</v>
      </c>
      <c r="G54" s="44" t="s">
        <v>1884</v>
      </c>
      <c r="H54" s="33" t="s">
        <v>114</v>
      </c>
      <c r="I54" s="70" t="s">
        <v>1885</v>
      </c>
      <c r="J54" s="167" t="s">
        <v>78</v>
      </c>
      <c r="K54" s="33" t="s">
        <v>79</v>
      </c>
      <c r="L54" s="33" t="s">
        <v>79</v>
      </c>
      <c r="M54" s="109" t="s">
        <v>78</v>
      </c>
      <c r="N54" s="362" t="s">
        <v>78</v>
      </c>
      <c r="O54" s="62">
        <v>0</v>
      </c>
      <c r="P54" s="62">
        <v>0</v>
      </c>
      <c r="Q54" s="116">
        <v>0</v>
      </c>
      <c r="R54" s="109">
        <v>0</v>
      </c>
      <c r="S54" s="33" t="s">
        <v>90</v>
      </c>
      <c r="T54" s="33"/>
      <c r="U54" s="33"/>
      <c r="V54" s="33"/>
      <c r="W54" s="33" t="s">
        <v>79</v>
      </c>
      <c r="X54" s="33" t="s">
        <v>78</v>
      </c>
      <c r="Y54" s="4"/>
      <c r="Z54" s="33"/>
      <c r="AA54" s="551" t="s">
        <v>842</v>
      </c>
      <c r="AB54" s="552">
        <v>0</v>
      </c>
      <c r="AC54" s="553" t="s">
        <v>842</v>
      </c>
      <c r="AD54" s="553" t="s">
        <v>842</v>
      </c>
      <c r="AE54" s="63">
        <v>0</v>
      </c>
      <c r="AF54" s="28"/>
      <c r="AG54" s="4"/>
      <c r="AH54" s="62">
        <f t="shared" si="0"/>
        <v>0</v>
      </c>
      <c r="AI54" s="27"/>
      <c r="AJ54" s="27"/>
      <c r="AK54" s="27"/>
      <c r="AL54" s="62"/>
      <c r="AM54" s="27"/>
      <c r="AN54" s="27"/>
      <c r="AO54" s="27"/>
      <c r="AP54" s="62"/>
      <c r="AQ54" s="4"/>
      <c r="AR54" s="4"/>
      <c r="AS54" s="62"/>
      <c r="AT54" s="64"/>
      <c r="AU54" s="62"/>
      <c r="AV54" s="65"/>
      <c r="AW54" s="66"/>
      <c r="AX54" s="67"/>
      <c r="AY54" s="62"/>
      <c r="AZ54" s="66"/>
      <c r="BA54" s="66"/>
      <c r="BB54" s="66"/>
      <c r="BC54" s="27"/>
      <c r="BD54" s="62"/>
      <c r="BE54" s="66"/>
      <c r="BF54" s="66"/>
      <c r="BG54" s="67"/>
      <c r="BH54" s="62"/>
      <c r="BI54" s="66"/>
      <c r="BJ54" s="68"/>
      <c r="BK54" s="66"/>
      <c r="BL54" s="66"/>
      <c r="BM54" s="62"/>
      <c r="BN54" s="69"/>
      <c r="BO54" s="62"/>
      <c r="BP54" s="32"/>
    </row>
    <row r="55" spans="2:68" x14ac:dyDescent="0.25">
      <c r="B55" s="44" t="s">
        <v>1749</v>
      </c>
      <c r="C55" s="44" t="s">
        <v>1886</v>
      </c>
      <c r="D55" s="54" t="s">
        <v>72</v>
      </c>
      <c r="E55" s="33" t="s">
        <v>201</v>
      </c>
      <c r="F55" s="44" t="s">
        <v>1887</v>
      </c>
      <c r="G55" s="44" t="s">
        <v>1888</v>
      </c>
      <c r="H55" s="33" t="s">
        <v>114</v>
      </c>
      <c r="I55" s="70" t="s">
        <v>514</v>
      </c>
      <c r="J55" s="167" t="s">
        <v>78</v>
      </c>
      <c r="K55" s="33" t="s">
        <v>79</v>
      </c>
      <c r="L55" s="33" t="s">
        <v>79</v>
      </c>
      <c r="M55" s="109" t="s">
        <v>78</v>
      </c>
      <c r="N55" s="362" t="s">
        <v>78</v>
      </c>
      <c r="O55" s="62">
        <v>0</v>
      </c>
      <c r="P55" s="62">
        <v>0</v>
      </c>
      <c r="Q55" s="116">
        <v>0</v>
      </c>
      <c r="R55" s="109">
        <v>0</v>
      </c>
      <c r="S55" s="33" t="s">
        <v>90</v>
      </c>
      <c r="T55" s="33"/>
      <c r="U55" s="33"/>
      <c r="V55" s="33"/>
      <c r="W55" s="33" t="s">
        <v>79</v>
      </c>
      <c r="X55" s="33" t="s">
        <v>78</v>
      </c>
      <c r="Y55" s="4"/>
      <c r="Z55" s="33"/>
      <c r="AA55" s="551" t="s">
        <v>842</v>
      </c>
      <c r="AB55" s="552">
        <v>0</v>
      </c>
      <c r="AC55" s="553" t="s">
        <v>842</v>
      </c>
      <c r="AD55" s="553" t="s">
        <v>842</v>
      </c>
      <c r="AE55" s="63">
        <v>0</v>
      </c>
      <c r="AF55" s="28"/>
      <c r="AG55" s="4"/>
      <c r="AH55" s="62">
        <f t="shared" si="0"/>
        <v>0</v>
      </c>
      <c r="AI55" s="27"/>
      <c r="AJ55" s="27"/>
      <c r="AK55" s="27"/>
      <c r="AL55" s="62"/>
      <c r="AM55" s="27"/>
      <c r="AN55" s="27"/>
      <c r="AO55" s="27"/>
      <c r="AP55" s="62"/>
      <c r="AQ55" s="4"/>
      <c r="AR55" s="4"/>
      <c r="AS55" s="62"/>
      <c r="AT55" s="64"/>
      <c r="AU55" s="62"/>
      <c r="AV55" s="65"/>
      <c r="AW55" s="66"/>
      <c r="AX55" s="67"/>
      <c r="AY55" s="62"/>
      <c r="AZ55" s="66"/>
      <c r="BA55" s="66"/>
      <c r="BB55" s="66"/>
      <c r="BC55" s="27"/>
      <c r="BD55" s="62"/>
      <c r="BE55" s="66"/>
      <c r="BF55" s="66"/>
      <c r="BG55" s="67"/>
      <c r="BH55" s="62"/>
      <c r="BI55" s="66"/>
      <c r="BJ55" s="68"/>
      <c r="BK55" s="66"/>
      <c r="BL55" s="66"/>
      <c r="BM55" s="62"/>
      <c r="BN55" s="69"/>
      <c r="BO55" s="62"/>
      <c r="BP55" s="32"/>
    </row>
    <row r="56" spans="2:68" ht="45" x14ac:dyDescent="0.25">
      <c r="B56" s="44" t="s">
        <v>1749</v>
      </c>
      <c r="C56" s="44" t="s">
        <v>1889</v>
      </c>
      <c r="D56" s="54" t="s">
        <v>72</v>
      </c>
      <c r="E56" s="33" t="s">
        <v>201</v>
      </c>
      <c r="F56" s="73" t="s">
        <v>1890</v>
      </c>
      <c r="G56" s="44" t="s">
        <v>1891</v>
      </c>
      <c r="H56" s="33" t="s">
        <v>114</v>
      </c>
      <c r="I56" s="70" t="s">
        <v>1892</v>
      </c>
      <c r="J56" s="167" t="s">
        <v>78</v>
      </c>
      <c r="K56" s="33" t="s">
        <v>79</v>
      </c>
      <c r="L56" s="33" t="s">
        <v>79</v>
      </c>
      <c r="M56" s="109" t="s">
        <v>78</v>
      </c>
      <c r="N56" s="362" t="s">
        <v>78</v>
      </c>
      <c r="O56" s="62">
        <v>0</v>
      </c>
      <c r="P56" s="62">
        <v>0</v>
      </c>
      <c r="Q56" s="116">
        <v>0</v>
      </c>
      <c r="R56" s="109">
        <v>0</v>
      </c>
      <c r="S56" s="33" t="s">
        <v>90</v>
      </c>
      <c r="T56" s="33" t="s">
        <v>80</v>
      </c>
      <c r="U56" s="33" t="s">
        <v>81</v>
      </c>
      <c r="V56" s="33" t="s">
        <v>98</v>
      </c>
      <c r="W56" s="33" t="s">
        <v>79</v>
      </c>
      <c r="X56" s="33" t="s">
        <v>78</v>
      </c>
      <c r="Y56" s="4"/>
      <c r="Z56" s="33" t="s">
        <v>83</v>
      </c>
      <c r="AA56" s="551" t="s">
        <v>1767</v>
      </c>
      <c r="AB56" s="552">
        <v>43333333.329999998</v>
      </c>
      <c r="AC56" s="553">
        <v>1871</v>
      </c>
      <c r="AD56" s="554">
        <v>45411</v>
      </c>
      <c r="AE56" s="63">
        <v>0</v>
      </c>
      <c r="AF56" s="28"/>
      <c r="AG56" s="4"/>
      <c r="AH56" s="62">
        <f t="shared" si="0"/>
        <v>43333333.329999998</v>
      </c>
      <c r="AI56" s="27"/>
      <c r="AJ56" s="27"/>
      <c r="AK56" s="27"/>
      <c r="AL56" s="62"/>
      <c r="AM56" s="27"/>
      <c r="AN56" s="27"/>
      <c r="AO56" s="27"/>
      <c r="AP56" s="62"/>
      <c r="AQ56" s="4"/>
      <c r="AR56" s="4"/>
      <c r="AS56" s="62"/>
      <c r="AT56" s="64"/>
      <c r="AU56" s="62"/>
      <c r="AV56" s="65"/>
      <c r="AW56" s="66"/>
      <c r="AX56" s="67"/>
      <c r="AY56" s="62"/>
      <c r="AZ56" s="66"/>
      <c r="BA56" s="66"/>
      <c r="BB56" s="66"/>
      <c r="BC56" s="27"/>
      <c r="BD56" s="62"/>
      <c r="BE56" s="66"/>
      <c r="BF56" s="66"/>
      <c r="BG56" s="67"/>
      <c r="BH56" s="62"/>
      <c r="BI56" s="66"/>
      <c r="BJ56" s="68"/>
      <c r="BK56" s="66"/>
      <c r="BL56" s="66"/>
      <c r="BM56" s="62"/>
      <c r="BN56" s="69"/>
      <c r="BO56" s="62"/>
      <c r="BP56" s="32"/>
    </row>
    <row r="57" spans="2:68" x14ac:dyDescent="0.25">
      <c r="B57" s="44" t="s">
        <v>1749</v>
      </c>
      <c r="C57" s="44" t="s">
        <v>1893</v>
      </c>
      <c r="D57" s="54" t="s">
        <v>72</v>
      </c>
      <c r="E57" s="33" t="s">
        <v>201</v>
      </c>
      <c r="F57" s="44" t="s">
        <v>1894</v>
      </c>
      <c r="G57" s="44" t="s">
        <v>1895</v>
      </c>
      <c r="H57" s="33" t="s">
        <v>114</v>
      </c>
      <c r="I57" s="70" t="s">
        <v>514</v>
      </c>
      <c r="J57" s="167" t="s">
        <v>78</v>
      </c>
      <c r="K57" s="33" t="s">
        <v>79</v>
      </c>
      <c r="L57" s="33" t="s">
        <v>79</v>
      </c>
      <c r="M57" s="109" t="s">
        <v>78</v>
      </c>
      <c r="N57" s="362" t="s">
        <v>78</v>
      </c>
      <c r="O57" s="62">
        <v>0</v>
      </c>
      <c r="P57" s="62">
        <v>0</v>
      </c>
      <c r="Q57" s="116">
        <v>0</v>
      </c>
      <c r="R57" s="109">
        <v>0</v>
      </c>
      <c r="S57" s="33" t="s">
        <v>90</v>
      </c>
      <c r="T57" s="33"/>
      <c r="U57" s="33"/>
      <c r="V57" s="33"/>
      <c r="W57" s="33" t="s">
        <v>79</v>
      </c>
      <c r="X57" s="33" t="s">
        <v>78</v>
      </c>
      <c r="Y57" s="4"/>
      <c r="Z57" s="33"/>
      <c r="AA57" s="551" t="s">
        <v>842</v>
      </c>
      <c r="AB57" s="552">
        <v>0</v>
      </c>
      <c r="AC57" s="553" t="s">
        <v>842</v>
      </c>
      <c r="AD57" s="553" t="s">
        <v>842</v>
      </c>
      <c r="AE57" s="63">
        <v>0</v>
      </c>
      <c r="AF57" s="28"/>
      <c r="AG57" s="4"/>
      <c r="AH57" s="62">
        <f t="shared" si="0"/>
        <v>0</v>
      </c>
      <c r="AI57" s="27"/>
      <c r="AJ57" s="27"/>
      <c r="AK57" s="27"/>
      <c r="AL57" s="62"/>
      <c r="AM57" s="27"/>
      <c r="AN57" s="27"/>
      <c r="AO57" s="27"/>
      <c r="AP57" s="62"/>
      <c r="AQ57" s="4"/>
      <c r="AR57" s="4"/>
      <c r="AS57" s="62"/>
      <c r="AT57" s="64"/>
      <c r="AU57" s="62"/>
      <c r="AV57" s="65"/>
      <c r="AW57" s="66"/>
      <c r="AX57" s="67"/>
      <c r="AY57" s="62"/>
      <c r="AZ57" s="66"/>
      <c r="BA57" s="66"/>
      <c r="BB57" s="66"/>
      <c r="BC57" s="27"/>
      <c r="BD57" s="62"/>
      <c r="BE57" s="66"/>
      <c r="BF57" s="66"/>
      <c r="BG57" s="67"/>
      <c r="BH57" s="62"/>
      <c r="BI57" s="66"/>
      <c r="BJ57" s="68"/>
      <c r="BK57" s="66"/>
      <c r="BL57" s="66"/>
      <c r="BM57" s="62"/>
      <c r="BN57" s="69"/>
      <c r="BO57" s="62"/>
      <c r="BP57" s="32"/>
    </row>
    <row r="58" spans="2:68" x14ac:dyDescent="0.25">
      <c r="B58" s="54"/>
      <c r="C58" s="54"/>
      <c r="D58" s="54"/>
      <c r="E58" s="54"/>
      <c r="F58" s="72"/>
      <c r="G58" s="72"/>
      <c r="H58" s="33"/>
      <c r="I58" s="77"/>
      <c r="J58" s="167"/>
      <c r="K58" s="33"/>
      <c r="L58" s="33"/>
      <c r="M58" s="109"/>
      <c r="N58" s="362"/>
      <c r="O58" s="62"/>
      <c r="P58" s="62"/>
      <c r="Q58" s="116">
        <v>0</v>
      </c>
      <c r="R58" s="109">
        <v>0</v>
      </c>
      <c r="S58" s="33"/>
      <c r="T58" s="33"/>
      <c r="U58" s="33"/>
      <c r="V58" s="33"/>
      <c r="W58" s="33" t="s">
        <v>79</v>
      </c>
      <c r="X58" s="33" t="s">
        <v>78</v>
      </c>
      <c r="Y58" s="4"/>
      <c r="Z58" s="33"/>
      <c r="AA58" s="32"/>
      <c r="AB58" s="7"/>
      <c r="AC58" s="28"/>
      <c r="AD58" s="4"/>
      <c r="AE58" s="63"/>
      <c r="AF58" s="28"/>
      <c r="AG58" s="4"/>
      <c r="AH58" s="62"/>
      <c r="AI58" s="27"/>
      <c r="AJ58" s="27"/>
      <c r="AK58" s="27"/>
      <c r="AL58" s="62"/>
      <c r="AM58" s="27"/>
      <c r="AN58" s="27"/>
      <c r="AO58" s="27"/>
      <c r="AP58" s="62"/>
      <c r="AQ58" s="4"/>
      <c r="AR58" s="4"/>
      <c r="AS58" s="62"/>
      <c r="AT58" s="64"/>
      <c r="AU58" s="62"/>
      <c r="AV58" s="65"/>
      <c r="AW58" s="66"/>
      <c r="AX58" s="67"/>
      <c r="AY58" s="62"/>
      <c r="AZ58" s="66"/>
      <c r="BA58" s="66"/>
      <c r="BB58" s="66"/>
      <c r="BC58" s="27"/>
      <c r="BD58" s="62"/>
      <c r="BE58" s="66"/>
      <c r="BF58" s="66"/>
      <c r="BG58" s="67"/>
      <c r="BH58" s="62"/>
      <c r="BI58" s="66"/>
      <c r="BJ58" s="68"/>
      <c r="BK58" s="66"/>
      <c r="BL58" s="66"/>
      <c r="BM58" s="62"/>
      <c r="BN58" s="69"/>
      <c r="BO58" s="62"/>
      <c r="BP58" s="32"/>
    </row>
    <row r="59" spans="2:68" x14ac:dyDescent="0.25">
      <c r="B59" s="54"/>
      <c r="C59" s="54"/>
      <c r="D59" s="54"/>
      <c r="E59" s="54"/>
      <c r="F59" s="72"/>
      <c r="G59" s="72"/>
      <c r="H59" s="33"/>
      <c r="I59" s="77"/>
      <c r="J59" s="167"/>
      <c r="K59" s="33"/>
      <c r="L59" s="33"/>
      <c r="M59" s="109"/>
      <c r="N59" s="362"/>
      <c r="O59" s="62"/>
      <c r="P59" s="62"/>
      <c r="Q59" s="116">
        <v>0</v>
      </c>
      <c r="R59" s="109">
        <v>0</v>
      </c>
      <c r="S59" s="33"/>
      <c r="T59" s="33"/>
      <c r="U59" s="33"/>
      <c r="V59" s="33"/>
      <c r="W59" s="33" t="s">
        <v>79</v>
      </c>
      <c r="X59" s="33" t="s">
        <v>78</v>
      </c>
      <c r="Y59" s="4"/>
      <c r="Z59" s="33"/>
      <c r="AA59" s="32"/>
      <c r="AB59" s="7"/>
      <c r="AC59" s="28"/>
      <c r="AD59" s="4"/>
      <c r="AE59" s="63"/>
      <c r="AF59" s="28"/>
      <c r="AG59" s="4"/>
      <c r="AH59" s="62"/>
      <c r="AI59" s="27"/>
      <c r="AJ59" s="27"/>
      <c r="AK59" s="27"/>
      <c r="AL59" s="62"/>
      <c r="AM59" s="27"/>
      <c r="AN59" s="27"/>
      <c r="AO59" s="27"/>
      <c r="AP59" s="62"/>
      <c r="AQ59" s="4"/>
      <c r="AR59" s="4"/>
      <c r="AS59" s="62"/>
      <c r="AT59" s="64"/>
      <c r="AU59" s="62"/>
      <c r="AV59" s="65"/>
      <c r="AW59" s="66"/>
      <c r="AX59" s="67"/>
      <c r="AY59" s="62"/>
      <c r="AZ59" s="66"/>
      <c r="BA59" s="66"/>
      <c r="BB59" s="66"/>
      <c r="BC59" s="27"/>
      <c r="BD59" s="62"/>
      <c r="BE59" s="66"/>
      <c r="BF59" s="66"/>
      <c r="BG59" s="67"/>
      <c r="BH59" s="62"/>
      <c r="BI59" s="66"/>
      <c r="BJ59" s="68"/>
      <c r="BK59" s="66"/>
      <c r="BL59" s="66"/>
      <c r="BM59" s="62"/>
      <c r="BN59" s="69"/>
      <c r="BO59" s="62"/>
      <c r="BP59" s="32"/>
    </row>
  </sheetData>
  <autoFilter ref="B5:BP59" xr:uid="{00000000-0009-0000-0000-00000F000000}"/>
  <mergeCells count="5">
    <mergeCell ref="B4:I4"/>
    <mergeCell ref="AB3:AI3"/>
    <mergeCell ref="AJ3:AU3"/>
    <mergeCell ref="AV3:BN3"/>
    <mergeCell ref="J4:R4"/>
  </mergeCells>
  <dataValidations count="13">
    <dataValidation type="list" allowBlank="1" showInputMessage="1" showErrorMessage="1" sqref="BH6:BH59" xr:uid="{00000000-0002-0000-0F00-000000000000}">
      <formula1>"SI,NO"</formula1>
    </dataValidation>
    <dataValidation type="list" allowBlank="1" showInputMessage="1" showErrorMessage="1" sqref="AM6:AM59 AI6:AI59" xr:uid="{00000000-0002-0000-0F00-000001000000}">
      <formula1>"ESTRUCTURACIÓN, PROCESO DE SELECCIÓN, EJECUCIÓN, TERMINADO"</formula1>
    </dataValidation>
    <dataValidation type="list" allowBlank="1" showInputMessage="1" showErrorMessage="1" sqref="Z6:Z59" xr:uid="{00000000-0002-0000-0F00-000002000000}">
      <formula1>"FERRETERIA Y TODEROS, REGIONAL (TRASLADO), SEDE NACIONAL, FINDETER, NO REQUIERE, NO PRIORIZADA"</formula1>
    </dataValidation>
    <dataValidation type="list" allowBlank="1" showInputMessage="1" showErrorMessage="1" sqref="U6:V59" xr:uid="{00000000-0002-0000-0F00-000003000000}">
      <formula1>"MOBILIARIO, ESTUDIOS Y DISEÑOS, REFORZAMIENTO ESTRUCTURAL, MANTENIMIENTOS BASICOS, MANTENIMIENTOS ESPECIALIZADOS, AMPLIACIÓN, MANTENIMIENTOS ELECTRICOS, NINGUNA"</formula1>
    </dataValidation>
    <dataValidation type="list" allowBlank="1" showInputMessage="1" showErrorMessage="1" sqref="K6:L59 S6:S59" xr:uid="{00000000-0002-0000-0F00-000004000000}">
      <formula1>"SI, NO"</formula1>
    </dataValidation>
    <dataValidation type="list" allowBlank="1" showInputMessage="1" showErrorMessage="1" sqref="BL6:BL59 BB6:BB59 W6:X59" xr:uid="{00000000-0002-0000-0F00-000005000000}">
      <formula1>"SI, NO, NO APLICA"</formula1>
    </dataValidation>
    <dataValidation type="list" allowBlank="1" showInputMessage="1" showErrorMessage="1" sqref="T6:T59" xr:uid="{00000000-0002-0000-0F00-000006000000}">
      <formula1>"BAJO, MEDIO, ALTO"</formula1>
    </dataValidation>
    <dataValidation type="list" allowBlank="1" showInputMessage="1" showErrorMessage="1" sqref="H6:H59" xr:uid="{00000000-0002-0000-0F00-000007000000}">
      <formula1>"PROPIA, ARRIENDO, COMODATO"</formula1>
    </dataValidation>
    <dataValidation type="list" allowBlank="1" showInputMessage="1" showErrorMessage="1" sqref="D6:D35" xr:uid="{00000000-0002-0000-0F00-000008000000}">
      <formula1>"SRPA, PRIMERA INFANCIA, SEDES ADMINISTRATIVAS,ADOLESCENCIA Y JUVENTUD"</formula1>
    </dataValidation>
    <dataValidation type="list" allowBlank="1" showInputMessage="1" showErrorMessage="1" sqref="E6:E52 E54:E57" xr:uid="{00000000-0002-0000-0F00-000009000000}">
      <formula1>"CDI, HI, CAE, CIP, CETRA, INTERNADO RAJ, CASAS POSTINSTITUCIONALES, CZ, REGIONAL, UNIDAD DE SERVICIO, CASA ATRAPASUEÑOS"</formula1>
    </dataValidation>
    <dataValidation type="list" allowBlank="1" showInputMessage="1" showErrorMessage="1" sqref="N6:N59" xr:uid="{00000000-0002-0000-0F00-00000A000000}">
      <formula1>"NO APLICA, BUSQUEDA INMUEBLE, VISITA, CONCEPTO, MESA TECNICA, REMISIÓN SG, RECURSO TRASLADADO"</formula1>
    </dataValidation>
    <dataValidation type="list" allowBlank="1" showInputMessage="1" showErrorMessage="1" sqref="M6:M59" xr:uid="{00000000-0002-0000-0F00-00000B000000}">
      <formula1>"ARRIENDO, ADECUACIÓN, NO APLICA"</formula1>
    </dataValidation>
    <dataValidation type="list" allowBlank="1" showInputMessage="1" showErrorMessage="1" sqref="J6:J59" xr:uid="{00000000-0002-0000-0F00-00000C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P14"/>
  <sheetViews>
    <sheetView zoomScale="70" zoomScaleNormal="90" workbookViewId="0">
      <selection activeCell="E15" sqref="E15"/>
    </sheetView>
  </sheetViews>
  <sheetFormatPr baseColWidth="10" defaultColWidth="11.28515625" defaultRowHeight="15" customHeight="1" x14ac:dyDescent="0.25"/>
  <cols>
    <col min="1" max="1" width="3" customWidth="1"/>
    <col min="2" max="2" width="11.28515625" style="2" customWidth="1"/>
    <col min="3" max="3" width="10.7109375" style="2" customWidth="1"/>
    <col min="4" max="4" width="18.28515625" style="2" customWidth="1"/>
    <col min="5" max="5" width="14.7109375" style="2" customWidth="1"/>
    <col min="6" max="6" width="17.7109375" style="2" customWidth="1"/>
    <col min="7" max="7" width="16.7109375" style="2" customWidth="1"/>
    <col min="8" max="8" width="20.7109375" style="2" customWidth="1"/>
    <col min="9" max="9" width="16.7109375" style="2" customWidth="1"/>
    <col min="10" max="10" width="17" style="2" customWidth="1"/>
    <col min="11" max="11" width="14.7109375" style="2" customWidth="1"/>
    <col min="12" max="12" width="21.28515625" style="2" customWidth="1"/>
    <col min="13" max="14" width="14.7109375" style="2" customWidth="1"/>
    <col min="15" max="15" width="17.85546875" style="2" customWidth="1"/>
    <col min="16" max="16" width="15.8554687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45" x14ac:dyDescent="0.25">
      <c r="B6" s="93" t="s">
        <v>1896</v>
      </c>
      <c r="C6" s="93" t="s">
        <v>1897</v>
      </c>
      <c r="D6" s="33" t="s">
        <v>85</v>
      </c>
      <c r="E6" s="33" t="s">
        <v>86</v>
      </c>
      <c r="F6" s="72" t="s">
        <v>1898</v>
      </c>
      <c r="G6" s="72" t="s">
        <v>1899</v>
      </c>
      <c r="H6" s="33" t="s">
        <v>76</v>
      </c>
      <c r="I6" s="94" t="s">
        <v>1900</v>
      </c>
      <c r="J6" s="167" t="s">
        <v>78</v>
      </c>
      <c r="K6" s="33" t="s">
        <v>79</v>
      </c>
      <c r="L6" s="33" t="s">
        <v>79</v>
      </c>
      <c r="M6" s="109" t="s">
        <v>78</v>
      </c>
      <c r="N6" s="109" t="s">
        <v>78</v>
      </c>
      <c r="O6" s="62">
        <v>0</v>
      </c>
      <c r="P6" s="62">
        <v>0</v>
      </c>
      <c r="Q6" s="116">
        <v>0</v>
      </c>
      <c r="R6" s="109">
        <v>0</v>
      </c>
      <c r="S6" s="33" t="s">
        <v>90</v>
      </c>
      <c r="T6" s="33" t="s">
        <v>91</v>
      </c>
      <c r="U6" s="33" t="s">
        <v>81</v>
      </c>
      <c r="V6" s="33" t="s">
        <v>82</v>
      </c>
      <c r="W6" s="33" t="s">
        <v>79</v>
      </c>
      <c r="X6" s="33" t="s">
        <v>90</v>
      </c>
      <c r="Y6" s="132">
        <v>45426</v>
      </c>
      <c r="Z6" s="33" t="s">
        <v>83</v>
      </c>
      <c r="AA6" s="32" t="s">
        <v>1901</v>
      </c>
      <c r="AB6" s="63">
        <v>130000000</v>
      </c>
      <c r="AC6" s="163">
        <v>1871</v>
      </c>
      <c r="AD6" s="4">
        <v>45411</v>
      </c>
      <c r="AE6" s="63"/>
      <c r="AF6" s="163"/>
      <c r="AG6" s="4"/>
      <c r="AH6" s="62">
        <f>AB6+AE6</f>
        <v>130000000</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row>
    <row r="7" spans="2:68" s="1" customFormat="1" ht="45" x14ac:dyDescent="0.25">
      <c r="B7" s="80" t="s">
        <v>1896</v>
      </c>
      <c r="C7" s="80" t="s">
        <v>1902</v>
      </c>
      <c r="D7" s="33" t="s">
        <v>85</v>
      </c>
      <c r="E7" s="33" t="s">
        <v>86</v>
      </c>
      <c r="F7" s="80" t="s">
        <v>1903</v>
      </c>
      <c r="G7" s="72" t="s">
        <v>1904</v>
      </c>
      <c r="H7" s="33" t="s">
        <v>96</v>
      </c>
      <c r="I7" s="77"/>
      <c r="J7" s="167" t="s">
        <v>78</v>
      </c>
      <c r="K7" s="33" t="s">
        <v>79</v>
      </c>
      <c r="L7" s="33" t="s">
        <v>79</v>
      </c>
      <c r="M7" s="109" t="s">
        <v>78</v>
      </c>
      <c r="N7" s="109" t="s">
        <v>78</v>
      </c>
      <c r="O7" s="62">
        <v>0</v>
      </c>
      <c r="P7" s="62">
        <v>0</v>
      </c>
      <c r="Q7" s="116">
        <v>0</v>
      </c>
      <c r="R7" s="109">
        <v>0</v>
      </c>
      <c r="S7" s="33" t="s">
        <v>90</v>
      </c>
      <c r="T7" s="33"/>
      <c r="U7" s="33"/>
      <c r="V7" s="33"/>
      <c r="W7" s="33"/>
      <c r="X7" s="33"/>
      <c r="Y7" s="132"/>
      <c r="Z7" s="33"/>
      <c r="AA7" s="32"/>
      <c r="AB7" s="63">
        <v>0</v>
      </c>
      <c r="AC7" s="28"/>
      <c r="AD7" s="4"/>
      <c r="AE7" s="63">
        <v>0</v>
      </c>
      <c r="AF7" s="28"/>
      <c r="AG7" s="4"/>
      <c r="AH7" s="62">
        <f t="shared" ref="AH7:AH8" si="0">AB7+AE7</f>
        <v>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45" x14ac:dyDescent="0.25">
      <c r="B8" s="44" t="s">
        <v>1896</v>
      </c>
      <c r="C8" s="44" t="s">
        <v>1897</v>
      </c>
      <c r="D8" s="33" t="s">
        <v>72</v>
      </c>
      <c r="E8" s="33" t="s">
        <v>201</v>
      </c>
      <c r="F8" s="50" t="s">
        <v>1905</v>
      </c>
      <c r="G8" s="44" t="s">
        <v>1906</v>
      </c>
      <c r="H8" s="33" t="s">
        <v>114</v>
      </c>
      <c r="I8" s="70" t="s">
        <v>514</v>
      </c>
      <c r="J8" s="167" t="s">
        <v>78</v>
      </c>
      <c r="K8" s="33" t="s">
        <v>79</v>
      </c>
      <c r="L8" s="33" t="s">
        <v>79</v>
      </c>
      <c r="M8" s="109" t="s">
        <v>78</v>
      </c>
      <c r="N8" s="109" t="s">
        <v>78</v>
      </c>
      <c r="O8" s="62">
        <v>0</v>
      </c>
      <c r="P8" s="62">
        <v>0</v>
      </c>
      <c r="Q8" s="116">
        <v>0</v>
      </c>
      <c r="R8" s="109">
        <v>0</v>
      </c>
      <c r="S8" s="33" t="s">
        <v>90</v>
      </c>
      <c r="T8" s="33"/>
      <c r="U8" s="33"/>
      <c r="V8" s="33"/>
      <c r="W8" s="33"/>
      <c r="X8" s="33"/>
      <c r="Y8" s="132"/>
      <c r="Z8" s="33"/>
      <c r="AA8" s="32"/>
      <c r="AB8" s="63">
        <v>0</v>
      </c>
      <c r="AC8" s="28"/>
      <c r="AD8" s="4"/>
      <c r="AE8" s="63">
        <v>0</v>
      </c>
      <c r="AF8" s="28"/>
      <c r="AG8" s="4"/>
      <c r="AH8" s="62">
        <f t="shared" si="0"/>
        <v>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x14ac:dyDescent="0.25">
      <c r="B9" s="54"/>
      <c r="C9" s="54"/>
      <c r="D9" s="33"/>
      <c r="E9" s="33"/>
      <c r="F9" s="72"/>
      <c r="G9" s="72"/>
      <c r="H9" s="33"/>
      <c r="I9" s="77"/>
      <c r="J9" s="167"/>
      <c r="K9" s="33"/>
      <c r="L9" s="33"/>
      <c r="M9" s="109"/>
      <c r="N9" s="109"/>
      <c r="O9" s="62"/>
      <c r="P9" s="62"/>
      <c r="Q9" s="116"/>
      <c r="R9" s="109"/>
      <c r="S9" s="33"/>
      <c r="T9" s="33"/>
      <c r="U9" s="33"/>
      <c r="V9" s="33"/>
      <c r="W9" s="33"/>
      <c r="X9" s="33"/>
      <c r="Y9" s="132"/>
      <c r="Z9" s="33"/>
      <c r="AA9" s="32"/>
      <c r="AB9" s="63"/>
      <c r="AC9" s="28"/>
      <c r="AD9" s="4"/>
      <c r="AE9" s="63"/>
      <c r="AF9" s="28"/>
      <c r="AG9" s="4"/>
      <c r="AH9" s="62"/>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x14ac:dyDescent="0.25">
      <c r="B10" s="54"/>
      <c r="C10" s="54"/>
      <c r="D10" s="33"/>
      <c r="E10" s="33"/>
      <c r="F10" s="72"/>
      <c r="G10" s="72"/>
      <c r="H10" s="33"/>
      <c r="I10" s="77"/>
      <c r="J10" s="167"/>
      <c r="K10" s="33"/>
      <c r="L10" s="33"/>
      <c r="M10" s="109"/>
      <c r="N10" s="109"/>
      <c r="O10" s="62"/>
      <c r="P10" s="62"/>
      <c r="Q10" s="116"/>
      <c r="R10" s="109"/>
      <c r="S10" s="33"/>
      <c r="T10" s="33"/>
      <c r="U10" s="33"/>
      <c r="V10" s="33"/>
      <c r="W10" s="33"/>
      <c r="X10" s="33"/>
      <c r="Y10" s="132"/>
      <c r="Z10" s="33"/>
      <c r="AA10" s="32"/>
      <c r="AB10" s="63"/>
      <c r="AC10" s="28"/>
      <c r="AD10" s="4"/>
      <c r="AE10" s="63"/>
      <c r="AF10" s="28"/>
      <c r="AG10" s="4"/>
      <c r="AH10" s="62"/>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x14ac:dyDescent="0.25"/>
    <row r="12" spans="2:68" x14ac:dyDescent="0.25"/>
    <row r="13" spans="2:68" x14ac:dyDescent="0.25"/>
    <row r="14" spans="2:68" x14ac:dyDescent="0.25"/>
  </sheetData>
  <mergeCells count="5">
    <mergeCell ref="B4:I4"/>
    <mergeCell ref="AB3:AI3"/>
    <mergeCell ref="AJ3:AU3"/>
    <mergeCell ref="AV3:BN3"/>
    <mergeCell ref="J4:R4"/>
  </mergeCells>
  <dataValidations count="13">
    <dataValidation type="list" allowBlank="1" showInputMessage="1" showErrorMessage="1" sqref="BH6:BH10" xr:uid="{00000000-0002-0000-1000-000000000000}">
      <formula1>"SI,NO"</formula1>
    </dataValidation>
    <dataValidation type="list" allowBlank="1" showInputMessage="1" showErrorMessage="1" sqref="AM6:AM10 AI6:AI10" xr:uid="{00000000-0002-0000-1000-000001000000}">
      <formula1>"ESTRUCTURACIÓN, PROCESO DE SELECCIÓN, EJECUCIÓN, TERMINADO"</formula1>
    </dataValidation>
    <dataValidation type="list" allowBlank="1" showInputMessage="1" showErrorMessage="1" sqref="Z6:Z10" xr:uid="{00000000-0002-0000-1000-000002000000}">
      <formula1>"FERRETERIA Y TODEROS, REGIONAL (TRASLADO), SEDE NACIONAL, FINDETER, NO REQUIERE, NO PRIORIZADA"</formula1>
    </dataValidation>
    <dataValidation type="list" allowBlank="1" showInputMessage="1" showErrorMessage="1" sqref="U6:V10" xr:uid="{00000000-0002-0000-10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10 K6:L10" xr:uid="{00000000-0002-0000-1000-000004000000}">
      <formula1>"SI, NO"</formula1>
    </dataValidation>
    <dataValidation type="list" allowBlank="1" showInputMessage="1" showErrorMessage="1" sqref="BL6:BL10 W6:X10 BB6:BB10" xr:uid="{00000000-0002-0000-1000-000005000000}">
      <formula1>"SI, NO, NO APLICA"</formula1>
    </dataValidation>
    <dataValidation type="list" allowBlank="1" showInputMessage="1" showErrorMessage="1" sqref="T6:T10" xr:uid="{00000000-0002-0000-1000-000006000000}">
      <formula1>"BAJO, MEDIO, ALTO"</formula1>
    </dataValidation>
    <dataValidation type="list" allowBlank="1" showInputMessage="1" showErrorMessage="1" sqref="H6:H10" xr:uid="{00000000-0002-0000-1000-000007000000}">
      <formula1>"PROPIA, ARRIENDO, COMODATO"</formula1>
    </dataValidation>
    <dataValidation type="list" allowBlank="1" showInputMessage="1" showErrorMessage="1" sqref="D6:D10" xr:uid="{00000000-0002-0000-1000-000008000000}">
      <formula1>"SRPA, PRIMERA INFANCIA, SEDES ADMINISTRATIVAS,ADOLESCENCIA Y JUVENTUD"</formula1>
    </dataValidation>
    <dataValidation type="list" allowBlank="1" showInputMessage="1" showErrorMessage="1" sqref="E6:E10" xr:uid="{00000000-0002-0000-1000-000009000000}">
      <formula1>"CDI, HI, CAE, CIP, CETRA, INTERNADO RAJ, CASAS POSTINSTITUCIONALES, CZ, REGIONAL, UNIDAD DE SERVICIO, CASA ATRAPASUEÑOS"</formula1>
    </dataValidation>
    <dataValidation type="list" allowBlank="1" showInputMessage="1" showErrorMessage="1" sqref="M6:M10" xr:uid="{00000000-0002-0000-1000-00000A000000}">
      <formula1>"ARRIENDO, ADECUACIÓN, NO APLICA"</formula1>
    </dataValidation>
    <dataValidation type="list" allowBlank="1" showInputMessage="1" showErrorMessage="1" sqref="N6:N10" xr:uid="{00000000-0002-0000-1000-00000B000000}">
      <formula1>"NO APLICA, BUSQUEDA INMUEBLE, VISITA, CONCEPTO, MESA TECNICA, REMISIÓN SG, RECURSO TRASLADADO"</formula1>
    </dataValidation>
    <dataValidation type="list" allowBlank="1" showInputMessage="1" showErrorMessage="1" sqref="J6:J10" xr:uid="{00000000-0002-0000-1000-00000C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B1:BP19"/>
  <sheetViews>
    <sheetView zoomScale="70" zoomScaleNormal="90" workbookViewId="0">
      <selection activeCell="G21" sqref="G21"/>
    </sheetView>
  </sheetViews>
  <sheetFormatPr baseColWidth="10" defaultColWidth="11.28515625" defaultRowHeight="15" customHeight="1" x14ac:dyDescent="0.25"/>
  <cols>
    <col min="1" max="1" width="3" customWidth="1"/>
    <col min="2" max="2" width="15.28515625" style="2" bestFit="1" customWidth="1"/>
    <col min="3" max="3" width="22.7109375" style="2" customWidth="1"/>
    <col min="4" max="4" width="26.7109375" style="2" customWidth="1"/>
    <col min="5" max="5" width="20.28515625" style="2" customWidth="1"/>
    <col min="6" max="6" width="34.7109375" style="2" customWidth="1"/>
    <col min="7" max="7" width="16.7109375" style="2" customWidth="1"/>
    <col min="8" max="10" width="30.28515625" style="2" customWidth="1"/>
    <col min="11" max="11" width="14.7109375" style="2" customWidth="1"/>
    <col min="12" max="12" width="21.28515625" style="2" customWidth="1"/>
    <col min="13" max="14" width="14.7109375" style="2" customWidth="1"/>
    <col min="15" max="15" width="23.28515625" style="2" customWidth="1"/>
    <col min="16" max="16" width="21.710937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168" t="s">
        <v>1907</v>
      </c>
      <c r="C6" s="168" t="s">
        <v>1908</v>
      </c>
      <c r="D6" s="33" t="s">
        <v>85</v>
      </c>
      <c r="E6" s="33" t="s">
        <v>86</v>
      </c>
      <c r="F6" s="168" t="s">
        <v>1909</v>
      </c>
      <c r="G6" s="168" t="s">
        <v>1910</v>
      </c>
      <c r="H6" s="97" t="s">
        <v>76</v>
      </c>
      <c r="I6" s="169" t="s">
        <v>1911</v>
      </c>
      <c r="J6" s="167" t="s">
        <v>133</v>
      </c>
      <c r="K6" s="33" t="s">
        <v>90</v>
      </c>
      <c r="L6" s="33" t="s">
        <v>79</v>
      </c>
      <c r="M6" s="109" t="s">
        <v>78</v>
      </c>
      <c r="N6" s="362" t="s">
        <v>424</v>
      </c>
      <c r="O6" s="63" t="s">
        <v>1912</v>
      </c>
      <c r="P6" s="63" t="s">
        <v>1913</v>
      </c>
      <c r="Q6" s="116">
        <v>0</v>
      </c>
      <c r="R6" s="109">
        <v>0</v>
      </c>
      <c r="S6" s="33" t="s">
        <v>90</v>
      </c>
      <c r="T6" s="33" t="s">
        <v>80</v>
      </c>
      <c r="U6" s="33" t="s">
        <v>81</v>
      </c>
      <c r="V6" s="33" t="s">
        <v>415</v>
      </c>
      <c r="W6" s="33" t="s">
        <v>79</v>
      </c>
      <c r="X6" s="33" t="s">
        <v>90</v>
      </c>
      <c r="Y6" s="132">
        <v>45363</v>
      </c>
      <c r="Z6" s="33" t="s">
        <v>83</v>
      </c>
      <c r="AA6" s="32" t="s">
        <v>1914</v>
      </c>
      <c r="AB6" s="417">
        <f>271613064+130000000</f>
        <v>401613064</v>
      </c>
      <c r="AC6" s="163">
        <v>1990</v>
      </c>
      <c r="AD6" s="4">
        <v>45426</v>
      </c>
      <c r="AE6" s="63">
        <v>0</v>
      </c>
      <c r="AF6" s="3"/>
      <c r="AG6" s="3"/>
      <c r="AH6" s="62">
        <f>+AE6+AB6</f>
        <v>401613064</v>
      </c>
      <c r="AI6" s="27" t="s">
        <v>891</v>
      </c>
      <c r="AJ6" s="3"/>
      <c r="AK6" s="3"/>
      <c r="AL6" s="3">
        <v>0</v>
      </c>
      <c r="AM6" s="27"/>
      <c r="AN6" s="3"/>
      <c r="AO6" s="3"/>
      <c r="AP6" s="3">
        <v>0</v>
      </c>
      <c r="AQ6" s="3"/>
      <c r="AR6" s="3"/>
      <c r="AS6" s="3">
        <f>+AP6+AL6</f>
        <v>0</v>
      </c>
      <c r="AT6" s="419"/>
      <c r="AU6" s="3"/>
      <c r="AV6" s="65"/>
      <c r="AW6" s="66"/>
      <c r="AX6" s="67"/>
      <c r="AY6" s="62"/>
      <c r="AZ6" s="66"/>
      <c r="BA6" s="66"/>
      <c r="BB6" s="66"/>
      <c r="BC6" s="27"/>
      <c r="BD6" s="62"/>
      <c r="BE6" s="66"/>
      <c r="BF6" s="66"/>
      <c r="BG6" s="67"/>
      <c r="BH6" s="62"/>
      <c r="BI6" s="66"/>
      <c r="BJ6" s="68"/>
      <c r="BK6" s="66"/>
      <c r="BL6" s="66"/>
      <c r="BM6" s="62"/>
      <c r="BN6" s="69"/>
      <c r="BO6" s="62"/>
      <c r="BP6" s="32"/>
    </row>
    <row r="7" spans="2:68" s="1" customFormat="1" ht="30" x14ac:dyDescent="0.25">
      <c r="B7" s="168" t="s">
        <v>1907</v>
      </c>
      <c r="C7" s="168" t="s">
        <v>1908</v>
      </c>
      <c r="D7" s="33" t="s">
        <v>85</v>
      </c>
      <c r="E7" s="33" t="s">
        <v>93</v>
      </c>
      <c r="F7" s="168" t="s">
        <v>1915</v>
      </c>
      <c r="G7" s="168" t="s">
        <v>1910</v>
      </c>
      <c r="H7" s="97" t="s">
        <v>76</v>
      </c>
      <c r="I7" s="169" t="s">
        <v>1916</v>
      </c>
      <c r="J7" s="167" t="s">
        <v>78</v>
      </c>
      <c r="K7" s="33" t="s">
        <v>79</v>
      </c>
      <c r="L7" s="33" t="s">
        <v>79</v>
      </c>
      <c r="M7" s="109" t="s">
        <v>78</v>
      </c>
      <c r="N7" s="109" t="s">
        <v>78</v>
      </c>
      <c r="O7" s="62">
        <v>0</v>
      </c>
      <c r="P7" s="62">
        <v>0</v>
      </c>
      <c r="Q7" s="116">
        <v>0</v>
      </c>
      <c r="R7" s="109">
        <v>0</v>
      </c>
      <c r="S7" s="33" t="s">
        <v>90</v>
      </c>
      <c r="T7" s="33" t="s">
        <v>97</v>
      </c>
      <c r="U7" s="33" t="s">
        <v>81</v>
      </c>
      <c r="V7" s="33" t="s">
        <v>415</v>
      </c>
      <c r="W7" s="33" t="s">
        <v>79</v>
      </c>
      <c r="X7" s="33" t="s">
        <v>90</v>
      </c>
      <c r="Y7" s="132">
        <v>45363</v>
      </c>
      <c r="Z7" s="33" t="s">
        <v>137</v>
      </c>
      <c r="AA7" s="32" t="s">
        <v>103</v>
      </c>
      <c r="AB7" s="63">
        <v>0</v>
      </c>
      <c r="AC7" s="418"/>
      <c r="AD7" s="3"/>
      <c r="AE7" s="63">
        <v>0</v>
      </c>
      <c r="AF7" s="3"/>
      <c r="AG7" s="3"/>
      <c r="AH7" s="62">
        <f t="shared" ref="AH7:AH10" si="0">+AE7+AB7</f>
        <v>0</v>
      </c>
      <c r="AI7" s="27"/>
      <c r="AJ7" s="3"/>
      <c r="AK7" s="3"/>
      <c r="AL7" s="3">
        <v>0</v>
      </c>
      <c r="AM7" s="27"/>
      <c r="AN7" s="3"/>
      <c r="AO7" s="3"/>
      <c r="AP7" s="3">
        <v>0</v>
      </c>
      <c r="AQ7" s="3"/>
      <c r="AR7" s="3"/>
      <c r="AS7" s="3">
        <f t="shared" ref="AS7:AS10" si="1">+AP7+AL7</f>
        <v>0</v>
      </c>
      <c r="AT7" s="419"/>
      <c r="AU7" s="3"/>
      <c r="AV7" s="65"/>
      <c r="AW7" s="66"/>
      <c r="AX7" s="67"/>
      <c r="AY7" s="62"/>
      <c r="AZ7" s="66"/>
      <c r="BA7" s="66"/>
      <c r="BB7" s="66"/>
      <c r="BC7" s="27"/>
      <c r="BD7" s="62"/>
      <c r="BE7" s="66"/>
      <c r="BF7" s="66"/>
      <c r="BG7" s="67"/>
      <c r="BH7" s="62"/>
      <c r="BI7" s="66"/>
      <c r="BJ7" s="68"/>
      <c r="BK7" s="66"/>
      <c r="BL7" s="66"/>
      <c r="BM7" s="62"/>
      <c r="BN7" s="69"/>
      <c r="BO7" s="62"/>
      <c r="BP7" s="32"/>
    </row>
    <row r="8" spans="2:68" s="1" customFormat="1" ht="30" x14ac:dyDescent="0.25">
      <c r="B8" s="168" t="s">
        <v>1907</v>
      </c>
      <c r="C8" s="168" t="s">
        <v>1908</v>
      </c>
      <c r="D8" s="33" t="s">
        <v>72</v>
      </c>
      <c r="E8" s="33" t="s">
        <v>73</v>
      </c>
      <c r="F8" s="168" t="s">
        <v>1917</v>
      </c>
      <c r="G8" s="168" t="s">
        <v>1918</v>
      </c>
      <c r="H8" s="97" t="s">
        <v>76</v>
      </c>
      <c r="I8" s="169" t="s">
        <v>1919</v>
      </c>
      <c r="J8" s="167" t="s">
        <v>78</v>
      </c>
      <c r="K8" s="33" t="s">
        <v>79</v>
      </c>
      <c r="L8" s="33" t="s">
        <v>79</v>
      </c>
      <c r="M8" s="109" t="s">
        <v>78</v>
      </c>
      <c r="N8" s="109" t="s">
        <v>78</v>
      </c>
      <c r="O8" s="62">
        <v>0</v>
      </c>
      <c r="P8" s="62">
        <v>0</v>
      </c>
      <c r="Q8" s="116">
        <v>0</v>
      </c>
      <c r="R8" s="109">
        <v>0</v>
      </c>
      <c r="S8" s="33" t="s">
        <v>90</v>
      </c>
      <c r="T8" s="33" t="s">
        <v>80</v>
      </c>
      <c r="U8" s="33" t="s">
        <v>81</v>
      </c>
      <c r="V8" s="33" t="s">
        <v>98</v>
      </c>
      <c r="W8" s="33" t="s">
        <v>78</v>
      </c>
      <c r="X8" s="33" t="s">
        <v>78</v>
      </c>
      <c r="Y8" s="132">
        <v>45363</v>
      </c>
      <c r="Z8" s="33" t="s">
        <v>83</v>
      </c>
      <c r="AA8" s="374" t="s">
        <v>1920</v>
      </c>
      <c r="AB8" s="417">
        <v>102448002</v>
      </c>
      <c r="AC8" s="163">
        <v>1990</v>
      </c>
      <c r="AD8" s="4">
        <v>45426</v>
      </c>
      <c r="AE8" s="63">
        <v>0</v>
      </c>
      <c r="AF8" s="3"/>
      <c r="AG8" s="3"/>
      <c r="AH8" s="62">
        <f t="shared" si="0"/>
        <v>102448002</v>
      </c>
      <c r="AI8" s="27" t="s">
        <v>891</v>
      </c>
      <c r="AJ8" s="3"/>
      <c r="AK8" s="3"/>
      <c r="AL8" s="3">
        <v>0</v>
      </c>
      <c r="AM8" s="27"/>
      <c r="AN8" s="3"/>
      <c r="AO8" s="3"/>
      <c r="AP8" s="3">
        <v>0</v>
      </c>
      <c r="AQ8" s="3"/>
      <c r="AR8" s="3"/>
      <c r="AS8" s="3">
        <f t="shared" si="1"/>
        <v>0</v>
      </c>
      <c r="AT8" s="419"/>
      <c r="AU8" s="3"/>
      <c r="AV8" s="65"/>
      <c r="AW8" s="66"/>
      <c r="AX8" s="67"/>
      <c r="AY8" s="62"/>
      <c r="AZ8" s="66"/>
      <c r="BA8" s="66"/>
      <c r="BB8" s="66"/>
      <c r="BC8" s="27"/>
      <c r="BD8" s="62"/>
      <c r="BE8" s="66"/>
      <c r="BF8" s="66"/>
      <c r="BG8" s="67"/>
      <c r="BH8" s="62"/>
      <c r="BI8" s="66"/>
      <c r="BJ8" s="68"/>
      <c r="BK8" s="66"/>
      <c r="BL8" s="66"/>
      <c r="BM8" s="62"/>
      <c r="BN8" s="69"/>
      <c r="BO8" s="62"/>
      <c r="BP8" s="32"/>
    </row>
    <row r="9" spans="2:68" s="1" customFormat="1" x14ac:dyDescent="0.25">
      <c r="B9" s="168" t="s">
        <v>1907</v>
      </c>
      <c r="C9" s="168" t="s">
        <v>1908</v>
      </c>
      <c r="D9" s="33" t="s">
        <v>85</v>
      </c>
      <c r="E9" s="33" t="s">
        <v>193</v>
      </c>
      <c r="F9" s="168" t="s">
        <v>1921</v>
      </c>
      <c r="G9" s="72"/>
      <c r="H9" s="33" t="s">
        <v>96</v>
      </c>
      <c r="I9" s="77"/>
      <c r="J9" s="167" t="s">
        <v>78</v>
      </c>
      <c r="K9" s="33" t="s">
        <v>79</v>
      </c>
      <c r="L9" s="33" t="s">
        <v>79</v>
      </c>
      <c r="M9" s="109" t="s">
        <v>78</v>
      </c>
      <c r="N9" s="109" t="s">
        <v>78</v>
      </c>
      <c r="O9" s="62">
        <v>0</v>
      </c>
      <c r="P9" s="62">
        <v>0</v>
      </c>
      <c r="Q9" s="116">
        <v>0</v>
      </c>
      <c r="R9" s="109">
        <v>0</v>
      </c>
      <c r="S9" s="33" t="s">
        <v>90</v>
      </c>
      <c r="T9" s="33" t="s">
        <v>97</v>
      </c>
      <c r="U9" s="33" t="s">
        <v>141</v>
      </c>
      <c r="V9" s="33" t="s">
        <v>141</v>
      </c>
      <c r="W9" s="33" t="s">
        <v>78</v>
      </c>
      <c r="X9" s="33" t="s">
        <v>78</v>
      </c>
      <c r="Y9" s="132"/>
      <c r="Z9" s="33" t="s">
        <v>99</v>
      </c>
      <c r="AA9" s="32" t="s">
        <v>103</v>
      </c>
      <c r="AB9" s="63">
        <v>0</v>
      </c>
      <c r="AC9" s="3"/>
      <c r="AD9" s="3"/>
      <c r="AE9" s="63">
        <v>0</v>
      </c>
      <c r="AF9" s="3"/>
      <c r="AG9" s="3"/>
      <c r="AH9" s="62">
        <f t="shared" si="0"/>
        <v>0</v>
      </c>
      <c r="AI9" s="3"/>
      <c r="AJ9" s="3"/>
      <c r="AK9" s="3"/>
      <c r="AL9" s="3">
        <v>0</v>
      </c>
      <c r="AM9" s="27"/>
      <c r="AN9" s="3"/>
      <c r="AO9" s="3"/>
      <c r="AP9" s="3">
        <v>0</v>
      </c>
      <c r="AQ9" s="3"/>
      <c r="AR9" s="3"/>
      <c r="AS9" s="3">
        <f t="shared" si="1"/>
        <v>0</v>
      </c>
      <c r="AT9" s="419"/>
      <c r="AU9" s="3"/>
      <c r="AV9" s="65"/>
      <c r="AW9" s="66"/>
      <c r="AX9" s="67"/>
      <c r="AY9" s="62"/>
      <c r="AZ9" s="66"/>
      <c r="BA9" s="66"/>
      <c r="BB9" s="66"/>
      <c r="BC9" s="27"/>
      <c r="BD9" s="62"/>
      <c r="BE9" s="66"/>
      <c r="BF9" s="66"/>
      <c r="BG9" s="67"/>
      <c r="BH9" s="62"/>
      <c r="BI9" s="66"/>
      <c r="BJ9" s="68"/>
      <c r="BK9" s="66"/>
      <c r="BL9" s="66"/>
      <c r="BM9" s="62"/>
      <c r="BN9" s="69"/>
      <c r="BO9" s="62"/>
      <c r="BP9" s="32"/>
    </row>
    <row r="10" spans="2:68" s="1" customFormat="1" ht="45" x14ac:dyDescent="0.25">
      <c r="B10" s="168" t="s">
        <v>1907</v>
      </c>
      <c r="C10" s="168" t="s">
        <v>1908</v>
      </c>
      <c r="D10" s="33" t="s">
        <v>72</v>
      </c>
      <c r="E10" s="33" t="s">
        <v>1922</v>
      </c>
      <c r="F10" s="93" t="s">
        <v>1923</v>
      </c>
      <c r="G10" s="1" t="s">
        <v>1924</v>
      </c>
      <c r="H10" s="33" t="s">
        <v>114</v>
      </c>
      <c r="I10" s="1" t="s">
        <v>1925</v>
      </c>
      <c r="J10" s="167" t="s">
        <v>78</v>
      </c>
      <c r="K10" s="167" t="s">
        <v>79</v>
      </c>
      <c r="L10" s="33" t="s">
        <v>79</v>
      </c>
      <c r="M10" s="109" t="s">
        <v>78</v>
      </c>
      <c r="N10" s="109" t="s">
        <v>78</v>
      </c>
      <c r="O10" s="62">
        <v>0</v>
      </c>
      <c r="P10" s="62">
        <v>0</v>
      </c>
      <c r="Q10" s="116">
        <v>0</v>
      </c>
      <c r="R10" s="109">
        <v>0</v>
      </c>
      <c r="S10" s="33" t="s">
        <v>90</v>
      </c>
      <c r="T10" s="33" t="s">
        <v>97</v>
      </c>
      <c r="U10" s="33" t="s">
        <v>98</v>
      </c>
      <c r="V10" s="33" t="s">
        <v>81</v>
      </c>
      <c r="W10" s="33" t="s">
        <v>78</v>
      </c>
      <c r="X10" s="33" t="s">
        <v>78</v>
      </c>
      <c r="Y10" s="132">
        <v>45363</v>
      </c>
      <c r="Z10" s="33"/>
      <c r="AA10" s="32" t="s">
        <v>1926</v>
      </c>
      <c r="AB10" s="63">
        <v>0</v>
      </c>
      <c r="AC10" s="3"/>
      <c r="AD10" s="3"/>
      <c r="AE10" s="63">
        <v>0</v>
      </c>
      <c r="AF10" s="3"/>
      <c r="AG10" s="3"/>
      <c r="AH10" s="62">
        <f t="shared" si="0"/>
        <v>0</v>
      </c>
      <c r="AI10" s="3"/>
      <c r="AJ10" s="3"/>
      <c r="AK10" s="3"/>
      <c r="AL10" s="3">
        <v>0</v>
      </c>
      <c r="AM10" s="27"/>
      <c r="AN10" s="3"/>
      <c r="AO10" s="3"/>
      <c r="AP10" s="3">
        <v>0</v>
      </c>
      <c r="AQ10" s="3"/>
      <c r="AR10" s="3"/>
      <c r="AS10" s="3">
        <f t="shared" si="1"/>
        <v>0</v>
      </c>
      <c r="AT10" s="419"/>
      <c r="AU10" s="3"/>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x14ac:dyDescent="0.25">
      <c r="B11" s="54"/>
      <c r="C11" s="54"/>
      <c r="D11" s="33"/>
      <c r="E11" s="33"/>
      <c r="F11" s="72"/>
      <c r="G11" s="72"/>
      <c r="H11" s="33"/>
      <c r="I11" s="77"/>
      <c r="J11" s="366"/>
      <c r="K11" s="33"/>
      <c r="L11" s="33"/>
      <c r="M11" s="109"/>
      <c r="N11" s="109"/>
      <c r="O11" s="62"/>
      <c r="P11" s="62"/>
      <c r="Q11" s="116"/>
      <c r="R11" s="109"/>
      <c r="S11" s="33"/>
      <c r="T11" s="33"/>
      <c r="U11" s="33"/>
      <c r="V11" s="33"/>
      <c r="W11" s="33"/>
      <c r="X11" s="33"/>
      <c r="Y11" s="132"/>
      <c r="Z11" s="33"/>
      <c r="AA11" s="32"/>
      <c r="AB11" s="63"/>
      <c r="AC11" s="28"/>
      <c r="AD11" s="4"/>
      <c r="AE11" s="63"/>
      <c r="AF11" s="28"/>
      <c r="AG11" s="4"/>
      <c r="AH11" s="62"/>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x14ac:dyDescent="0.25">
      <c r="B12" s="54"/>
      <c r="C12" s="54"/>
      <c r="D12" s="33"/>
      <c r="E12" s="33"/>
      <c r="F12" s="72"/>
      <c r="G12" s="72"/>
      <c r="H12" s="33"/>
      <c r="I12" s="77"/>
      <c r="J12" s="51"/>
      <c r="K12" s="33"/>
      <c r="L12" s="33"/>
      <c r="M12" s="109"/>
      <c r="N12" s="109"/>
      <c r="O12" s="62"/>
      <c r="P12" s="62"/>
      <c r="Q12" s="116"/>
      <c r="R12" s="109"/>
      <c r="S12" s="33"/>
      <c r="T12" s="33"/>
      <c r="U12" s="33"/>
      <c r="V12" s="33"/>
      <c r="W12" s="33"/>
      <c r="X12" s="33"/>
      <c r="Y12" s="132"/>
      <c r="Z12" s="33"/>
      <c r="AA12" s="32"/>
      <c r="AB12" s="63"/>
      <c r="AC12" s="28"/>
      <c r="AD12" s="4"/>
      <c r="AE12" s="63"/>
      <c r="AF12" s="28"/>
      <c r="AG12" s="4"/>
      <c r="AH12" s="62"/>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54"/>
      <c r="C13" s="54"/>
      <c r="D13" s="33"/>
      <c r="E13" s="33"/>
      <c r="F13" s="72"/>
      <c r="G13" s="72"/>
      <c r="H13" s="33"/>
      <c r="I13" s="77"/>
      <c r="J13" s="51"/>
      <c r="K13" s="33"/>
      <c r="L13" s="33"/>
      <c r="M13" s="109"/>
      <c r="N13" s="109"/>
      <c r="O13" s="62"/>
      <c r="P13" s="62"/>
      <c r="Q13" s="116"/>
      <c r="R13" s="109"/>
      <c r="S13" s="33"/>
      <c r="T13" s="33"/>
      <c r="U13" s="33"/>
      <c r="V13" s="33"/>
      <c r="W13" s="33"/>
      <c r="X13" s="33"/>
      <c r="Y13" s="132"/>
      <c r="Z13" s="33"/>
      <c r="AA13" s="32"/>
      <c r="AB13" s="63"/>
      <c r="AC13" s="28"/>
      <c r="AD13" s="4"/>
      <c r="AE13" s="63"/>
      <c r="AF13" s="28"/>
      <c r="AG13" s="4"/>
      <c r="AH13" s="62"/>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54"/>
      <c r="C14" s="54"/>
      <c r="D14" s="33"/>
      <c r="E14" s="33"/>
      <c r="F14" s="72"/>
      <c r="G14" s="72"/>
      <c r="H14" s="33"/>
      <c r="I14" s="77"/>
      <c r="J14" s="51"/>
      <c r="K14" s="33"/>
      <c r="L14" s="33"/>
      <c r="M14" s="109"/>
      <c r="N14" s="109"/>
      <c r="O14" s="62"/>
      <c r="P14" s="62"/>
      <c r="Q14" s="116"/>
      <c r="R14" s="109"/>
      <c r="S14" s="33"/>
      <c r="T14" s="33"/>
      <c r="U14" s="33"/>
      <c r="V14" s="33"/>
      <c r="W14" s="33"/>
      <c r="X14" s="33"/>
      <c r="Y14" s="132"/>
      <c r="Z14" s="33"/>
      <c r="AA14" s="32"/>
      <c r="AB14" s="63"/>
      <c r="AC14" s="28"/>
      <c r="AD14" s="4"/>
      <c r="AE14" s="63"/>
      <c r="AF14" s="28"/>
      <c r="AG14" s="4"/>
      <c r="AH14" s="62"/>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4"/>
      <c r="C15" s="54"/>
      <c r="D15" s="33"/>
      <c r="E15" s="33"/>
      <c r="F15" s="72"/>
      <c r="G15" s="72"/>
      <c r="H15" s="33"/>
      <c r="I15" s="77"/>
      <c r="J15" s="51"/>
      <c r="K15" s="33"/>
      <c r="L15" s="33"/>
      <c r="M15" s="109"/>
      <c r="N15" s="109"/>
      <c r="O15" s="62"/>
      <c r="P15" s="62"/>
      <c r="Q15" s="116"/>
      <c r="R15" s="109"/>
      <c r="S15" s="33"/>
      <c r="T15" s="33"/>
      <c r="U15" s="33"/>
      <c r="V15" s="33"/>
      <c r="W15" s="33"/>
      <c r="X15" s="33"/>
      <c r="Y15" s="132"/>
      <c r="Z15" s="33"/>
      <c r="AA15" s="32"/>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x14ac:dyDescent="0.25"/>
    <row r="17" x14ac:dyDescent="0.25"/>
    <row r="18" x14ac:dyDescent="0.25"/>
    <row r="19" x14ac:dyDescent="0.25"/>
  </sheetData>
  <mergeCells count="5">
    <mergeCell ref="B4:I4"/>
    <mergeCell ref="AB3:AI3"/>
    <mergeCell ref="AJ3:AU3"/>
    <mergeCell ref="AV3:BN3"/>
    <mergeCell ref="J4:R4"/>
  </mergeCells>
  <dataValidations count="17">
    <dataValidation type="list" allowBlank="1" showInputMessage="1" showErrorMessage="1" sqref="BH6:BH15" xr:uid="{00000000-0002-0000-1100-000000000000}">
      <formula1>"SI,NO"</formula1>
    </dataValidation>
    <dataValidation type="list" allowBlank="1" showInputMessage="1" showErrorMessage="1" sqref="AI11:AI15 AI6:AI8 AM6:AM15" xr:uid="{00000000-0002-0000-1100-000001000000}">
      <formula1>"ESTRUCTURACIÓN, PROCESO DE SELECCIÓN, EJECUCIÓN, TERMINADO"</formula1>
    </dataValidation>
    <dataValidation type="list" allowBlank="1" showInputMessage="1" showErrorMessage="1" sqref="Z6:Z15" xr:uid="{00000000-0002-0000-1100-000002000000}">
      <formula1>"FERRETERIA Y TODEROS, REGIONAL (TRASLADO), SEDE NACIONAL, FINDETER, NO REQUIERE, NO PRIORIZADA"</formula1>
    </dataValidation>
    <dataValidation type="list" allowBlank="1" showInputMessage="1" showErrorMessage="1" sqref="U6:V15" xr:uid="{00000000-0002-0000-11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15 K6:L15" xr:uid="{00000000-0002-0000-1100-000004000000}">
      <formula1>"SI, NO"</formula1>
    </dataValidation>
    <dataValidation type="list" allowBlank="1" showInputMessage="1" showErrorMessage="1" sqref="BL6:BL15 BB6:BB15 W6:X15" xr:uid="{00000000-0002-0000-1100-000005000000}">
      <formula1>"SI, NO, NO APLICA"</formula1>
    </dataValidation>
    <dataValidation type="list" allowBlank="1" showInputMessage="1" showErrorMessage="1" sqref="T6:T15" xr:uid="{00000000-0002-0000-1100-000006000000}">
      <formula1>"BAJO, MEDIO, ALTO"</formula1>
    </dataValidation>
    <dataValidation type="list" allowBlank="1" showInputMessage="1" showErrorMessage="1" sqref="H6:H15" xr:uid="{00000000-0002-0000-1100-000007000000}">
      <formula1>"PROPIA, ARRIENDO, COMODATO"</formula1>
    </dataValidation>
    <dataValidation type="list" allowBlank="1" showInputMessage="1" showErrorMessage="1" sqref="D9:D15" xr:uid="{00000000-0002-0000-1100-000008000000}">
      <formula1>"SRPA, PRIMERA INFANCIA, SEDES ADMINISTRATIVAS,ADOLESCENCIA Y JUVENTUD"</formula1>
    </dataValidation>
    <dataValidation type="list" allowBlank="1" showInputMessage="1" showErrorMessage="1" sqref="E9 E11:E15" xr:uid="{00000000-0002-0000-1100-000009000000}">
      <formula1>"CDI, HI, CAE, CIP, CETRA, INTERNADO RAJ, CASAS POSTINSTITUCIONALES, CZ, REGIONAL, UNIDAD DE SERVICIO, CASA ATRAPASUEÑOS"</formula1>
    </dataValidation>
    <dataValidation type="list" allowBlank="1" showInputMessage="1" showErrorMessage="1" sqref="J11:J15" xr:uid="{00000000-0002-0000-1100-00000A000000}">
      <formula1>"NO APLICA, HACINAMIENTO, MALAS CONDICIONES DE LA INFRAESTRUCUTRA, RIESGOS EN LA INFRAESTRUCTURA, POR SOLICITUD DEL PROPIETARIO, TRASLADO A SEDE PROPIA."</formula1>
    </dataValidation>
    <dataValidation type="list" allowBlank="1" showInputMessage="1" showErrorMessage="1" sqref="E6:E8" xr:uid="{00000000-0002-0000-1100-00000B000000}">
      <formula1>"CDI, HI, CAE, CIP, CETRA, INTERNADO RAJ, CASAS POSTINSTITUCIONALES, CZ, REGIONAL, UNIDAD DE SERVICIO, CASA ATRAPASUEÑOS, CASA DE LA MADRE Y EL NIÑO, CETI"</formula1>
    </dataValidation>
    <dataValidation type="list" allowBlank="1" showInputMessage="1" showErrorMessage="1" sqref="D6:D8" xr:uid="{00000000-0002-0000-1100-00000C000000}">
      <formula1>"SRPA, PRIMERA INFANCIA, SEDES ADMINISTRATIVAS,ADOLESCENCIA Y JUVENTUD, DIRECCIÓN DE PROTECCIÓN "</formula1>
    </dataValidation>
    <dataValidation type="list" allowBlank="1" showInputMessage="1" showErrorMessage="1" sqref="N6:N15" xr:uid="{00000000-0002-0000-1100-00000D000000}">
      <formula1>"NO APLICA, BUSQUEDA INMUEBLE, VISITA, CONCEPTO, MESA TECNICA, REMISIÓN SG, RECURSO TRASLADADO"</formula1>
    </dataValidation>
    <dataValidation type="list" allowBlank="1" showInputMessage="1" showErrorMessage="1" sqref="M6:M15" xr:uid="{00000000-0002-0000-1100-00000E000000}">
      <formula1>"ARRIENDO, ADECUACIÓN, NO APLICA"</formula1>
    </dataValidation>
    <dataValidation type="list" allowBlank="1" showInputMessage="1" showErrorMessage="1" sqref="J6:J10" xr:uid="{00000000-0002-0000-1100-00000F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E10" xr:uid="{00000000-0002-0000-1100-000010000000}">
      <formula1>"CAIIG, CDI, HI, CAE, CIP, CETRA, INTERNADO RAJ, CASAS POSTINSTITUCIONALES, CZ, REGIONAL, UNIDAD DE SERVICIO, CASA ATRAPASUEÑOS"</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B1:BP85"/>
  <sheetViews>
    <sheetView zoomScale="70" zoomScaleNormal="90" workbookViewId="0"/>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21.7109375" style="57" customWidth="1"/>
    <col min="8" max="8" width="30.28515625" style="2" customWidth="1"/>
    <col min="9" max="9" width="30.28515625" style="2" hidden="1" customWidth="1"/>
    <col min="10" max="10" width="30.2851562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405"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255"/>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410"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150" x14ac:dyDescent="0.25">
      <c r="B6" s="94" t="s">
        <v>1927</v>
      </c>
      <c r="C6" s="94" t="s">
        <v>1928</v>
      </c>
      <c r="D6" s="33" t="s">
        <v>85</v>
      </c>
      <c r="E6" s="33" t="s">
        <v>86</v>
      </c>
      <c r="F6" s="76" t="s">
        <v>1929</v>
      </c>
      <c r="G6" s="72" t="s">
        <v>1930</v>
      </c>
      <c r="H6" s="33" t="s">
        <v>76</v>
      </c>
      <c r="I6" s="94" t="s">
        <v>1931</v>
      </c>
      <c r="J6" s="167" t="s">
        <v>78</v>
      </c>
      <c r="K6" s="33" t="s">
        <v>79</v>
      </c>
      <c r="L6" s="33" t="s">
        <v>79</v>
      </c>
      <c r="M6" s="109" t="s">
        <v>78</v>
      </c>
      <c r="N6" s="109" t="s">
        <v>78</v>
      </c>
      <c r="O6" s="62">
        <v>0</v>
      </c>
      <c r="P6" s="62">
        <v>0</v>
      </c>
      <c r="Q6" s="116">
        <v>0</v>
      </c>
      <c r="R6" s="109">
        <v>0</v>
      </c>
      <c r="S6" s="33" t="s">
        <v>90</v>
      </c>
      <c r="T6" s="33" t="s">
        <v>80</v>
      </c>
      <c r="U6" s="33" t="s">
        <v>81</v>
      </c>
      <c r="V6" s="33" t="s">
        <v>123</v>
      </c>
      <c r="W6" s="33" t="s">
        <v>79</v>
      </c>
      <c r="X6" s="33" t="s">
        <v>90</v>
      </c>
      <c r="Y6" s="132"/>
      <c r="Z6" s="33" t="s">
        <v>83</v>
      </c>
      <c r="AA6" s="32" t="s">
        <v>1932</v>
      </c>
      <c r="AB6" s="63">
        <v>1123549862.8699999</v>
      </c>
      <c r="AC6" s="556">
        <v>2284</v>
      </c>
      <c r="AD6" s="557">
        <v>45441</v>
      </c>
      <c r="AE6" s="7">
        <v>202238975.31999999</v>
      </c>
      <c r="AF6" s="556">
        <v>2284</v>
      </c>
      <c r="AG6" s="558">
        <v>45441</v>
      </c>
      <c r="AH6" s="62">
        <f>AE6+AB6</f>
        <v>1325788838.1899998</v>
      </c>
      <c r="AI6" s="27" t="s">
        <v>891</v>
      </c>
      <c r="AJ6" s="27"/>
      <c r="AK6" s="27"/>
      <c r="AL6" s="62"/>
      <c r="AM6" s="411" t="s">
        <v>891</v>
      </c>
      <c r="AN6" s="27"/>
      <c r="AO6" s="27"/>
      <c r="AP6" s="62">
        <v>0</v>
      </c>
      <c r="AQ6" s="4"/>
      <c r="AR6" s="4"/>
      <c r="AS6" s="62"/>
      <c r="AT6" s="64"/>
      <c r="AU6" s="62">
        <v>0</v>
      </c>
      <c r="AV6" s="65"/>
      <c r="AW6" s="66"/>
      <c r="AX6" s="67"/>
      <c r="AY6" s="62"/>
      <c r="AZ6" s="66"/>
      <c r="BA6" s="66"/>
      <c r="BB6" s="66"/>
      <c r="BC6" s="27"/>
      <c r="BD6" s="62"/>
      <c r="BE6" s="66"/>
      <c r="BF6" s="66"/>
      <c r="BG6" s="67"/>
      <c r="BH6" s="62"/>
      <c r="BI6" s="66"/>
      <c r="BJ6" s="68"/>
      <c r="BK6" s="66"/>
      <c r="BL6" s="66" t="s">
        <v>78</v>
      </c>
      <c r="BM6" s="62"/>
      <c r="BN6" s="69"/>
      <c r="BO6" s="62"/>
      <c r="BP6" s="348" t="s">
        <v>1933</v>
      </c>
    </row>
    <row r="7" spans="2:68" s="1" customFormat="1" ht="45" x14ac:dyDescent="0.25">
      <c r="B7" s="93" t="s">
        <v>1927</v>
      </c>
      <c r="C7" s="85" t="s">
        <v>1934</v>
      </c>
      <c r="D7" s="33" t="s">
        <v>85</v>
      </c>
      <c r="E7" s="33" t="s">
        <v>93</v>
      </c>
      <c r="F7" s="76" t="s">
        <v>1935</v>
      </c>
      <c r="G7" s="71" t="s">
        <v>1936</v>
      </c>
      <c r="H7" s="33" t="s">
        <v>76</v>
      </c>
      <c r="I7" s="86" t="s">
        <v>1937</v>
      </c>
      <c r="J7" s="403" t="s">
        <v>133</v>
      </c>
      <c r="K7" s="95" t="s">
        <v>79</v>
      </c>
      <c r="L7" s="95" t="s">
        <v>79</v>
      </c>
      <c r="M7" s="170" t="s">
        <v>96</v>
      </c>
      <c r="N7" s="170" t="s">
        <v>78</v>
      </c>
      <c r="O7" s="170">
        <v>13000000</v>
      </c>
      <c r="P7" s="170">
        <v>875387955</v>
      </c>
      <c r="Q7" s="116">
        <v>0</v>
      </c>
      <c r="R7" s="109">
        <v>0</v>
      </c>
      <c r="S7" s="33" t="s">
        <v>90</v>
      </c>
      <c r="T7" s="33" t="s">
        <v>80</v>
      </c>
      <c r="U7" s="33" t="s">
        <v>81</v>
      </c>
      <c r="V7" s="33" t="s">
        <v>98</v>
      </c>
      <c r="W7" s="33" t="s">
        <v>79</v>
      </c>
      <c r="X7" s="33" t="s">
        <v>90</v>
      </c>
      <c r="Y7" s="132">
        <v>45085</v>
      </c>
      <c r="Z7" s="33" t="s">
        <v>83</v>
      </c>
      <c r="AA7" s="32" t="s">
        <v>1938</v>
      </c>
      <c r="AB7" s="63">
        <v>356951086.76999998</v>
      </c>
      <c r="AC7" s="559">
        <v>2030</v>
      </c>
      <c r="AD7" s="4">
        <v>45429</v>
      </c>
      <c r="AE7" s="170">
        <f>182312307.54/3</f>
        <v>60770769.18</v>
      </c>
      <c r="AF7" s="556">
        <v>2030</v>
      </c>
      <c r="AG7" s="409">
        <v>45429</v>
      </c>
      <c r="AH7" s="62">
        <f>AE7+AB7</f>
        <v>417721855.94999999</v>
      </c>
      <c r="AI7" s="27" t="s">
        <v>1294</v>
      </c>
      <c r="AJ7" s="27" t="s">
        <v>1939</v>
      </c>
      <c r="AK7" s="27"/>
      <c r="AL7" s="62"/>
      <c r="AM7" s="412" t="s">
        <v>891</v>
      </c>
      <c r="AN7" s="27"/>
      <c r="AO7" s="27"/>
      <c r="AP7" s="62">
        <v>0</v>
      </c>
      <c r="AQ7" s="4"/>
      <c r="AR7" s="4"/>
      <c r="AS7" s="62"/>
      <c r="AT7" s="64"/>
      <c r="AU7" s="62">
        <v>0</v>
      </c>
      <c r="AV7" s="65"/>
      <c r="AW7" s="66"/>
      <c r="AX7" s="67"/>
      <c r="AY7" s="62"/>
      <c r="AZ7" s="66"/>
      <c r="BA7" s="66"/>
      <c r="BB7" s="66"/>
      <c r="BC7" s="27"/>
      <c r="BD7" s="62"/>
      <c r="BE7" s="66"/>
      <c r="BF7" s="66"/>
      <c r="BG7" s="67"/>
      <c r="BH7" s="62"/>
      <c r="BI7" s="66"/>
      <c r="BJ7" s="68"/>
      <c r="BK7" s="66"/>
      <c r="BL7" s="66" t="s">
        <v>78</v>
      </c>
      <c r="BM7" s="62"/>
      <c r="BN7" s="69"/>
      <c r="BO7" s="62"/>
      <c r="BP7" s="560" t="s">
        <v>1940</v>
      </c>
    </row>
    <row r="8" spans="2:68" s="1" customFormat="1" ht="45" x14ac:dyDescent="0.25">
      <c r="B8" s="93" t="s">
        <v>1927</v>
      </c>
      <c r="C8" s="93" t="s">
        <v>1941</v>
      </c>
      <c r="D8" s="33" t="s">
        <v>85</v>
      </c>
      <c r="E8" s="33" t="s">
        <v>93</v>
      </c>
      <c r="F8" s="76" t="s">
        <v>1942</v>
      </c>
      <c r="G8" s="72" t="s">
        <v>1943</v>
      </c>
      <c r="H8" s="33" t="s">
        <v>76</v>
      </c>
      <c r="I8" s="94" t="s">
        <v>1944</v>
      </c>
      <c r="J8" s="167" t="s">
        <v>78</v>
      </c>
      <c r="K8" s="33" t="s">
        <v>79</v>
      </c>
      <c r="L8" s="33" t="s">
        <v>79</v>
      </c>
      <c r="M8" s="109" t="s">
        <v>78</v>
      </c>
      <c r="N8" s="109" t="s">
        <v>78</v>
      </c>
      <c r="O8" s="62">
        <v>0</v>
      </c>
      <c r="P8" s="62">
        <v>0</v>
      </c>
      <c r="Q8" s="116">
        <v>0</v>
      </c>
      <c r="R8" s="109">
        <v>0</v>
      </c>
      <c r="S8" s="33" t="s">
        <v>90</v>
      </c>
      <c r="T8" s="33" t="s">
        <v>80</v>
      </c>
      <c r="U8" s="33" t="s">
        <v>81</v>
      </c>
      <c r="V8" s="33" t="s">
        <v>98</v>
      </c>
      <c r="W8" s="33" t="s">
        <v>79</v>
      </c>
      <c r="X8" s="33" t="s">
        <v>90</v>
      </c>
      <c r="Y8" s="132">
        <v>45168</v>
      </c>
      <c r="Z8" s="33" t="s">
        <v>83</v>
      </c>
      <c r="AA8" s="32" t="s">
        <v>1945</v>
      </c>
      <c r="AB8" s="63">
        <v>292336099.74000001</v>
      </c>
      <c r="AC8" s="559">
        <v>2030</v>
      </c>
      <c r="AD8" s="4">
        <v>45429</v>
      </c>
      <c r="AE8" s="170">
        <f t="shared" ref="AE8:AE9" si="0">182312307.54/3</f>
        <v>60770769.18</v>
      </c>
      <c r="AF8" s="556">
        <v>2030</v>
      </c>
      <c r="AG8" s="409">
        <v>45429</v>
      </c>
      <c r="AH8" s="62">
        <v>292336099.74000001</v>
      </c>
      <c r="AI8" s="27" t="s">
        <v>1294</v>
      </c>
      <c r="AJ8" s="27" t="s">
        <v>1939</v>
      </c>
      <c r="AK8" s="27"/>
      <c r="AL8" s="62"/>
      <c r="AM8" s="412" t="s">
        <v>891</v>
      </c>
      <c r="AN8" s="27"/>
      <c r="AO8" s="27"/>
      <c r="AP8" s="62">
        <v>0</v>
      </c>
      <c r="AQ8" s="4"/>
      <c r="AR8" s="4"/>
      <c r="AS8" s="62"/>
      <c r="AT8" s="64"/>
      <c r="AU8" s="62">
        <v>0</v>
      </c>
      <c r="AV8" s="65"/>
      <c r="AW8" s="66"/>
      <c r="AX8" s="67"/>
      <c r="AY8" s="62"/>
      <c r="AZ8" s="66"/>
      <c r="BA8" s="66"/>
      <c r="BB8" s="66"/>
      <c r="BC8" s="27"/>
      <c r="BD8" s="62"/>
      <c r="BE8" s="66"/>
      <c r="BF8" s="66"/>
      <c r="BG8" s="67"/>
      <c r="BH8" s="62"/>
      <c r="BI8" s="66"/>
      <c r="BJ8" s="68"/>
      <c r="BK8" s="66"/>
      <c r="BL8" s="66" t="s">
        <v>78</v>
      </c>
      <c r="BM8" s="62"/>
      <c r="BN8" s="69"/>
      <c r="BO8" s="62"/>
      <c r="BP8" s="348" t="s">
        <v>1946</v>
      </c>
    </row>
    <row r="9" spans="2:68" s="1" customFormat="1" ht="30" x14ac:dyDescent="0.25">
      <c r="B9" s="93" t="s">
        <v>1927</v>
      </c>
      <c r="C9" s="93" t="s">
        <v>1928</v>
      </c>
      <c r="D9" s="33" t="s">
        <v>72</v>
      </c>
      <c r="E9" s="33" t="s">
        <v>201</v>
      </c>
      <c r="F9" s="324" t="s">
        <v>1385</v>
      </c>
      <c r="G9" s="72" t="s">
        <v>1947</v>
      </c>
      <c r="H9" s="33" t="s">
        <v>76</v>
      </c>
      <c r="I9" s="94" t="s">
        <v>1948</v>
      </c>
      <c r="J9" s="167" t="s">
        <v>78</v>
      </c>
      <c r="K9" s="33" t="s">
        <v>79</v>
      </c>
      <c r="L9" s="33" t="s">
        <v>79</v>
      </c>
      <c r="M9" s="109" t="s">
        <v>78</v>
      </c>
      <c r="N9" s="109" t="s">
        <v>78</v>
      </c>
      <c r="O9" s="62">
        <v>0</v>
      </c>
      <c r="P9" s="62">
        <v>0</v>
      </c>
      <c r="Q9" s="116">
        <v>0</v>
      </c>
      <c r="R9" s="109">
        <v>0</v>
      </c>
      <c r="S9" s="33" t="s">
        <v>90</v>
      </c>
      <c r="T9" s="33" t="s">
        <v>80</v>
      </c>
      <c r="U9" s="33" t="s">
        <v>81</v>
      </c>
      <c r="V9" s="33" t="s">
        <v>98</v>
      </c>
      <c r="W9" s="33" t="s">
        <v>78</v>
      </c>
      <c r="X9" s="33" t="s">
        <v>78</v>
      </c>
      <c r="Y9" s="132"/>
      <c r="Z9" s="33" t="s">
        <v>83</v>
      </c>
      <c r="AA9" s="32" t="s">
        <v>1949</v>
      </c>
      <c r="AB9" s="63">
        <v>363562277.75</v>
      </c>
      <c r="AC9" s="559">
        <v>2030</v>
      </c>
      <c r="AD9" s="4">
        <v>45429</v>
      </c>
      <c r="AE9" s="170">
        <f t="shared" si="0"/>
        <v>60770769.18</v>
      </c>
      <c r="AF9" s="556">
        <v>2030</v>
      </c>
      <c r="AG9" s="409">
        <v>45429</v>
      </c>
      <c r="AH9" s="62">
        <v>363562277.75</v>
      </c>
      <c r="AI9" s="27" t="s">
        <v>1294</v>
      </c>
      <c r="AJ9" s="27" t="s">
        <v>1939</v>
      </c>
      <c r="AK9" s="27"/>
      <c r="AL9" s="62"/>
      <c r="AM9" s="412" t="s">
        <v>891</v>
      </c>
      <c r="AN9" s="27"/>
      <c r="AO9" s="27"/>
      <c r="AP9" s="62">
        <v>0</v>
      </c>
      <c r="AQ9" s="4"/>
      <c r="AR9" s="4"/>
      <c r="AS9" s="62"/>
      <c r="AT9" s="64"/>
      <c r="AU9" s="62">
        <v>0</v>
      </c>
      <c r="AV9" s="65"/>
      <c r="AW9" s="66"/>
      <c r="AX9" s="67"/>
      <c r="AY9" s="62"/>
      <c r="AZ9" s="66"/>
      <c r="BA9" s="66"/>
      <c r="BB9" s="66"/>
      <c r="BC9" s="27"/>
      <c r="BD9" s="62"/>
      <c r="BE9" s="66"/>
      <c r="BF9" s="66"/>
      <c r="BG9" s="67"/>
      <c r="BH9" s="62"/>
      <c r="BI9" s="66"/>
      <c r="BJ9" s="68"/>
      <c r="BK9" s="66"/>
      <c r="BL9" s="66" t="s">
        <v>78</v>
      </c>
      <c r="BM9" s="62"/>
      <c r="BN9" s="69"/>
      <c r="BO9" s="62"/>
      <c r="BP9" s="32"/>
    </row>
    <row r="10" spans="2:68" s="1" customFormat="1" x14ac:dyDescent="0.25">
      <c r="B10" s="93" t="s">
        <v>1927</v>
      </c>
      <c r="C10" s="93" t="s">
        <v>1928</v>
      </c>
      <c r="D10" s="33" t="s">
        <v>72</v>
      </c>
      <c r="E10" s="33" t="s">
        <v>201</v>
      </c>
      <c r="F10" s="324" t="s">
        <v>1950</v>
      </c>
      <c r="G10" s="72" t="s">
        <v>1951</v>
      </c>
      <c r="H10" s="33" t="s">
        <v>76</v>
      </c>
      <c r="I10" s="94" t="s">
        <v>1952</v>
      </c>
      <c r="J10" s="167" t="s">
        <v>78</v>
      </c>
      <c r="K10" s="33" t="s">
        <v>79</v>
      </c>
      <c r="L10" s="33" t="s">
        <v>79</v>
      </c>
      <c r="M10" s="109" t="s">
        <v>78</v>
      </c>
      <c r="N10" s="109" t="s">
        <v>78</v>
      </c>
      <c r="O10" s="62">
        <v>0</v>
      </c>
      <c r="P10" s="62">
        <v>0</v>
      </c>
      <c r="Q10" s="116">
        <v>0</v>
      </c>
      <c r="R10" s="109">
        <v>0</v>
      </c>
      <c r="S10" s="33" t="s">
        <v>90</v>
      </c>
      <c r="T10" s="33" t="s">
        <v>91</v>
      </c>
      <c r="U10" s="33" t="s">
        <v>98</v>
      </c>
      <c r="V10" s="33" t="s">
        <v>141</v>
      </c>
      <c r="W10" s="33" t="s">
        <v>78</v>
      </c>
      <c r="X10" s="33" t="s">
        <v>78</v>
      </c>
      <c r="Y10" s="132"/>
      <c r="Z10" s="33" t="s">
        <v>137</v>
      </c>
      <c r="AA10" s="33" t="s">
        <v>103</v>
      </c>
      <c r="AB10" s="63">
        <v>0</v>
      </c>
      <c r="AC10" s="189"/>
      <c r="AD10" s="190"/>
      <c r="AE10" s="188">
        <v>0</v>
      </c>
      <c r="AF10" s="189"/>
      <c r="AG10" s="190"/>
      <c r="AH10" s="62">
        <v>0</v>
      </c>
      <c r="AI10" s="27"/>
      <c r="AJ10" s="27"/>
      <c r="AK10" s="27"/>
      <c r="AL10" s="62"/>
      <c r="AM10" s="411"/>
      <c r="AN10" s="27"/>
      <c r="AO10" s="27"/>
      <c r="AP10" s="62">
        <v>0</v>
      </c>
      <c r="AQ10" s="4"/>
      <c r="AR10" s="4"/>
      <c r="AS10" s="62"/>
      <c r="AT10" s="64"/>
      <c r="AU10" s="62">
        <v>0</v>
      </c>
      <c r="AV10" s="65"/>
      <c r="AW10" s="66"/>
      <c r="AX10" s="67"/>
      <c r="AY10" s="62"/>
      <c r="AZ10" s="66"/>
      <c r="BA10" s="66"/>
      <c r="BB10" s="66"/>
      <c r="BC10" s="27"/>
      <c r="BD10" s="62"/>
      <c r="BE10" s="66"/>
      <c r="BF10" s="66"/>
      <c r="BG10" s="67"/>
      <c r="BH10" s="62"/>
      <c r="BI10" s="66"/>
      <c r="BJ10" s="68"/>
      <c r="BK10" s="66"/>
      <c r="BL10" s="66" t="s">
        <v>78</v>
      </c>
      <c r="BM10" s="62"/>
      <c r="BN10" s="69"/>
      <c r="BO10" s="62"/>
      <c r="BP10" s="32"/>
    </row>
    <row r="11" spans="2:68" s="1" customFormat="1" ht="30" x14ac:dyDescent="0.25">
      <c r="B11" s="93" t="s">
        <v>1927</v>
      </c>
      <c r="C11" s="93" t="s">
        <v>1928</v>
      </c>
      <c r="D11" s="33" t="s">
        <v>72</v>
      </c>
      <c r="E11" s="33" t="s">
        <v>201</v>
      </c>
      <c r="F11" s="324" t="s">
        <v>1953</v>
      </c>
      <c r="G11" s="72" t="s">
        <v>1954</v>
      </c>
      <c r="H11" s="33" t="s">
        <v>76</v>
      </c>
      <c r="I11" s="94" t="s">
        <v>1955</v>
      </c>
      <c r="J11" s="167" t="s">
        <v>78</v>
      </c>
      <c r="K11" s="33" t="s">
        <v>79</v>
      </c>
      <c r="L11" s="33" t="s">
        <v>79</v>
      </c>
      <c r="M11" s="109" t="s">
        <v>78</v>
      </c>
      <c r="N11" s="109" t="s">
        <v>78</v>
      </c>
      <c r="O11" s="62">
        <v>0</v>
      </c>
      <c r="P11" s="62">
        <v>0</v>
      </c>
      <c r="Q11" s="116">
        <v>0</v>
      </c>
      <c r="R11" s="109">
        <v>0</v>
      </c>
      <c r="S11" s="33" t="s">
        <v>90</v>
      </c>
      <c r="T11" s="33" t="s">
        <v>91</v>
      </c>
      <c r="U11" s="33" t="s">
        <v>98</v>
      </c>
      <c r="V11" s="33" t="s">
        <v>123</v>
      </c>
      <c r="W11" s="33" t="s">
        <v>78</v>
      </c>
      <c r="X11" s="33" t="s">
        <v>78</v>
      </c>
      <c r="Y11" s="132"/>
      <c r="Z11" s="33" t="s">
        <v>137</v>
      </c>
      <c r="AA11" s="33" t="s">
        <v>103</v>
      </c>
      <c r="AB11" s="63">
        <v>0</v>
      </c>
      <c r="AC11" s="28"/>
      <c r="AD11" s="4"/>
      <c r="AE11" s="188">
        <v>0</v>
      </c>
      <c r="AF11" s="28"/>
      <c r="AG11" s="4"/>
      <c r="AH11" s="62">
        <v>0</v>
      </c>
      <c r="AI11" s="27"/>
      <c r="AJ11" s="27"/>
      <c r="AK11" s="27"/>
      <c r="AL11" s="62"/>
      <c r="AM11" s="411"/>
      <c r="AN11" s="27"/>
      <c r="AO11" s="27"/>
      <c r="AP11" s="62">
        <v>0</v>
      </c>
      <c r="AQ11" s="4"/>
      <c r="AR11" s="4"/>
      <c r="AS11" s="62"/>
      <c r="AT11" s="64"/>
      <c r="AU11" s="62">
        <v>0</v>
      </c>
      <c r="AV11" s="65"/>
      <c r="AW11" s="66"/>
      <c r="AX11" s="67"/>
      <c r="AY11" s="62"/>
      <c r="AZ11" s="66"/>
      <c r="BA11" s="66"/>
      <c r="BB11" s="66"/>
      <c r="BC11" s="27"/>
      <c r="BD11" s="62"/>
      <c r="BE11" s="66"/>
      <c r="BF11" s="66"/>
      <c r="BG11" s="67"/>
      <c r="BH11" s="62"/>
      <c r="BI11" s="66"/>
      <c r="BJ11" s="68"/>
      <c r="BK11" s="66"/>
      <c r="BL11" s="66" t="s">
        <v>78</v>
      </c>
      <c r="BM11" s="62"/>
      <c r="BN11" s="69"/>
      <c r="BO11" s="62"/>
      <c r="BP11" s="32"/>
    </row>
    <row r="12" spans="2:68" s="1" customFormat="1" x14ac:dyDescent="0.25">
      <c r="B12" s="93" t="s">
        <v>1927</v>
      </c>
      <c r="C12" s="93" t="s">
        <v>1956</v>
      </c>
      <c r="D12" s="33" t="s">
        <v>72</v>
      </c>
      <c r="E12" s="33" t="s">
        <v>201</v>
      </c>
      <c r="F12" s="324" t="s">
        <v>1957</v>
      </c>
      <c r="G12" s="72" t="s">
        <v>1958</v>
      </c>
      <c r="H12" s="33" t="s">
        <v>76</v>
      </c>
      <c r="I12" s="94" t="s">
        <v>1959</v>
      </c>
      <c r="J12" s="167" t="s">
        <v>78</v>
      </c>
      <c r="K12" s="33" t="s">
        <v>79</v>
      </c>
      <c r="L12" s="33" t="s">
        <v>79</v>
      </c>
      <c r="M12" s="109" t="s">
        <v>78</v>
      </c>
      <c r="N12" s="109" t="s">
        <v>78</v>
      </c>
      <c r="O12" s="62">
        <v>0</v>
      </c>
      <c r="P12" s="62">
        <v>0</v>
      </c>
      <c r="Q12" s="116">
        <v>0</v>
      </c>
      <c r="R12" s="109">
        <v>0</v>
      </c>
      <c r="S12" s="33" t="s">
        <v>90</v>
      </c>
      <c r="T12" s="33" t="s">
        <v>91</v>
      </c>
      <c r="U12" s="33" t="s">
        <v>98</v>
      </c>
      <c r="V12" s="33" t="s">
        <v>141</v>
      </c>
      <c r="W12" s="33" t="s">
        <v>78</v>
      </c>
      <c r="X12" s="33" t="s">
        <v>78</v>
      </c>
      <c r="Y12" s="132"/>
      <c r="Z12" s="33" t="s">
        <v>137</v>
      </c>
      <c r="AA12" s="33" t="s">
        <v>103</v>
      </c>
      <c r="AB12" s="63">
        <v>0</v>
      </c>
      <c r="AC12" s="28"/>
      <c r="AD12" s="4"/>
      <c r="AE12" s="188">
        <v>0</v>
      </c>
      <c r="AF12" s="28"/>
      <c r="AG12" s="4"/>
      <c r="AH12" s="62">
        <v>0</v>
      </c>
      <c r="AI12" s="27"/>
      <c r="AJ12" s="27"/>
      <c r="AK12" s="27"/>
      <c r="AL12" s="62"/>
      <c r="AM12" s="411"/>
      <c r="AN12" s="27"/>
      <c r="AO12" s="27"/>
      <c r="AP12" s="62">
        <v>0</v>
      </c>
      <c r="AQ12" s="4"/>
      <c r="AR12" s="4"/>
      <c r="AS12" s="62"/>
      <c r="AT12" s="64"/>
      <c r="AU12" s="62">
        <v>0</v>
      </c>
      <c r="AV12" s="65"/>
      <c r="AW12" s="66"/>
      <c r="AX12" s="67"/>
      <c r="AY12" s="62"/>
      <c r="AZ12" s="66"/>
      <c r="BA12" s="66"/>
      <c r="BB12" s="66"/>
      <c r="BC12" s="27"/>
      <c r="BD12" s="62"/>
      <c r="BE12" s="66"/>
      <c r="BF12" s="66"/>
      <c r="BG12" s="67"/>
      <c r="BH12" s="62"/>
      <c r="BI12" s="66"/>
      <c r="BJ12" s="68"/>
      <c r="BK12" s="66"/>
      <c r="BL12" s="66" t="s">
        <v>78</v>
      </c>
      <c r="BM12" s="62"/>
      <c r="BN12" s="69"/>
      <c r="BO12" s="62"/>
      <c r="BP12" s="32"/>
    </row>
    <row r="13" spans="2:68" s="1" customFormat="1" x14ac:dyDescent="0.25">
      <c r="B13" s="93" t="s">
        <v>1927</v>
      </c>
      <c r="C13" s="93" t="s">
        <v>1928</v>
      </c>
      <c r="D13" s="33" t="s">
        <v>72</v>
      </c>
      <c r="E13" s="33" t="s">
        <v>201</v>
      </c>
      <c r="F13" s="324" t="s">
        <v>1960</v>
      </c>
      <c r="G13" s="72" t="s">
        <v>1961</v>
      </c>
      <c r="H13" s="33" t="s">
        <v>76</v>
      </c>
      <c r="I13" s="94" t="s">
        <v>1962</v>
      </c>
      <c r="J13" s="167" t="s">
        <v>78</v>
      </c>
      <c r="K13" s="33" t="s">
        <v>79</v>
      </c>
      <c r="L13" s="33" t="s">
        <v>79</v>
      </c>
      <c r="M13" s="109" t="s">
        <v>78</v>
      </c>
      <c r="N13" s="109" t="s">
        <v>78</v>
      </c>
      <c r="O13" s="62">
        <v>0</v>
      </c>
      <c r="P13" s="62">
        <v>0</v>
      </c>
      <c r="Q13" s="116">
        <v>0</v>
      </c>
      <c r="R13" s="109">
        <v>0</v>
      </c>
      <c r="S13" s="33" t="s">
        <v>90</v>
      </c>
      <c r="T13" s="33" t="s">
        <v>91</v>
      </c>
      <c r="U13" s="33" t="s">
        <v>98</v>
      </c>
      <c r="V13" s="33" t="s">
        <v>141</v>
      </c>
      <c r="W13" s="33" t="s">
        <v>78</v>
      </c>
      <c r="X13" s="33" t="s">
        <v>78</v>
      </c>
      <c r="Y13" s="132"/>
      <c r="Z13" s="33" t="s">
        <v>137</v>
      </c>
      <c r="AA13" s="33" t="s">
        <v>103</v>
      </c>
      <c r="AB13" s="63">
        <v>0</v>
      </c>
      <c r="AC13" s="28"/>
      <c r="AD13" s="4"/>
      <c r="AE13" s="188">
        <v>0</v>
      </c>
      <c r="AF13" s="28"/>
      <c r="AG13" s="4"/>
      <c r="AH13" s="62">
        <v>0</v>
      </c>
      <c r="AI13" s="27"/>
      <c r="AJ13" s="27"/>
      <c r="AK13" s="27"/>
      <c r="AL13" s="62"/>
      <c r="AM13" s="411"/>
      <c r="AN13" s="27"/>
      <c r="AO13" s="27"/>
      <c r="AP13" s="62">
        <v>0</v>
      </c>
      <c r="AQ13" s="4"/>
      <c r="AR13" s="4"/>
      <c r="AS13" s="62"/>
      <c r="AT13" s="64"/>
      <c r="AU13" s="62">
        <v>0</v>
      </c>
      <c r="AV13" s="65"/>
      <c r="AW13" s="66"/>
      <c r="AX13" s="67"/>
      <c r="AY13" s="62"/>
      <c r="AZ13" s="66"/>
      <c r="BA13" s="66"/>
      <c r="BB13" s="66"/>
      <c r="BC13" s="27"/>
      <c r="BD13" s="62"/>
      <c r="BE13" s="66"/>
      <c r="BF13" s="66"/>
      <c r="BG13" s="67"/>
      <c r="BH13" s="62"/>
      <c r="BI13" s="66"/>
      <c r="BJ13" s="68"/>
      <c r="BK13" s="66"/>
      <c r="BL13" s="66" t="s">
        <v>78</v>
      </c>
      <c r="BM13" s="62"/>
      <c r="BN13" s="69"/>
      <c r="BO13" s="62"/>
      <c r="BP13" s="32"/>
    </row>
    <row r="14" spans="2:68" s="1" customFormat="1" x14ac:dyDescent="0.25">
      <c r="B14" s="93" t="s">
        <v>1927</v>
      </c>
      <c r="C14" s="93" t="s">
        <v>1963</v>
      </c>
      <c r="D14" s="33" t="s">
        <v>72</v>
      </c>
      <c r="E14" s="33" t="s">
        <v>201</v>
      </c>
      <c r="F14" s="324" t="s">
        <v>1964</v>
      </c>
      <c r="G14" s="72" t="s">
        <v>1965</v>
      </c>
      <c r="H14" s="33" t="s">
        <v>76</v>
      </c>
      <c r="I14" s="94" t="s">
        <v>1966</v>
      </c>
      <c r="J14" s="167" t="s">
        <v>78</v>
      </c>
      <c r="K14" s="33" t="s">
        <v>79</v>
      </c>
      <c r="L14" s="33" t="s">
        <v>79</v>
      </c>
      <c r="M14" s="109" t="s">
        <v>78</v>
      </c>
      <c r="N14" s="109" t="s">
        <v>78</v>
      </c>
      <c r="O14" s="62">
        <v>0</v>
      </c>
      <c r="P14" s="62">
        <v>0</v>
      </c>
      <c r="Q14" s="116">
        <v>0</v>
      </c>
      <c r="R14" s="109">
        <v>0</v>
      </c>
      <c r="S14" s="33" t="s">
        <v>90</v>
      </c>
      <c r="T14" s="33" t="s">
        <v>91</v>
      </c>
      <c r="U14" s="33" t="s">
        <v>98</v>
      </c>
      <c r="V14" s="33" t="s">
        <v>135</v>
      </c>
      <c r="W14" s="33" t="s">
        <v>78</v>
      </c>
      <c r="X14" s="33" t="s">
        <v>78</v>
      </c>
      <c r="Y14" s="132"/>
      <c r="Z14" s="33" t="s">
        <v>137</v>
      </c>
      <c r="AA14" s="33" t="s">
        <v>103</v>
      </c>
      <c r="AB14" s="63">
        <v>0</v>
      </c>
      <c r="AC14" s="28"/>
      <c r="AD14" s="4"/>
      <c r="AE14" s="188">
        <v>0</v>
      </c>
      <c r="AF14" s="28"/>
      <c r="AG14" s="4"/>
      <c r="AH14" s="62">
        <v>0</v>
      </c>
      <c r="AI14" s="27"/>
      <c r="AJ14" s="27"/>
      <c r="AK14" s="27"/>
      <c r="AL14" s="62"/>
      <c r="AM14" s="411"/>
      <c r="AN14" s="27"/>
      <c r="AO14" s="27"/>
      <c r="AP14" s="62">
        <v>0</v>
      </c>
      <c r="AQ14" s="4"/>
      <c r="AR14" s="4"/>
      <c r="AS14" s="62"/>
      <c r="AT14" s="64"/>
      <c r="AU14" s="62">
        <v>0</v>
      </c>
      <c r="AV14" s="65"/>
      <c r="AW14" s="66"/>
      <c r="AX14" s="67"/>
      <c r="AY14" s="62"/>
      <c r="AZ14" s="66"/>
      <c r="BA14" s="66"/>
      <c r="BB14" s="66"/>
      <c r="BC14" s="27"/>
      <c r="BD14" s="62"/>
      <c r="BE14" s="66"/>
      <c r="BF14" s="66"/>
      <c r="BG14" s="67"/>
      <c r="BH14" s="62"/>
      <c r="BI14" s="66"/>
      <c r="BJ14" s="68"/>
      <c r="BK14" s="66"/>
      <c r="BL14" s="66" t="s">
        <v>78</v>
      </c>
      <c r="BM14" s="62"/>
      <c r="BN14" s="69"/>
      <c r="BO14" s="62"/>
      <c r="BP14" s="32"/>
    </row>
    <row r="15" spans="2:68" s="1" customFormat="1" x14ac:dyDescent="0.25">
      <c r="B15" s="93" t="s">
        <v>1927</v>
      </c>
      <c r="C15" s="93" t="s">
        <v>1967</v>
      </c>
      <c r="D15" s="33" t="s">
        <v>72</v>
      </c>
      <c r="E15" s="33" t="s">
        <v>201</v>
      </c>
      <c r="F15" s="324" t="s">
        <v>1968</v>
      </c>
      <c r="G15" s="72" t="s">
        <v>1969</v>
      </c>
      <c r="H15" s="33" t="s">
        <v>76</v>
      </c>
      <c r="I15" s="94" t="s">
        <v>1970</v>
      </c>
      <c r="J15" s="167" t="s">
        <v>78</v>
      </c>
      <c r="K15" s="33" t="s">
        <v>79</v>
      </c>
      <c r="L15" s="33" t="s">
        <v>79</v>
      </c>
      <c r="M15" s="109" t="s">
        <v>78</v>
      </c>
      <c r="N15" s="109" t="s">
        <v>78</v>
      </c>
      <c r="O15" s="62">
        <v>0</v>
      </c>
      <c r="P15" s="62">
        <v>0</v>
      </c>
      <c r="Q15" s="116">
        <v>0</v>
      </c>
      <c r="R15" s="109">
        <v>0</v>
      </c>
      <c r="S15" s="33" t="s">
        <v>90</v>
      </c>
      <c r="T15" s="33" t="s">
        <v>91</v>
      </c>
      <c r="U15" s="33" t="s">
        <v>98</v>
      </c>
      <c r="V15" s="33" t="s">
        <v>141</v>
      </c>
      <c r="W15" s="33" t="s">
        <v>78</v>
      </c>
      <c r="X15" s="33" t="s">
        <v>78</v>
      </c>
      <c r="Y15" s="132"/>
      <c r="Z15" s="33" t="s">
        <v>137</v>
      </c>
      <c r="AA15" s="33" t="s">
        <v>103</v>
      </c>
      <c r="AB15" s="63">
        <v>0</v>
      </c>
      <c r="AC15" s="28"/>
      <c r="AD15" s="4"/>
      <c r="AE15" s="188">
        <v>0</v>
      </c>
      <c r="AF15" s="28"/>
      <c r="AG15" s="4"/>
      <c r="AH15" s="62">
        <v>0</v>
      </c>
      <c r="AI15" s="27"/>
      <c r="AJ15" s="27"/>
      <c r="AK15" s="27"/>
      <c r="AL15" s="62"/>
      <c r="AM15" s="411"/>
      <c r="AN15" s="27"/>
      <c r="AO15" s="27"/>
      <c r="AP15" s="62">
        <v>0</v>
      </c>
      <c r="AQ15" s="4"/>
      <c r="AR15" s="4"/>
      <c r="AS15" s="62"/>
      <c r="AT15" s="64"/>
      <c r="AU15" s="62">
        <v>0</v>
      </c>
      <c r="AV15" s="65"/>
      <c r="AW15" s="66"/>
      <c r="AX15" s="67"/>
      <c r="AY15" s="62"/>
      <c r="AZ15" s="66"/>
      <c r="BA15" s="66"/>
      <c r="BB15" s="66"/>
      <c r="BC15" s="27"/>
      <c r="BD15" s="62"/>
      <c r="BE15" s="66"/>
      <c r="BF15" s="66"/>
      <c r="BG15" s="67"/>
      <c r="BH15" s="62"/>
      <c r="BI15" s="66"/>
      <c r="BJ15" s="68"/>
      <c r="BK15" s="66"/>
      <c r="BL15" s="66" t="s">
        <v>78</v>
      </c>
      <c r="BM15" s="62"/>
      <c r="BN15" s="69"/>
      <c r="BO15" s="62"/>
      <c r="BP15" s="32"/>
    </row>
    <row r="16" spans="2:68" s="1" customFormat="1" x14ac:dyDescent="0.25">
      <c r="B16" s="93" t="s">
        <v>1927</v>
      </c>
      <c r="C16" s="93" t="s">
        <v>1971</v>
      </c>
      <c r="D16" s="33" t="s">
        <v>72</v>
      </c>
      <c r="E16" s="33" t="s">
        <v>201</v>
      </c>
      <c r="F16" s="324" t="s">
        <v>1972</v>
      </c>
      <c r="G16" s="72" t="s">
        <v>1973</v>
      </c>
      <c r="H16" s="33" t="s">
        <v>76</v>
      </c>
      <c r="I16" s="94" t="s">
        <v>1974</v>
      </c>
      <c r="J16" s="167" t="s">
        <v>78</v>
      </c>
      <c r="K16" s="33" t="s">
        <v>79</v>
      </c>
      <c r="L16" s="33" t="s">
        <v>79</v>
      </c>
      <c r="M16" s="109" t="s">
        <v>78</v>
      </c>
      <c r="N16" s="109" t="s">
        <v>78</v>
      </c>
      <c r="O16" s="62">
        <v>0</v>
      </c>
      <c r="P16" s="62">
        <v>0</v>
      </c>
      <c r="Q16" s="116">
        <v>0</v>
      </c>
      <c r="R16" s="109">
        <v>0</v>
      </c>
      <c r="S16" s="33" t="s">
        <v>90</v>
      </c>
      <c r="T16" s="33" t="s">
        <v>97</v>
      </c>
      <c r="U16" s="33" t="s">
        <v>98</v>
      </c>
      <c r="V16" s="33" t="s">
        <v>141</v>
      </c>
      <c r="W16" s="33" t="s">
        <v>78</v>
      </c>
      <c r="X16" s="33" t="s">
        <v>78</v>
      </c>
      <c r="Y16" s="132"/>
      <c r="Z16" s="33" t="s">
        <v>137</v>
      </c>
      <c r="AA16" s="33" t="s">
        <v>103</v>
      </c>
      <c r="AB16" s="63">
        <v>0</v>
      </c>
      <c r="AC16" s="28"/>
      <c r="AD16" s="4"/>
      <c r="AE16" s="188">
        <v>0</v>
      </c>
      <c r="AF16" s="28"/>
      <c r="AG16" s="4"/>
      <c r="AH16" s="62">
        <v>0</v>
      </c>
      <c r="AI16" s="27"/>
      <c r="AJ16" s="27"/>
      <c r="AK16" s="27"/>
      <c r="AL16" s="62"/>
      <c r="AM16" s="411"/>
      <c r="AN16" s="27"/>
      <c r="AO16" s="27"/>
      <c r="AP16" s="62">
        <v>0</v>
      </c>
      <c r="AQ16" s="4"/>
      <c r="AR16" s="4"/>
      <c r="AS16" s="62"/>
      <c r="AT16" s="64"/>
      <c r="AU16" s="62">
        <v>0</v>
      </c>
      <c r="AV16" s="65"/>
      <c r="AW16" s="66"/>
      <c r="AX16" s="67"/>
      <c r="AY16" s="62"/>
      <c r="AZ16" s="66"/>
      <c r="BA16" s="66"/>
      <c r="BB16" s="66"/>
      <c r="BC16" s="27"/>
      <c r="BD16" s="62"/>
      <c r="BE16" s="66"/>
      <c r="BF16" s="66"/>
      <c r="BG16" s="67"/>
      <c r="BH16" s="62"/>
      <c r="BI16" s="66"/>
      <c r="BJ16" s="68"/>
      <c r="BK16" s="66"/>
      <c r="BL16" s="66" t="s">
        <v>78</v>
      </c>
      <c r="BM16" s="62"/>
      <c r="BN16" s="69"/>
      <c r="BO16" s="62"/>
      <c r="BP16" s="32"/>
    </row>
    <row r="17" spans="2:68" s="1" customFormat="1" x14ac:dyDescent="0.25">
      <c r="B17" s="93" t="s">
        <v>1927</v>
      </c>
      <c r="C17" s="93" t="s">
        <v>1934</v>
      </c>
      <c r="D17" s="33" t="s">
        <v>72</v>
      </c>
      <c r="E17" s="33" t="s">
        <v>201</v>
      </c>
      <c r="F17" s="324" t="s">
        <v>1975</v>
      </c>
      <c r="G17" s="72" t="s">
        <v>1976</v>
      </c>
      <c r="H17" s="33" t="s">
        <v>76</v>
      </c>
      <c r="I17" s="94" t="s">
        <v>1977</v>
      </c>
      <c r="J17" s="167" t="s">
        <v>78</v>
      </c>
      <c r="K17" s="33" t="s">
        <v>79</v>
      </c>
      <c r="L17" s="33" t="s">
        <v>79</v>
      </c>
      <c r="M17" s="109" t="s">
        <v>78</v>
      </c>
      <c r="N17" s="109" t="s">
        <v>78</v>
      </c>
      <c r="O17" s="62">
        <v>0</v>
      </c>
      <c r="P17" s="62">
        <v>0</v>
      </c>
      <c r="Q17" s="116">
        <v>0</v>
      </c>
      <c r="R17" s="109">
        <v>0</v>
      </c>
      <c r="S17" s="33" t="s">
        <v>90</v>
      </c>
      <c r="T17" s="33" t="s">
        <v>91</v>
      </c>
      <c r="U17" s="33" t="s">
        <v>98</v>
      </c>
      <c r="V17" s="33" t="s">
        <v>135</v>
      </c>
      <c r="W17" s="33" t="s">
        <v>78</v>
      </c>
      <c r="X17" s="33" t="s">
        <v>78</v>
      </c>
      <c r="Y17" s="132"/>
      <c r="Z17" s="33" t="s">
        <v>137</v>
      </c>
      <c r="AA17" s="33" t="s">
        <v>103</v>
      </c>
      <c r="AB17" s="63">
        <v>0</v>
      </c>
      <c r="AC17" s="28"/>
      <c r="AD17" s="4"/>
      <c r="AE17" s="188">
        <v>0</v>
      </c>
      <c r="AF17" s="28"/>
      <c r="AG17" s="4"/>
      <c r="AH17" s="62">
        <v>0</v>
      </c>
      <c r="AI17" s="27"/>
      <c r="AJ17" s="27"/>
      <c r="AK17" s="27"/>
      <c r="AL17" s="62"/>
      <c r="AM17" s="411"/>
      <c r="AN17" s="27"/>
      <c r="AO17" s="27"/>
      <c r="AP17" s="62">
        <v>0</v>
      </c>
      <c r="AQ17" s="4"/>
      <c r="AR17" s="4"/>
      <c r="AS17" s="62"/>
      <c r="AT17" s="64"/>
      <c r="AU17" s="62">
        <v>0</v>
      </c>
      <c r="AV17" s="65"/>
      <c r="AW17" s="66"/>
      <c r="AX17" s="67"/>
      <c r="AY17" s="62"/>
      <c r="AZ17" s="66"/>
      <c r="BA17" s="66"/>
      <c r="BB17" s="66"/>
      <c r="BC17" s="27"/>
      <c r="BD17" s="62"/>
      <c r="BE17" s="66"/>
      <c r="BF17" s="66"/>
      <c r="BG17" s="67"/>
      <c r="BH17" s="62"/>
      <c r="BI17" s="66"/>
      <c r="BJ17" s="68"/>
      <c r="BK17" s="66"/>
      <c r="BL17" s="66" t="s">
        <v>78</v>
      </c>
      <c r="BM17" s="62"/>
      <c r="BN17" s="69"/>
      <c r="BO17" s="62"/>
      <c r="BP17" s="32"/>
    </row>
    <row r="18" spans="2:68" s="1" customFormat="1" x14ac:dyDescent="0.25">
      <c r="B18" s="93" t="s">
        <v>1927</v>
      </c>
      <c r="C18" s="93" t="s">
        <v>1928</v>
      </c>
      <c r="D18" s="33" t="s">
        <v>85</v>
      </c>
      <c r="E18" s="33" t="s">
        <v>93</v>
      </c>
      <c r="F18" s="93" t="s">
        <v>1978</v>
      </c>
      <c r="G18" s="72" t="s">
        <v>1979</v>
      </c>
      <c r="H18" s="33" t="s">
        <v>96</v>
      </c>
      <c r="I18" s="77"/>
      <c r="J18" s="167" t="s">
        <v>78</v>
      </c>
      <c r="K18" s="33" t="s">
        <v>79</v>
      </c>
      <c r="L18" s="33" t="s">
        <v>79</v>
      </c>
      <c r="M18" s="109" t="s">
        <v>78</v>
      </c>
      <c r="N18" s="109" t="s">
        <v>78</v>
      </c>
      <c r="O18" s="62">
        <v>0</v>
      </c>
      <c r="P18" s="62">
        <v>0</v>
      </c>
      <c r="Q18" s="116">
        <v>0</v>
      </c>
      <c r="R18" s="109">
        <v>0</v>
      </c>
      <c r="S18" s="33" t="s">
        <v>90</v>
      </c>
      <c r="T18" s="33" t="s">
        <v>97</v>
      </c>
      <c r="U18" s="33" t="s">
        <v>98</v>
      </c>
      <c r="V18" s="33" t="s">
        <v>135</v>
      </c>
      <c r="W18" s="33" t="s">
        <v>79</v>
      </c>
      <c r="X18" s="33" t="s">
        <v>90</v>
      </c>
      <c r="Y18" s="132"/>
      <c r="Z18" s="33" t="s">
        <v>124</v>
      </c>
      <c r="AA18" s="33" t="s">
        <v>103</v>
      </c>
      <c r="AB18" s="63">
        <v>0</v>
      </c>
      <c r="AC18" s="28"/>
      <c r="AD18" s="4"/>
      <c r="AE18" s="188">
        <v>0</v>
      </c>
      <c r="AF18" s="28"/>
      <c r="AG18" s="4"/>
      <c r="AH18" s="62">
        <v>0</v>
      </c>
      <c r="AI18" s="27"/>
      <c r="AJ18" s="27"/>
      <c r="AK18" s="27"/>
      <c r="AL18" s="62"/>
      <c r="AM18" s="411"/>
      <c r="AN18" s="27"/>
      <c r="AO18" s="27"/>
      <c r="AP18" s="62">
        <v>0</v>
      </c>
      <c r="AQ18" s="4"/>
      <c r="AR18" s="4"/>
      <c r="AS18" s="62"/>
      <c r="AT18" s="64"/>
      <c r="AU18" s="62">
        <v>0</v>
      </c>
      <c r="AV18" s="65"/>
      <c r="AW18" s="66"/>
      <c r="AX18" s="67"/>
      <c r="AY18" s="62"/>
      <c r="AZ18" s="66"/>
      <c r="BA18" s="66"/>
      <c r="BB18" s="66"/>
      <c r="BC18" s="27"/>
      <c r="BD18" s="62"/>
      <c r="BE18" s="66"/>
      <c r="BF18" s="66"/>
      <c r="BG18" s="67"/>
      <c r="BH18" s="62"/>
      <c r="BI18" s="66"/>
      <c r="BJ18" s="68"/>
      <c r="BK18" s="66"/>
      <c r="BL18" s="66" t="s">
        <v>78</v>
      </c>
      <c r="BM18" s="62"/>
      <c r="BN18" s="69"/>
      <c r="BO18" s="62"/>
      <c r="BP18" s="32"/>
    </row>
    <row r="19" spans="2:68" s="1" customFormat="1" x14ac:dyDescent="0.25">
      <c r="B19" s="93" t="s">
        <v>1927</v>
      </c>
      <c r="C19" s="93" t="s">
        <v>1941</v>
      </c>
      <c r="D19" s="33" t="s">
        <v>85</v>
      </c>
      <c r="E19" s="33" t="s">
        <v>93</v>
      </c>
      <c r="F19" s="93" t="s">
        <v>1980</v>
      </c>
      <c r="G19" s="72" t="s">
        <v>1981</v>
      </c>
      <c r="H19" s="33" t="s">
        <v>96</v>
      </c>
      <c r="I19" s="77"/>
      <c r="J19" s="167" t="s">
        <v>78</v>
      </c>
      <c r="K19" s="33" t="s">
        <v>79</v>
      </c>
      <c r="L19" s="33" t="s">
        <v>79</v>
      </c>
      <c r="M19" s="109" t="s">
        <v>78</v>
      </c>
      <c r="N19" s="109" t="s">
        <v>78</v>
      </c>
      <c r="O19" s="7">
        <v>0</v>
      </c>
      <c r="P19" s="62">
        <v>0</v>
      </c>
      <c r="Q19" s="116">
        <v>0</v>
      </c>
      <c r="R19" s="109">
        <v>0</v>
      </c>
      <c r="S19" s="33" t="s">
        <v>90</v>
      </c>
      <c r="T19" s="33" t="s">
        <v>97</v>
      </c>
      <c r="U19" s="33" t="s">
        <v>98</v>
      </c>
      <c r="V19" s="33" t="s">
        <v>135</v>
      </c>
      <c r="W19" s="33" t="s">
        <v>79</v>
      </c>
      <c r="X19" s="33" t="s">
        <v>90</v>
      </c>
      <c r="Y19" s="132">
        <v>45168</v>
      </c>
      <c r="Z19" s="33" t="s">
        <v>124</v>
      </c>
      <c r="AA19" s="33" t="s">
        <v>103</v>
      </c>
      <c r="AB19" s="63">
        <v>0</v>
      </c>
      <c r="AC19" s="28"/>
      <c r="AD19" s="4"/>
      <c r="AE19" s="188">
        <v>0</v>
      </c>
      <c r="AF19" s="28"/>
      <c r="AG19" s="4"/>
      <c r="AH19" s="62">
        <v>0</v>
      </c>
      <c r="AI19" s="27"/>
      <c r="AJ19" s="27"/>
      <c r="AK19" s="27"/>
      <c r="AL19" s="62"/>
      <c r="AM19" s="411"/>
      <c r="AN19" s="27"/>
      <c r="AO19" s="27"/>
      <c r="AP19" s="62">
        <v>0</v>
      </c>
      <c r="AQ19" s="4"/>
      <c r="AR19" s="4"/>
      <c r="AS19" s="62"/>
      <c r="AT19" s="64"/>
      <c r="AU19" s="62">
        <v>0</v>
      </c>
      <c r="AV19" s="65"/>
      <c r="AW19" s="66"/>
      <c r="AX19" s="67"/>
      <c r="AY19" s="62"/>
      <c r="AZ19" s="66"/>
      <c r="BA19" s="66"/>
      <c r="BB19" s="66"/>
      <c r="BC19" s="27"/>
      <c r="BD19" s="62"/>
      <c r="BE19" s="66"/>
      <c r="BF19" s="66"/>
      <c r="BG19" s="67"/>
      <c r="BH19" s="62"/>
      <c r="BI19" s="66"/>
      <c r="BJ19" s="68"/>
      <c r="BK19" s="66"/>
      <c r="BL19" s="66" t="s">
        <v>78</v>
      </c>
      <c r="BM19" s="62"/>
      <c r="BN19" s="69"/>
      <c r="BO19" s="62"/>
      <c r="BP19" s="32"/>
    </row>
    <row r="20" spans="2:68" s="1" customFormat="1" x14ac:dyDescent="0.25">
      <c r="B20" s="93" t="s">
        <v>1927</v>
      </c>
      <c r="C20" s="93" t="s">
        <v>1971</v>
      </c>
      <c r="D20" s="33" t="s">
        <v>85</v>
      </c>
      <c r="E20" s="33" t="s">
        <v>93</v>
      </c>
      <c r="F20" s="93" t="s">
        <v>1982</v>
      </c>
      <c r="G20" s="72" t="s">
        <v>1983</v>
      </c>
      <c r="H20" s="33" t="s">
        <v>96</v>
      </c>
      <c r="I20" s="77"/>
      <c r="J20" s="167" t="s">
        <v>78</v>
      </c>
      <c r="K20" s="33" t="s">
        <v>79</v>
      </c>
      <c r="L20" s="33" t="s">
        <v>79</v>
      </c>
      <c r="M20" s="109" t="s">
        <v>78</v>
      </c>
      <c r="N20" s="109" t="s">
        <v>78</v>
      </c>
      <c r="O20" s="7">
        <v>0</v>
      </c>
      <c r="P20" s="62">
        <v>0</v>
      </c>
      <c r="Q20" s="116">
        <v>0</v>
      </c>
      <c r="R20" s="109">
        <v>0</v>
      </c>
      <c r="S20" s="33" t="s">
        <v>90</v>
      </c>
      <c r="T20" s="33" t="s">
        <v>91</v>
      </c>
      <c r="U20" s="33" t="s">
        <v>98</v>
      </c>
      <c r="V20" s="33" t="s">
        <v>135</v>
      </c>
      <c r="W20" s="33" t="s">
        <v>79</v>
      </c>
      <c r="X20" s="33" t="s">
        <v>90</v>
      </c>
      <c r="Y20" s="132"/>
      <c r="Z20" s="33" t="s">
        <v>124</v>
      </c>
      <c r="AA20" s="33" t="s">
        <v>103</v>
      </c>
      <c r="AB20" s="63">
        <v>0</v>
      </c>
      <c r="AC20" s="28"/>
      <c r="AD20" s="4"/>
      <c r="AE20" s="188">
        <v>0</v>
      </c>
      <c r="AF20" s="28"/>
      <c r="AG20" s="4"/>
      <c r="AH20" s="62">
        <v>0</v>
      </c>
      <c r="AI20" s="27"/>
      <c r="AJ20" s="27"/>
      <c r="AK20" s="27"/>
      <c r="AL20" s="62"/>
      <c r="AM20" s="411"/>
      <c r="AN20" s="27"/>
      <c r="AO20" s="27"/>
      <c r="AP20" s="62">
        <v>0</v>
      </c>
      <c r="AQ20" s="4"/>
      <c r="AR20" s="4"/>
      <c r="AS20" s="62"/>
      <c r="AT20" s="64"/>
      <c r="AU20" s="62">
        <v>0</v>
      </c>
      <c r="AV20" s="65"/>
      <c r="AW20" s="66"/>
      <c r="AX20" s="67"/>
      <c r="AY20" s="62"/>
      <c r="AZ20" s="66"/>
      <c r="BA20" s="66"/>
      <c r="BB20" s="66"/>
      <c r="BC20" s="27"/>
      <c r="BD20" s="62"/>
      <c r="BE20" s="66"/>
      <c r="BF20" s="66"/>
      <c r="BG20" s="67"/>
      <c r="BH20" s="62"/>
      <c r="BI20" s="66"/>
      <c r="BJ20" s="68"/>
      <c r="BK20" s="66"/>
      <c r="BL20" s="66" t="s">
        <v>78</v>
      </c>
      <c r="BM20" s="62"/>
      <c r="BN20" s="69"/>
      <c r="BO20" s="62"/>
      <c r="BP20" s="32"/>
    </row>
    <row r="21" spans="2:68" s="1" customFormat="1" ht="30" x14ac:dyDescent="0.25">
      <c r="B21" s="93" t="s">
        <v>1927</v>
      </c>
      <c r="C21" s="93" t="s">
        <v>1963</v>
      </c>
      <c r="D21" s="33" t="s">
        <v>72</v>
      </c>
      <c r="E21" s="33" t="s">
        <v>201</v>
      </c>
      <c r="F21" s="93" t="s">
        <v>1984</v>
      </c>
      <c r="G21" s="77" t="s">
        <v>1985</v>
      </c>
      <c r="H21" s="33" t="s">
        <v>114</v>
      </c>
      <c r="I21" s="94" t="s">
        <v>1986</v>
      </c>
      <c r="J21" s="167" t="s">
        <v>78</v>
      </c>
      <c r="K21" s="33" t="s">
        <v>79</v>
      </c>
      <c r="L21" s="33" t="s">
        <v>79</v>
      </c>
      <c r="M21" s="109" t="s">
        <v>78</v>
      </c>
      <c r="N21" s="109" t="s">
        <v>78</v>
      </c>
      <c r="O21" s="7">
        <v>0</v>
      </c>
      <c r="P21" s="62">
        <v>0</v>
      </c>
      <c r="Q21" s="116">
        <v>0</v>
      </c>
      <c r="R21" s="109">
        <v>0</v>
      </c>
      <c r="S21" s="33" t="s">
        <v>90</v>
      </c>
      <c r="T21" s="33"/>
      <c r="U21" s="33" t="s">
        <v>98</v>
      </c>
      <c r="V21" s="33" t="s">
        <v>141</v>
      </c>
      <c r="W21" s="33" t="s">
        <v>78</v>
      </c>
      <c r="X21" s="33" t="s">
        <v>78</v>
      </c>
      <c r="Y21" s="132"/>
      <c r="Z21" s="33" t="s">
        <v>137</v>
      </c>
      <c r="AA21" s="33" t="s">
        <v>103</v>
      </c>
      <c r="AB21" s="63">
        <v>0</v>
      </c>
      <c r="AC21" s="28"/>
      <c r="AD21" s="4"/>
      <c r="AE21" s="188">
        <v>0</v>
      </c>
      <c r="AF21" s="28"/>
      <c r="AG21" s="4"/>
      <c r="AH21" s="62">
        <v>0</v>
      </c>
      <c r="AI21" s="27"/>
      <c r="AJ21" s="27"/>
      <c r="AK21" s="27"/>
      <c r="AL21" s="62"/>
      <c r="AM21" s="411"/>
      <c r="AN21" s="27"/>
      <c r="AO21" s="27"/>
      <c r="AP21" s="62">
        <v>0</v>
      </c>
      <c r="AQ21" s="4"/>
      <c r="AR21" s="4"/>
      <c r="AS21" s="62"/>
      <c r="AT21" s="64"/>
      <c r="AU21" s="62">
        <v>0</v>
      </c>
      <c r="AV21" s="65"/>
      <c r="AW21" s="66"/>
      <c r="AX21" s="67"/>
      <c r="AY21" s="62"/>
      <c r="AZ21" s="66"/>
      <c r="BA21" s="66"/>
      <c r="BB21" s="66"/>
      <c r="BC21" s="27"/>
      <c r="BD21" s="62"/>
      <c r="BE21" s="66"/>
      <c r="BF21" s="66"/>
      <c r="BG21" s="67"/>
      <c r="BH21" s="62"/>
      <c r="BI21" s="66"/>
      <c r="BJ21" s="68"/>
      <c r="BK21" s="66"/>
      <c r="BL21" s="66" t="s">
        <v>78</v>
      </c>
      <c r="BM21" s="62"/>
      <c r="BN21" s="69"/>
      <c r="BO21" s="62"/>
      <c r="BP21" s="32"/>
    </row>
    <row r="22" spans="2:68" s="1" customFormat="1" x14ac:dyDescent="0.25">
      <c r="B22" s="93" t="s">
        <v>1927</v>
      </c>
      <c r="C22" s="93" t="s">
        <v>1963</v>
      </c>
      <c r="D22" s="33" t="s">
        <v>72</v>
      </c>
      <c r="E22" s="33" t="s">
        <v>73</v>
      </c>
      <c r="F22" s="93" t="s">
        <v>1987</v>
      </c>
      <c r="G22" s="77" t="s">
        <v>1988</v>
      </c>
      <c r="H22" s="33" t="s">
        <v>114</v>
      </c>
      <c r="I22" s="94" t="s">
        <v>1986</v>
      </c>
      <c r="J22" s="167" t="s">
        <v>78</v>
      </c>
      <c r="K22" s="33" t="s">
        <v>79</v>
      </c>
      <c r="L22" s="33" t="s">
        <v>79</v>
      </c>
      <c r="M22" s="109" t="s">
        <v>78</v>
      </c>
      <c r="N22" s="109" t="s">
        <v>78</v>
      </c>
      <c r="O22" s="7">
        <v>0</v>
      </c>
      <c r="P22" s="62">
        <v>0</v>
      </c>
      <c r="Q22" s="116">
        <v>0</v>
      </c>
      <c r="R22" s="109">
        <v>0</v>
      </c>
      <c r="S22" s="33" t="s">
        <v>90</v>
      </c>
      <c r="T22" s="33"/>
      <c r="U22" s="33" t="s">
        <v>98</v>
      </c>
      <c r="V22" s="33" t="s">
        <v>141</v>
      </c>
      <c r="W22" s="33" t="s">
        <v>78</v>
      </c>
      <c r="X22" s="33" t="s">
        <v>78</v>
      </c>
      <c r="Y22" s="132"/>
      <c r="Z22" s="33" t="s">
        <v>137</v>
      </c>
      <c r="AA22" s="33" t="s">
        <v>103</v>
      </c>
      <c r="AB22" s="63">
        <v>0</v>
      </c>
      <c r="AC22" s="28"/>
      <c r="AD22" s="4"/>
      <c r="AE22" s="188">
        <v>0</v>
      </c>
      <c r="AF22" s="28"/>
      <c r="AG22" s="4"/>
      <c r="AH22" s="62">
        <v>0</v>
      </c>
      <c r="AI22" s="27"/>
      <c r="AJ22" s="27"/>
      <c r="AK22" s="27"/>
      <c r="AL22" s="62"/>
      <c r="AM22" s="411"/>
      <c r="AN22" s="27"/>
      <c r="AO22" s="27"/>
      <c r="AP22" s="62">
        <v>0</v>
      </c>
      <c r="AQ22" s="4"/>
      <c r="AR22" s="4"/>
      <c r="AS22" s="62"/>
      <c r="AT22" s="64"/>
      <c r="AU22" s="62">
        <v>0</v>
      </c>
      <c r="AV22" s="65"/>
      <c r="AW22" s="66"/>
      <c r="AX22" s="67"/>
      <c r="AY22" s="62"/>
      <c r="AZ22" s="66"/>
      <c r="BA22" s="66"/>
      <c r="BB22" s="66"/>
      <c r="BC22" s="27"/>
      <c r="BD22" s="62"/>
      <c r="BE22" s="66"/>
      <c r="BF22" s="66"/>
      <c r="BG22" s="67"/>
      <c r="BH22" s="62"/>
      <c r="BI22" s="66"/>
      <c r="BJ22" s="68"/>
      <c r="BK22" s="66"/>
      <c r="BL22" s="66" t="s">
        <v>78</v>
      </c>
      <c r="BM22" s="62"/>
      <c r="BN22" s="69"/>
      <c r="BO22" s="62"/>
      <c r="BP22" s="32"/>
    </row>
    <row r="23" spans="2:68" s="1" customFormat="1" x14ac:dyDescent="0.25">
      <c r="B23" s="93" t="s">
        <v>1927</v>
      </c>
      <c r="C23" s="93" t="s">
        <v>1989</v>
      </c>
      <c r="D23" s="33" t="s">
        <v>72</v>
      </c>
      <c r="E23" s="33" t="s">
        <v>201</v>
      </c>
      <c r="F23" s="93" t="s">
        <v>1990</v>
      </c>
      <c r="G23" s="77" t="s">
        <v>1991</v>
      </c>
      <c r="H23" s="33" t="s">
        <v>114</v>
      </c>
      <c r="I23" s="94" t="s">
        <v>1992</v>
      </c>
      <c r="J23" s="167" t="s">
        <v>78</v>
      </c>
      <c r="K23" s="33" t="s">
        <v>79</v>
      </c>
      <c r="L23" s="33" t="s">
        <v>79</v>
      </c>
      <c r="M23" s="109" t="s">
        <v>78</v>
      </c>
      <c r="N23" s="109" t="s">
        <v>78</v>
      </c>
      <c r="O23" s="7">
        <v>0</v>
      </c>
      <c r="P23" s="62">
        <v>0</v>
      </c>
      <c r="Q23" s="116">
        <v>0</v>
      </c>
      <c r="R23" s="109">
        <v>0</v>
      </c>
      <c r="S23" s="33" t="s">
        <v>90</v>
      </c>
      <c r="T23" s="33"/>
      <c r="U23" s="33" t="s">
        <v>98</v>
      </c>
      <c r="V23" s="33" t="s">
        <v>141</v>
      </c>
      <c r="W23" s="33" t="s">
        <v>78</v>
      </c>
      <c r="X23" s="33" t="s">
        <v>78</v>
      </c>
      <c r="Y23" s="132"/>
      <c r="Z23" s="33" t="s">
        <v>137</v>
      </c>
      <c r="AA23" s="33" t="s">
        <v>103</v>
      </c>
      <c r="AB23" s="63">
        <v>0</v>
      </c>
      <c r="AC23" s="28"/>
      <c r="AD23" s="4"/>
      <c r="AE23" s="188">
        <v>0</v>
      </c>
      <c r="AF23" s="28"/>
      <c r="AG23" s="4"/>
      <c r="AH23" s="62">
        <v>0</v>
      </c>
      <c r="AI23" s="27"/>
      <c r="AJ23" s="27"/>
      <c r="AK23" s="27"/>
      <c r="AL23" s="62"/>
      <c r="AM23" s="411"/>
      <c r="AN23" s="27"/>
      <c r="AO23" s="27"/>
      <c r="AP23" s="62">
        <v>0</v>
      </c>
      <c r="AQ23" s="4"/>
      <c r="AR23" s="4"/>
      <c r="AS23" s="62"/>
      <c r="AT23" s="64"/>
      <c r="AU23" s="62">
        <v>0</v>
      </c>
      <c r="AV23" s="65"/>
      <c r="AW23" s="66"/>
      <c r="AX23" s="67"/>
      <c r="AY23" s="62"/>
      <c r="AZ23" s="66"/>
      <c r="BA23" s="66"/>
      <c r="BB23" s="66"/>
      <c r="BC23" s="27"/>
      <c r="BD23" s="62"/>
      <c r="BE23" s="66"/>
      <c r="BF23" s="66"/>
      <c r="BG23" s="67"/>
      <c r="BH23" s="62"/>
      <c r="BI23" s="66"/>
      <c r="BJ23" s="68"/>
      <c r="BK23" s="66"/>
      <c r="BL23" s="66" t="s">
        <v>78</v>
      </c>
      <c r="BM23" s="62"/>
      <c r="BN23" s="69"/>
      <c r="BO23" s="62"/>
      <c r="BP23" s="32"/>
    </row>
    <row r="24" spans="2:68" s="1" customFormat="1" ht="30" x14ac:dyDescent="0.25">
      <c r="B24" s="93" t="s">
        <v>1927</v>
      </c>
      <c r="C24" s="93" t="s">
        <v>1963</v>
      </c>
      <c r="D24" s="33" t="s">
        <v>72</v>
      </c>
      <c r="E24" s="33" t="s">
        <v>201</v>
      </c>
      <c r="F24" s="94" t="s">
        <v>1993</v>
      </c>
      <c r="G24" s="77" t="s">
        <v>1994</v>
      </c>
      <c r="H24" s="33" t="s">
        <v>114</v>
      </c>
      <c r="I24" s="94" t="s">
        <v>1995</v>
      </c>
      <c r="J24" s="167" t="s">
        <v>78</v>
      </c>
      <c r="K24" s="33" t="s">
        <v>79</v>
      </c>
      <c r="L24" s="33" t="s">
        <v>79</v>
      </c>
      <c r="M24" s="109" t="s">
        <v>78</v>
      </c>
      <c r="N24" s="109" t="s">
        <v>78</v>
      </c>
      <c r="O24" s="7">
        <v>0</v>
      </c>
      <c r="P24" s="62">
        <v>0</v>
      </c>
      <c r="Q24" s="116">
        <v>0</v>
      </c>
      <c r="R24" s="109">
        <v>0</v>
      </c>
      <c r="S24" s="33" t="s">
        <v>90</v>
      </c>
      <c r="T24" s="33"/>
      <c r="U24" s="33" t="s">
        <v>98</v>
      </c>
      <c r="V24" s="33" t="s">
        <v>141</v>
      </c>
      <c r="W24" s="33" t="s">
        <v>78</v>
      </c>
      <c r="X24" s="33" t="s">
        <v>78</v>
      </c>
      <c r="Y24" s="132"/>
      <c r="Z24" s="33" t="s">
        <v>137</v>
      </c>
      <c r="AA24" s="33" t="s">
        <v>103</v>
      </c>
      <c r="AB24" s="63">
        <v>0</v>
      </c>
      <c r="AC24" s="28"/>
      <c r="AD24" s="4"/>
      <c r="AE24" s="188">
        <v>0</v>
      </c>
      <c r="AF24" s="28"/>
      <c r="AG24" s="4"/>
      <c r="AH24" s="62">
        <v>0</v>
      </c>
      <c r="AI24" s="27"/>
      <c r="AJ24" s="27"/>
      <c r="AK24" s="27"/>
      <c r="AL24" s="62"/>
      <c r="AM24" s="411"/>
      <c r="AN24" s="27"/>
      <c r="AO24" s="27"/>
      <c r="AP24" s="62">
        <v>0</v>
      </c>
      <c r="AQ24" s="4"/>
      <c r="AR24" s="4"/>
      <c r="AS24" s="62"/>
      <c r="AT24" s="64"/>
      <c r="AU24" s="62">
        <v>0</v>
      </c>
      <c r="AV24" s="65"/>
      <c r="AW24" s="66"/>
      <c r="AX24" s="67"/>
      <c r="AY24" s="62"/>
      <c r="AZ24" s="66"/>
      <c r="BA24" s="66"/>
      <c r="BB24" s="66"/>
      <c r="BC24" s="27"/>
      <c r="BD24" s="62"/>
      <c r="BE24" s="66"/>
      <c r="BF24" s="66"/>
      <c r="BG24" s="67"/>
      <c r="BH24" s="62"/>
      <c r="BI24" s="66"/>
      <c r="BJ24" s="68"/>
      <c r="BK24" s="66"/>
      <c r="BL24" s="66" t="s">
        <v>78</v>
      </c>
      <c r="BM24" s="62"/>
      <c r="BN24" s="69"/>
      <c r="BO24" s="62"/>
      <c r="BP24" s="32"/>
    </row>
    <row r="25" spans="2:68" s="1" customFormat="1" x14ac:dyDescent="0.25">
      <c r="B25" s="93" t="s">
        <v>1927</v>
      </c>
      <c r="C25" s="93" t="s">
        <v>1996</v>
      </c>
      <c r="D25" s="33" t="s">
        <v>72</v>
      </c>
      <c r="E25" s="33" t="s">
        <v>201</v>
      </c>
      <c r="F25" s="93" t="s">
        <v>1997</v>
      </c>
      <c r="G25" s="77" t="s">
        <v>1998</v>
      </c>
      <c r="H25" s="33" t="s">
        <v>96</v>
      </c>
      <c r="I25" s="94" t="s">
        <v>1999</v>
      </c>
      <c r="J25" s="167" t="s">
        <v>78</v>
      </c>
      <c r="K25" s="33" t="s">
        <v>79</v>
      </c>
      <c r="L25" s="33" t="s">
        <v>79</v>
      </c>
      <c r="M25" s="109" t="s">
        <v>78</v>
      </c>
      <c r="N25" s="109" t="s">
        <v>78</v>
      </c>
      <c r="O25" s="7">
        <v>0</v>
      </c>
      <c r="P25" s="62">
        <v>0</v>
      </c>
      <c r="Q25" s="116">
        <v>0</v>
      </c>
      <c r="R25" s="109">
        <v>0</v>
      </c>
      <c r="S25" s="33" t="s">
        <v>90</v>
      </c>
      <c r="T25" s="33"/>
      <c r="U25" s="33" t="s">
        <v>98</v>
      </c>
      <c r="V25" s="33" t="s">
        <v>141</v>
      </c>
      <c r="W25" s="33" t="s">
        <v>78</v>
      </c>
      <c r="X25" s="33" t="s">
        <v>78</v>
      </c>
      <c r="Y25" s="132"/>
      <c r="Z25" s="33" t="s">
        <v>137</v>
      </c>
      <c r="AA25" s="33" t="s">
        <v>103</v>
      </c>
      <c r="AB25" s="63">
        <v>0</v>
      </c>
      <c r="AC25" s="28"/>
      <c r="AD25" s="4"/>
      <c r="AE25" s="188">
        <v>0</v>
      </c>
      <c r="AF25" s="28"/>
      <c r="AG25" s="4"/>
      <c r="AH25" s="62">
        <v>0</v>
      </c>
      <c r="AI25" s="27"/>
      <c r="AJ25" s="27"/>
      <c r="AK25" s="27"/>
      <c r="AL25" s="62"/>
      <c r="AM25" s="411"/>
      <c r="AN25" s="27"/>
      <c r="AO25" s="27"/>
      <c r="AP25" s="62">
        <v>0</v>
      </c>
      <c r="AQ25" s="4"/>
      <c r="AR25" s="4"/>
      <c r="AS25" s="62"/>
      <c r="AT25" s="64"/>
      <c r="AU25" s="62">
        <v>0</v>
      </c>
      <c r="AV25" s="65"/>
      <c r="AW25" s="66"/>
      <c r="AX25" s="67"/>
      <c r="AY25" s="62"/>
      <c r="AZ25" s="66"/>
      <c r="BA25" s="66"/>
      <c r="BB25" s="66"/>
      <c r="BC25" s="27"/>
      <c r="BD25" s="62"/>
      <c r="BE25" s="66"/>
      <c r="BF25" s="66"/>
      <c r="BG25" s="67"/>
      <c r="BH25" s="62"/>
      <c r="BI25" s="66"/>
      <c r="BJ25" s="68"/>
      <c r="BK25" s="66"/>
      <c r="BL25" s="66" t="s">
        <v>78</v>
      </c>
      <c r="BM25" s="62"/>
      <c r="BN25" s="69"/>
      <c r="BO25" s="62"/>
      <c r="BP25" s="32"/>
    </row>
    <row r="26" spans="2:68" s="1" customFormat="1" x14ac:dyDescent="0.25">
      <c r="B26" s="93" t="s">
        <v>1927</v>
      </c>
      <c r="C26" s="93" t="s">
        <v>2000</v>
      </c>
      <c r="D26" s="33" t="s">
        <v>72</v>
      </c>
      <c r="E26" s="33" t="s">
        <v>201</v>
      </c>
      <c r="F26" s="93" t="s">
        <v>2001</v>
      </c>
      <c r="G26" s="77" t="s">
        <v>2002</v>
      </c>
      <c r="H26" s="33" t="s">
        <v>114</v>
      </c>
      <c r="I26" s="94" t="s">
        <v>2003</v>
      </c>
      <c r="J26" s="167" t="s">
        <v>78</v>
      </c>
      <c r="K26" s="33" t="s">
        <v>79</v>
      </c>
      <c r="L26" s="33" t="s">
        <v>79</v>
      </c>
      <c r="M26" s="109" t="s">
        <v>78</v>
      </c>
      <c r="N26" s="109" t="s">
        <v>78</v>
      </c>
      <c r="O26" s="7">
        <v>0</v>
      </c>
      <c r="P26" s="62">
        <v>0</v>
      </c>
      <c r="Q26" s="116">
        <v>0</v>
      </c>
      <c r="R26" s="109">
        <v>0</v>
      </c>
      <c r="S26" s="33" t="s">
        <v>90</v>
      </c>
      <c r="T26" s="33"/>
      <c r="U26" s="33" t="s">
        <v>98</v>
      </c>
      <c r="V26" s="33" t="s">
        <v>141</v>
      </c>
      <c r="W26" s="33" t="s">
        <v>78</v>
      </c>
      <c r="X26" s="33" t="s">
        <v>78</v>
      </c>
      <c r="Y26" s="132"/>
      <c r="Z26" s="33" t="s">
        <v>137</v>
      </c>
      <c r="AA26" s="33" t="s">
        <v>103</v>
      </c>
      <c r="AB26" s="63">
        <v>0</v>
      </c>
      <c r="AC26" s="28"/>
      <c r="AD26" s="4"/>
      <c r="AE26" s="188">
        <v>0</v>
      </c>
      <c r="AF26" s="28"/>
      <c r="AG26" s="4"/>
      <c r="AH26" s="62">
        <v>0</v>
      </c>
      <c r="AI26" s="27"/>
      <c r="AJ26" s="27"/>
      <c r="AK26" s="27"/>
      <c r="AL26" s="62"/>
      <c r="AM26" s="411"/>
      <c r="AN26" s="27"/>
      <c r="AO26" s="27"/>
      <c r="AP26" s="62">
        <v>0</v>
      </c>
      <c r="AQ26" s="4"/>
      <c r="AR26" s="4"/>
      <c r="AS26" s="62"/>
      <c r="AT26" s="64"/>
      <c r="AU26" s="62">
        <v>0</v>
      </c>
      <c r="AV26" s="65"/>
      <c r="AW26" s="66"/>
      <c r="AX26" s="67"/>
      <c r="AY26" s="62"/>
      <c r="AZ26" s="66"/>
      <c r="BA26" s="66"/>
      <c r="BB26" s="66"/>
      <c r="BC26" s="27"/>
      <c r="BD26" s="62"/>
      <c r="BE26" s="66"/>
      <c r="BF26" s="66"/>
      <c r="BG26" s="67"/>
      <c r="BH26" s="62"/>
      <c r="BI26" s="66"/>
      <c r="BJ26" s="68"/>
      <c r="BK26" s="66"/>
      <c r="BL26" s="66" t="s">
        <v>78</v>
      </c>
      <c r="BM26" s="62"/>
      <c r="BN26" s="69"/>
      <c r="BO26" s="62"/>
      <c r="BP26" s="32"/>
    </row>
    <row r="27" spans="2:68" s="1" customFormat="1" x14ac:dyDescent="0.25">
      <c r="B27" s="93" t="s">
        <v>1927</v>
      </c>
      <c r="C27" s="93" t="s">
        <v>2004</v>
      </c>
      <c r="D27" s="33" t="s">
        <v>72</v>
      </c>
      <c r="E27" s="33" t="s">
        <v>201</v>
      </c>
      <c r="F27" s="93" t="s">
        <v>2005</v>
      </c>
      <c r="G27" s="77" t="s">
        <v>2006</v>
      </c>
      <c r="H27" s="33" t="s">
        <v>114</v>
      </c>
      <c r="I27" s="94" t="s">
        <v>2007</v>
      </c>
      <c r="J27" s="167" t="s">
        <v>78</v>
      </c>
      <c r="K27" s="33" t="s">
        <v>79</v>
      </c>
      <c r="L27" s="33" t="s">
        <v>79</v>
      </c>
      <c r="M27" s="109" t="s">
        <v>78</v>
      </c>
      <c r="N27" s="109" t="s">
        <v>78</v>
      </c>
      <c r="O27" s="7">
        <v>0</v>
      </c>
      <c r="P27" s="62">
        <v>0</v>
      </c>
      <c r="Q27" s="116">
        <v>0</v>
      </c>
      <c r="R27" s="109">
        <v>0</v>
      </c>
      <c r="S27" s="33" t="s">
        <v>90</v>
      </c>
      <c r="T27" s="33"/>
      <c r="U27" s="33" t="s">
        <v>98</v>
      </c>
      <c r="V27" s="33" t="s">
        <v>141</v>
      </c>
      <c r="W27" s="33" t="s">
        <v>78</v>
      </c>
      <c r="X27" s="33" t="s">
        <v>78</v>
      </c>
      <c r="Y27" s="132"/>
      <c r="Z27" s="33" t="s">
        <v>137</v>
      </c>
      <c r="AA27" s="33" t="s">
        <v>103</v>
      </c>
      <c r="AB27" s="63">
        <v>0</v>
      </c>
      <c r="AC27" s="28"/>
      <c r="AD27" s="4"/>
      <c r="AE27" s="188">
        <v>0</v>
      </c>
      <c r="AF27" s="28"/>
      <c r="AG27" s="4"/>
      <c r="AH27" s="62">
        <v>0</v>
      </c>
      <c r="AI27" s="27"/>
      <c r="AJ27" s="27"/>
      <c r="AK27" s="27"/>
      <c r="AL27" s="62"/>
      <c r="AM27" s="411"/>
      <c r="AN27" s="27"/>
      <c r="AO27" s="27"/>
      <c r="AP27" s="62">
        <v>0</v>
      </c>
      <c r="AQ27" s="4"/>
      <c r="AR27" s="4"/>
      <c r="AS27" s="62"/>
      <c r="AT27" s="64"/>
      <c r="AU27" s="62">
        <v>0</v>
      </c>
      <c r="AV27" s="65"/>
      <c r="AW27" s="66"/>
      <c r="AX27" s="67"/>
      <c r="AY27" s="62"/>
      <c r="AZ27" s="66"/>
      <c r="BA27" s="66"/>
      <c r="BB27" s="66"/>
      <c r="BC27" s="27"/>
      <c r="BD27" s="62"/>
      <c r="BE27" s="66"/>
      <c r="BF27" s="66"/>
      <c r="BG27" s="67"/>
      <c r="BH27" s="62"/>
      <c r="BI27" s="66"/>
      <c r="BJ27" s="68"/>
      <c r="BK27" s="66"/>
      <c r="BL27" s="66" t="s">
        <v>78</v>
      </c>
      <c r="BM27" s="62"/>
      <c r="BN27" s="69"/>
      <c r="BO27" s="62"/>
      <c r="BP27" s="32"/>
    </row>
    <row r="28" spans="2:68" s="1" customFormat="1" x14ac:dyDescent="0.25">
      <c r="B28" s="93" t="s">
        <v>1927</v>
      </c>
      <c r="C28" s="93" t="s">
        <v>1928</v>
      </c>
      <c r="D28" s="33" t="s">
        <v>72</v>
      </c>
      <c r="E28" s="33" t="s">
        <v>201</v>
      </c>
      <c r="F28" s="93" t="s">
        <v>2008</v>
      </c>
      <c r="G28" s="77" t="s">
        <v>2009</v>
      </c>
      <c r="H28" s="33" t="s">
        <v>114</v>
      </c>
      <c r="I28" s="94" t="s">
        <v>2003</v>
      </c>
      <c r="J28" s="167" t="s">
        <v>78</v>
      </c>
      <c r="K28" s="33" t="s">
        <v>79</v>
      </c>
      <c r="L28" s="33" t="s">
        <v>79</v>
      </c>
      <c r="M28" s="109" t="s">
        <v>78</v>
      </c>
      <c r="N28" s="109" t="s">
        <v>78</v>
      </c>
      <c r="O28" s="7">
        <v>0</v>
      </c>
      <c r="P28" s="62">
        <v>0</v>
      </c>
      <c r="Q28" s="116">
        <v>0</v>
      </c>
      <c r="R28" s="109">
        <v>0</v>
      </c>
      <c r="S28" s="33" t="s">
        <v>90</v>
      </c>
      <c r="T28" s="33"/>
      <c r="U28" s="33" t="s">
        <v>98</v>
      </c>
      <c r="V28" s="33" t="s">
        <v>141</v>
      </c>
      <c r="W28" s="33" t="s">
        <v>78</v>
      </c>
      <c r="X28" s="33" t="s">
        <v>78</v>
      </c>
      <c r="Y28" s="132"/>
      <c r="Z28" s="33" t="s">
        <v>137</v>
      </c>
      <c r="AA28" s="33" t="s">
        <v>103</v>
      </c>
      <c r="AB28" s="63">
        <v>0</v>
      </c>
      <c r="AC28" s="28"/>
      <c r="AD28" s="4"/>
      <c r="AE28" s="188">
        <v>0</v>
      </c>
      <c r="AF28" s="28"/>
      <c r="AG28" s="4"/>
      <c r="AH28" s="62"/>
      <c r="AI28" s="27"/>
      <c r="AJ28" s="27"/>
      <c r="AK28" s="27"/>
      <c r="AL28" s="62"/>
      <c r="AM28" s="411"/>
      <c r="AN28" s="27"/>
      <c r="AO28" s="27"/>
      <c r="AP28" s="62">
        <v>0</v>
      </c>
      <c r="AQ28" s="4"/>
      <c r="AR28" s="4"/>
      <c r="AS28" s="62"/>
      <c r="AT28" s="64"/>
      <c r="AU28" s="62">
        <v>0</v>
      </c>
      <c r="AV28" s="65"/>
      <c r="AW28" s="66"/>
      <c r="AX28" s="67"/>
      <c r="AY28" s="62"/>
      <c r="AZ28" s="66"/>
      <c r="BA28" s="66"/>
      <c r="BB28" s="66"/>
      <c r="BC28" s="27"/>
      <c r="BD28" s="62"/>
      <c r="BE28" s="66"/>
      <c r="BF28" s="66"/>
      <c r="BG28" s="67"/>
      <c r="BH28" s="62"/>
      <c r="BI28" s="66"/>
      <c r="BJ28" s="68"/>
      <c r="BK28" s="66"/>
      <c r="BL28" s="66" t="s">
        <v>78</v>
      </c>
      <c r="BM28" s="62"/>
      <c r="BN28" s="69"/>
      <c r="BO28" s="62"/>
      <c r="BP28" s="32"/>
    </row>
    <row r="29" spans="2:68" s="1" customFormat="1" ht="105" x14ac:dyDescent="0.25">
      <c r="B29" s="94" t="s">
        <v>1927</v>
      </c>
      <c r="C29" s="94" t="s">
        <v>1928</v>
      </c>
      <c r="D29" s="33" t="s">
        <v>529</v>
      </c>
      <c r="E29" s="33" t="s">
        <v>111</v>
      </c>
      <c r="F29" s="77" t="s">
        <v>2010</v>
      </c>
      <c r="G29" s="77" t="s">
        <v>2011</v>
      </c>
      <c r="H29" s="33" t="s">
        <v>114</v>
      </c>
      <c r="I29" s="77"/>
      <c r="J29" s="167" t="s">
        <v>78</v>
      </c>
      <c r="K29" s="33" t="s">
        <v>79</v>
      </c>
      <c r="L29" s="33" t="s">
        <v>79</v>
      </c>
      <c r="M29" s="109" t="s">
        <v>78</v>
      </c>
      <c r="N29" s="109" t="s">
        <v>78</v>
      </c>
      <c r="O29" s="7">
        <v>0</v>
      </c>
      <c r="P29" s="62">
        <v>0</v>
      </c>
      <c r="Q29" s="116">
        <v>0</v>
      </c>
      <c r="R29" s="109">
        <v>0</v>
      </c>
      <c r="S29" s="33" t="s">
        <v>90</v>
      </c>
      <c r="T29" s="33" t="s">
        <v>80</v>
      </c>
      <c r="U29" s="33" t="s">
        <v>81</v>
      </c>
      <c r="V29" s="33" t="s">
        <v>98</v>
      </c>
      <c r="W29" s="33" t="s">
        <v>78</v>
      </c>
      <c r="X29" s="33" t="s">
        <v>78</v>
      </c>
      <c r="Y29" s="33"/>
      <c r="Z29" s="33" t="s">
        <v>83</v>
      </c>
      <c r="AA29" s="32" t="s">
        <v>2012</v>
      </c>
      <c r="AB29" s="63">
        <v>151517091</v>
      </c>
      <c r="AC29" s="28" t="s">
        <v>2013</v>
      </c>
      <c r="AD29" s="4">
        <v>45391</v>
      </c>
      <c r="AE29" s="62">
        <v>0</v>
      </c>
      <c r="AF29" s="62"/>
      <c r="AG29" s="4"/>
      <c r="AH29" s="62" t="s">
        <v>2014</v>
      </c>
      <c r="AI29" s="27" t="s">
        <v>891</v>
      </c>
      <c r="AJ29" s="27"/>
      <c r="AK29" s="27"/>
      <c r="AL29" s="62"/>
      <c r="AM29" s="411"/>
      <c r="AN29" s="27"/>
      <c r="AO29" s="27"/>
      <c r="AP29" s="62">
        <v>0</v>
      </c>
      <c r="AQ29" s="4"/>
      <c r="AR29" s="4"/>
      <c r="AS29" s="62"/>
      <c r="AT29" s="64"/>
      <c r="AU29" s="62">
        <v>0</v>
      </c>
      <c r="AV29" s="65"/>
      <c r="AW29" s="66"/>
      <c r="AX29" s="67"/>
      <c r="AY29" s="62"/>
      <c r="AZ29" s="66"/>
      <c r="BA29" s="66"/>
      <c r="BB29" s="66"/>
      <c r="BC29" s="27"/>
      <c r="BD29" s="62"/>
      <c r="BE29" s="66"/>
      <c r="BF29" s="66"/>
      <c r="BG29" s="67"/>
      <c r="BH29" s="62"/>
      <c r="BI29" s="66"/>
      <c r="BJ29" s="68"/>
      <c r="BK29" s="66"/>
      <c r="BL29" s="66" t="s">
        <v>78</v>
      </c>
      <c r="BM29" s="62"/>
      <c r="BN29" s="69"/>
      <c r="BO29" s="62"/>
      <c r="BP29" s="32" t="s">
        <v>2015</v>
      </c>
    </row>
    <row r="30" spans="2:68" s="1" customFormat="1" x14ac:dyDescent="0.25">
      <c r="B30" s="54"/>
      <c r="C30" s="54"/>
      <c r="D30" s="33"/>
      <c r="E30" s="33"/>
      <c r="F30" s="72"/>
      <c r="G30" s="72"/>
      <c r="H30" s="33"/>
      <c r="I30" s="77"/>
      <c r="J30" s="51"/>
      <c r="K30" s="33"/>
      <c r="L30" s="33"/>
      <c r="M30" s="109"/>
      <c r="N30" s="109"/>
      <c r="O30" s="62"/>
      <c r="P30" s="62"/>
      <c r="Q30" s="116"/>
      <c r="R30" s="109"/>
      <c r="S30" s="33"/>
      <c r="T30" s="33"/>
      <c r="U30" s="33"/>
      <c r="V30" s="33"/>
      <c r="W30" s="33"/>
      <c r="X30" s="33"/>
      <c r="Y30" s="132"/>
      <c r="Z30" s="33"/>
      <c r="AA30" s="32"/>
      <c r="AB30" s="63">
        <v>0</v>
      </c>
      <c r="AC30" s="28"/>
      <c r="AD30" s="4"/>
      <c r="AE30" s="63">
        <v>0</v>
      </c>
      <c r="AF30" s="28"/>
      <c r="AG30" s="4"/>
      <c r="AH30" s="62">
        <v>0</v>
      </c>
      <c r="AI30" s="27"/>
      <c r="AJ30" s="27"/>
      <c r="AK30" s="27"/>
      <c r="AL30" s="62"/>
      <c r="AM30" s="411"/>
      <c r="AN30" s="27"/>
      <c r="AO30" s="27"/>
      <c r="AP30" s="62">
        <v>0</v>
      </c>
      <c r="AQ30" s="4"/>
      <c r="AR30" s="4"/>
      <c r="AS30" s="62"/>
      <c r="AT30" s="64"/>
      <c r="AU30" s="62">
        <v>0</v>
      </c>
      <c r="AV30" s="65"/>
      <c r="AW30" s="66"/>
      <c r="AX30" s="67"/>
      <c r="AY30" s="62"/>
      <c r="AZ30" s="66"/>
      <c r="BA30" s="66"/>
      <c r="BB30" s="66"/>
      <c r="BC30" s="27"/>
      <c r="BD30" s="62"/>
      <c r="BE30" s="66"/>
      <c r="BF30" s="66"/>
      <c r="BG30" s="67"/>
      <c r="BH30" s="62"/>
      <c r="BI30" s="66"/>
      <c r="BJ30" s="68"/>
      <c r="BK30" s="66"/>
      <c r="BL30" s="66" t="s">
        <v>78</v>
      </c>
      <c r="BM30" s="62"/>
      <c r="BN30" s="69"/>
      <c r="BO30" s="62"/>
      <c r="BP30" s="32"/>
    </row>
    <row r="31" spans="2:68" s="1" customFormat="1" x14ac:dyDescent="0.25">
      <c r="B31" s="54"/>
      <c r="C31" s="54"/>
      <c r="D31" s="33"/>
      <c r="E31" s="33"/>
      <c r="F31" s="72"/>
      <c r="G31" s="72"/>
      <c r="H31" s="33"/>
      <c r="I31" s="77"/>
      <c r="J31" s="51"/>
      <c r="K31" s="33"/>
      <c r="L31" s="33"/>
      <c r="M31" s="109"/>
      <c r="N31" s="109"/>
      <c r="O31" s="62"/>
      <c r="P31" s="62"/>
      <c r="Q31" s="116"/>
      <c r="R31" s="109"/>
      <c r="S31" s="33"/>
      <c r="T31" s="33"/>
      <c r="U31" s="33"/>
      <c r="V31" s="33"/>
      <c r="W31" s="33"/>
      <c r="X31" s="33"/>
      <c r="Y31" s="132"/>
      <c r="Z31" s="33"/>
      <c r="AA31" s="32"/>
      <c r="AB31" s="63">
        <v>0</v>
      </c>
      <c r="AC31" s="28"/>
      <c r="AD31" s="4"/>
      <c r="AE31" s="63">
        <v>0</v>
      </c>
      <c r="AF31" s="28"/>
      <c r="AG31" s="4"/>
      <c r="AH31" s="62">
        <v>0</v>
      </c>
      <c r="AI31" s="27"/>
      <c r="AJ31" s="27"/>
      <c r="AK31" s="27"/>
      <c r="AL31" s="62"/>
      <c r="AM31" s="411"/>
      <c r="AN31" s="27"/>
      <c r="AO31" s="27"/>
      <c r="AP31" s="62">
        <v>0</v>
      </c>
      <c r="AQ31" s="4"/>
      <c r="AR31" s="4"/>
      <c r="AS31" s="62"/>
      <c r="AT31" s="64"/>
      <c r="AU31" s="62">
        <v>0</v>
      </c>
      <c r="AV31" s="65"/>
      <c r="AW31" s="66"/>
      <c r="AX31" s="67"/>
      <c r="AY31" s="62"/>
      <c r="AZ31" s="66"/>
      <c r="BA31" s="66"/>
      <c r="BB31" s="66"/>
      <c r="BC31" s="27"/>
      <c r="BD31" s="62"/>
      <c r="BE31" s="66"/>
      <c r="BF31" s="66"/>
      <c r="BG31" s="67"/>
      <c r="BH31" s="62"/>
      <c r="BI31" s="66"/>
      <c r="BJ31" s="68"/>
      <c r="BK31" s="66"/>
      <c r="BL31" s="66" t="s">
        <v>78</v>
      </c>
      <c r="BM31" s="62"/>
      <c r="BN31" s="69"/>
      <c r="BO31" s="62"/>
      <c r="BP31" s="32"/>
    </row>
    <row r="32" spans="2:68" x14ac:dyDescent="0.25">
      <c r="Q32" s="116"/>
      <c r="R32" s="109"/>
    </row>
    <row r="33" spans="17:18" x14ac:dyDescent="0.25">
      <c r="Q33" s="116"/>
      <c r="R33" s="109"/>
    </row>
    <row r="34" spans="17:18" x14ac:dyDescent="0.25">
      <c r="Q34" s="116"/>
      <c r="R34" s="109"/>
    </row>
    <row r="35" spans="17:18" x14ac:dyDescent="0.25">
      <c r="Q35" s="116"/>
      <c r="R35" s="109"/>
    </row>
    <row r="36" spans="17:18" x14ac:dyDescent="0.25"/>
    <row r="37" spans="17:18" x14ac:dyDescent="0.25"/>
    <row r="38" spans="17:18" x14ac:dyDescent="0.25"/>
    <row r="39" spans="17:18" x14ac:dyDescent="0.25"/>
    <row r="40" spans="17:18" x14ac:dyDescent="0.25"/>
    <row r="41" spans="17:18" x14ac:dyDescent="0.25"/>
    <row r="42" spans="17:18" x14ac:dyDescent="0.25"/>
    <row r="43" spans="17:18" x14ac:dyDescent="0.25"/>
    <row r="44" spans="17:18" x14ac:dyDescent="0.25"/>
    <row r="45" spans="17:18" x14ac:dyDescent="0.25"/>
    <row r="46" spans="17:18" x14ac:dyDescent="0.25"/>
    <row r="47" spans="17:18" x14ac:dyDescent="0.25"/>
    <row r="48" spans="17:1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sheetData>
  <mergeCells count="5">
    <mergeCell ref="B4:I4"/>
    <mergeCell ref="AB3:AI3"/>
    <mergeCell ref="AJ3:AU3"/>
    <mergeCell ref="AV3:BN3"/>
    <mergeCell ref="J4:R4"/>
  </mergeCells>
  <dataValidations count="16">
    <dataValidation type="list" allowBlank="1" showInputMessage="1" showErrorMessage="1" sqref="BH6:BH31" xr:uid="{00000000-0002-0000-1200-000000000000}">
      <formula1>"SI,NO"</formula1>
    </dataValidation>
    <dataValidation type="list" allowBlank="1" showInputMessage="1" showErrorMessage="1" sqref="AI6:AI31 AM6:AM31" xr:uid="{00000000-0002-0000-1200-000001000000}">
      <formula1>"ESTRUCTURACIÓN, PROCESO DE SELECCIÓN, EJECUCIÓN, TERMINADO"</formula1>
    </dataValidation>
    <dataValidation type="list" allowBlank="1" showInputMessage="1" showErrorMessage="1" sqref="Z6:Z31" xr:uid="{00000000-0002-0000-1200-000002000000}">
      <formula1>"FERRETERIA Y TODEROS, REGIONAL (TRASLADO), SEDE NACIONAL, FINDETER, NO REQUIERE, NO PRIORIZADA"</formula1>
    </dataValidation>
    <dataValidation type="list" allowBlank="1" showInputMessage="1" showErrorMessage="1" sqref="U6:V31" xr:uid="{00000000-0002-0000-12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31 K6:L31" xr:uid="{00000000-0002-0000-1200-000004000000}">
      <formula1>"SI, NO"</formula1>
    </dataValidation>
    <dataValidation type="list" allowBlank="1" showInputMessage="1" showErrorMessage="1" sqref="Y29 BB6:BB31 W6:X31 BL6:BL31" xr:uid="{00000000-0002-0000-1200-000005000000}">
      <formula1>"SI, NO, NO APLICA"</formula1>
    </dataValidation>
    <dataValidation type="list" allowBlank="1" showInputMessage="1" showErrorMessage="1" sqref="T6:T31" xr:uid="{00000000-0002-0000-1200-000006000000}">
      <formula1>"BAJO, MEDIO, ALTO"</formula1>
    </dataValidation>
    <dataValidation type="list" allowBlank="1" showInputMessage="1" showErrorMessage="1" sqref="H6:H31" xr:uid="{00000000-0002-0000-1200-000007000000}">
      <formula1>"PROPIA, ARRIENDO, COMODATO"</formula1>
    </dataValidation>
    <dataValidation type="list" allowBlank="1" showInputMessage="1" showErrorMessage="1" sqref="D9:D31" xr:uid="{00000000-0002-0000-1200-000008000000}">
      <formula1>"SRPA, PRIMERA INFANCIA, SEDES ADMINISTRATIVAS,ADOLESCENCIA Y JUVENTUD"</formula1>
    </dataValidation>
    <dataValidation type="list" allowBlank="1" showInputMessage="1" showErrorMessage="1" sqref="E9:E31" xr:uid="{00000000-0002-0000-1200-000009000000}">
      <formula1>"CDI, HI, CAE, CIP, CETRA, INTERNADO RAJ, CASAS POSTINSTITUCIONALES, CZ, REGIONAL, UNIDAD DE SERVICIO, CASA ATRAPASUEÑOS"</formula1>
    </dataValidation>
    <dataValidation type="list" allowBlank="1" showInputMessage="1" showErrorMessage="1" sqref="J30:J31" xr:uid="{00000000-0002-0000-1200-00000A000000}">
      <formula1>"NO APLICA, HACINAMIENTO, MALAS CONDICIONES DE LA INFRAESTRUCUTRA, RIESGOS EN LA INFRAESTRUCTURA, POR SOLICITUD DEL PROPIETARIO, TRASLADO A SEDE PROPIA."</formula1>
    </dataValidation>
    <dataValidation type="list" allowBlank="1" showInputMessage="1" showErrorMessage="1" sqref="E6:E8" xr:uid="{00000000-0002-0000-1200-00000B000000}">
      <formula1>"CDI, HI, CAE, CIP, CETRA, INTERNADO RAJ, CASAS POSTINSTITUCIONALES, CZ, REGIONAL, UNIDAD DE SERVICIO, CASA ATRAPASUEÑOS, CASA DE LA MADRE Y EL NIÑO, CETI"</formula1>
    </dataValidation>
    <dataValidation type="list" allowBlank="1" showInputMessage="1" showErrorMessage="1" sqref="D6:D8" xr:uid="{00000000-0002-0000-1200-00000C000000}">
      <formula1>"SRPA, PRIMERA INFANCIA, SEDES ADMINISTRATIVAS,ADOLESCENCIA Y JUVENTUD, DIRECCIÓN DE PROTECCIÓN "</formula1>
    </dataValidation>
    <dataValidation type="list" allowBlank="1" showInputMessage="1" showErrorMessage="1" sqref="M6:M31" xr:uid="{00000000-0002-0000-1200-00000D000000}">
      <formula1>"ARRIENDO, ADECUACIÓN, NO APLICA"</formula1>
    </dataValidation>
    <dataValidation type="list" allowBlank="1" showInputMessage="1" showErrorMessage="1" sqref="N6:N31" xr:uid="{00000000-0002-0000-1200-00000E000000}">
      <formula1>"NO APLICA, BUSQUEDA INMUEBLE, VISITA, CONCEPTO, MESA TECNICA, REMISIÓN SG, RECURSO TRASLADADO"</formula1>
    </dataValidation>
    <dataValidation type="list" allowBlank="1" showInputMessage="1" showErrorMessage="1" sqref="J6:J29" xr:uid="{00000000-0002-0000-12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S74"/>
  <sheetViews>
    <sheetView zoomScale="55" zoomScaleNormal="55" workbookViewId="0">
      <pane ySplit="5" topLeftCell="A6" activePane="bottomLeft" state="frozen"/>
      <selection activeCell="H18" sqref="H18"/>
      <selection pane="bottomLeft" activeCell="H18" sqref="H18"/>
    </sheetView>
  </sheetViews>
  <sheetFormatPr baseColWidth="10" defaultColWidth="11.28515625" defaultRowHeight="15" x14ac:dyDescent="0.25"/>
  <cols>
    <col min="1" max="1" width="3" customWidth="1"/>
    <col min="2" max="2" width="15.28515625" style="2" bestFit="1" customWidth="1"/>
    <col min="3" max="3" width="17.28515625" style="47" customWidth="1"/>
    <col min="4" max="4" width="19.7109375" style="2" customWidth="1"/>
    <col min="5" max="5" width="18.28515625" style="2" customWidth="1"/>
    <col min="6" max="7" width="30.28515625" style="2" customWidth="1"/>
    <col min="8" max="8" width="23.28515625" style="2" customWidth="1"/>
    <col min="9" max="9" width="24.28515625" style="2" customWidth="1"/>
    <col min="10" max="10" width="22.28515625" style="2" customWidth="1"/>
    <col min="11" max="11" width="14.7109375" style="2" customWidth="1"/>
    <col min="12" max="12" width="21.28515625" style="2" customWidth="1"/>
    <col min="13" max="14" width="14.7109375" style="2" customWidth="1"/>
    <col min="15" max="15" width="19.7109375" style="2" customWidth="1"/>
    <col min="16" max="16" width="19.28515625" style="2" customWidth="1"/>
    <col min="17" max="17" width="15.28515625" style="2" customWidth="1"/>
    <col min="18" max="18" width="17.710937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7.7109375" style="2" customWidth="1"/>
    <col min="30" max="30" width="19.7109375" style="2" customWidth="1"/>
    <col min="31" max="31" width="23.28515625" customWidth="1"/>
    <col min="32" max="32" width="18.28515625" style="2" customWidth="1"/>
    <col min="33" max="33" width="19.7109375" style="2" customWidth="1"/>
    <col min="34"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C3" s="57"/>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9" t="s">
        <v>3</v>
      </c>
      <c r="K4" s="649"/>
      <c r="L4" s="649"/>
      <c r="M4" s="649"/>
      <c r="N4" s="649"/>
      <c r="O4" s="649"/>
      <c r="P4" s="649"/>
      <c r="Q4" s="649"/>
      <c r="R4" s="649"/>
      <c r="Y4" s="104" t="s">
        <v>4</v>
      </c>
      <c r="AW4" s="20" t="s">
        <v>5</v>
      </c>
      <c r="BC4" s="6" t="s">
        <v>6</v>
      </c>
    </row>
    <row r="5" spans="2:68" s="10" customFormat="1" ht="69" customHeight="1" x14ac:dyDescent="0.25">
      <c r="B5" s="29" t="s">
        <v>7</v>
      </c>
      <c r="C5" s="30"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6" t="s">
        <v>22</v>
      </c>
      <c r="R5" s="356"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312" t="s">
        <v>69</v>
      </c>
    </row>
    <row r="6" spans="2:68" s="1" customFormat="1" ht="81.75" customHeight="1" x14ac:dyDescent="0.25">
      <c r="B6" s="5" t="s">
        <v>118</v>
      </c>
      <c r="C6" s="54" t="s">
        <v>119</v>
      </c>
      <c r="D6" s="33" t="s">
        <v>85</v>
      </c>
      <c r="E6" s="33" t="s">
        <v>86</v>
      </c>
      <c r="F6" s="54" t="s">
        <v>120</v>
      </c>
      <c r="G6" s="5" t="s">
        <v>121</v>
      </c>
      <c r="H6" s="27" t="s">
        <v>76</v>
      </c>
      <c r="I6" s="5" t="s">
        <v>122</v>
      </c>
      <c r="J6" s="167" t="s">
        <v>78</v>
      </c>
      <c r="K6" s="33" t="s">
        <v>79</v>
      </c>
      <c r="L6" s="33" t="s">
        <v>79</v>
      </c>
      <c r="M6" s="109" t="s">
        <v>78</v>
      </c>
      <c r="N6" s="109" t="s">
        <v>78</v>
      </c>
      <c r="O6" s="7">
        <v>0</v>
      </c>
      <c r="P6" s="311">
        <v>0</v>
      </c>
      <c r="Q6" s="116">
        <v>0</v>
      </c>
      <c r="R6" s="109">
        <v>0</v>
      </c>
      <c r="S6" s="167" t="s">
        <v>90</v>
      </c>
      <c r="T6" s="33" t="s">
        <v>91</v>
      </c>
      <c r="U6" s="33" t="s">
        <v>81</v>
      </c>
      <c r="V6" s="33" t="s">
        <v>123</v>
      </c>
      <c r="W6" s="33" t="s">
        <v>90</v>
      </c>
      <c r="X6" s="33" t="s">
        <v>90</v>
      </c>
      <c r="Y6" s="4">
        <v>45371</v>
      </c>
      <c r="Z6" s="33" t="s">
        <v>124</v>
      </c>
      <c r="AA6" s="32" t="s">
        <v>125</v>
      </c>
      <c r="AB6" s="173">
        <f>130000000+137911379</f>
        <v>267911379</v>
      </c>
      <c r="AC6" s="314" t="s">
        <v>126</v>
      </c>
      <c r="AD6" s="314" t="s">
        <v>127</v>
      </c>
      <c r="AE6" s="173"/>
      <c r="AF6" s="173"/>
      <c r="AG6" s="173"/>
      <c r="AH6" s="173">
        <f>AB6</f>
        <v>267911379</v>
      </c>
      <c r="AI6" s="27" t="s">
        <v>128</v>
      </c>
      <c r="AJ6" s="27"/>
      <c r="AK6" s="27"/>
      <c r="AL6" s="7"/>
      <c r="AM6" s="27"/>
      <c r="AN6" s="27"/>
      <c r="AO6" s="27"/>
      <c r="AP6" s="7"/>
      <c r="AQ6" s="4"/>
      <c r="AR6" s="4"/>
      <c r="AS6" s="7"/>
      <c r="AT6" s="9">
        <v>0.1</v>
      </c>
      <c r="AU6" s="7">
        <v>23500000</v>
      </c>
      <c r="AV6" s="18"/>
      <c r="AW6" s="17"/>
      <c r="AX6" s="31"/>
      <c r="AY6" s="7"/>
      <c r="AZ6" s="17"/>
      <c r="BA6" s="17"/>
      <c r="BB6" s="17"/>
      <c r="BC6" s="27"/>
      <c r="BD6" s="7"/>
      <c r="BE6" s="17"/>
      <c r="BF6" s="17"/>
      <c r="BG6" s="31"/>
      <c r="BH6" s="7"/>
      <c r="BI6" s="17"/>
      <c r="BJ6" s="52"/>
      <c r="BK6" s="17"/>
      <c r="BL6" s="17"/>
      <c r="BM6" s="7">
        <f>+AY6+BD6+BH6</f>
        <v>0</v>
      </c>
      <c r="BN6" s="175"/>
      <c r="BO6" s="311"/>
      <c r="BP6" s="180" t="s">
        <v>129</v>
      </c>
    </row>
    <row r="7" spans="2:68" s="1" customFormat="1" ht="30" x14ac:dyDescent="0.25">
      <c r="B7" s="5" t="s">
        <v>118</v>
      </c>
      <c r="C7" s="54" t="s">
        <v>130</v>
      </c>
      <c r="D7" s="33" t="s">
        <v>85</v>
      </c>
      <c r="E7" s="33" t="s">
        <v>93</v>
      </c>
      <c r="F7" s="5" t="s">
        <v>131</v>
      </c>
      <c r="G7" s="5" t="s">
        <v>132</v>
      </c>
      <c r="H7" s="27" t="s">
        <v>76</v>
      </c>
      <c r="I7" s="5"/>
      <c r="J7" s="167" t="s">
        <v>133</v>
      </c>
      <c r="K7" s="33" t="s">
        <v>90</v>
      </c>
      <c r="L7" s="33" t="s">
        <v>90</v>
      </c>
      <c r="M7" s="62" t="s">
        <v>96</v>
      </c>
      <c r="N7" s="398" t="s">
        <v>134</v>
      </c>
      <c r="O7" s="7">
        <v>67830000</v>
      </c>
      <c r="P7" s="311">
        <v>1226986544</v>
      </c>
      <c r="Q7" s="116">
        <v>774</v>
      </c>
      <c r="R7" s="109">
        <f>+P7/Q7</f>
        <v>1585253.9328165376</v>
      </c>
      <c r="S7" s="167" t="s">
        <v>90</v>
      </c>
      <c r="T7" s="33" t="s">
        <v>80</v>
      </c>
      <c r="U7" s="33" t="s">
        <v>135</v>
      </c>
      <c r="V7" s="33" t="s">
        <v>136</v>
      </c>
      <c r="W7" s="33" t="s">
        <v>79</v>
      </c>
      <c r="X7" s="33" t="s">
        <v>90</v>
      </c>
      <c r="Y7" s="4">
        <v>45371</v>
      </c>
      <c r="Z7" s="33" t="s">
        <v>137</v>
      </c>
      <c r="AA7" s="32"/>
      <c r="AB7" s="3"/>
      <c r="AC7" s="28"/>
      <c r="AD7" s="4"/>
      <c r="AE7" s="3"/>
      <c r="AF7" s="28"/>
      <c r="AG7" s="4"/>
      <c r="AH7" s="7"/>
      <c r="AI7" s="27"/>
      <c r="AJ7" s="27"/>
      <c r="AK7" s="27"/>
      <c r="AL7" s="7"/>
      <c r="AM7" s="27"/>
      <c r="AN7" s="27"/>
      <c r="AO7" s="27"/>
      <c r="AP7" s="7"/>
      <c r="AQ7" s="4"/>
      <c r="AR7" s="4"/>
      <c r="AS7" s="7"/>
      <c r="AT7" s="9"/>
      <c r="AU7" s="7"/>
      <c r="AV7" s="18"/>
      <c r="AW7" s="17"/>
      <c r="AX7" s="31"/>
      <c r="AY7" s="7"/>
      <c r="AZ7" s="17"/>
      <c r="BA7" s="17"/>
      <c r="BB7" s="17"/>
      <c r="BC7" s="27"/>
      <c r="BD7" s="7"/>
      <c r="BE7" s="17"/>
      <c r="BF7" s="17"/>
      <c r="BG7" s="31"/>
      <c r="BH7" s="7"/>
      <c r="BI7" s="17"/>
      <c r="BJ7" s="52"/>
      <c r="BK7" s="17"/>
      <c r="BL7" s="17"/>
      <c r="BM7" s="7"/>
      <c r="BN7" s="53"/>
      <c r="BO7" s="311"/>
      <c r="BP7" s="180" t="s">
        <v>129</v>
      </c>
    </row>
    <row r="8" spans="2:68" s="1" customFormat="1" ht="41.25" customHeight="1" x14ac:dyDescent="0.25">
      <c r="B8" s="5" t="s">
        <v>118</v>
      </c>
      <c r="C8" s="54" t="s">
        <v>138</v>
      </c>
      <c r="D8" s="33" t="s">
        <v>85</v>
      </c>
      <c r="E8" s="33" t="s">
        <v>93</v>
      </c>
      <c r="F8" s="5" t="s">
        <v>139</v>
      </c>
      <c r="G8" s="54"/>
      <c r="H8" s="27" t="s">
        <v>114</v>
      </c>
      <c r="I8" s="5"/>
      <c r="J8" s="167" t="s">
        <v>133</v>
      </c>
      <c r="K8" s="33" t="s">
        <v>90</v>
      </c>
      <c r="L8" s="33" t="s">
        <v>90</v>
      </c>
      <c r="M8" s="170" t="s">
        <v>96</v>
      </c>
      <c r="N8" s="109" t="s">
        <v>140</v>
      </c>
      <c r="O8" s="7">
        <v>0</v>
      </c>
      <c r="P8" s="174">
        <f>+Q8*R8</f>
        <v>1553548854.1602068</v>
      </c>
      <c r="Q8" s="116">
        <v>980</v>
      </c>
      <c r="R8" s="109">
        <f>+R7</f>
        <v>1585253.9328165376</v>
      </c>
      <c r="S8" s="167" t="s">
        <v>90</v>
      </c>
      <c r="T8" s="33" t="s">
        <v>97</v>
      </c>
      <c r="U8" s="33" t="s">
        <v>141</v>
      </c>
      <c r="V8" s="33" t="s">
        <v>141</v>
      </c>
      <c r="W8" s="33" t="s">
        <v>79</v>
      </c>
      <c r="X8" s="33" t="s">
        <v>90</v>
      </c>
      <c r="Y8" s="4"/>
      <c r="Z8" s="33" t="s">
        <v>137</v>
      </c>
      <c r="AA8" s="32"/>
      <c r="AB8" s="3"/>
      <c r="AC8" s="28"/>
      <c r="AD8" s="4"/>
      <c r="AE8" s="3"/>
      <c r="AF8" s="28"/>
      <c r="AG8" s="4"/>
      <c r="AH8" s="7">
        <f t="shared" ref="AH8:AH23" si="0">+AB8+AE8</f>
        <v>0</v>
      </c>
      <c r="AI8" s="27"/>
      <c r="AJ8" s="27"/>
      <c r="AK8" s="27"/>
      <c r="AL8" s="7"/>
      <c r="AM8" s="27"/>
      <c r="AN8" s="27"/>
      <c r="AO8" s="27"/>
      <c r="AP8" s="7"/>
      <c r="AQ8" s="4"/>
      <c r="AR8" s="4"/>
      <c r="AS8" s="7"/>
      <c r="AT8" s="9"/>
      <c r="AU8" s="7"/>
      <c r="AV8" s="18"/>
      <c r="AW8" s="17"/>
      <c r="AX8" s="31"/>
      <c r="AY8" s="7"/>
      <c r="AZ8" s="17"/>
      <c r="BA8" s="17"/>
      <c r="BB8" s="17"/>
      <c r="BC8" s="27"/>
      <c r="BD8" s="7"/>
      <c r="BE8" s="17"/>
      <c r="BF8" s="17"/>
      <c r="BG8" s="31"/>
      <c r="BH8" s="7"/>
      <c r="BI8" s="17"/>
      <c r="BJ8" s="52"/>
      <c r="BK8" s="17"/>
      <c r="BL8" s="17"/>
      <c r="BM8" s="7">
        <f t="shared" ref="BM8:BM23" si="1">+AY8+BD8+BH8</f>
        <v>0</v>
      </c>
      <c r="BN8" s="53"/>
      <c r="BO8" s="311"/>
      <c r="BP8" s="180" t="s">
        <v>142</v>
      </c>
    </row>
    <row r="9" spans="2:68" s="1" customFormat="1" ht="93" customHeight="1" x14ac:dyDescent="0.25">
      <c r="B9" s="5" t="s">
        <v>118</v>
      </c>
      <c r="C9" s="54" t="s">
        <v>119</v>
      </c>
      <c r="D9" s="33" t="s">
        <v>85</v>
      </c>
      <c r="E9" s="33" t="s">
        <v>93</v>
      </c>
      <c r="F9" s="5" t="s">
        <v>143</v>
      </c>
      <c r="G9" s="54" t="s">
        <v>144</v>
      </c>
      <c r="H9" s="27" t="s">
        <v>76</v>
      </c>
      <c r="I9" s="54" t="s">
        <v>145</v>
      </c>
      <c r="J9" s="167" t="s">
        <v>78</v>
      </c>
      <c r="K9" s="33" t="s">
        <v>79</v>
      </c>
      <c r="L9" s="33" t="s">
        <v>79</v>
      </c>
      <c r="M9" s="109" t="s">
        <v>146</v>
      </c>
      <c r="N9" s="109" t="s">
        <v>78</v>
      </c>
      <c r="O9" s="7">
        <v>0</v>
      </c>
      <c r="P9" s="311">
        <v>0</v>
      </c>
      <c r="Q9" s="116">
        <v>0</v>
      </c>
      <c r="R9" s="109">
        <v>0</v>
      </c>
      <c r="S9" s="167" t="s">
        <v>90</v>
      </c>
      <c r="T9" s="33" t="s">
        <v>91</v>
      </c>
      <c r="U9" s="33" t="s">
        <v>81</v>
      </c>
      <c r="V9" s="33" t="s">
        <v>123</v>
      </c>
      <c r="W9" s="33" t="s">
        <v>79</v>
      </c>
      <c r="X9" s="33" t="s">
        <v>90</v>
      </c>
      <c r="Y9" s="4"/>
      <c r="Z9" s="33" t="s">
        <v>137</v>
      </c>
      <c r="AA9" s="32"/>
      <c r="AB9" s="3"/>
      <c r="AC9" s="28"/>
      <c r="AD9" s="4"/>
      <c r="AE9" s="3"/>
      <c r="AF9" s="28"/>
      <c r="AG9" s="4"/>
      <c r="AH9" s="7">
        <f t="shared" si="0"/>
        <v>0</v>
      </c>
      <c r="AI9" s="27"/>
      <c r="AJ9" s="27"/>
      <c r="AK9" s="27"/>
      <c r="AL9" s="7"/>
      <c r="AM9" s="27"/>
      <c r="AN9" s="27"/>
      <c r="AO9" s="27"/>
      <c r="AP9" s="7"/>
      <c r="AQ9" s="4"/>
      <c r="AR9" s="4"/>
      <c r="AS9" s="7"/>
      <c r="AT9" s="9"/>
      <c r="AU9" s="7"/>
      <c r="AV9" s="18"/>
      <c r="AW9" s="17"/>
      <c r="AX9" s="31"/>
      <c r="AY9" s="7"/>
      <c r="AZ9" s="17"/>
      <c r="BA9" s="17"/>
      <c r="BB9" s="17"/>
      <c r="BC9" s="27"/>
      <c r="BD9" s="7"/>
      <c r="BE9" s="17"/>
      <c r="BF9" s="17"/>
      <c r="BG9" s="31"/>
      <c r="BH9" s="7"/>
      <c r="BI9" s="17"/>
      <c r="BJ9" s="52"/>
      <c r="BK9" s="17"/>
      <c r="BL9" s="17"/>
      <c r="BM9" s="7">
        <f t="shared" si="1"/>
        <v>0</v>
      </c>
      <c r="BN9" s="53"/>
      <c r="BO9" s="311"/>
      <c r="BP9" s="310" t="s">
        <v>147</v>
      </c>
    </row>
    <row r="10" spans="2:68" s="1" customFormat="1" ht="45" x14ac:dyDescent="0.25">
      <c r="B10" s="5" t="s">
        <v>118</v>
      </c>
      <c r="C10" s="54" t="s">
        <v>148</v>
      </c>
      <c r="D10" s="33" t="s">
        <v>85</v>
      </c>
      <c r="E10" s="33" t="s">
        <v>93</v>
      </c>
      <c r="F10" s="5" t="s">
        <v>149</v>
      </c>
      <c r="G10" s="54" t="s">
        <v>150</v>
      </c>
      <c r="H10" s="27" t="s">
        <v>96</v>
      </c>
      <c r="I10" s="192"/>
      <c r="J10" s="167" t="s">
        <v>78</v>
      </c>
      <c r="K10" s="33" t="s">
        <v>79</v>
      </c>
      <c r="L10" s="33" t="s">
        <v>79</v>
      </c>
      <c r="M10" s="109" t="s">
        <v>78</v>
      </c>
      <c r="N10" s="109" t="s">
        <v>78</v>
      </c>
      <c r="O10" s="7">
        <v>0</v>
      </c>
      <c r="P10" s="311">
        <v>0</v>
      </c>
      <c r="Q10" s="116">
        <v>0</v>
      </c>
      <c r="R10" s="109">
        <v>0</v>
      </c>
      <c r="S10" s="167" t="s">
        <v>90</v>
      </c>
      <c r="T10" s="33"/>
      <c r="U10" s="33"/>
      <c r="V10" s="33"/>
      <c r="W10" s="33" t="s">
        <v>79</v>
      </c>
      <c r="X10" s="33" t="s">
        <v>90</v>
      </c>
      <c r="Y10" s="4"/>
      <c r="Z10" s="33" t="s">
        <v>137</v>
      </c>
      <c r="AA10" s="32"/>
      <c r="AB10" s="3"/>
      <c r="AC10" s="28"/>
      <c r="AD10" s="4"/>
      <c r="AE10" s="3"/>
      <c r="AF10" s="28"/>
      <c r="AG10" s="4"/>
      <c r="AH10" s="7">
        <f t="shared" si="0"/>
        <v>0</v>
      </c>
      <c r="AI10" s="27"/>
      <c r="AJ10" s="27"/>
      <c r="AK10" s="27"/>
      <c r="AL10" s="7"/>
      <c r="AM10" s="27"/>
      <c r="AN10" s="27"/>
      <c r="AO10" s="27"/>
      <c r="AP10" s="7"/>
      <c r="AQ10" s="4"/>
      <c r="AR10" s="4"/>
      <c r="AS10" s="7"/>
      <c r="AT10" s="9"/>
      <c r="AU10" s="7"/>
      <c r="AV10" s="18"/>
      <c r="AW10" s="17"/>
      <c r="AX10" s="31"/>
      <c r="AY10" s="7"/>
      <c r="AZ10" s="17"/>
      <c r="BA10" s="17"/>
      <c r="BB10" s="17"/>
      <c r="BC10" s="27"/>
      <c r="BD10" s="7"/>
      <c r="BE10" s="17"/>
      <c r="BF10" s="17"/>
      <c r="BG10" s="31"/>
      <c r="BH10" s="7"/>
      <c r="BI10" s="17"/>
      <c r="BJ10" s="52"/>
      <c r="BK10" s="17"/>
      <c r="BL10" s="17"/>
      <c r="BM10" s="7">
        <f t="shared" si="1"/>
        <v>0</v>
      </c>
      <c r="BN10" s="53"/>
      <c r="BO10" s="311"/>
      <c r="BP10" s="180"/>
    </row>
    <row r="11" spans="2:68" s="1" customFormat="1" ht="30" x14ac:dyDescent="0.25">
      <c r="B11" s="5" t="s">
        <v>118</v>
      </c>
      <c r="C11" s="54" t="s">
        <v>151</v>
      </c>
      <c r="D11" s="33" t="s">
        <v>85</v>
      </c>
      <c r="E11" s="33" t="s">
        <v>93</v>
      </c>
      <c r="F11" s="5" t="s">
        <v>152</v>
      </c>
      <c r="G11" s="54" t="s">
        <v>153</v>
      </c>
      <c r="H11" s="27" t="s">
        <v>96</v>
      </c>
      <c r="I11" s="192"/>
      <c r="J11" s="167" t="s">
        <v>78</v>
      </c>
      <c r="K11" s="33" t="s">
        <v>79</v>
      </c>
      <c r="L11" s="33" t="s">
        <v>79</v>
      </c>
      <c r="M11" s="109" t="s">
        <v>78</v>
      </c>
      <c r="N11" s="109" t="s">
        <v>78</v>
      </c>
      <c r="O11" s="7">
        <v>0</v>
      </c>
      <c r="P11" s="311">
        <v>0</v>
      </c>
      <c r="Q11" s="116">
        <v>0</v>
      </c>
      <c r="R11" s="109">
        <v>0</v>
      </c>
      <c r="S11" s="167" t="s">
        <v>90</v>
      </c>
      <c r="T11" s="33"/>
      <c r="U11" s="33"/>
      <c r="V11" s="33"/>
      <c r="W11" s="33" t="s">
        <v>79</v>
      </c>
      <c r="X11" s="33" t="s">
        <v>90</v>
      </c>
      <c r="Y11" s="4"/>
      <c r="Z11" s="33" t="s">
        <v>137</v>
      </c>
      <c r="AA11" s="32"/>
      <c r="AB11" s="3"/>
      <c r="AC11" s="28"/>
      <c r="AD11" s="4"/>
      <c r="AE11" s="3"/>
      <c r="AF11" s="28"/>
      <c r="AG11" s="4"/>
      <c r="AH11" s="7">
        <f t="shared" si="0"/>
        <v>0</v>
      </c>
      <c r="AI11" s="27"/>
      <c r="AJ11" s="27"/>
      <c r="AK11" s="27"/>
      <c r="AL11" s="7"/>
      <c r="AM11" s="27"/>
      <c r="AN11" s="27"/>
      <c r="AO11" s="27"/>
      <c r="AP11" s="7"/>
      <c r="AQ11" s="4"/>
      <c r="AR11" s="4"/>
      <c r="AS11" s="7"/>
      <c r="AT11" s="9"/>
      <c r="AU11" s="7"/>
      <c r="AV11" s="18"/>
      <c r="AW11" s="17"/>
      <c r="AX11" s="31"/>
      <c r="AY11" s="7"/>
      <c r="AZ11" s="17"/>
      <c r="BA11" s="17"/>
      <c r="BB11" s="17"/>
      <c r="BC11" s="27"/>
      <c r="BD11" s="7"/>
      <c r="BE11" s="17"/>
      <c r="BF11" s="17"/>
      <c r="BG11" s="31"/>
      <c r="BH11" s="7"/>
      <c r="BI11" s="17"/>
      <c r="BJ11" s="52"/>
      <c r="BK11" s="17"/>
      <c r="BL11" s="17"/>
      <c r="BM11" s="7">
        <f t="shared" si="1"/>
        <v>0</v>
      </c>
      <c r="BN11" s="53"/>
      <c r="BO11" s="7"/>
      <c r="BP11" s="187"/>
    </row>
    <row r="12" spans="2:68" s="1" customFormat="1" ht="30" x14ac:dyDescent="0.25">
      <c r="B12" s="5" t="s">
        <v>118</v>
      </c>
      <c r="C12" s="54" t="s">
        <v>154</v>
      </c>
      <c r="D12" s="33" t="s">
        <v>85</v>
      </c>
      <c r="E12" s="33" t="s">
        <v>93</v>
      </c>
      <c r="F12" s="5" t="s">
        <v>155</v>
      </c>
      <c r="G12" s="5" t="s">
        <v>156</v>
      </c>
      <c r="H12" s="27" t="s">
        <v>76</v>
      </c>
      <c r="I12" s="5" t="s">
        <v>157</v>
      </c>
      <c r="J12" s="167" t="s">
        <v>78</v>
      </c>
      <c r="K12" s="33" t="s">
        <v>79</v>
      </c>
      <c r="L12" s="33" t="s">
        <v>79</v>
      </c>
      <c r="M12" s="109" t="s">
        <v>146</v>
      </c>
      <c r="N12" s="109" t="s">
        <v>78</v>
      </c>
      <c r="O12" s="7">
        <v>0</v>
      </c>
      <c r="P12" s="311">
        <v>0</v>
      </c>
      <c r="Q12" s="116">
        <v>0</v>
      </c>
      <c r="R12" s="109">
        <v>0</v>
      </c>
      <c r="S12" s="167" t="s">
        <v>90</v>
      </c>
      <c r="T12" s="33" t="s">
        <v>91</v>
      </c>
      <c r="U12" s="33" t="s">
        <v>81</v>
      </c>
      <c r="V12" s="33" t="s">
        <v>98</v>
      </c>
      <c r="W12" s="33" t="s">
        <v>79</v>
      </c>
      <c r="X12" s="33" t="s">
        <v>90</v>
      </c>
      <c r="Y12" s="4"/>
      <c r="Z12" s="33" t="s">
        <v>137</v>
      </c>
      <c r="AA12" s="32"/>
      <c r="AB12" s="3"/>
      <c r="AC12" s="28"/>
      <c r="AD12" s="4"/>
      <c r="AE12" s="3"/>
      <c r="AF12" s="28"/>
      <c r="AG12" s="4"/>
      <c r="AH12" s="7">
        <f t="shared" si="0"/>
        <v>0</v>
      </c>
      <c r="AI12" s="27"/>
      <c r="AJ12" s="27"/>
      <c r="AK12" s="27"/>
      <c r="AL12" s="7"/>
      <c r="AM12" s="27"/>
      <c r="AN12" s="27"/>
      <c r="AO12" s="27"/>
      <c r="AP12" s="7"/>
      <c r="AQ12" s="4"/>
      <c r="AR12" s="4"/>
      <c r="AS12" s="7"/>
      <c r="AT12" s="9"/>
      <c r="AU12" s="7"/>
      <c r="AV12" s="18"/>
      <c r="AW12" s="17"/>
      <c r="AX12" s="31"/>
      <c r="AY12" s="7"/>
      <c r="AZ12" s="17"/>
      <c r="BA12" s="17"/>
      <c r="BB12" s="17" t="s">
        <v>78</v>
      </c>
      <c r="BC12" s="27" t="s">
        <v>158</v>
      </c>
      <c r="BD12" s="7">
        <v>51239658</v>
      </c>
      <c r="BE12" s="17"/>
      <c r="BF12" s="17"/>
      <c r="BG12" s="31"/>
      <c r="BH12" s="7"/>
      <c r="BI12" s="17">
        <v>45451</v>
      </c>
      <c r="BJ12" s="52"/>
      <c r="BK12" s="17" t="s">
        <v>159</v>
      </c>
      <c r="BL12" s="17" t="s">
        <v>79</v>
      </c>
      <c r="BM12" s="7">
        <f t="shared" si="1"/>
        <v>51239658</v>
      </c>
      <c r="BN12" s="53"/>
      <c r="BO12" s="7"/>
      <c r="BP12" s="32"/>
    </row>
    <row r="13" spans="2:68" s="1" customFormat="1" ht="30" x14ac:dyDescent="0.25">
      <c r="B13" s="5" t="s">
        <v>118</v>
      </c>
      <c r="C13" s="54" t="s">
        <v>160</v>
      </c>
      <c r="D13" s="33" t="s">
        <v>85</v>
      </c>
      <c r="E13" s="33" t="s">
        <v>93</v>
      </c>
      <c r="F13" s="5" t="s">
        <v>161</v>
      </c>
      <c r="G13" s="5" t="s">
        <v>162</v>
      </c>
      <c r="H13" s="27" t="s">
        <v>76</v>
      </c>
      <c r="I13" s="5" t="s">
        <v>163</v>
      </c>
      <c r="J13" s="167" t="s">
        <v>78</v>
      </c>
      <c r="K13" s="33" t="s">
        <v>79</v>
      </c>
      <c r="L13" s="33" t="s">
        <v>79</v>
      </c>
      <c r="M13" s="109" t="s">
        <v>146</v>
      </c>
      <c r="N13" s="109" t="s">
        <v>78</v>
      </c>
      <c r="O13" s="7">
        <v>0</v>
      </c>
      <c r="P13" s="311">
        <v>0</v>
      </c>
      <c r="Q13" s="116">
        <v>0</v>
      </c>
      <c r="R13" s="109">
        <v>0</v>
      </c>
      <c r="S13" s="167" t="s">
        <v>90</v>
      </c>
      <c r="T13" s="33" t="s">
        <v>91</v>
      </c>
      <c r="U13" s="33" t="s">
        <v>81</v>
      </c>
      <c r="V13" s="33" t="s">
        <v>98</v>
      </c>
      <c r="W13" s="33" t="s">
        <v>79</v>
      </c>
      <c r="X13" s="33" t="s">
        <v>90</v>
      </c>
      <c r="Y13" s="4"/>
      <c r="Z13" s="33" t="s">
        <v>137</v>
      </c>
      <c r="AA13" s="32"/>
      <c r="AB13" s="3"/>
      <c r="AC13" s="28"/>
      <c r="AD13" s="4"/>
      <c r="AE13" s="3"/>
      <c r="AF13" s="28"/>
      <c r="AG13" s="4"/>
      <c r="AH13" s="7">
        <f t="shared" si="0"/>
        <v>0</v>
      </c>
      <c r="AI13" s="27"/>
      <c r="AJ13" s="27"/>
      <c r="AK13" s="27"/>
      <c r="AL13" s="7"/>
      <c r="AM13" s="27"/>
      <c r="AN13" s="27"/>
      <c r="AO13" s="27"/>
      <c r="AP13" s="7"/>
      <c r="AQ13" s="4"/>
      <c r="AR13" s="4"/>
      <c r="AS13" s="7"/>
      <c r="AT13" s="9"/>
      <c r="AU13" s="7"/>
      <c r="AV13" s="18"/>
      <c r="AW13" s="17"/>
      <c r="AX13" s="31"/>
      <c r="AY13" s="7"/>
      <c r="AZ13" s="17"/>
      <c r="BA13" s="17"/>
      <c r="BB13" s="17" t="s">
        <v>78</v>
      </c>
      <c r="BC13" s="27" t="s">
        <v>158</v>
      </c>
      <c r="BD13" s="7">
        <v>205954398</v>
      </c>
      <c r="BE13" s="17"/>
      <c r="BF13" s="17"/>
      <c r="BG13" s="31"/>
      <c r="BH13" s="7"/>
      <c r="BI13" s="17" t="s">
        <v>164</v>
      </c>
      <c r="BJ13" s="52"/>
      <c r="BK13" s="17">
        <v>45547</v>
      </c>
      <c r="BL13" s="17" t="s">
        <v>79</v>
      </c>
      <c r="BM13" s="7">
        <f t="shared" si="1"/>
        <v>205954398</v>
      </c>
      <c r="BN13" s="53"/>
      <c r="BO13" s="7"/>
      <c r="BP13" s="32"/>
    </row>
    <row r="14" spans="2:68" s="1" customFormat="1" ht="30" x14ac:dyDescent="0.25">
      <c r="B14" s="5" t="s">
        <v>118</v>
      </c>
      <c r="C14" s="54" t="s">
        <v>119</v>
      </c>
      <c r="D14" s="33" t="s">
        <v>85</v>
      </c>
      <c r="E14" s="33" t="s">
        <v>93</v>
      </c>
      <c r="F14" s="5" t="s">
        <v>165</v>
      </c>
      <c r="G14" s="5" t="s">
        <v>121</v>
      </c>
      <c r="H14" s="27" t="s">
        <v>76</v>
      </c>
      <c r="I14" s="5" t="s">
        <v>122</v>
      </c>
      <c r="J14" s="167" t="s">
        <v>78</v>
      </c>
      <c r="K14" s="33" t="s">
        <v>79</v>
      </c>
      <c r="L14" s="33" t="s">
        <v>79</v>
      </c>
      <c r="M14" s="109" t="s">
        <v>146</v>
      </c>
      <c r="N14" s="109" t="s">
        <v>78</v>
      </c>
      <c r="O14" s="7">
        <v>0</v>
      </c>
      <c r="P14" s="311">
        <v>0</v>
      </c>
      <c r="Q14" s="116">
        <v>0</v>
      </c>
      <c r="R14" s="109">
        <v>0</v>
      </c>
      <c r="S14" s="167" t="s">
        <v>90</v>
      </c>
      <c r="T14" s="33" t="s">
        <v>91</v>
      </c>
      <c r="U14" s="33" t="s">
        <v>81</v>
      </c>
      <c r="V14" s="33" t="s">
        <v>98</v>
      </c>
      <c r="W14" s="33" t="s">
        <v>79</v>
      </c>
      <c r="X14" s="33" t="s">
        <v>90</v>
      </c>
      <c r="Y14" s="4"/>
      <c r="Z14" s="33" t="s">
        <v>137</v>
      </c>
      <c r="AA14" s="32"/>
      <c r="AB14" s="3"/>
      <c r="AC14" s="28"/>
      <c r="AD14" s="4"/>
      <c r="AE14" s="3"/>
      <c r="AF14" s="28"/>
      <c r="AG14" s="4"/>
      <c r="AH14" s="7">
        <f t="shared" si="0"/>
        <v>0</v>
      </c>
      <c r="AI14" s="27"/>
      <c r="AJ14" s="27"/>
      <c r="AK14" s="27"/>
      <c r="AL14" s="7"/>
      <c r="AM14" s="27"/>
      <c r="AN14" s="27"/>
      <c r="AO14" s="27"/>
      <c r="AP14" s="7"/>
      <c r="AQ14" s="4"/>
      <c r="AR14" s="4"/>
      <c r="AS14" s="7"/>
      <c r="AT14" s="9"/>
      <c r="AU14" s="7"/>
      <c r="AV14" s="18"/>
      <c r="AW14" s="17"/>
      <c r="AX14" s="31"/>
      <c r="AY14" s="7"/>
      <c r="AZ14" s="17"/>
      <c r="BA14" s="17"/>
      <c r="BB14" s="17"/>
      <c r="BC14" s="27"/>
      <c r="BD14" s="7"/>
      <c r="BE14" s="17"/>
      <c r="BF14" s="17"/>
      <c r="BG14" s="31"/>
      <c r="BH14" s="7"/>
      <c r="BI14" s="17"/>
      <c r="BJ14" s="52"/>
      <c r="BK14" s="17"/>
      <c r="BL14" s="17"/>
      <c r="BM14" s="7">
        <f t="shared" si="1"/>
        <v>0</v>
      </c>
      <c r="BN14" s="53"/>
      <c r="BO14" s="7"/>
      <c r="BP14" s="32"/>
    </row>
    <row r="15" spans="2:68" s="1" customFormat="1" ht="30" x14ac:dyDescent="0.25">
      <c r="B15" s="5" t="s">
        <v>118</v>
      </c>
      <c r="C15" s="54" t="s">
        <v>166</v>
      </c>
      <c r="D15" s="33" t="s">
        <v>85</v>
      </c>
      <c r="E15" s="33" t="s">
        <v>93</v>
      </c>
      <c r="F15" s="5" t="s">
        <v>167</v>
      </c>
      <c r="G15" s="5" t="s">
        <v>168</v>
      </c>
      <c r="H15" s="27" t="s">
        <v>76</v>
      </c>
      <c r="I15" s="5" t="s">
        <v>169</v>
      </c>
      <c r="J15" s="167" t="s">
        <v>78</v>
      </c>
      <c r="K15" s="33" t="s">
        <v>79</v>
      </c>
      <c r="L15" s="33" t="s">
        <v>79</v>
      </c>
      <c r="M15" s="109" t="s">
        <v>146</v>
      </c>
      <c r="N15" s="109" t="s">
        <v>78</v>
      </c>
      <c r="O15" s="7">
        <v>0</v>
      </c>
      <c r="P15" s="311">
        <v>0</v>
      </c>
      <c r="Q15" s="116">
        <v>0</v>
      </c>
      <c r="R15" s="109">
        <v>0</v>
      </c>
      <c r="S15" s="167" t="s">
        <v>90</v>
      </c>
      <c r="T15" s="33" t="s">
        <v>91</v>
      </c>
      <c r="U15" s="33" t="s">
        <v>81</v>
      </c>
      <c r="V15" s="33" t="s">
        <v>98</v>
      </c>
      <c r="W15" s="33" t="s">
        <v>79</v>
      </c>
      <c r="X15" s="33" t="s">
        <v>90</v>
      </c>
      <c r="Y15" s="4"/>
      <c r="Z15" s="33" t="s">
        <v>137</v>
      </c>
      <c r="AA15" s="32"/>
      <c r="AB15" s="3"/>
      <c r="AC15" s="28"/>
      <c r="AD15" s="4"/>
      <c r="AE15" s="3"/>
      <c r="AF15" s="28"/>
      <c r="AG15" s="4"/>
      <c r="AH15" s="7">
        <f t="shared" si="0"/>
        <v>0</v>
      </c>
      <c r="AI15" s="27"/>
      <c r="AJ15" s="27"/>
      <c r="AK15" s="27"/>
      <c r="AL15" s="7"/>
      <c r="AM15" s="27"/>
      <c r="AN15" s="27"/>
      <c r="AO15" s="27"/>
      <c r="AP15" s="7"/>
      <c r="AQ15" s="4"/>
      <c r="AR15" s="4"/>
      <c r="AS15" s="7"/>
      <c r="AT15" s="9"/>
      <c r="AU15" s="7"/>
      <c r="AV15" s="18"/>
      <c r="AW15" s="17"/>
      <c r="AX15" s="31"/>
      <c r="AY15" s="7"/>
      <c r="AZ15" s="17"/>
      <c r="BA15" s="17"/>
      <c r="BB15" s="17"/>
      <c r="BC15" s="27"/>
      <c r="BD15" s="7"/>
      <c r="BE15" s="17"/>
      <c r="BF15" s="17"/>
      <c r="BG15" s="31"/>
      <c r="BH15" s="7"/>
      <c r="BI15" s="17"/>
      <c r="BJ15" s="52"/>
      <c r="BK15" s="17"/>
      <c r="BL15" s="17"/>
      <c r="BM15" s="7">
        <f t="shared" si="1"/>
        <v>0</v>
      </c>
      <c r="BN15" s="53"/>
      <c r="BO15" s="7"/>
      <c r="BP15" s="32"/>
    </row>
    <row r="16" spans="2:68" s="1" customFormat="1" ht="30" x14ac:dyDescent="0.25">
      <c r="B16" s="5" t="s">
        <v>118</v>
      </c>
      <c r="C16" s="54" t="s">
        <v>170</v>
      </c>
      <c r="D16" s="33" t="s">
        <v>85</v>
      </c>
      <c r="E16" s="33" t="s">
        <v>93</v>
      </c>
      <c r="F16" s="5" t="s">
        <v>171</v>
      </c>
      <c r="G16" s="192"/>
      <c r="H16" s="27" t="s">
        <v>96</v>
      </c>
      <c r="I16" s="192"/>
      <c r="J16" s="167" t="s">
        <v>78</v>
      </c>
      <c r="K16" s="33" t="s">
        <v>79</v>
      </c>
      <c r="L16" s="33" t="s">
        <v>79</v>
      </c>
      <c r="M16" s="109" t="s">
        <v>78</v>
      </c>
      <c r="N16" s="109" t="s">
        <v>78</v>
      </c>
      <c r="O16" s="7">
        <v>0</v>
      </c>
      <c r="P16" s="311">
        <v>0</v>
      </c>
      <c r="Q16" s="116">
        <v>0</v>
      </c>
      <c r="R16" s="109">
        <v>0</v>
      </c>
      <c r="S16" s="167" t="s">
        <v>90</v>
      </c>
      <c r="T16" s="33"/>
      <c r="U16" s="33"/>
      <c r="V16" s="33"/>
      <c r="W16" s="33" t="s">
        <v>79</v>
      </c>
      <c r="X16" s="33" t="s">
        <v>90</v>
      </c>
      <c r="Y16" s="4"/>
      <c r="Z16" s="33" t="s">
        <v>137</v>
      </c>
      <c r="AA16" s="32"/>
      <c r="AB16" s="3"/>
      <c r="AC16" s="28"/>
      <c r="AD16" s="4"/>
      <c r="AE16" s="3"/>
      <c r="AF16" s="28"/>
      <c r="AG16" s="4"/>
      <c r="AH16" s="7">
        <f t="shared" si="0"/>
        <v>0</v>
      </c>
      <c r="AI16" s="27"/>
      <c r="AJ16" s="27"/>
      <c r="AK16" s="27"/>
      <c r="AL16" s="7"/>
      <c r="AM16" s="27"/>
      <c r="AN16" s="27"/>
      <c r="AO16" s="27"/>
      <c r="AP16" s="7"/>
      <c r="AQ16" s="4"/>
      <c r="AR16" s="4"/>
      <c r="AS16" s="7"/>
      <c r="AT16" s="9"/>
      <c r="AU16" s="7"/>
      <c r="AV16" s="18"/>
      <c r="AW16" s="17"/>
      <c r="AX16" s="31"/>
      <c r="AY16" s="7"/>
      <c r="AZ16" s="17"/>
      <c r="BA16" s="17"/>
      <c r="BB16" s="17"/>
      <c r="BC16" s="27"/>
      <c r="BD16" s="7"/>
      <c r="BE16" s="17"/>
      <c r="BF16" s="17"/>
      <c r="BG16" s="31"/>
      <c r="BH16" s="7"/>
      <c r="BI16" s="17"/>
      <c r="BJ16" s="52"/>
      <c r="BK16" s="17"/>
      <c r="BL16" s="17"/>
      <c r="BM16" s="7">
        <f t="shared" si="1"/>
        <v>0</v>
      </c>
      <c r="BN16" s="53"/>
      <c r="BO16" s="7"/>
      <c r="BP16" s="32"/>
    </row>
    <row r="17" spans="2:68" s="1" customFormat="1" ht="30" x14ac:dyDescent="0.25">
      <c r="B17" s="5" t="s">
        <v>118</v>
      </c>
      <c r="C17" s="54" t="s">
        <v>172</v>
      </c>
      <c r="D17" s="33" t="s">
        <v>85</v>
      </c>
      <c r="E17" s="33" t="s">
        <v>93</v>
      </c>
      <c r="F17" s="5" t="s">
        <v>173</v>
      </c>
      <c r="G17" s="192"/>
      <c r="H17" s="27" t="s">
        <v>96</v>
      </c>
      <c r="I17" s="192"/>
      <c r="J17" s="167" t="s">
        <v>133</v>
      </c>
      <c r="K17" s="33" t="s">
        <v>90</v>
      </c>
      <c r="L17" s="33" t="s">
        <v>90</v>
      </c>
      <c r="M17" s="170" t="s">
        <v>78</v>
      </c>
      <c r="N17" s="170" t="s">
        <v>78</v>
      </c>
      <c r="O17" s="170">
        <v>0</v>
      </c>
      <c r="P17" s="404">
        <v>150000000</v>
      </c>
      <c r="Q17" s="397">
        <v>541</v>
      </c>
      <c r="R17" s="170"/>
      <c r="S17" s="167" t="s">
        <v>90</v>
      </c>
      <c r="T17" s="33"/>
      <c r="U17" s="33" t="s">
        <v>141</v>
      </c>
      <c r="V17" s="33" t="s">
        <v>141</v>
      </c>
      <c r="W17" s="33" t="s">
        <v>79</v>
      </c>
      <c r="X17" s="33" t="s">
        <v>90</v>
      </c>
      <c r="Y17" s="4"/>
      <c r="Z17" s="33" t="s">
        <v>137</v>
      </c>
      <c r="AA17" s="32"/>
      <c r="AB17" s="3"/>
      <c r="AC17" s="28"/>
      <c r="AD17" s="4"/>
      <c r="AE17" s="3"/>
      <c r="AF17" s="28"/>
      <c r="AG17" s="4"/>
      <c r="AH17" s="7">
        <f t="shared" si="0"/>
        <v>0</v>
      </c>
      <c r="AI17" s="27"/>
      <c r="AJ17" s="27"/>
      <c r="AK17" s="27"/>
      <c r="AL17" s="7"/>
      <c r="AM17" s="27"/>
      <c r="AN17" s="27"/>
      <c r="AO17" s="27"/>
      <c r="AP17" s="7"/>
      <c r="AQ17" s="4"/>
      <c r="AR17" s="4"/>
      <c r="AS17" s="7"/>
      <c r="AT17" s="9"/>
      <c r="AU17" s="7"/>
      <c r="AV17" s="18"/>
      <c r="AW17" s="17"/>
      <c r="AX17" s="31"/>
      <c r="AY17" s="7"/>
      <c r="AZ17" s="17"/>
      <c r="BA17" s="17"/>
      <c r="BB17" s="17"/>
      <c r="BC17" s="27"/>
      <c r="BD17" s="7"/>
      <c r="BE17" s="17"/>
      <c r="BF17" s="17"/>
      <c r="BG17" s="31"/>
      <c r="BH17" s="7"/>
      <c r="BI17" s="17"/>
      <c r="BJ17" s="52"/>
      <c r="BK17" s="17"/>
      <c r="BL17" s="17"/>
      <c r="BM17" s="7">
        <f t="shared" si="1"/>
        <v>0</v>
      </c>
      <c r="BN17" s="53"/>
      <c r="BO17" s="7"/>
      <c r="BP17" s="32"/>
    </row>
    <row r="18" spans="2:68" s="1" customFormat="1" ht="30" x14ac:dyDescent="0.25">
      <c r="B18" s="5" t="s">
        <v>118</v>
      </c>
      <c r="C18" s="54" t="s">
        <v>174</v>
      </c>
      <c r="D18" s="33" t="s">
        <v>85</v>
      </c>
      <c r="E18" s="33" t="s">
        <v>93</v>
      </c>
      <c r="F18" s="5" t="s">
        <v>175</v>
      </c>
      <c r="G18" s="192"/>
      <c r="H18" s="27" t="s">
        <v>96</v>
      </c>
      <c r="I18" s="192"/>
      <c r="J18" s="167" t="s">
        <v>78</v>
      </c>
      <c r="K18" s="33" t="s">
        <v>79</v>
      </c>
      <c r="L18" s="33" t="s">
        <v>79</v>
      </c>
      <c r="M18" s="109" t="s">
        <v>78</v>
      </c>
      <c r="N18" s="109" t="s">
        <v>78</v>
      </c>
      <c r="O18" s="7">
        <v>0</v>
      </c>
      <c r="P18" s="311">
        <v>0</v>
      </c>
      <c r="Q18" s="116"/>
      <c r="R18" s="109"/>
      <c r="S18" s="167" t="s">
        <v>90</v>
      </c>
      <c r="T18" s="33"/>
      <c r="U18" s="33" t="s">
        <v>141</v>
      </c>
      <c r="V18" s="33" t="s">
        <v>141</v>
      </c>
      <c r="W18" s="33" t="s">
        <v>79</v>
      </c>
      <c r="X18" s="33" t="s">
        <v>90</v>
      </c>
      <c r="Y18" s="4"/>
      <c r="Z18" s="33" t="s">
        <v>137</v>
      </c>
      <c r="AA18" s="32"/>
      <c r="AB18" s="3"/>
      <c r="AC18" s="28"/>
      <c r="AD18" s="4"/>
      <c r="AE18" s="3"/>
      <c r="AF18" s="28"/>
      <c r="AG18" s="4"/>
      <c r="AH18" s="7">
        <f t="shared" si="0"/>
        <v>0</v>
      </c>
      <c r="AI18" s="27"/>
      <c r="AJ18" s="27"/>
      <c r="AK18" s="27"/>
      <c r="AL18" s="7"/>
      <c r="AM18" s="27"/>
      <c r="AN18" s="27"/>
      <c r="AO18" s="27"/>
      <c r="AP18" s="7"/>
      <c r="AQ18" s="4"/>
      <c r="AR18" s="4"/>
      <c r="AS18" s="7"/>
      <c r="AT18" s="9"/>
      <c r="AU18" s="7"/>
      <c r="AV18" s="18"/>
      <c r="AW18" s="17"/>
      <c r="AX18" s="31"/>
      <c r="AY18" s="7"/>
      <c r="AZ18" s="17"/>
      <c r="BA18" s="17"/>
      <c r="BB18" s="17"/>
      <c r="BC18" s="27"/>
      <c r="BD18" s="7"/>
      <c r="BE18" s="17"/>
      <c r="BF18" s="17"/>
      <c r="BG18" s="31"/>
      <c r="BH18" s="7"/>
      <c r="BI18" s="17"/>
      <c r="BJ18" s="52"/>
      <c r="BK18" s="17"/>
      <c r="BL18" s="17"/>
      <c r="BM18" s="7">
        <f t="shared" si="1"/>
        <v>0</v>
      </c>
      <c r="BN18" s="53"/>
      <c r="BO18" s="7"/>
      <c r="BP18" s="32"/>
    </row>
    <row r="19" spans="2:68" s="1" customFormat="1" ht="30" x14ac:dyDescent="0.25">
      <c r="B19" s="5" t="s">
        <v>118</v>
      </c>
      <c r="C19" s="54" t="s">
        <v>176</v>
      </c>
      <c r="D19" s="33" t="s">
        <v>85</v>
      </c>
      <c r="E19" s="33" t="s">
        <v>93</v>
      </c>
      <c r="F19" s="5" t="s">
        <v>177</v>
      </c>
      <c r="G19" s="192"/>
      <c r="H19" s="27" t="s">
        <v>96</v>
      </c>
      <c r="I19" s="192"/>
      <c r="J19" s="167" t="s">
        <v>78</v>
      </c>
      <c r="K19" s="33" t="s">
        <v>79</v>
      </c>
      <c r="L19" s="33" t="s">
        <v>79</v>
      </c>
      <c r="M19" s="109" t="s">
        <v>78</v>
      </c>
      <c r="N19" s="109" t="s">
        <v>78</v>
      </c>
      <c r="O19" s="7">
        <v>0</v>
      </c>
      <c r="P19" s="311">
        <v>0</v>
      </c>
      <c r="Q19" s="116"/>
      <c r="R19" s="109"/>
      <c r="S19" s="167" t="s">
        <v>90</v>
      </c>
      <c r="T19" s="33"/>
      <c r="U19" s="33" t="s">
        <v>141</v>
      </c>
      <c r="V19" s="33" t="s">
        <v>141</v>
      </c>
      <c r="W19" s="33" t="s">
        <v>79</v>
      </c>
      <c r="X19" s="33" t="s">
        <v>90</v>
      </c>
      <c r="Y19" s="4"/>
      <c r="Z19" s="33" t="s">
        <v>137</v>
      </c>
      <c r="AA19" s="32"/>
      <c r="AB19" s="3"/>
      <c r="AC19" s="28"/>
      <c r="AD19" s="4"/>
      <c r="AE19" s="3"/>
      <c r="AF19" s="28"/>
      <c r="AG19" s="4"/>
      <c r="AH19" s="7">
        <f t="shared" si="0"/>
        <v>0</v>
      </c>
      <c r="AI19" s="27"/>
      <c r="AJ19" s="27"/>
      <c r="AK19" s="27"/>
      <c r="AL19" s="7"/>
      <c r="AM19" s="27"/>
      <c r="AN19" s="27"/>
      <c r="AO19" s="27"/>
      <c r="AP19" s="7"/>
      <c r="AQ19" s="4"/>
      <c r="AR19" s="4"/>
      <c r="AS19" s="7"/>
      <c r="AT19" s="9"/>
      <c r="AU19" s="7"/>
      <c r="AV19" s="18"/>
      <c r="AW19" s="17"/>
      <c r="AX19" s="31"/>
      <c r="AY19" s="7"/>
      <c r="AZ19" s="17"/>
      <c r="BA19" s="17"/>
      <c r="BB19" s="17"/>
      <c r="BC19" s="27"/>
      <c r="BD19" s="7"/>
      <c r="BE19" s="17"/>
      <c r="BF19" s="17"/>
      <c r="BG19" s="31"/>
      <c r="BH19" s="7"/>
      <c r="BI19" s="17"/>
      <c r="BJ19" s="52"/>
      <c r="BK19" s="17"/>
      <c r="BL19" s="17"/>
      <c r="BM19" s="7">
        <f t="shared" si="1"/>
        <v>0</v>
      </c>
      <c r="BN19" s="53"/>
      <c r="BO19" s="7"/>
      <c r="BP19" s="32"/>
    </row>
    <row r="20" spans="2:68" s="1" customFormat="1" ht="30" x14ac:dyDescent="0.25">
      <c r="B20" s="5" t="s">
        <v>118</v>
      </c>
      <c r="C20" s="54" t="s">
        <v>178</v>
      </c>
      <c r="D20" s="33" t="s">
        <v>85</v>
      </c>
      <c r="E20" s="33" t="s">
        <v>93</v>
      </c>
      <c r="F20" s="5" t="s">
        <v>179</v>
      </c>
      <c r="G20" s="192"/>
      <c r="H20" s="27" t="s">
        <v>96</v>
      </c>
      <c r="I20" s="192"/>
      <c r="J20" s="167" t="s">
        <v>78</v>
      </c>
      <c r="K20" s="33" t="s">
        <v>79</v>
      </c>
      <c r="L20" s="33" t="s">
        <v>79</v>
      </c>
      <c r="M20" s="109" t="s">
        <v>78</v>
      </c>
      <c r="N20" s="109" t="s">
        <v>78</v>
      </c>
      <c r="O20" s="7">
        <v>0</v>
      </c>
      <c r="P20" s="311">
        <v>0</v>
      </c>
      <c r="Q20" s="116"/>
      <c r="R20" s="109"/>
      <c r="S20" s="167" t="s">
        <v>90</v>
      </c>
      <c r="T20" s="33"/>
      <c r="U20" s="33" t="s">
        <v>141</v>
      </c>
      <c r="V20" s="33" t="s">
        <v>141</v>
      </c>
      <c r="W20" s="33" t="s">
        <v>79</v>
      </c>
      <c r="X20" s="33" t="s">
        <v>90</v>
      </c>
      <c r="Y20" s="4"/>
      <c r="Z20" s="33" t="s">
        <v>137</v>
      </c>
      <c r="AA20" s="32"/>
      <c r="AB20" s="3"/>
      <c r="AC20" s="28"/>
      <c r="AD20" s="4"/>
      <c r="AE20" s="3"/>
      <c r="AF20" s="28"/>
      <c r="AG20" s="4"/>
      <c r="AH20" s="7">
        <f t="shared" si="0"/>
        <v>0</v>
      </c>
      <c r="AI20" s="27"/>
      <c r="AJ20" s="27"/>
      <c r="AK20" s="27"/>
      <c r="AL20" s="7"/>
      <c r="AM20" s="27"/>
      <c r="AN20" s="27"/>
      <c r="AO20" s="27"/>
      <c r="AP20" s="7"/>
      <c r="AQ20" s="4"/>
      <c r="AR20" s="4"/>
      <c r="AS20" s="7"/>
      <c r="AT20" s="9"/>
      <c r="AU20" s="7"/>
      <c r="AV20" s="18"/>
      <c r="AW20" s="17"/>
      <c r="AX20" s="31"/>
      <c r="AY20" s="7"/>
      <c r="AZ20" s="17"/>
      <c r="BA20" s="17"/>
      <c r="BB20" s="17"/>
      <c r="BC20" s="27"/>
      <c r="BD20" s="7"/>
      <c r="BE20" s="17"/>
      <c r="BF20" s="17"/>
      <c r="BG20" s="31"/>
      <c r="BH20" s="7"/>
      <c r="BI20" s="17"/>
      <c r="BJ20" s="52"/>
      <c r="BK20" s="17"/>
      <c r="BL20" s="17"/>
      <c r="BM20" s="7">
        <f t="shared" si="1"/>
        <v>0</v>
      </c>
      <c r="BN20" s="53"/>
      <c r="BO20" s="7"/>
      <c r="BP20" s="32"/>
    </row>
    <row r="21" spans="2:68" s="1" customFormat="1" ht="30" x14ac:dyDescent="0.25">
      <c r="B21" s="5" t="s">
        <v>118</v>
      </c>
      <c r="C21" s="54" t="s">
        <v>180</v>
      </c>
      <c r="D21" s="33" t="s">
        <v>85</v>
      </c>
      <c r="E21" s="33" t="s">
        <v>93</v>
      </c>
      <c r="F21" s="5" t="s">
        <v>181</v>
      </c>
      <c r="G21" s="192"/>
      <c r="H21" s="27" t="s">
        <v>96</v>
      </c>
      <c r="I21" s="192"/>
      <c r="J21" s="167" t="s">
        <v>78</v>
      </c>
      <c r="K21" s="33" t="s">
        <v>79</v>
      </c>
      <c r="L21" s="33" t="s">
        <v>79</v>
      </c>
      <c r="M21" s="109" t="s">
        <v>78</v>
      </c>
      <c r="N21" s="109" t="s">
        <v>78</v>
      </c>
      <c r="O21" s="7">
        <v>0</v>
      </c>
      <c r="P21" s="311">
        <v>0</v>
      </c>
      <c r="Q21" s="116"/>
      <c r="R21" s="109"/>
      <c r="S21" s="167" t="s">
        <v>90</v>
      </c>
      <c r="T21" s="33"/>
      <c r="U21" s="33" t="s">
        <v>141</v>
      </c>
      <c r="V21" s="33" t="s">
        <v>141</v>
      </c>
      <c r="W21" s="33" t="s">
        <v>79</v>
      </c>
      <c r="X21" s="33" t="s">
        <v>90</v>
      </c>
      <c r="Y21" s="4"/>
      <c r="Z21" s="33" t="s">
        <v>137</v>
      </c>
      <c r="AA21" s="32"/>
      <c r="AB21" s="3"/>
      <c r="AC21" s="28"/>
      <c r="AD21" s="4"/>
      <c r="AE21" s="3"/>
      <c r="AF21" s="28"/>
      <c r="AG21" s="4"/>
      <c r="AH21" s="7">
        <f t="shared" si="0"/>
        <v>0</v>
      </c>
      <c r="AI21" s="27"/>
      <c r="AJ21" s="27"/>
      <c r="AK21" s="27"/>
      <c r="AL21" s="7"/>
      <c r="AM21" s="27"/>
      <c r="AN21" s="27"/>
      <c r="AO21" s="27"/>
      <c r="AP21" s="7"/>
      <c r="AQ21" s="4"/>
      <c r="AR21" s="4"/>
      <c r="AS21" s="7"/>
      <c r="AT21" s="9"/>
      <c r="AU21" s="7"/>
      <c r="AV21" s="18"/>
      <c r="AW21" s="17"/>
      <c r="AX21" s="31"/>
      <c r="AY21" s="7"/>
      <c r="AZ21" s="17"/>
      <c r="BA21" s="17"/>
      <c r="BB21" s="17"/>
      <c r="BC21" s="27"/>
      <c r="BD21" s="7"/>
      <c r="BE21" s="17"/>
      <c r="BF21" s="17"/>
      <c r="BG21" s="31"/>
      <c r="BH21" s="7"/>
      <c r="BI21" s="17"/>
      <c r="BJ21" s="52"/>
      <c r="BK21" s="17"/>
      <c r="BL21" s="17"/>
      <c r="BM21" s="7">
        <f t="shared" si="1"/>
        <v>0</v>
      </c>
      <c r="BN21" s="53"/>
      <c r="BO21" s="7"/>
      <c r="BP21" s="32"/>
    </row>
    <row r="22" spans="2:68" s="1" customFormat="1" ht="60" x14ac:dyDescent="0.25">
      <c r="B22" s="5" t="s">
        <v>118</v>
      </c>
      <c r="C22" s="54" t="s">
        <v>172</v>
      </c>
      <c r="D22" s="33" t="s">
        <v>85</v>
      </c>
      <c r="E22" s="33" t="s">
        <v>93</v>
      </c>
      <c r="F22" s="5" t="s">
        <v>182</v>
      </c>
      <c r="G22" s="5"/>
      <c r="H22" s="27" t="s">
        <v>96</v>
      </c>
      <c r="I22" s="5"/>
      <c r="J22" s="167" t="s">
        <v>183</v>
      </c>
      <c r="K22" s="33" t="s">
        <v>90</v>
      </c>
      <c r="L22" s="33" t="s">
        <v>90</v>
      </c>
      <c r="M22" s="62" t="s">
        <v>96</v>
      </c>
      <c r="N22" s="62" t="s">
        <v>140</v>
      </c>
      <c r="O22" s="62">
        <v>109000000</v>
      </c>
      <c r="P22" s="174">
        <f>+Q22*R22</f>
        <v>3016738234.1498709</v>
      </c>
      <c r="Q22" s="65">
        <v>1903</v>
      </c>
      <c r="R22" s="62">
        <f>+R7</f>
        <v>1585253.9328165376</v>
      </c>
      <c r="S22" s="167" t="s">
        <v>90</v>
      </c>
      <c r="T22" s="33"/>
      <c r="U22" s="33" t="s">
        <v>141</v>
      </c>
      <c r="V22" s="33" t="s">
        <v>141</v>
      </c>
      <c r="W22" s="33" t="s">
        <v>79</v>
      </c>
      <c r="X22" s="33" t="s">
        <v>90</v>
      </c>
      <c r="Y22" s="4"/>
      <c r="Z22" s="33" t="s">
        <v>137</v>
      </c>
      <c r="AA22" s="32"/>
      <c r="AB22" s="63"/>
      <c r="AC22" s="28"/>
      <c r="AD22" s="4"/>
      <c r="AE22" s="63"/>
      <c r="AF22" s="28"/>
      <c r="AG22" s="4"/>
      <c r="AH22" s="62">
        <f t="shared" si="0"/>
        <v>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f t="shared" si="1"/>
        <v>0</v>
      </c>
      <c r="BN22" s="69"/>
      <c r="BO22" s="62"/>
      <c r="BP22" s="32"/>
    </row>
    <row r="23" spans="2:68" s="1" customFormat="1" ht="30" x14ac:dyDescent="0.25">
      <c r="B23" s="5" t="s">
        <v>118</v>
      </c>
      <c r="C23" s="54" t="s">
        <v>184</v>
      </c>
      <c r="D23" s="33" t="s">
        <v>85</v>
      </c>
      <c r="E23" s="33" t="s">
        <v>93</v>
      </c>
      <c r="F23" s="54" t="s">
        <v>185</v>
      </c>
      <c r="G23" s="5" t="s">
        <v>186</v>
      </c>
      <c r="H23" s="27" t="s">
        <v>114</v>
      </c>
      <c r="I23" s="5" t="s">
        <v>187</v>
      </c>
      <c r="J23" s="167" t="s">
        <v>78</v>
      </c>
      <c r="K23" s="33" t="s">
        <v>79</v>
      </c>
      <c r="L23" s="33" t="s">
        <v>79</v>
      </c>
      <c r="M23" s="109" t="s">
        <v>78</v>
      </c>
      <c r="N23" s="109" t="s">
        <v>78</v>
      </c>
      <c r="O23" s="7">
        <v>0</v>
      </c>
      <c r="P23" s="311">
        <v>0</v>
      </c>
      <c r="Q23" s="116">
        <v>0</v>
      </c>
      <c r="R23" s="109">
        <v>0</v>
      </c>
      <c r="S23" s="167" t="s">
        <v>90</v>
      </c>
      <c r="T23" s="33"/>
      <c r="U23" s="33" t="s">
        <v>141</v>
      </c>
      <c r="V23" s="33" t="s">
        <v>141</v>
      </c>
      <c r="W23" s="33" t="s">
        <v>79</v>
      </c>
      <c r="X23" s="33" t="s">
        <v>90</v>
      </c>
      <c r="Y23" s="4"/>
      <c r="Z23" s="33" t="s">
        <v>137</v>
      </c>
      <c r="AA23" s="32"/>
      <c r="AB23" s="3"/>
      <c r="AC23" s="28"/>
      <c r="AD23" s="4"/>
      <c r="AE23" s="3"/>
      <c r="AF23" s="28"/>
      <c r="AG23" s="4"/>
      <c r="AH23" s="7">
        <f t="shared" si="0"/>
        <v>0</v>
      </c>
      <c r="AI23" s="27"/>
      <c r="AJ23" s="27"/>
      <c r="AK23" s="27"/>
      <c r="AL23" s="7"/>
      <c r="AM23" s="27"/>
      <c r="AN23" s="27"/>
      <c r="AO23" s="27"/>
      <c r="AP23" s="7"/>
      <c r="AQ23" s="4"/>
      <c r="AR23" s="4"/>
      <c r="AS23" s="7"/>
      <c r="AT23" s="9"/>
      <c r="AU23" s="7"/>
      <c r="AV23" s="18"/>
      <c r="AW23" s="17"/>
      <c r="AX23" s="31"/>
      <c r="AY23" s="7"/>
      <c r="AZ23" s="17"/>
      <c r="BA23" s="17"/>
      <c r="BB23" s="17"/>
      <c r="BC23" s="27"/>
      <c r="BD23" s="7"/>
      <c r="BE23" s="17"/>
      <c r="BF23" s="17"/>
      <c r="BG23" s="31"/>
      <c r="BH23" s="7"/>
      <c r="BI23" s="17"/>
      <c r="BJ23" s="52"/>
      <c r="BK23" s="17"/>
      <c r="BL23" s="17"/>
      <c r="BM23" s="7">
        <f t="shared" si="1"/>
        <v>0</v>
      </c>
      <c r="BN23" s="53"/>
      <c r="BO23" s="7"/>
      <c r="BP23" s="32"/>
    </row>
    <row r="24" spans="2:68" s="1" customFormat="1" ht="30" x14ac:dyDescent="0.25">
      <c r="B24" s="5" t="s">
        <v>118</v>
      </c>
      <c r="C24" s="54" t="s">
        <v>188</v>
      </c>
      <c r="D24" s="33" t="s">
        <v>85</v>
      </c>
      <c r="E24" s="33" t="s">
        <v>93</v>
      </c>
      <c r="F24" s="5" t="s">
        <v>189</v>
      </c>
      <c r="G24" s="5" t="s">
        <v>190</v>
      </c>
      <c r="H24" s="27" t="s">
        <v>114</v>
      </c>
      <c r="I24" s="5" t="s">
        <v>191</v>
      </c>
      <c r="J24" s="167" t="s">
        <v>78</v>
      </c>
      <c r="K24" s="33" t="s">
        <v>79</v>
      </c>
      <c r="L24" s="33" t="s">
        <v>79</v>
      </c>
      <c r="M24" s="109" t="s">
        <v>78</v>
      </c>
      <c r="N24" s="109" t="s">
        <v>78</v>
      </c>
      <c r="O24" s="7">
        <v>0</v>
      </c>
      <c r="P24" s="311">
        <v>0</v>
      </c>
      <c r="Q24" s="116">
        <v>0</v>
      </c>
      <c r="R24" s="109">
        <v>0</v>
      </c>
      <c r="S24" s="167" t="s">
        <v>90</v>
      </c>
      <c r="T24" s="33"/>
      <c r="U24" s="33" t="s">
        <v>141</v>
      </c>
      <c r="V24" s="33" t="s">
        <v>141</v>
      </c>
      <c r="W24" s="33" t="s">
        <v>79</v>
      </c>
      <c r="X24" s="33" t="s">
        <v>90</v>
      </c>
      <c r="Y24" s="4"/>
      <c r="Z24" s="33" t="s">
        <v>137</v>
      </c>
      <c r="AA24" s="32"/>
      <c r="AB24" s="3"/>
      <c r="AC24" s="28"/>
      <c r="AD24" s="4"/>
      <c r="AE24" s="3"/>
      <c r="AF24" s="28"/>
      <c r="AG24" s="4"/>
      <c r="AH24" s="7">
        <f t="shared" ref="AH24:AH26" si="2">+AB24+AE24</f>
        <v>0</v>
      </c>
      <c r="AI24" s="27"/>
      <c r="AJ24" s="27"/>
      <c r="AK24" s="27"/>
      <c r="AL24" s="7"/>
      <c r="AM24" s="27"/>
      <c r="AN24" s="27"/>
      <c r="AO24" s="27"/>
      <c r="AP24" s="7"/>
      <c r="AQ24" s="4"/>
      <c r="AR24" s="4"/>
      <c r="AS24" s="7"/>
      <c r="AT24" s="9"/>
      <c r="AU24" s="7"/>
      <c r="AV24" s="18"/>
      <c r="AW24" s="17"/>
      <c r="AX24" s="31"/>
      <c r="AY24" s="7"/>
      <c r="AZ24" s="17"/>
      <c r="BA24" s="17"/>
      <c r="BB24" s="17"/>
      <c r="BC24" s="27"/>
      <c r="BD24" s="7"/>
      <c r="BE24" s="17"/>
      <c r="BF24" s="17"/>
      <c r="BG24" s="31"/>
      <c r="BH24" s="7"/>
      <c r="BI24" s="17"/>
      <c r="BJ24" s="52"/>
      <c r="BK24" s="17"/>
      <c r="BL24" s="17"/>
      <c r="BM24" s="7">
        <f t="shared" ref="BM24:BM26" si="3">+AY24+BD24+BH24</f>
        <v>0</v>
      </c>
      <c r="BN24" s="53"/>
      <c r="BO24" s="7"/>
      <c r="BP24" s="32"/>
    </row>
    <row r="25" spans="2:68" s="1" customFormat="1" ht="30" x14ac:dyDescent="0.25">
      <c r="B25" s="5" t="s">
        <v>118</v>
      </c>
      <c r="C25" s="54" t="s">
        <v>192</v>
      </c>
      <c r="D25" s="33" t="s">
        <v>85</v>
      </c>
      <c r="E25" s="33" t="s">
        <v>193</v>
      </c>
      <c r="F25" s="5" t="s">
        <v>194</v>
      </c>
      <c r="G25" s="5" t="s">
        <v>195</v>
      </c>
      <c r="H25" s="27" t="s">
        <v>114</v>
      </c>
      <c r="I25" s="5" t="s">
        <v>196</v>
      </c>
      <c r="J25" s="167" t="s">
        <v>78</v>
      </c>
      <c r="K25" s="33" t="s">
        <v>79</v>
      </c>
      <c r="L25" s="33" t="s">
        <v>79</v>
      </c>
      <c r="M25" s="109" t="s">
        <v>78</v>
      </c>
      <c r="N25" s="109" t="s">
        <v>78</v>
      </c>
      <c r="O25" s="7">
        <v>0</v>
      </c>
      <c r="P25" s="311">
        <v>0</v>
      </c>
      <c r="Q25" s="116">
        <v>0</v>
      </c>
      <c r="R25" s="109">
        <v>0</v>
      </c>
      <c r="S25" s="167" t="s">
        <v>90</v>
      </c>
      <c r="T25" s="33"/>
      <c r="U25" s="33" t="s">
        <v>141</v>
      </c>
      <c r="V25" s="33" t="s">
        <v>141</v>
      </c>
      <c r="W25" s="33" t="s">
        <v>79</v>
      </c>
      <c r="X25" s="33" t="s">
        <v>90</v>
      </c>
      <c r="Y25" s="4">
        <v>45082</v>
      </c>
      <c r="Z25" s="33" t="s">
        <v>83</v>
      </c>
      <c r="AA25" s="32" t="s">
        <v>197</v>
      </c>
      <c r="AB25" s="3">
        <v>22242886</v>
      </c>
      <c r="AC25" s="28">
        <v>2006</v>
      </c>
      <c r="AD25" s="4">
        <v>45427</v>
      </c>
      <c r="AE25" s="3"/>
      <c r="AF25" s="28"/>
      <c r="AG25" s="4"/>
      <c r="AH25" s="7">
        <f t="shared" si="2"/>
        <v>22242886</v>
      </c>
      <c r="AI25" s="27"/>
      <c r="AJ25" s="27"/>
      <c r="AK25" s="27"/>
      <c r="AL25" s="7"/>
      <c r="AM25" s="27"/>
      <c r="AN25" s="27"/>
      <c r="AO25" s="27"/>
      <c r="AP25" s="7"/>
      <c r="AQ25" s="4"/>
      <c r="AR25" s="4"/>
      <c r="AS25" s="7"/>
      <c r="AT25" s="9"/>
      <c r="AU25" s="7"/>
      <c r="AV25" s="18"/>
      <c r="AW25" s="17"/>
      <c r="AX25" s="31"/>
      <c r="AY25" s="7"/>
      <c r="AZ25" s="17"/>
      <c r="BA25" s="17"/>
      <c r="BB25" s="17"/>
      <c r="BC25" s="27"/>
      <c r="BD25" s="7"/>
      <c r="BE25" s="17"/>
      <c r="BF25" s="17"/>
      <c r="BG25" s="31"/>
      <c r="BH25" s="7"/>
      <c r="BI25" s="17"/>
      <c r="BJ25" s="52"/>
      <c r="BK25" s="17"/>
      <c r="BL25" s="17"/>
      <c r="BM25" s="7">
        <f t="shared" si="3"/>
        <v>0</v>
      </c>
      <c r="BN25" s="53"/>
      <c r="BO25" s="7"/>
      <c r="BP25" s="32"/>
    </row>
    <row r="26" spans="2:68" s="1" customFormat="1" ht="30" x14ac:dyDescent="0.25">
      <c r="B26" s="5" t="s">
        <v>118</v>
      </c>
      <c r="C26" s="54" t="s">
        <v>172</v>
      </c>
      <c r="D26" s="33" t="s">
        <v>85</v>
      </c>
      <c r="E26" s="33" t="s">
        <v>193</v>
      </c>
      <c r="F26" s="5" t="s">
        <v>193</v>
      </c>
      <c r="G26" s="5" t="s">
        <v>198</v>
      </c>
      <c r="H26" s="27" t="s">
        <v>114</v>
      </c>
      <c r="I26" s="5" t="s">
        <v>196</v>
      </c>
      <c r="J26" s="167" t="s">
        <v>78</v>
      </c>
      <c r="K26" s="33" t="s">
        <v>79</v>
      </c>
      <c r="L26" s="33" t="s">
        <v>79</v>
      </c>
      <c r="M26" s="109" t="s">
        <v>78</v>
      </c>
      <c r="N26" s="109" t="s">
        <v>78</v>
      </c>
      <c r="O26" s="7">
        <v>0</v>
      </c>
      <c r="P26" s="311">
        <v>0</v>
      </c>
      <c r="Q26" s="116">
        <v>0</v>
      </c>
      <c r="R26" s="109">
        <v>0</v>
      </c>
      <c r="S26" s="167" t="s">
        <v>90</v>
      </c>
      <c r="T26" s="33"/>
      <c r="U26" s="33" t="s">
        <v>141</v>
      </c>
      <c r="V26" s="33" t="s">
        <v>141</v>
      </c>
      <c r="W26" s="33" t="s">
        <v>79</v>
      </c>
      <c r="X26" s="33" t="s">
        <v>90</v>
      </c>
      <c r="Y26" s="4"/>
      <c r="Z26" s="33" t="s">
        <v>137</v>
      </c>
      <c r="AA26" s="32"/>
      <c r="AB26" s="3"/>
      <c r="AC26" s="28"/>
      <c r="AD26" s="4"/>
      <c r="AE26" s="3"/>
      <c r="AF26" s="28"/>
      <c r="AG26" s="4"/>
      <c r="AH26" s="7">
        <f t="shared" si="2"/>
        <v>0</v>
      </c>
      <c r="AI26" s="27"/>
      <c r="AJ26" s="27"/>
      <c r="AK26" s="27"/>
      <c r="AL26" s="7"/>
      <c r="AM26" s="27"/>
      <c r="AN26" s="27"/>
      <c r="AO26" s="27"/>
      <c r="AP26" s="7"/>
      <c r="AQ26" s="4"/>
      <c r="AR26" s="4"/>
      <c r="AS26" s="7"/>
      <c r="AT26" s="9"/>
      <c r="AU26" s="7"/>
      <c r="AV26" s="18"/>
      <c r="AW26" s="17"/>
      <c r="AX26" s="31"/>
      <c r="AY26" s="7"/>
      <c r="AZ26" s="17"/>
      <c r="BA26" s="17"/>
      <c r="BB26" s="17"/>
      <c r="BC26" s="27"/>
      <c r="BD26" s="7"/>
      <c r="BE26" s="17"/>
      <c r="BF26" s="17"/>
      <c r="BG26" s="31"/>
      <c r="BH26" s="7"/>
      <c r="BI26" s="17"/>
      <c r="BJ26" s="52"/>
      <c r="BK26" s="17"/>
      <c r="BL26" s="17"/>
      <c r="BM26" s="7">
        <f t="shared" si="3"/>
        <v>0</v>
      </c>
      <c r="BN26" s="53"/>
      <c r="BO26" s="7"/>
      <c r="BP26" s="32"/>
    </row>
    <row r="27" spans="2:68" s="1" customFormat="1" ht="30" x14ac:dyDescent="0.25">
      <c r="B27" s="5" t="s">
        <v>118</v>
      </c>
      <c r="C27" s="54" t="s">
        <v>172</v>
      </c>
      <c r="D27" s="33" t="s">
        <v>85</v>
      </c>
      <c r="E27" s="33" t="s">
        <v>193</v>
      </c>
      <c r="F27" s="5" t="s">
        <v>199</v>
      </c>
      <c r="G27" s="5"/>
      <c r="H27" s="27" t="s">
        <v>96</v>
      </c>
      <c r="I27" s="5"/>
      <c r="J27" s="167" t="s">
        <v>133</v>
      </c>
      <c r="K27" s="95" t="s">
        <v>90</v>
      </c>
      <c r="L27" s="95" t="s">
        <v>90</v>
      </c>
      <c r="M27" s="170" t="s">
        <v>78</v>
      </c>
      <c r="N27" s="170" t="s">
        <v>78</v>
      </c>
      <c r="O27" s="170">
        <v>0</v>
      </c>
      <c r="P27" s="404">
        <v>0</v>
      </c>
      <c r="Q27" s="397"/>
      <c r="R27" s="170"/>
      <c r="S27" s="167" t="s">
        <v>79</v>
      </c>
      <c r="T27" s="33"/>
      <c r="U27" s="33" t="s">
        <v>141</v>
      </c>
      <c r="V27" s="33" t="s">
        <v>141</v>
      </c>
      <c r="W27" s="33" t="s">
        <v>79</v>
      </c>
      <c r="X27" s="33" t="s">
        <v>79</v>
      </c>
      <c r="Y27" s="4"/>
      <c r="Z27" s="33" t="s">
        <v>137</v>
      </c>
      <c r="AA27" s="32"/>
      <c r="AB27" s="3"/>
      <c r="AC27" s="28"/>
      <c r="AD27" s="4"/>
      <c r="AE27" s="3"/>
      <c r="AF27" s="28"/>
      <c r="AG27" s="4"/>
      <c r="AH27" s="7">
        <f t="shared" ref="AH27" si="4">+AB27+AE27</f>
        <v>0</v>
      </c>
      <c r="AI27" s="27"/>
      <c r="AJ27" s="27"/>
      <c r="AK27" s="27"/>
      <c r="AL27" s="7"/>
      <c r="AM27" s="27"/>
      <c r="AN27" s="27"/>
      <c r="AO27" s="27"/>
      <c r="AP27" s="7"/>
      <c r="AQ27" s="4"/>
      <c r="AR27" s="4"/>
      <c r="AS27" s="7"/>
      <c r="AT27" s="9"/>
      <c r="AU27" s="7"/>
      <c r="AV27" s="18"/>
      <c r="AW27" s="17"/>
      <c r="AX27" s="31"/>
      <c r="AY27" s="7"/>
      <c r="AZ27" s="17"/>
      <c r="BA27" s="17"/>
      <c r="BB27" s="17"/>
      <c r="BC27" s="27"/>
      <c r="BD27" s="7"/>
      <c r="BE27" s="17"/>
      <c r="BF27" s="17"/>
      <c r="BG27" s="31"/>
      <c r="BH27" s="7"/>
      <c r="BI27" s="17"/>
      <c r="BJ27" s="52"/>
      <c r="BK27" s="17"/>
      <c r="BL27" s="17"/>
      <c r="BM27" s="7">
        <f t="shared" ref="BM27" si="5">+AY27+BD27+BH27</f>
        <v>0</v>
      </c>
      <c r="BN27" s="53"/>
      <c r="BO27" s="7"/>
      <c r="BP27" s="32"/>
    </row>
    <row r="28" spans="2:68" s="1" customFormat="1" ht="45" x14ac:dyDescent="0.25">
      <c r="B28" s="5" t="s">
        <v>118</v>
      </c>
      <c r="C28" s="54" t="s">
        <v>200</v>
      </c>
      <c r="D28" s="33" t="s">
        <v>72</v>
      </c>
      <c r="E28" s="33" t="s">
        <v>201</v>
      </c>
      <c r="F28" s="55" t="s">
        <v>202</v>
      </c>
      <c r="G28" s="5" t="s">
        <v>203</v>
      </c>
      <c r="H28" s="27" t="s">
        <v>76</v>
      </c>
      <c r="I28" s="5" t="s">
        <v>204</v>
      </c>
      <c r="J28" s="167" t="s">
        <v>78</v>
      </c>
      <c r="K28" s="109" t="s">
        <v>78</v>
      </c>
      <c r="L28" s="33" t="s">
        <v>79</v>
      </c>
      <c r="M28" s="109" t="s">
        <v>78</v>
      </c>
      <c r="N28" s="109" t="s">
        <v>78</v>
      </c>
      <c r="O28" s="7">
        <v>0</v>
      </c>
      <c r="P28" s="311">
        <v>0</v>
      </c>
      <c r="Q28" s="116">
        <v>0</v>
      </c>
      <c r="R28" s="109">
        <v>0</v>
      </c>
      <c r="S28" s="167"/>
      <c r="T28" s="33"/>
      <c r="U28" s="33"/>
      <c r="V28" s="33"/>
      <c r="W28" s="33"/>
      <c r="X28" s="33"/>
      <c r="Y28" s="4"/>
      <c r="Z28" s="33"/>
      <c r="AA28" s="32"/>
      <c r="AB28" s="3"/>
      <c r="AC28" s="28"/>
      <c r="AD28" s="4"/>
      <c r="AE28" s="3"/>
      <c r="AF28" s="28"/>
      <c r="AG28" s="4"/>
      <c r="AH28" s="7">
        <f>+AB28+AE28</f>
        <v>0</v>
      </c>
      <c r="AI28" s="27"/>
      <c r="AJ28" s="27"/>
      <c r="AK28" s="27"/>
      <c r="AL28" s="7"/>
      <c r="AM28" s="27"/>
      <c r="AN28" s="27"/>
      <c r="AO28" s="27"/>
      <c r="AP28" s="7"/>
      <c r="AQ28" s="4"/>
      <c r="AR28" s="4"/>
      <c r="AS28" s="7"/>
      <c r="AT28" s="9"/>
      <c r="AU28" s="7"/>
      <c r="AV28" s="18"/>
      <c r="AW28" s="17"/>
      <c r="AX28" s="31"/>
      <c r="AY28" s="7"/>
      <c r="AZ28" s="17"/>
      <c r="BA28" s="17"/>
      <c r="BB28" s="17"/>
      <c r="BC28" s="27"/>
      <c r="BD28" s="7"/>
      <c r="BE28" s="17"/>
      <c r="BF28" s="17"/>
      <c r="BG28" s="31"/>
      <c r="BH28" s="7"/>
      <c r="BI28" s="17"/>
      <c r="BJ28" s="52"/>
      <c r="BK28" s="17"/>
      <c r="BL28" s="17"/>
      <c r="BM28" s="7">
        <f>+AY28+BD28+BH28</f>
        <v>0</v>
      </c>
      <c r="BN28" s="53"/>
      <c r="BO28" s="7"/>
      <c r="BP28" s="32" t="s">
        <v>205</v>
      </c>
    </row>
    <row r="29" spans="2:68" s="1" customFormat="1" ht="120.75" customHeight="1" x14ac:dyDescent="0.25">
      <c r="B29" s="5" t="s">
        <v>118</v>
      </c>
      <c r="C29" s="54" t="s">
        <v>206</v>
      </c>
      <c r="D29" s="33" t="s">
        <v>72</v>
      </c>
      <c r="E29" s="33" t="s">
        <v>201</v>
      </c>
      <c r="F29" s="55" t="s">
        <v>207</v>
      </c>
      <c r="G29" s="5" t="s">
        <v>208</v>
      </c>
      <c r="H29" s="27" t="s">
        <v>76</v>
      </c>
      <c r="I29" s="5" t="s">
        <v>209</v>
      </c>
      <c r="J29" s="167" t="s">
        <v>78</v>
      </c>
      <c r="K29" s="109" t="s">
        <v>78</v>
      </c>
      <c r="L29" s="33" t="s">
        <v>79</v>
      </c>
      <c r="M29" s="109" t="s">
        <v>78</v>
      </c>
      <c r="N29" s="109" t="s">
        <v>78</v>
      </c>
      <c r="O29" s="7">
        <v>0</v>
      </c>
      <c r="P29" s="311">
        <v>0</v>
      </c>
      <c r="Q29" s="116">
        <v>0</v>
      </c>
      <c r="R29" s="109">
        <v>0</v>
      </c>
      <c r="S29" s="167"/>
      <c r="T29" s="33"/>
      <c r="U29" s="33"/>
      <c r="V29" s="33"/>
      <c r="W29" s="33"/>
      <c r="X29" s="33"/>
      <c r="Y29" s="4"/>
      <c r="Z29" s="33"/>
      <c r="AA29" s="32"/>
      <c r="AB29" s="3"/>
      <c r="AC29" s="28"/>
      <c r="AD29" s="4"/>
      <c r="AE29" s="3"/>
      <c r="AF29" s="28"/>
      <c r="AG29" s="4"/>
      <c r="AH29" s="7">
        <f t="shared" ref="AH29:AH68" si="6">+AB29+AE29</f>
        <v>0</v>
      </c>
      <c r="AI29" s="27"/>
      <c r="AJ29" s="27"/>
      <c r="AK29" s="27"/>
      <c r="AL29" s="7"/>
      <c r="AM29" s="27"/>
      <c r="AN29" s="27"/>
      <c r="AO29" s="27"/>
      <c r="AP29" s="7"/>
      <c r="AQ29" s="4"/>
      <c r="AR29" s="4"/>
      <c r="AS29" s="7"/>
      <c r="AT29" s="9"/>
      <c r="AU29" s="7"/>
      <c r="AV29" s="18"/>
      <c r="AW29" s="17"/>
      <c r="AX29" s="31"/>
      <c r="AY29" s="7"/>
      <c r="AZ29" s="17"/>
      <c r="BA29" s="17"/>
      <c r="BB29" s="17"/>
      <c r="BC29" s="27"/>
      <c r="BD29" s="7"/>
      <c r="BE29" s="17"/>
      <c r="BF29" s="17"/>
      <c r="BG29" s="31"/>
      <c r="BH29" s="7"/>
      <c r="BI29" s="17"/>
      <c r="BJ29" s="52"/>
      <c r="BK29" s="17"/>
      <c r="BL29" s="17"/>
      <c r="BM29" s="7">
        <f t="shared" ref="BM29:BM68" si="7">+AY29+BD29+BH29</f>
        <v>0</v>
      </c>
      <c r="BN29" s="53"/>
      <c r="BO29" s="7"/>
      <c r="BP29" s="32" t="s">
        <v>210</v>
      </c>
    </row>
    <row r="30" spans="2:68" s="1" customFormat="1" ht="30" x14ac:dyDescent="0.25">
      <c r="B30" s="192" t="s">
        <v>118</v>
      </c>
      <c r="C30" s="122" t="s">
        <v>130</v>
      </c>
      <c r="D30" s="33" t="s">
        <v>72</v>
      </c>
      <c r="E30" s="33" t="s">
        <v>201</v>
      </c>
      <c r="F30" s="55" t="s">
        <v>211</v>
      </c>
      <c r="G30" s="192" t="s">
        <v>212</v>
      </c>
      <c r="H30" s="27" t="s">
        <v>76</v>
      </c>
      <c r="I30" s="192" t="s">
        <v>213</v>
      </c>
      <c r="J30" s="167" t="s">
        <v>78</v>
      </c>
      <c r="K30" s="109" t="s">
        <v>78</v>
      </c>
      <c r="L30" s="33" t="s">
        <v>79</v>
      </c>
      <c r="M30" s="109" t="s">
        <v>78</v>
      </c>
      <c r="N30" s="109" t="s">
        <v>78</v>
      </c>
      <c r="O30" s="7">
        <v>0</v>
      </c>
      <c r="P30" s="311">
        <v>0</v>
      </c>
      <c r="Q30" s="116">
        <v>0</v>
      </c>
      <c r="R30" s="109">
        <v>0</v>
      </c>
      <c r="S30" s="167"/>
      <c r="T30" s="33"/>
      <c r="U30" s="33"/>
      <c r="V30" s="33"/>
      <c r="W30" s="33"/>
      <c r="X30" s="33"/>
      <c r="Y30" s="4"/>
      <c r="Z30" s="33"/>
      <c r="AA30" s="32"/>
      <c r="AB30" s="3"/>
      <c r="AC30" s="28"/>
      <c r="AD30" s="4"/>
      <c r="AE30" s="3"/>
      <c r="AF30" s="28"/>
      <c r="AG30" s="4"/>
      <c r="AH30" s="7">
        <f t="shared" si="6"/>
        <v>0</v>
      </c>
      <c r="AI30" s="27"/>
      <c r="AJ30" s="27"/>
      <c r="AK30" s="27"/>
      <c r="AL30" s="7"/>
      <c r="AM30" s="27"/>
      <c r="AN30" s="27"/>
      <c r="AO30" s="27"/>
      <c r="AP30" s="7"/>
      <c r="AQ30" s="4"/>
      <c r="AR30" s="4"/>
      <c r="AS30" s="7"/>
      <c r="AT30" s="9"/>
      <c r="AU30" s="7"/>
      <c r="AV30" s="18"/>
      <c r="AW30" s="17"/>
      <c r="AX30" s="31"/>
      <c r="AY30" s="7"/>
      <c r="AZ30" s="17"/>
      <c r="BA30" s="17"/>
      <c r="BB30" s="17"/>
      <c r="BC30" s="27"/>
      <c r="BD30" s="7"/>
      <c r="BE30" s="17"/>
      <c r="BF30" s="17"/>
      <c r="BG30" s="31"/>
      <c r="BH30" s="7"/>
      <c r="BI30" s="17"/>
      <c r="BJ30" s="52"/>
      <c r="BK30" s="17"/>
      <c r="BL30" s="17"/>
      <c r="BM30" s="7">
        <f t="shared" si="7"/>
        <v>0</v>
      </c>
      <c r="BN30" s="53"/>
      <c r="BO30" s="7"/>
      <c r="BP30" s="32"/>
    </row>
    <row r="31" spans="2:68" s="1" customFormat="1" ht="30" x14ac:dyDescent="0.25">
      <c r="B31" s="5" t="s">
        <v>118</v>
      </c>
      <c r="C31" s="54" t="s">
        <v>119</v>
      </c>
      <c r="D31" s="33" t="s">
        <v>72</v>
      </c>
      <c r="E31" s="33" t="s">
        <v>201</v>
      </c>
      <c r="F31" s="55" t="s">
        <v>214</v>
      </c>
      <c r="G31" s="5" t="s">
        <v>215</v>
      </c>
      <c r="H31" s="27" t="s">
        <v>76</v>
      </c>
      <c r="I31" s="5" t="s">
        <v>216</v>
      </c>
      <c r="J31" s="167" t="s">
        <v>78</v>
      </c>
      <c r="K31" s="109" t="s">
        <v>78</v>
      </c>
      <c r="L31" s="33" t="s">
        <v>79</v>
      </c>
      <c r="M31" s="109" t="s">
        <v>78</v>
      </c>
      <c r="N31" s="109" t="s">
        <v>78</v>
      </c>
      <c r="O31" s="7">
        <v>0</v>
      </c>
      <c r="P31" s="311">
        <v>0</v>
      </c>
      <c r="Q31" s="116">
        <v>0</v>
      </c>
      <c r="R31" s="109">
        <v>0</v>
      </c>
      <c r="S31" s="167"/>
      <c r="T31" s="33"/>
      <c r="U31" s="33"/>
      <c r="V31" s="33"/>
      <c r="W31" s="33"/>
      <c r="X31" s="33"/>
      <c r="Y31" s="4"/>
      <c r="Z31" s="33"/>
      <c r="AA31" s="32"/>
      <c r="AB31" s="3"/>
      <c r="AC31" s="28"/>
      <c r="AD31" s="4"/>
      <c r="AE31" s="3"/>
      <c r="AF31" s="28"/>
      <c r="AG31" s="4"/>
      <c r="AH31" s="7">
        <f t="shared" si="6"/>
        <v>0</v>
      </c>
      <c r="AI31" s="27"/>
      <c r="AJ31" s="27"/>
      <c r="AK31" s="27"/>
      <c r="AL31" s="7"/>
      <c r="AM31" s="27"/>
      <c r="AN31" s="27"/>
      <c r="AO31" s="27"/>
      <c r="AP31" s="7"/>
      <c r="AQ31" s="4"/>
      <c r="AR31" s="4"/>
      <c r="AS31" s="7"/>
      <c r="AT31" s="9"/>
      <c r="AU31" s="7"/>
      <c r="AV31" s="18"/>
      <c r="AW31" s="17"/>
      <c r="AX31" s="31"/>
      <c r="AY31" s="7"/>
      <c r="AZ31" s="17"/>
      <c r="BA31" s="17"/>
      <c r="BB31" s="17"/>
      <c r="BC31" s="27"/>
      <c r="BD31" s="7"/>
      <c r="BE31" s="17"/>
      <c r="BF31" s="17"/>
      <c r="BG31" s="31"/>
      <c r="BH31" s="7"/>
      <c r="BI31" s="17"/>
      <c r="BJ31" s="52"/>
      <c r="BK31" s="17"/>
      <c r="BL31" s="17"/>
      <c r="BM31" s="7">
        <f t="shared" si="7"/>
        <v>0</v>
      </c>
      <c r="BN31" s="53"/>
      <c r="BO31" s="7"/>
      <c r="BP31" s="32" t="s">
        <v>217</v>
      </c>
    </row>
    <row r="32" spans="2:68" s="1" customFormat="1" ht="230.25" customHeight="1" x14ac:dyDescent="0.25">
      <c r="B32" s="5" t="s">
        <v>118</v>
      </c>
      <c r="C32" s="54" t="s">
        <v>188</v>
      </c>
      <c r="D32" s="33" t="s">
        <v>72</v>
      </c>
      <c r="E32" s="33" t="s">
        <v>73</v>
      </c>
      <c r="F32" s="55" t="s">
        <v>218</v>
      </c>
      <c r="G32" s="5" t="s">
        <v>219</v>
      </c>
      <c r="H32" s="27" t="s">
        <v>76</v>
      </c>
      <c r="I32" s="5" t="s">
        <v>220</v>
      </c>
      <c r="J32" s="167" t="s">
        <v>78</v>
      </c>
      <c r="K32" s="109" t="s">
        <v>78</v>
      </c>
      <c r="L32" s="33" t="s">
        <v>79</v>
      </c>
      <c r="M32" s="109" t="s">
        <v>78</v>
      </c>
      <c r="N32" s="109" t="s">
        <v>78</v>
      </c>
      <c r="O32" s="7">
        <v>0</v>
      </c>
      <c r="P32" s="311">
        <v>0</v>
      </c>
      <c r="Q32" s="116">
        <v>0</v>
      </c>
      <c r="R32" s="109">
        <v>0</v>
      </c>
      <c r="S32" s="167"/>
      <c r="T32" s="33"/>
      <c r="U32" s="33"/>
      <c r="V32" s="33"/>
      <c r="W32" s="33"/>
      <c r="X32" s="33"/>
      <c r="Y32" s="4"/>
      <c r="Z32" s="33"/>
      <c r="AA32" s="32"/>
      <c r="AB32" s="3"/>
      <c r="AC32" s="28"/>
      <c r="AD32" s="4"/>
      <c r="AE32" s="3"/>
      <c r="AF32" s="28"/>
      <c r="AG32" s="4"/>
      <c r="AH32" s="7">
        <f t="shared" si="6"/>
        <v>0</v>
      </c>
      <c r="AI32" s="27"/>
      <c r="AJ32" s="27"/>
      <c r="AK32" s="27"/>
      <c r="AL32" s="7"/>
      <c r="AM32" s="27"/>
      <c r="AN32" s="27"/>
      <c r="AO32" s="27"/>
      <c r="AP32" s="7"/>
      <c r="AQ32" s="4"/>
      <c r="AR32" s="4"/>
      <c r="AS32" s="7"/>
      <c r="AT32" s="9"/>
      <c r="AU32" s="7"/>
      <c r="AV32" s="18"/>
      <c r="AW32" s="17"/>
      <c r="AX32" s="31"/>
      <c r="AY32" s="7"/>
      <c r="AZ32" s="17"/>
      <c r="BA32" s="17"/>
      <c r="BB32" s="17"/>
      <c r="BC32" s="27"/>
      <c r="BD32" s="7"/>
      <c r="BE32" s="17"/>
      <c r="BF32" s="17"/>
      <c r="BG32" s="31"/>
      <c r="BH32" s="7"/>
      <c r="BI32" s="17"/>
      <c r="BJ32" s="52"/>
      <c r="BK32" s="17"/>
      <c r="BL32" s="17"/>
      <c r="BM32" s="7">
        <f t="shared" si="7"/>
        <v>0</v>
      </c>
      <c r="BN32" s="53"/>
      <c r="BO32" s="7"/>
      <c r="BP32" s="32" t="s">
        <v>221</v>
      </c>
    </row>
    <row r="33" spans="2:68" s="1" customFormat="1" x14ac:dyDescent="0.25">
      <c r="B33" s="5" t="s">
        <v>118</v>
      </c>
      <c r="C33" s="54" t="s">
        <v>184</v>
      </c>
      <c r="D33" s="33" t="s">
        <v>72</v>
      </c>
      <c r="E33" s="33" t="s">
        <v>73</v>
      </c>
      <c r="F33" s="55" t="s">
        <v>222</v>
      </c>
      <c r="G33" s="5" t="s">
        <v>223</v>
      </c>
      <c r="H33" s="27" t="s">
        <v>76</v>
      </c>
      <c r="I33" s="5" t="s">
        <v>224</v>
      </c>
      <c r="J33" s="167" t="s">
        <v>78</v>
      </c>
      <c r="K33" s="109" t="s">
        <v>78</v>
      </c>
      <c r="L33" s="33" t="s">
        <v>79</v>
      </c>
      <c r="M33" s="109" t="s">
        <v>78</v>
      </c>
      <c r="N33" s="109" t="s">
        <v>78</v>
      </c>
      <c r="O33" s="7">
        <v>0</v>
      </c>
      <c r="P33" s="311">
        <v>0</v>
      </c>
      <c r="Q33" s="116">
        <v>0</v>
      </c>
      <c r="R33" s="109">
        <v>0</v>
      </c>
      <c r="S33" s="167"/>
      <c r="T33" s="33"/>
      <c r="U33" s="33"/>
      <c r="V33" s="33"/>
      <c r="W33" s="33"/>
      <c r="X33" s="33"/>
      <c r="Y33" s="4"/>
      <c r="Z33" s="33"/>
      <c r="AA33" s="32"/>
      <c r="AB33" s="3"/>
      <c r="AC33" s="28"/>
      <c r="AD33" s="4"/>
      <c r="AE33" s="3"/>
      <c r="AF33" s="28"/>
      <c r="AG33" s="4"/>
      <c r="AH33" s="7">
        <f t="shared" si="6"/>
        <v>0</v>
      </c>
      <c r="AI33" s="27"/>
      <c r="AJ33" s="27"/>
      <c r="AK33" s="27"/>
      <c r="AL33" s="7"/>
      <c r="AM33" s="27"/>
      <c r="AN33" s="27"/>
      <c r="AO33" s="27"/>
      <c r="AP33" s="7"/>
      <c r="AQ33" s="4"/>
      <c r="AR33" s="4"/>
      <c r="AS33" s="7"/>
      <c r="AT33" s="9"/>
      <c r="AU33" s="7"/>
      <c r="AV33" s="18"/>
      <c r="AW33" s="17"/>
      <c r="AX33" s="31"/>
      <c r="AY33" s="7"/>
      <c r="AZ33" s="17"/>
      <c r="BA33" s="17"/>
      <c r="BB33" s="17"/>
      <c r="BC33" s="27"/>
      <c r="BD33" s="7"/>
      <c r="BE33" s="17"/>
      <c r="BF33" s="17"/>
      <c r="BG33" s="31"/>
      <c r="BH33" s="7"/>
      <c r="BI33" s="17"/>
      <c r="BJ33" s="52"/>
      <c r="BK33" s="17"/>
      <c r="BL33" s="17"/>
      <c r="BM33" s="7">
        <f t="shared" si="7"/>
        <v>0</v>
      </c>
      <c r="BN33" s="53"/>
      <c r="BO33" s="7"/>
      <c r="BP33" s="32"/>
    </row>
    <row r="34" spans="2:68" s="1" customFormat="1" x14ac:dyDescent="0.25">
      <c r="B34" s="5" t="s">
        <v>118</v>
      </c>
      <c r="C34" s="54" t="s">
        <v>225</v>
      </c>
      <c r="D34" s="33" t="s">
        <v>72</v>
      </c>
      <c r="E34" s="33" t="s">
        <v>73</v>
      </c>
      <c r="F34" s="55" t="s">
        <v>226</v>
      </c>
      <c r="G34" s="5" t="s">
        <v>227</v>
      </c>
      <c r="H34" s="27" t="s">
        <v>76</v>
      </c>
      <c r="I34" s="5" t="s">
        <v>228</v>
      </c>
      <c r="J34" s="167" t="s">
        <v>78</v>
      </c>
      <c r="K34" s="109" t="s">
        <v>78</v>
      </c>
      <c r="L34" s="33" t="s">
        <v>79</v>
      </c>
      <c r="M34" s="109" t="s">
        <v>78</v>
      </c>
      <c r="N34" s="109" t="s">
        <v>78</v>
      </c>
      <c r="O34" s="7">
        <v>0</v>
      </c>
      <c r="P34" s="311">
        <v>0</v>
      </c>
      <c r="Q34" s="116">
        <v>0</v>
      </c>
      <c r="R34" s="109">
        <v>0</v>
      </c>
      <c r="S34" s="167"/>
      <c r="T34" s="33"/>
      <c r="U34" s="33"/>
      <c r="V34" s="33"/>
      <c r="W34" s="33"/>
      <c r="X34" s="33"/>
      <c r="Y34" s="4"/>
      <c r="Z34" s="33"/>
      <c r="AA34" s="32"/>
      <c r="AB34" s="3"/>
      <c r="AC34" s="28"/>
      <c r="AD34" s="4"/>
      <c r="AE34" s="3"/>
      <c r="AF34" s="28"/>
      <c r="AG34" s="4"/>
      <c r="AH34" s="7">
        <f t="shared" si="6"/>
        <v>0</v>
      </c>
      <c r="AI34" s="27"/>
      <c r="AJ34" s="27"/>
      <c r="AK34" s="27"/>
      <c r="AL34" s="7"/>
      <c r="AM34" s="27"/>
      <c r="AN34" s="27"/>
      <c r="AO34" s="27"/>
      <c r="AP34" s="7"/>
      <c r="AQ34" s="4"/>
      <c r="AR34" s="4"/>
      <c r="AS34" s="7"/>
      <c r="AT34" s="9"/>
      <c r="AU34" s="7"/>
      <c r="AV34" s="18"/>
      <c r="AW34" s="17"/>
      <c r="AX34" s="31"/>
      <c r="AY34" s="7"/>
      <c r="AZ34" s="17"/>
      <c r="BA34" s="17"/>
      <c r="BB34" s="17"/>
      <c r="BC34" s="27"/>
      <c r="BD34" s="7"/>
      <c r="BE34" s="17"/>
      <c r="BF34" s="17"/>
      <c r="BG34" s="31"/>
      <c r="BH34" s="7"/>
      <c r="BI34" s="17"/>
      <c r="BJ34" s="52"/>
      <c r="BK34" s="17"/>
      <c r="BL34" s="17"/>
      <c r="BM34" s="7">
        <f t="shared" si="7"/>
        <v>0</v>
      </c>
      <c r="BN34" s="53"/>
      <c r="BO34" s="7"/>
      <c r="BP34" s="32"/>
    </row>
    <row r="35" spans="2:68" s="1" customFormat="1" x14ac:dyDescent="0.25">
      <c r="B35" s="5" t="s">
        <v>118</v>
      </c>
      <c r="C35" s="54" t="s">
        <v>130</v>
      </c>
      <c r="D35" s="33" t="s">
        <v>72</v>
      </c>
      <c r="E35" s="33" t="s">
        <v>201</v>
      </c>
      <c r="F35" s="55" t="s">
        <v>229</v>
      </c>
      <c r="G35" s="5" t="s">
        <v>230</v>
      </c>
      <c r="H35" s="27" t="s">
        <v>76</v>
      </c>
      <c r="I35" s="5" t="s">
        <v>231</v>
      </c>
      <c r="J35" s="167" t="s">
        <v>78</v>
      </c>
      <c r="K35" s="109" t="s">
        <v>78</v>
      </c>
      <c r="L35" s="33" t="s">
        <v>79</v>
      </c>
      <c r="M35" s="109" t="s">
        <v>78</v>
      </c>
      <c r="N35" s="109" t="s">
        <v>78</v>
      </c>
      <c r="O35" s="7">
        <v>0</v>
      </c>
      <c r="P35" s="311">
        <v>0</v>
      </c>
      <c r="Q35" s="116">
        <v>0</v>
      </c>
      <c r="R35" s="109">
        <v>0</v>
      </c>
      <c r="S35" s="167"/>
      <c r="T35" s="33"/>
      <c r="U35" s="33"/>
      <c r="V35" s="33"/>
      <c r="W35" s="33"/>
      <c r="X35" s="33"/>
      <c r="Y35" s="4"/>
      <c r="Z35" s="33"/>
      <c r="AA35" s="32"/>
      <c r="AB35" s="3"/>
      <c r="AC35" s="28"/>
      <c r="AD35" s="4"/>
      <c r="AE35" s="3"/>
      <c r="AF35" s="28"/>
      <c r="AG35" s="4"/>
      <c r="AH35" s="7">
        <f t="shared" si="6"/>
        <v>0</v>
      </c>
      <c r="AI35" s="27"/>
      <c r="AJ35" s="27"/>
      <c r="AK35" s="27"/>
      <c r="AL35" s="7"/>
      <c r="AM35" s="27"/>
      <c r="AN35" s="27"/>
      <c r="AO35" s="27"/>
      <c r="AP35" s="7"/>
      <c r="AQ35" s="4"/>
      <c r="AR35" s="4"/>
      <c r="AS35" s="7"/>
      <c r="AT35" s="9"/>
      <c r="AU35" s="7"/>
      <c r="AV35" s="18"/>
      <c r="AW35" s="17"/>
      <c r="AX35" s="31"/>
      <c r="AY35" s="7"/>
      <c r="AZ35" s="17"/>
      <c r="BA35" s="17"/>
      <c r="BB35" s="17"/>
      <c r="BC35" s="27"/>
      <c r="BD35" s="7"/>
      <c r="BE35" s="17"/>
      <c r="BF35" s="17"/>
      <c r="BG35" s="31"/>
      <c r="BH35" s="7"/>
      <c r="BI35" s="17"/>
      <c r="BJ35" s="52"/>
      <c r="BK35" s="17"/>
      <c r="BL35" s="17"/>
      <c r="BM35" s="7">
        <f t="shared" si="7"/>
        <v>0</v>
      </c>
      <c r="BN35" s="53"/>
      <c r="BO35" s="7"/>
      <c r="BP35" s="32"/>
    </row>
    <row r="36" spans="2:68" s="1" customFormat="1" ht="30" x14ac:dyDescent="0.25">
      <c r="B36" s="5" t="s">
        <v>118</v>
      </c>
      <c r="C36" s="54" t="s">
        <v>119</v>
      </c>
      <c r="D36" s="33" t="s">
        <v>72</v>
      </c>
      <c r="E36" s="33" t="s">
        <v>201</v>
      </c>
      <c r="F36" s="55" t="s">
        <v>232</v>
      </c>
      <c r="G36" s="5" t="s">
        <v>233</v>
      </c>
      <c r="H36" s="27" t="s">
        <v>76</v>
      </c>
      <c r="I36" s="5" t="s">
        <v>234</v>
      </c>
      <c r="J36" s="167" t="s">
        <v>78</v>
      </c>
      <c r="K36" s="109" t="s">
        <v>78</v>
      </c>
      <c r="L36" s="33" t="s">
        <v>79</v>
      </c>
      <c r="M36" s="109" t="s">
        <v>78</v>
      </c>
      <c r="N36" s="109" t="s">
        <v>78</v>
      </c>
      <c r="O36" s="7">
        <v>0</v>
      </c>
      <c r="P36" s="311">
        <v>0</v>
      </c>
      <c r="Q36" s="116">
        <v>0</v>
      </c>
      <c r="R36" s="109">
        <v>0</v>
      </c>
      <c r="S36" s="167"/>
      <c r="T36" s="33"/>
      <c r="U36" s="33"/>
      <c r="V36" s="33"/>
      <c r="W36" s="33"/>
      <c r="X36" s="33"/>
      <c r="Y36" s="4"/>
      <c r="Z36" s="33"/>
      <c r="AA36" s="32"/>
      <c r="AB36" s="3"/>
      <c r="AC36" s="28"/>
      <c r="AD36" s="4"/>
      <c r="AE36" s="3"/>
      <c r="AF36" s="28"/>
      <c r="AG36" s="4"/>
      <c r="AH36" s="7">
        <f t="shared" si="6"/>
        <v>0</v>
      </c>
      <c r="AI36" s="27"/>
      <c r="AJ36" s="27"/>
      <c r="AK36" s="27"/>
      <c r="AL36" s="7"/>
      <c r="AM36" s="27"/>
      <c r="AN36" s="27"/>
      <c r="AO36" s="27"/>
      <c r="AP36" s="7"/>
      <c r="AQ36" s="4"/>
      <c r="AR36" s="4"/>
      <c r="AS36" s="7"/>
      <c r="AT36" s="9"/>
      <c r="AU36" s="7"/>
      <c r="AV36" s="18"/>
      <c r="AW36" s="17"/>
      <c r="AX36" s="31"/>
      <c r="AY36" s="7"/>
      <c r="AZ36" s="17"/>
      <c r="BA36" s="17"/>
      <c r="BB36" s="17"/>
      <c r="BC36" s="27"/>
      <c r="BD36" s="7"/>
      <c r="BE36" s="17"/>
      <c r="BF36" s="17"/>
      <c r="BG36" s="31"/>
      <c r="BH36" s="7"/>
      <c r="BI36" s="17"/>
      <c r="BJ36" s="52"/>
      <c r="BK36" s="17"/>
      <c r="BL36" s="17"/>
      <c r="BM36" s="7">
        <f t="shared" si="7"/>
        <v>0</v>
      </c>
      <c r="BN36" s="53"/>
      <c r="BO36" s="7"/>
      <c r="BP36" s="32"/>
    </row>
    <row r="37" spans="2:68" s="1" customFormat="1" x14ac:dyDescent="0.25">
      <c r="B37" s="5" t="s">
        <v>118</v>
      </c>
      <c r="C37" s="54" t="s">
        <v>235</v>
      </c>
      <c r="D37" s="33" t="s">
        <v>72</v>
      </c>
      <c r="E37" s="33" t="s">
        <v>201</v>
      </c>
      <c r="F37" s="55" t="s">
        <v>236</v>
      </c>
      <c r="G37" s="5" t="s">
        <v>237</v>
      </c>
      <c r="H37" s="27" t="s">
        <v>76</v>
      </c>
      <c r="I37" s="5" t="s">
        <v>238</v>
      </c>
      <c r="J37" s="167" t="s">
        <v>78</v>
      </c>
      <c r="K37" s="109" t="s">
        <v>78</v>
      </c>
      <c r="L37" s="33" t="s">
        <v>79</v>
      </c>
      <c r="M37" s="109" t="s">
        <v>78</v>
      </c>
      <c r="N37" s="109" t="s">
        <v>78</v>
      </c>
      <c r="O37" s="7">
        <v>0</v>
      </c>
      <c r="P37" s="311">
        <v>0</v>
      </c>
      <c r="Q37" s="116">
        <v>0</v>
      </c>
      <c r="R37" s="109">
        <v>0</v>
      </c>
      <c r="S37" s="167"/>
      <c r="T37" s="33"/>
      <c r="U37" s="33"/>
      <c r="V37" s="33"/>
      <c r="W37" s="33"/>
      <c r="X37" s="33"/>
      <c r="Y37" s="4"/>
      <c r="Z37" s="33"/>
      <c r="AA37" s="32"/>
      <c r="AB37" s="3"/>
      <c r="AC37" s="28"/>
      <c r="AD37" s="4"/>
      <c r="AE37" s="3"/>
      <c r="AF37" s="28"/>
      <c r="AG37" s="4"/>
      <c r="AH37" s="7">
        <f t="shared" si="6"/>
        <v>0</v>
      </c>
      <c r="AI37" s="27"/>
      <c r="AJ37" s="27"/>
      <c r="AK37" s="27"/>
      <c r="AL37" s="7"/>
      <c r="AM37" s="27"/>
      <c r="AN37" s="27"/>
      <c r="AO37" s="27"/>
      <c r="AP37" s="7"/>
      <c r="AQ37" s="4"/>
      <c r="AR37" s="4"/>
      <c r="AS37" s="7"/>
      <c r="AT37" s="9"/>
      <c r="AU37" s="7"/>
      <c r="AV37" s="18"/>
      <c r="AW37" s="17"/>
      <c r="AX37" s="31"/>
      <c r="AY37" s="7"/>
      <c r="AZ37" s="17"/>
      <c r="BA37" s="17"/>
      <c r="BB37" s="17"/>
      <c r="BC37" s="27"/>
      <c r="BD37" s="7"/>
      <c r="BE37" s="17"/>
      <c r="BF37" s="17"/>
      <c r="BG37" s="31"/>
      <c r="BH37" s="7"/>
      <c r="BI37" s="17"/>
      <c r="BJ37" s="52"/>
      <c r="BK37" s="17"/>
      <c r="BL37" s="17"/>
      <c r="BM37" s="7">
        <f t="shared" si="7"/>
        <v>0</v>
      </c>
      <c r="BN37" s="53"/>
      <c r="BO37" s="7"/>
      <c r="BP37" s="32"/>
    </row>
    <row r="38" spans="2:68" s="1" customFormat="1" ht="30" x14ac:dyDescent="0.25">
      <c r="B38" s="5" t="s">
        <v>118</v>
      </c>
      <c r="C38" s="54" t="s">
        <v>239</v>
      </c>
      <c r="D38" s="33" t="s">
        <v>72</v>
      </c>
      <c r="E38" s="33" t="s">
        <v>201</v>
      </c>
      <c r="F38" s="55" t="s">
        <v>240</v>
      </c>
      <c r="G38" s="5" t="s">
        <v>241</v>
      </c>
      <c r="H38" s="27" t="s">
        <v>76</v>
      </c>
      <c r="I38" s="5" t="s">
        <v>242</v>
      </c>
      <c r="J38" s="167" t="s">
        <v>78</v>
      </c>
      <c r="K38" s="109" t="s">
        <v>78</v>
      </c>
      <c r="L38" s="33" t="s">
        <v>79</v>
      </c>
      <c r="M38" s="109" t="s">
        <v>78</v>
      </c>
      <c r="N38" s="109" t="s">
        <v>78</v>
      </c>
      <c r="O38" s="7">
        <v>0</v>
      </c>
      <c r="P38" s="311">
        <v>0</v>
      </c>
      <c r="Q38" s="116">
        <v>0</v>
      </c>
      <c r="R38" s="109">
        <v>0</v>
      </c>
      <c r="S38" s="167"/>
      <c r="T38" s="33"/>
      <c r="U38" s="33"/>
      <c r="V38" s="33"/>
      <c r="W38" s="33"/>
      <c r="X38" s="33"/>
      <c r="Y38" s="4"/>
      <c r="Z38" s="33"/>
      <c r="AA38" s="32"/>
      <c r="AB38" s="3"/>
      <c r="AC38" s="28"/>
      <c r="AD38" s="4"/>
      <c r="AE38" s="3"/>
      <c r="AF38" s="28"/>
      <c r="AG38" s="4"/>
      <c r="AH38" s="7">
        <f t="shared" si="6"/>
        <v>0</v>
      </c>
      <c r="AI38" s="27"/>
      <c r="AJ38" s="27"/>
      <c r="AK38" s="27"/>
      <c r="AL38" s="7"/>
      <c r="AM38" s="27"/>
      <c r="AN38" s="27"/>
      <c r="AO38" s="27"/>
      <c r="AP38" s="7"/>
      <c r="AQ38" s="4"/>
      <c r="AR38" s="4"/>
      <c r="AS38" s="7"/>
      <c r="AT38" s="9"/>
      <c r="AU38" s="7"/>
      <c r="AV38" s="18"/>
      <c r="AW38" s="17"/>
      <c r="AX38" s="31"/>
      <c r="AY38" s="7"/>
      <c r="AZ38" s="17"/>
      <c r="BA38" s="17"/>
      <c r="BB38" s="17"/>
      <c r="BC38" s="27"/>
      <c r="BD38" s="7"/>
      <c r="BE38" s="17"/>
      <c r="BF38" s="17"/>
      <c r="BG38" s="31"/>
      <c r="BH38" s="7"/>
      <c r="BI38" s="17"/>
      <c r="BJ38" s="52"/>
      <c r="BK38" s="17"/>
      <c r="BL38" s="17"/>
      <c r="BM38" s="7">
        <f t="shared" si="7"/>
        <v>0</v>
      </c>
      <c r="BN38" s="53"/>
      <c r="BO38" s="7"/>
      <c r="BP38" s="32"/>
    </row>
    <row r="39" spans="2:68" s="1" customFormat="1" x14ac:dyDescent="0.25">
      <c r="B39" s="5" t="s">
        <v>118</v>
      </c>
      <c r="C39" s="54" t="s">
        <v>119</v>
      </c>
      <c r="D39" s="33" t="s">
        <v>72</v>
      </c>
      <c r="E39" s="33" t="s">
        <v>201</v>
      </c>
      <c r="F39" s="55" t="s">
        <v>243</v>
      </c>
      <c r="G39" s="5" t="s">
        <v>244</v>
      </c>
      <c r="H39" s="27" t="s">
        <v>76</v>
      </c>
      <c r="I39" s="5" t="s">
        <v>245</v>
      </c>
      <c r="J39" s="167" t="s">
        <v>78</v>
      </c>
      <c r="K39" s="109" t="s">
        <v>78</v>
      </c>
      <c r="L39" s="33" t="s">
        <v>79</v>
      </c>
      <c r="M39" s="109" t="s">
        <v>78</v>
      </c>
      <c r="N39" s="109" t="s">
        <v>78</v>
      </c>
      <c r="O39" s="7">
        <v>0</v>
      </c>
      <c r="P39" s="311">
        <v>0</v>
      </c>
      <c r="Q39" s="116">
        <v>0</v>
      </c>
      <c r="R39" s="109">
        <v>0</v>
      </c>
      <c r="S39" s="167"/>
      <c r="T39" s="33"/>
      <c r="U39" s="33"/>
      <c r="V39" s="33"/>
      <c r="W39" s="33"/>
      <c r="X39" s="33"/>
      <c r="Y39" s="4"/>
      <c r="Z39" s="33"/>
      <c r="AA39" s="32"/>
      <c r="AB39" s="3"/>
      <c r="AC39" s="28"/>
      <c r="AD39" s="4"/>
      <c r="AE39" s="3"/>
      <c r="AF39" s="28"/>
      <c r="AG39" s="4"/>
      <c r="AH39" s="7">
        <f t="shared" si="6"/>
        <v>0</v>
      </c>
      <c r="AI39" s="27"/>
      <c r="AJ39" s="27"/>
      <c r="AK39" s="27"/>
      <c r="AL39" s="7"/>
      <c r="AM39" s="27"/>
      <c r="AN39" s="27"/>
      <c r="AO39" s="27"/>
      <c r="AP39" s="7"/>
      <c r="AQ39" s="4"/>
      <c r="AR39" s="4"/>
      <c r="AS39" s="7"/>
      <c r="AT39" s="9"/>
      <c r="AU39" s="7"/>
      <c r="AV39" s="18"/>
      <c r="AW39" s="17"/>
      <c r="AX39" s="31"/>
      <c r="AY39" s="7"/>
      <c r="AZ39" s="17"/>
      <c r="BA39" s="17"/>
      <c r="BB39" s="17"/>
      <c r="BC39" s="27"/>
      <c r="BD39" s="7"/>
      <c r="BE39" s="17"/>
      <c r="BF39" s="17"/>
      <c r="BG39" s="31"/>
      <c r="BH39" s="7"/>
      <c r="BI39" s="17"/>
      <c r="BJ39" s="52"/>
      <c r="BK39" s="17"/>
      <c r="BL39" s="17"/>
      <c r="BM39" s="7">
        <f t="shared" si="7"/>
        <v>0</v>
      </c>
      <c r="BN39" s="53"/>
      <c r="BO39" s="7"/>
      <c r="BP39" s="32"/>
    </row>
    <row r="40" spans="2:68" s="1" customFormat="1" ht="165" x14ac:dyDescent="0.25">
      <c r="B40" s="5" t="s">
        <v>118</v>
      </c>
      <c r="C40" s="54" t="s">
        <v>154</v>
      </c>
      <c r="D40" s="33" t="s">
        <v>72</v>
      </c>
      <c r="E40" s="33" t="s">
        <v>201</v>
      </c>
      <c r="F40" s="55" t="s">
        <v>246</v>
      </c>
      <c r="G40" s="5" t="s">
        <v>247</v>
      </c>
      <c r="H40" s="27" t="s">
        <v>76</v>
      </c>
      <c r="I40" s="5" t="s">
        <v>248</v>
      </c>
      <c r="J40" s="167" t="s">
        <v>78</v>
      </c>
      <c r="K40" s="109" t="s">
        <v>78</v>
      </c>
      <c r="L40" s="33" t="s">
        <v>79</v>
      </c>
      <c r="M40" s="109" t="s">
        <v>78</v>
      </c>
      <c r="N40" s="109" t="s">
        <v>78</v>
      </c>
      <c r="O40" s="7">
        <v>0</v>
      </c>
      <c r="P40" s="311">
        <v>0</v>
      </c>
      <c r="Q40" s="116">
        <v>0</v>
      </c>
      <c r="R40" s="109">
        <v>0</v>
      </c>
      <c r="S40" s="167" t="s">
        <v>79</v>
      </c>
      <c r="T40" s="33"/>
      <c r="U40" s="33"/>
      <c r="V40" s="33"/>
      <c r="W40" s="33"/>
      <c r="X40" s="33"/>
      <c r="Y40" s="4"/>
      <c r="Z40" s="33"/>
      <c r="AA40" s="32"/>
      <c r="AB40" s="3"/>
      <c r="AC40" s="28"/>
      <c r="AD40" s="4"/>
      <c r="AE40" s="3"/>
      <c r="AF40" s="28"/>
      <c r="AG40" s="4"/>
      <c r="AH40" s="7">
        <f t="shared" si="6"/>
        <v>0</v>
      </c>
      <c r="AI40" s="27"/>
      <c r="AJ40" s="27"/>
      <c r="AK40" s="27"/>
      <c r="AL40" s="7"/>
      <c r="AM40" s="27"/>
      <c r="AN40" s="27"/>
      <c r="AO40" s="27"/>
      <c r="AP40" s="7"/>
      <c r="AQ40" s="4"/>
      <c r="AR40" s="4"/>
      <c r="AS40" s="7"/>
      <c r="AT40" s="9"/>
      <c r="AU40" s="7"/>
      <c r="AV40" s="18"/>
      <c r="AW40" s="17"/>
      <c r="AX40" s="31"/>
      <c r="AY40" s="7"/>
      <c r="AZ40" s="17"/>
      <c r="BA40" s="17"/>
      <c r="BB40" s="17"/>
      <c r="BC40" s="27"/>
      <c r="BD40" s="7"/>
      <c r="BE40" s="17"/>
      <c r="BF40" s="17"/>
      <c r="BG40" s="31"/>
      <c r="BH40" s="7"/>
      <c r="BI40" s="17"/>
      <c r="BJ40" s="52"/>
      <c r="BK40" s="17"/>
      <c r="BL40" s="17"/>
      <c r="BM40" s="7">
        <f t="shared" si="7"/>
        <v>0</v>
      </c>
      <c r="BN40" s="53"/>
      <c r="BO40" s="7"/>
      <c r="BP40" s="32" t="s">
        <v>249</v>
      </c>
    </row>
    <row r="41" spans="2:68" s="1" customFormat="1" ht="30" x14ac:dyDescent="0.25">
      <c r="B41" s="5" t="s">
        <v>118</v>
      </c>
      <c r="C41" s="54" t="s">
        <v>119</v>
      </c>
      <c r="D41" s="33" t="s">
        <v>72</v>
      </c>
      <c r="E41" s="33" t="s">
        <v>201</v>
      </c>
      <c r="F41" s="55" t="s">
        <v>250</v>
      </c>
      <c r="G41" s="5" t="s">
        <v>251</v>
      </c>
      <c r="H41" s="27" t="s">
        <v>76</v>
      </c>
      <c r="I41" s="5" t="s">
        <v>252</v>
      </c>
      <c r="J41" s="167" t="s">
        <v>78</v>
      </c>
      <c r="K41" s="109" t="s">
        <v>78</v>
      </c>
      <c r="L41" s="33" t="s">
        <v>79</v>
      </c>
      <c r="M41" s="109" t="s">
        <v>78</v>
      </c>
      <c r="N41" s="109" t="s">
        <v>78</v>
      </c>
      <c r="O41" s="7">
        <v>0</v>
      </c>
      <c r="P41" s="311">
        <v>0</v>
      </c>
      <c r="Q41" s="116">
        <v>0</v>
      </c>
      <c r="R41" s="109">
        <v>0</v>
      </c>
      <c r="S41" s="167"/>
      <c r="T41" s="33"/>
      <c r="U41" s="33"/>
      <c r="V41" s="33"/>
      <c r="W41" s="33"/>
      <c r="X41" s="33"/>
      <c r="Y41" s="4"/>
      <c r="Z41" s="33"/>
      <c r="AA41" s="32"/>
      <c r="AB41" s="3"/>
      <c r="AC41" s="28"/>
      <c r="AD41" s="4"/>
      <c r="AE41" s="3"/>
      <c r="AF41" s="28"/>
      <c r="AG41" s="4"/>
      <c r="AH41" s="7">
        <f t="shared" si="6"/>
        <v>0</v>
      </c>
      <c r="AI41" s="27"/>
      <c r="AJ41" s="27"/>
      <c r="AK41" s="27"/>
      <c r="AL41" s="7"/>
      <c r="AM41" s="27"/>
      <c r="AN41" s="27"/>
      <c r="AO41" s="27"/>
      <c r="AP41" s="7"/>
      <c r="AQ41" s="4"/>
      <c r="AR41" s="4"/>
      <c r="AS41" s="7"/>
      <c r="AT41" s="9"/>
      <c r="AU41" s="7"/>
      <c r="AV41" s="18"/>
      <c r="AW41" s="17"/>
      <c r="AX41" s="31"/>
      <c r="AY41" s="7"/>
      <c r="AZ41" s="17"/>
      <c r="BA41" s="17"/>
      <c r="BB41" s="17"/>
      <c r="BC41" s="27"/>
      <c r="BD41" s="7"/>
      <c r="BE41" s="17"/>
      <c r="BF41" s="17"/>
      <c r="BG41" s="31"/>
      <c r="BH41" s="7"/>
      <c r="BI41" s="17"/>
      <c r="BJ41" s="52"/>
      <c r="BK41" s="17"/>
      <c r="BL41" s="17"/>
      <c r="BM41" s="7">
        <f t="shared" si="7"/>
        <v>0</v>
      </c>
      <c r="BN41" s="53"/>
      <c r="BO41" s="7"/>
      <c r="BP41" s="32"/>
    </row>
    <row r="42" spans="2:68" s="1" customFormat="1" x14ac:dyDescent="0.25">
      <c r="B42" s="5" t="s">
        <v>118</v>
      </c>
      <c r="C42" s="54" t="s">
        <v>184</v>
      </c>
      <c r="D42" s="33" t="s">
        <v>72</v>
      </c>
      <c r="E42" s="33" t="s">
        <v>201</v>
      </c>
      <c r="F42" s="55" t="s">
        <v>253</v>
      </c>
      <c r="G42" s="5" t="s">
        <v>254</v>
      </c>
      <c r="H42" s="27" t="s">
        <v>76</v>
      </c>
      <c r="I42" s="5" t="s">
        <v>255</v>
      </c>
      <c r="J42" s="167" t="s">
        <v>78</v>
      </c>
      <c r="K42" s="109" t="s">
        <v>78</v>
      </c>
      <c r="L42" s="33" t="s">
        <v>79</v>
      </c>
      <c r="M42" s="109" t="s">
        <v>78</v>
      </c>
      <c r="N42" s="109" t="s">
        <v>78</v>
      </c>
      <c r="O42" s="7">
        <v>0</v>
      </c>
      <c r="P42" s="311">
        <v>0</v>
      </c>
      <c r="Q42" s="116">
        <v>0</v>
      </c>
      <c r="R42" s="109">
        <v>0</v>
      </c>
      <c r="S42" s="167"/>
      <c r="T42" s="33"/>
      <c r="U42" s="33"/>
      <c r="V42" s="33"/>
      <c r="W42" s="33"/>
      <c r="X42" s="33"/>
      <c r="Y42" s="4"/>
      <c r="Z42" s="33"/>
      <c r="AA42" s="32"/>
      <c r="AB42" s="3"/>
      <c r="AC42" s="28"/>
      <c r="AD42" s="4"/>
      <c r="AE42" s="3"/>
      <c r="AF42" s="28"/>
      <c r="AG42" s="4"/>
      <c r="AH42" s="7">
        <f t="shared" si="6"/>
        <v>0</v>
      </c>
      <c r="AI42" s="27"/>
      <c r="AJ42" s="27"/>
      <c r="AK42" s="27"/>
      <c r="AL42" s="7"/>
      <c r="AM42" s="27"/>
      <c r="AN42" s="27"/>
      <c r="AO42" s="27"/>
      <c r="AP42" s="7"/>
      <c r="AQ42" s="4"/>
      <c r="AR42" s="4"/>
      <c r="AS42" s="7"/>
      <c r="AT42" s="9"/>
      <c r="AU42" s="7"/>
      <c r="AV42" s="18"/>
      <c r="AW42" s="17"/>
      <c r="AX42" s="31"/>
      <c r="AY42" s="7"/>
      <c r="AZ42" s="17"/>
      <c r="BA42" s="17"/>
      <c r="BB42" s="17"/>
      <c r="BC42" s="27"/>
      <c r="BD42" s="7"/>
      <c r="BE42" s="17"/>
      <c r="BF42" s="17"/>
      <c r="BG42" s="31"/>
      <c r="BH42" s="7"/>
      <c r="BI42" s="17"/>
      <c r="BJ42" s="52"/>
      <c r="BK42" s="17"/>
      <c r="BL42" s="17"/>
      <c r="BM42" s="7">
        <f t="shared" si="7"/>
        <v>0</v>
      </c>
      <c r="BN42" s="53"/>
      <c r="BO42" s="7"/>
      <c r="BP42" s="32"/>
    </row>
    <row r="43" spans="2:68" s="1" customFormat="1" ht="360" x14ac:dyDescent="0.25">
      <c r="B43" s="5" t="s">
        <v>118</v>
      </c>
      <c r="C43" s="54" t="s">
        <v>256</v>
      </c>
      <c r="D43" s="33" t="s">
        <v>72</v>
      </c>
      <c r="E43" s="33" t="s">
        <v>201</v>
      </c>
      <c r="F43" s="55" t="s">
        <v>257</v>
      </c>
      <c r="G43" s="5" t="s">
        <v>258</v>
      </c>
      <c r="H43" s="27" t="s">
        <v>76</v>
      </c>
      <c r="I43" s="5" t="s">
        <v>259</v>
      </c>
      <c r="J43" s="167" t="s">
        <v>78</v>
      </c>
      <c r="K43" s="109" t="s">
        <v>78</v>
      </c>
      <c r="L43" s="33" t="s">
        <v>79</v>
      </c>
      <c r="M43" s="109" t="s">
        <v>78</v>
      </c>
      <c r="N43" s="109" t="s">
        <v>78</v>
      </c>
      <c r="O43" s="7">
        <v>0</v>
      </c>
      <c r="P43" s="311">
        <v>0</v>
      </c>
      <c r="Q43" s="116">
        <v>0</v>
      </c>
      <c r="R43" s="109">
        <v>0</v>
      </c>
      <c r="S43" s="167"/>
      <c r="T43" s="33"/>
      <c r="U43" s="33"/>
      <c r="V43" s="33"/>
      <c r="W43" s="33"/>
      <c r="X43" s="33"/>
      <c r="Y43" s="4"/>
      <c r="Z43" s="33"/>
      <c r="AA43" s="32"/>
      <c r="AB43" s="3"/>
      <c r="AC43" s="28"/>
      <c r="AD43" s="4"/>
      <c r="AE43" s="3"/>
      <c r="AF43" s="28"/>
      <c r="AG43" s="4"/>
      <c r="AH43" s="7">
        <f t="shared" si="6"/>
        <v>0</v>
      </c>
      <c r="AI43" s="27"/>
      <c r="AJ43" s="27"/>
      <c r="AK43" s="27"/>
      <c r="AL43" s="7"/>
      <c r="AM43" s="27"/>
      <c r="AN43" s="27"/>
      <c r="AO43" s="27"/>
      <c r="AP43" s="7"/>
      <c r="AQ43" s="4"/>
      <c r="AR43" s="4"/>
      <c r="AS43" s="7"/>
      <c r="AT43" s="9"/>
      <c r="AU43" s="7"/>
      <c r="AV43" s="18"/>
      <c r="AW43" s="17"/>
      <c r="AX43" s="31"/>
      <c r="AY43" s="7"/>
      <c r="AZ43" s="17"/>
      <c r="BA43" s="17"/>
      <c r="BB43" s="17"/>
      <c r="BC43" s="27"/>
      <c r="BD43" s="7"/>
      <c r="BE43" s="17"/>
      <c r="BF43" s="17"/>
      <c r="BG43" s="31"/>
      <c r="BH43" s="7"/>
      <c r="BI43" s="17"/>
      <c r="BJ43" s="52"/>
      <c r="BK43" s="17"/>
      <c r="BL43" s="17"/>
      <c r="BM43" s="7">
        <f t="shared" si="7"/>
        <v>0</v>
      </c>
      <c r="BN43" s="53"/>
      <c r="BO43" s="7"/>
      <c r="BP43" s="32" t="s">
        <v>260</v>
      </c>
    </row>
    <row r="44" spans="2:68" s="1" customFormat="1" ht="78.75" customHeight="1" x14ac:dyDescent="0.25">
      <c r="B44" s="5" t="s">
        <v>118</v>
      </c>
      <c r="C44" s="54" t="s">
        <v>261</v>
      </c>
      <c r="D44" s="33" t="s">
        <v>72</v>
      </c>
      <c r="E44" s="33" t="s">
        <v>201</v>
      </c>
      <c r="F44" s="55" t="s">
        <v>262</v>
      </c>
      <c r="G44" s="5" t="s">
        <v>263</v>
      </c>
      <c r="H44" s="27" t="s">
        <v>76</v>
      </c>
      <c r="I44" s="5" t="s">
        <v>264</v>
      </c>
      <c r="J44" s="167" t="s">
        <v>78</v>
      </c>
      <c r="K44" s="109" t="s">
        <v>78</v>
      </c>
      <c r="L44" s="33" t="s">
        <v>79</v>
      </c>
      <c r="M44" s="109" t="s">
        <v>78</v>
      </c>
      <c r="N44" s="109" t="s">
        <v>78</v>
      </c>
      <c r="O44" s="7">
        <v>0</v>
      </c>
      <c r="P44" s="311">
        <v>0</v>
      </c>
      <c r="Q44" s="116">
        <v>0</v>
      </c>
      <c r="R44" s="109">
        <v>0</v>
      </c>
      <c r="S44" s="167"/>
      <c r="T44" s="33"/>
      <c r="U44" s="33"/>
      <c r="V44" s="33"/>
      <c r="W44" s="33"/>
      <c r="X44" s="33"/>
      <c r="Y44" s="4"/>
      <c r="Z44" s="33"/>
      <c r="AA44" s="32"/>
      <c r="AB44" s="3"/>
      <c r="AC44" s="28"/>
      <c r="AD44" s="4"/>
      <c r="AE44" s="3"/>
      <c r="AF44" s="28"/>
      <c r="AG44" s="4"/>
      <c r="AH44" s="7">
        <f t="shared" si="6"/>
        <v>0</v>
      </c>
      <c r="AI44" s="27"/>
      <c r="AJ44" s="27"/>
      <c r="AK44" s="27"/>
      <c r="AL44" s="7"/>
      <c r="AM44" s="27"/>
      <c r="AN44" s="27"/>
      <c r="AO44" s="27"/>
      <c r="AP44" s="7"/>
      <c r="AQ44" s="4"/>
      <c r="AR44" s="4"/>
      <c r="AS44" s="7"/>
      <c r="AT44" s="9"/>
      <c r="AU44" s="7"/>
      <c r="AV44" s="18"/>
      <c r="AW44" s="17"/>
      <c r="AX44" s="31"/>
      <c r="AY44" s="7"/>
      <c r="AZ44" s="17"/>
      <c r="BA44" s="17"/>
      <c r="BB44" s="17"/>
      <c r="BC44" s="27"/>
      <c r="BD44" s="7"/>
      <c r="BE44" s="17"/>
      <c r="BF44" s="17"/>
      <c r="BG44" s="31"/>
      <c r="BH44" s="7"/>
      <c r="BI44" s="17"/>
      <c r="BJ44" s="52"/>
      <c r="BK44" s="17"/>
      <c r="BL44" s="17"/>
      <c r="BM44" s="7">
        <f t="shared" si="7"/>
        <v>0</v>
      </c>
      <c r="BN44" s="53"/>
      <c r="BO44" s="7"/>
      <c r="BP44" s="32" t="s">
        <v>265</v>
      </c>
    </row>
    <row r="45" spans="2:68" s="1" customFormat="1" x14ac:dyDescent="0.25">
      <c r="B45" s="5" t="s">
        <v>118</v>
      </c>
      <c r="C45" s="54" t="s">
        <v>266</v>
      </c>
      <c r="D45" s="33" t="s">
        <v>72</v>
      </c>
      <c r="E45" s="33" t="s">
        <v>201</v>
      </c>
      <c r="F45" s="55" t="s">
        <v>267</v>
      </c>
      <c r="G45" s="5" t="s">
        <v>268</v>
      </c>
      <c r="H45" s="27" t="s">
        <v>76</v>
      </c>
      <c r="I45" s="5" t="s">
        <v>269</v>
      </c>
      <c r="J45" s="167" t="s">
        <v>78</v>
      </c>
      <c r="K45" s="109" t="s">
        <v>78</v>
      </c>
      <c r="L45" s="33" t="s">
        <v>79</v>
      </c>
      <c r="M45" s="109" t="s">
        <v>78</v>
      </c>
      <c r="N45" s="109" t="s">
        <v>78</v>
      </c>
      <c r="O45" s="7">
        <v>0</v>
      </c>
      <c r="P45" s="311">
        <v>0</v>
      </c>
      <c r="Q45" s="116">
        <v>0</v>
      </c>
      <c r="R45" s="109">
        <v>0</v>
      </c>
      <c r="S45" s="167"/>
      <c r="T45" s="33"/>
      <c r="U45" s="33"/>
      <c r="V45" s="33"/>
      <c r="W45" s="33"/>
      <c r="X45" s="33"/>
      <c r="Y45" s="4"/>
      <c r="Z45" s="33"/>
      <c r="AA45" s="32"/>
      <c r="AB45" s="3"/>
      <c r="AC45" s="28"/>
      <c r="AD45" s="4"/>
      <c r="AE45" s="3"/>
      <c r="AF45" s="28"/>
      <c r="AG45" s="4"/>
      <c r="AH45" s="7">
        <f t="shared" si="6"/>
        <v>0</v>
      </c>
      <c r="AI45" s="27"/>
      <c r="AJ45" s="27"/>
      <c r="AK45" s="27"/>
      <c r="AL45" s="7"/>
      <c r="AM45" s="27"/>
      <c r="AN45" s="27"/>
      <c r="AO45" s="27"/>
      <c r="AP45" s="7"/>
      <c r="AQ45" s="4"/>
      <c r="AR45" s="4"/>
      <c r="AS45" s="7"/>
      <c r="AT45" s="9"/>
      <c r="AU45" s="7"/>
      <c r="AV45" s="18"/>
      <c r="AW45" s="17"/>
      <c r="AX45" s="31"/>
      <c r="AY45" s="7"/>
      <c r="AZ45" s="17"/>
      <c r="BA45" s="17"/>
      <c r="BB45" s="17"/>
      <c r="BC45" s="27"/>
      <c r="BD45" s="7"/>
      <c r="BE45" s="17"/>
      <c r="BF45" s="17"/>
      <c r="BG45" s="31"/>
      <c r="BH45" s="7"/>
      <c r="BI45" s="17"/>
      <c r="BJ45" s="52"/>
      <c r="BK45" s="17"/>
      <c r="BL45" s="17"/>
      <c r="BM45" s="7">
        <f t="shared" si="7"/>
        <v>0</v>
      </c>
      <c r="BN45" s="53"/>
      <c r="BO45" s="7"/>
      <c r="BP45" s="32"/>
    </row>
    <row r="46" spans="2:68" s="1" customFormat="1" ht="30" x14ac:dyDescent="0.25">
      <c r="B46" s="5" t="s">
        <v>118</v>
      </c>
      <c r="C46" s="54" t="s">
        <v>119</v>
      </c>
      <c r="D46" s="33" t="s">
        <v>72</v>
      </c>
      <c r="E46" s="33" t="s">
        <v>201</v>
      </c>
      <c r="F46" s="55" t="s">
        <v>232</v>
      </c>
      <c r="G46" s="5" t="s">
        <v>233</v>
      </c>
      <c r="H46" s="27" t="s">
        <v>76</v>
      </c>
      <c r="I46" s="5" t="s">
        <v>270</v>
      </c>
      <c r="J46" s="167" t="s">
        <v>78</v>
      </c>
      <c r="K46" s="109" t="s">
        <v>78</v>
      </c>
      <c r="L46" s="33" t="s">
        <v>79</v>
      </c>
      <c r="M46" s="109" t="s">
        <v>78</v>
      </c>
      <c r="N46" s="109" t="s">
        <v>78</v>
      </c>
      <c r="O46" s="7">
        <v>0</v>
      </c>
      <c r="P46" s="311">
        <v>0</v>
      </c>
      <c r="Q46" s="116">
        <v>0</v>
      </c>
      <c r="R46" s="109">
        <v>0</v>
      </c>
      <c r="S46" s="167"/>
      <c r="T46" s="33"/>
      <c r="U46" s="33"/>
      <c r="V46" s="33"/>
      <c r="W46" s="33"/>
      <c r="X46" s="33"/>
      <c r="Y46" s="4"/>
      <c r="Z46" s="33"/>
      <c r="AA46" s="32"/>
      <c r="AB46" s="3"/>
      <c r="AC46" s="28"/>
      <c r="AD46" s="4"/>
      <c r="AE46" s="3"/>
      <c r="AF46" s="28"/>
      <c r="AG46" s="4"/>
      <c r="AH46" s="7">
        <f t="shared" si="6"/>
        <v>0</v>
      </c>
      <c r="AI46" s="27"/>
      <c r="AJ46" s="27"/>
      <c r="AK46" s="27"/>
      <c r="AL46" s="7"/>
      <c r="AM46" s="27"/>
      <c r="AN46" s="27"/>
      <c r="AO46" s="27"/>
      <c r="AP46" s="7"/>
      <c r="AQ46" s="4"/>
      <c r="AR46" s="4"/>
      <c r="AS46" s="7"/>
      <c r="AT46" s="9"/>
      <c r="AU46" s="7"/>
      <c r="AV46" s="18"/>
      <c r="AW46" s="17"/>
      <c r="AX46" s="31"/>
      <c r="AY46" s="7"/>
      <c r="AZ46" s="17"/>
      <c r="BA46" s="17"/>
      <c r="BB46" s="17"/>
      <c r="BC46" s="27"/>
      <c r="BD46" s="7"/>
      <c r="BE46" s="17"/>
      <c r="BF46" s="17"/>
      <c r="BG46" s="31"/>
      <c r="BH46" s="7"/>
      <c r="BI46" s="17"/>
      <c r="BJ46" s="52"/>
      <c r="BK46" s="17"/>
      <c r="BL46" s="17"/>
      <c r="BM46" s="7">
        <f t="shared" si="7"/>
        <v>0</v>
      </c>
      <c r="BN46" s="53"/>
      <c r="BO46" s="7"/>
      <c r="BP46" s="32"/>
    </row>
    <row r="47" spans="2:68" s="1" customFormat="1" x14ac:dyDescent="0.25">
      <c r="B47" s="5" t="s">
        <v>118</v>
      </c>
      <c r="C47" s="54" t="s">
        <v>184</v>
      </c>
      <c r="D47" s="33" t="s">
        <v>72</v>
      </c>
      <c r="E47" s="33" t="s">
        <v>201</v>
      </c>
      <c r="F47" s="55" t="s">
        <v>271</v>
      </c>
      <c r="G47" s="5" t="s">
        <v>272</v>
      </c>
      <c r="H47" s="27" t="s">
        <v>76</v>
      </c>
      <c r="I47" s="5" t="s">
        <v>273</v>
      </c>
      <c r="J47" s="167" t="s">
        <v>78</v>
      </c>
      <c r="K47" s="109" t="s">
        <v>78</v>
      </c>
      <c r="L47" s="33" t="s">
        <v>79</v>
      </c>
      <c r="M47" s="109" t="s">
        <v>78</v>
      </c>
      <c r="N47" s="109" t="s">
        <v>78</v>
      </c>
      <c r="O47" s="7">
        <v>0</v>
      </c>
      <c r="P47" s="311">
        <v>0</v>
      </c>
      <c r="Q47" s="116">
        <v>0</v>
      </c>
      <c r="R47" s="109">
        <v>0</v>
      </c>
      <c r="S47" s="167"/>
      <c r="T47" s="33"/>
      <c r="U47" s="33"/>
      <c r="V47" s="33"/>
      <c r="W47" s="33"/>
      <c r="X47" s="33"/>
      <c r="Y47" s="4"/>
      <c r="Z47" s="33"/>
      <c r="AA47" s="32"/>
      <c r="AB47" s="3"/>
      <c r="AC47" s="28"/>
      <c r="AD47" s="4"/>
      <c r="AE47" s="3"/>
      <c r="AF47" s="28"/>
      <c r="AG47" s="4"/>
      <c r="AH47" s="7">
        <f t="shared" si="6"/>
        <v>0</v>
      </c>
      <c r="AI47" s="27"/>
      <c r="AJ47" s="27"/>
      <c r="AK47" s="27"/>
      <c r="AL47" s="7"/>
      <c r="AM47" s="27"/>
      <c r="AN47" s="27"/>
      <c r="AO47" s="27"/>
      <c r="AP47" s="7"/>
      <c r="AQ47" s="4"/>
      <c r="AR47" s="4"/>
      <c r="AS47" s="7"/>
      <c r="AT47" s="9"/>
      <c r="AU47" s="7"/>
      <c r="AV47" s="18"/>
      <c r="AW47" s="17"/>
      <c r="AX47" s="31"/>
      <c r="AY47" s="7"/>
      <c r="AZ47" s="17"/>
      <c r="BA47" s="17"/>
      <c r="BB47" s="17"/>
      <c r="BC47" s="27"/>
      <c r="BD47" s="7"/>
      <c r="BE47" s="17"/>
      <c r="BF47" s="17"/>
      <c r="BG47" s="31"/>
      <c r="BH47" s="7"/>
      <c r="BI47" s="17"/>
      <c r="BJ47" s="52"/>
      <c r="BK47" s="17"/>
      <c r="BL47" s="17"/>
      <c r="BM47" s="7">
        <f t="shared" si="7"/>
        <v>0</v>
      </c>
      <c r="BN47" s="53"/>
      <c r="BO47" s="7"/>
      <c r="BP47" s="32"/>
    </row>
    <row r="48" spans="2:68" s="1" customFormat="1" x14ac:dyDescent="0.25">
      <c r="B48" s="5" t="s">
        <v>118</v>
      </c>
      <c r="C48" s="54" t="s">
        <v>119</v>
      </c>
      <c r="D48" s="33" t="s">
        <v>72</v>
      </c>
      <c r="E48" s="33" t="s">
        <v>201</v>
      </c>
      <c r="F48" s="55" t="s">
        <v>274</v>
      </c>
      <c r="G48" s="5" t="s">
        <v>275</v>
      </c>
      <c r="H48" s="27" t="s">
        <v>76</v>
      </c>
      <c r="I48" s="5" t="s">
        <v>276</v>
      </c>
      <c r="J48" s="167" t="s">
        <v>78</v>
      </c>
      <c r="K48" s="109" t="s">
        <v>78</v>
      </c>
      <c r="L48" s="33" t="s">
        <v>79</v>
      </c>
      <c r="M48" s="109" t="s">
        <v>78</v>
      </c>
      <c r="N48" s="109" t="s">
        <v>78</v>
      </c>
      <c r="O48" s="7">
        <v>0</v>
      </c>
      <c r="P48" s="311">
        <v>0</v>
      </c>
      <c r="Q48" s="116">
        <v>0</v>
      </c>
      <c r="R48" s="109">
        <v>0</v>
      </c>
      <c r="S48" s="167"/>
      <c r="T48" s="33"/>
      <c r="U48" s="33"/>
      <c r="V48" s="33"/>
      <c r="W48" s="33"/>
      <c r="X48" s="33"/>
      <c r="Y48" s="4"/>
      <c r="Z48" s="33"/>
      <c r="AA48" s="32"/>
      <c r="AB48" s="3"/>
      <c r="AC48" s="28"/>
      <c r="AD48" s="4"/>
      <c r="AE48" s="3"/>
      <c r="AF48" s="28"/>
      <c r="AG48" s="4"/>
      <c r="AH48" s="7">
        <f t="shared" si="6"/>
        <v>0</v>
      </c>
      <c r="AI48" s="27"/>
      <c r="AJ48" s="27"/>
      <c r="AK48" s="27"/>
      <c r="AL48" s="7"/>
      <c r="AM48" s="27"/>
      <c r="AN48" s="27"/>
      <c r="AO48" s="27"/>
      <c r="AP48" s="7"/>
      <c r="AQ48" s="4"/>
      <c r="AR48" s="4"/>
      <c r="AS48" s="7"/>
      <c r="AT48" s="9"/>
      <c r="AU48" s="7"/>
      <c r="AV48" s="18"/>
      <c r="AW48" s="17"/>
      <c r="AX48" s="31"/>
      <c r="AY48" s="7"/>
      <c r="AZ48" s="17"/>
      <c r="BA48" s="17"/>
      <c r="BB48" s="17"/>
      <c r="BC48" s="27"/>
      <c r="BD48" s="7"/>
      <c r="BE48" s="17"/>
      <c r="BF48" s="17"/>
      <c r="BG48" s="31"/>
      <c r="BH48" s="7"/>
      <c r="BI48" s="17"/>
      <c r="BJ48" s="52"/>
      <c r="BK48" s="17"/>
      <c r="BL48" s="17"/>
      <c r="BM48" s="7">
        <f t="shared" si="7"/>
        <v>0</v>
      </c>
      <c r="BN48" s="53"/>
      <c r="BO48" s="7"/>
      <c r="BP48" s="32"/>
    </row>
    <row r="49" spans="2:68" s="1" customFormat="1" x14ac:dyDescent="0.25">
      <c r="B49" s="5" t="s">
        <v>118</v>
      </c>
      <c r="C49" s="54" t="s">
        <v>277</v>
      </c>
      <c r="D49" s="33" t="s">
        <v>72</v>
      </c>
      <c r="E49" s="33" t="s">
        <v>73</v>
      </c>
      <c r="F49" s="55" t="s">
        <v>278</v>
      </c>
      <c r="G49" s="5" t="s">
        <v>279</v>
      </c>
      <c r="H49" s="27" t="s">
        <v>76</v>
      </c>
      <c r="I49" s="5" t="s">
        <v>280</v>
      </c>
      <c r="J49" s="167" t="s">
        <v>78</v>
      </c>
      <c r="K49" s="109" t="s">
        <v>78</v>
      </c>
      <c r="L49" s="33" t="s">
        <v>79</v>
      </c>
      <c r="M49" s="109" t="s">
        <v>78</v>
      </c>
      <c r="N49" s="109" t="s">
        <v>78</v>
      </c>
      <c r="O49" s="7">
        <v>0</v>
      </c>
      <c r="P49" s="311">
        <v>0</v>
      </c>
      <c r="Q49" s="116">
        <v>0</v>
      </c>
      <c r="R49" s="109">
        <v>0</v>
      </c>
      <c r="S49" s="167"/>
      <c r="T49" s="33"/>
      <c r="U49" s="33"/>
      <c r="V49" s="33"/>
      <c r="W49" s="33"/>
      <c r="X49" s="33"/>
      <c r="Y49" s="4"/>
      <c r="Z49" s="33"/>
      <c r="AA49" s="32"/>
      <c r="AB49" s="3"/>
      <c r="AC49" s="28"/>
      <c r="AD49" s="4"/>
      <c r="AE49" s="3"/>
      <c r="AF49" s="28"/>
      <c r="AG49" s="4"/>
      <c r="AH49" s="7">
        <f t="shared" si="6"/>
        <v>0</v>
      </c>
      <c r="AI49" s="27"/>
      <c r="AJ49" s="27"/>
      <c r="AK49" s="27"/>
      <c r="AL49" s="7"/>
      <c r="AM49" s="27"/>
      <c r="AN49" s="27"/>
      <c r="AO49" s="27"/>
      <c r="AP49" s="7"/>
      <c r="AQ49" s="4"/>
      <c r="AR49" s="4"/>
      <c r="AS49" s="7"/>
      <c r="AT49" s="9"/>
      <c r="AU49" s="7"/>
      <c r="AV49" s="18"/>
      <c r="AW49" s="17"/>
      <c r="AX49" s="31"/>
      <c r="AY49" s="7"/>
      <c r="AZ49" s="17"/>
      <c r="BA49" s="17"/>
      <c r="BB49" s="17"/>
      <c r="BC49" s="27"/>
      <c r="BD49" s="7"/>
      <c r="BE49" s="17"/>
      <c r="BF49" s="17"/>
      <c r="BG49" s="31"/>
      <c r="BH49" s="7"/>
      <c r="BI49" s="17"/>
      <c r="BJ49" s="52"/>
      <c r="BK49" s="17"/>
      <c r="BL49" s="17"/>
      <c r="BM49" s="7">
        <f t="shared" si="7"/>
        <v>0</v>
      </c>
      <c r="BN49" s="53"/>
      <c r="BO49" s="7"/>
      <c r="BP49" s="32"/>
    </row>
    <row r="50" spans="2:68" s="1" customFormat="1" x14ac:dyDescent="0.25">
      <c r="B50" s="5" t="s">
        <v>118</v>
      </c>
      <c r="C50" s="54" t="s">
        <v>281</v>
      </c>
      <c r="D50" s="33" t="s">
        <v>72</v>
      </c>
      <c r="E50" s="33" t="s">
        <v>201</v>
      </c>
      <c r="F50" s="55" t="s">
        <v>282</v>
      </c>
      <c r="G50" s="5" t="s">
        <v>283</v>
      </c>
      <c r="H50" s="27" t="s">
        <v>76</v>
      </c>
      <c r="I50" s="5" t="s">
        <v>284</v>
      </c>
      <c r="J50" s="167" t="s">
        <v>78</v>
      </c>
      <c r="K50" s="109" t="s">
        <v>78</v>
      </c>
      <c r="L50" s="33" t="s">
        <v>79</v>
      </c>
      <c r="M50" s="109" t="s">
        <v>78</v>
      </c>
      <c r="N50" s="109" t="s">
        <v>78</v>
      </c>
      <c r="O50" s="7">
        <v>0</v>
      </c>
      <c r="P50" s="311">
        <v>0</v>
      </c>
      <c r="Q50" s="116">
        <v>0</v>
      </c>
      <c r="R50" s="109">
        <v>0</v>
      </c>
      <c r="S50" s="167"/>
      <c r="T50" s="33"/>
      <c r="U50" s="33"/>
      <c r="V50" s="33"/>
      <c r="W50" s="33"/>
      <c r="X50" s="33"/>
      <c r="Y50" s="4"/>
      <c r="Z50" s="33"/>
      <c r="AA50" s="32"/>
      <c r="AB50" s="3"/>
      <c r="AC50" s="28"/>
      <c r="AD50" s="4"/>
      <c r="AE50" s="3"/>
      <c r="AF50" s="28"/>
      <c r="AG50" s="4"/>
      <c r="AH50" s="7">
        <f t="shared" si="6"/>
        <v>0</v>
      </c>
      <c r="AI50" s="27"/>
      <c r="AJ50" s="27"/>
      <c r="AK50" s="27"/>
      <c r="AL50" s="7"/>
      <c r="AM50" s="27"/>
      <c r="AN50" s="27"/>
      <c r="AO50" s="27"/>
      <c r="AP50" s="7"/>
      <c r="AQ50" s="4"/>
      <c r="AR50" s="4"/>
      <c r="AS50" s="7"/>
      <c r="AT50" s="9"/>
      <c r="AU50" s="7"/>
      <c r="AV50" s="18"/>
      <c r="AW50" s="17"/>
      <c r="AX50" s="31"/>
      <c r="AY50" s="7"/>
      <c r="AZ50" s="17"/>
      <c r="BA50" s="17"/>
      <c r="BB50" s="17"/>
      <c r="BC50" s="27"/>
      <c r="BD50" s="7"/>
      <c r="BE50" s="17"/>
      <c r="BF50" s="17"/>
      <c r="BG50" s="31"/>
      <c r="BH50" s="7"/>
      <c r="BI50" s="17"/>
      <c r="BJ50" s="52"/>
      <c r="BK50" s="17"/>
      <c r="BL50" s="17"/>
      <c r="BM50" s="7">
        <f t="shared" si="7"/>
        <v>0</v>
      </c>
      <c r="BN50" s="53"/>
      <c r="BO50" s="7"/>
      <c r="BP50" s="32"/>
    </row>
    <row r="51" spans="2:68" s="1" customFormat="1" ht="30" x14ac:dyDescent="0.25">
      <c r="B51" s="5" t="s">
        <v>118</v>
      </c>
      <c r="C51" s="54" t="s">
        <v>285</v>
      </c>
      <c r="D51" s="33" t="s">
        <v>72</v>
      </c>
      <c r="E51" s="33" t="s">
        <v>201</v>
      </c>
      <c r="F51" s="55" t="s">
        <v>286</v>
      </c>
      <c r="G51" s="5" t="s">
        <v>287</v>
      </c>
      <c r="H51" s="27" t="s">
        <v>76</v>
      </c>
      <c r="I51" s="5" t="s">
        <v>288</v>
      </c>
      <c r="J51" s="167" t="s">
        <v>78</v>
      </c>
      <c r="K51" s="109" t="s">
        <v>78</v>
      </c>
      <c r="L51" s="33" t="s">
        <v>79</v>
      </c>
      <c r="M51" s="109" t="s">
        <v>78</v>
      </c>
      <c r="N51" s="109" t="s">
        <v>78</v>
      </c>
      <c r="O51" s="7">
        <v>0</v>
      </c>
      <c r="P51" s="311">
        <v>0</v>
      </c>
      <c r="Q51" s="116">
        <v>0</v>
      </c>
      <c r="R51" s="109">
        <v>0</v>
      </c>
      <c r="S51" s="167"/>
      <c r="T51" s="33"/>
      <c r="U51" s="33"/>
      <c r="V51" s="33"/>
      <c r="W51" s="33"/>
      <c r="X51" s="33"/>
      <c r="Y51" s="4"/>
      <c r="Z51" s="33"/>
      <c r="AA51" s="32"/>
      <c r="AB51" s="3"/>
      <c r="AC51" s="28"/>
      <c r="AD51" s="4"/>
      <c r="AE51" s="3"/>
      <c r="AF51" s="28"/>
      <c r="AG51" s="4"/>
      <c r="AH51" s="7">
        <f t="shared" si="6"/>
        <v>0</v>
      </c>
      <c r="AI51" s="27"/>
      <c r="AJ51" s="27"/>
      <c r="AK51" s="27"/>
      <c r="AL51" s="7"/>
      <c r="AM51" s="27"/>
      <c r="AN51" s="27"/>
      <c r="AO51" s="27"/>
      <c r="AP51" s="7"/>
      <c r="AQ51" s="4"/>
      <c r="AR51" s="4"/>
      <c r="AS51" s="7"/>
      <c r="AT51" s="9"/>
      <c r="AU51" s="7"/>
      <c r="AV51" s="18"/>
      <c r="AW51" s="17"/>
      <c r="AX51" s="31"/>
      <c r="AY51" s="7"/>
      <c r="AZ51" s="17"/>
      <c r="BA51" s="17"/>
      <c r="BB51" s="17"/>
      <c r="BC51" s="27"/>
      <c r="BD51" s="7"/>
      <c r="BE51" s="17"/>
      <c r="BF51" s="17"/>
      <c r="BG51" s="31"/>
      <c r="BH51" s="7"/>
      <c r="BI51" s="17"/>
      <c r="BJ51" s="52"/>
      <c r="BK51" s="17"/>
      <c r="BL51" s="17"/>
      <c r="BM51" s="7">
        <f t="shared" si="7"/>
        <v>0</v>
      </c>
      <c r="BN51" s="53"/>
      <c r="BO51" s="7"/>
      <c r="BP51" s="32" t="s">
        <v>289</v>
      </c>
    </row>
    <row r="52" spans="2:68" s="1" customFormat="1" x14ac:dyDescent="0.25">
      <c r="B52" s="5" t="s">
        <v>118</v>
      </c>
      <c r="C52" s="54" t="s">
        <v>174</v>
      </c>
      <c r="D52" s="33" t="s">
        <v>72</v>
      </c>
      <c r="E52" s="33" t="s">
        <v>201</v>
      </c>
      <c r="F52" s="55" t="s">
        <v>290</v>
      </c>
      <c r="G52" s="5" t="s">
        <v>291</v>
      </c>
      <c r="H52" s="27" t="s">
        <v>76</v>
      </c>
      <c r="I52" s="5" t="s">
        <v>292</v>
      </c>
      <c r="J52" s="167" t="s">
        <v>78</v>
      </c>
      <c r="K52" s="109" t="s">
        <v>78</v>
      </c>
      <c r="L52" s="33" t="s">
        <v>79</v>
      </c>
      <c r="M52" s="109" t="s">
        <v>78</v>
      </c>
      <c r="N52" s="109" t="s">
        <v>78</v>
      </c>
      <c r="O52" s="7">
        <v>0</v>
      </c>
      <c r="P52" s="311">
        <v>0</v>
      </c>
      <c r="Q52" s="116">
        <v>0</v>
      </c>
      <c r="R52" s="109">
        <v>0</v>
      </c>
      <c r="S52" s="167"/>
      <c r="T52" s="33"/>
      <c r="U52" s="33"/>
      <c r="V52" s="33"/>
      <c r="W52" s="33"/>
      <c r="X52" s="33"/>
      <c r="Y52" s="4"/>
      <c r="Z52" s="33"/>
      <c r="AA52" s="32"/>
      <c r="AB52" s="3"/>
      <c r="AC52" s="28"/>
      <c r="AD52" s="4"/>
      <c r="AE52" s="3"/>
      <c r="AF52" s="28"/>
      <c r="AG52" s="4"/>
      <c r="AH52" s="7">
        <f t="shared" si="6"/>
        <v>0</v>
      </c>
      <c r="AI52" s="27"/>
      <c r="AJ52" s="27"/>
      <c r="AK52" s="27"/>
      <c r="AL52" s="7"/>
      <c r="AM52" s="27"/>
      <c r="AN52" s="27"/>
      <c r="AO52" s="27"/>
      <c r="AP52" s="7"/>
      <c r="AQ52" s="4"/>
      <c r="AR52" s="4"/>
      <c r="AS52" s="7"/>
      <c r="AT52" s="9"/>
      <c r="AU52" s="7"/>
      <c r="AV52" s="18"/>
      <c r="AW52" s="17"/>
      <c r="AX52" s="31"/>
      <c r="AY52" s="7"/>
      <c r="AZ52" s="17"/>
      <c r="BA52" s="17"/>
      <c r="BB52" s="17"/>
      <c r="BC52" s="27"/>
      <c r="BD52" s="7"/>
      <c r="BE52" s="17"/>
      <c r="BF52" s="17"/>
      <c r="BG52" s="31"/>
      <c r="BH52" s="7"/>
      <c r="BI52" s="17"/>
      <c r="BJ52" s="52"/>
      <c r="BK52" s="17"/>
      <c r="BL52" s="17"/>
      <c r="BM52" s="7">
        <f t="shared" si="7"/>
        <v>0</v>
      </c>
      <c r="BN52" s="53"/>
      <c r="BO52" s="7"/>
      <c r="BP52" s="32"/>
    </row>
    <row r="53" spans="2:68" s="1" customFormat="1" x14ac:dyDescent="0.25">
      <c r="B53" s="5" t="s">
        <v>118</v>
      </c>
      <c r="C53" s="54" t="s">
        <v>293</v>
      </c>
      <c r="D53" s="33" t="s">
        <v>72</v>
      </c>
      <c r="E53" s="33" t="s">
        <v>201</v>
      </c>
      <c r="F53" s="55" t="s">
        <v>294</v>
      </c>
      <c r="G53" s="5" t="s">
        <v>295</v>
      </c>
      <c r="H53" s="27" t="s">
        <v>76</v>
      </c>
      <c r="I53" s="5" t="s">
        <v>296</v>
      </c>
      <c r="J53" s="167" t="s">
        <v>78</v>
      </c>
      <c r="K53" s="109" t="s">
        <v>78</v>
      </c>
      <c r="L53" s="33" t="s">
        <v>79</v>
      </c>
      <c r="M53" s="109" t="s">
        <v>78</v>
      </c>
      <c r="N53" s="109" t="s">
        <v>78</v>
      </c>
      <c r="O53" s="7">
        <v>0</v>
      </c>
      <c r="P53" s="311">
        <v>0</v>
      </c>
      <c r="Q53" s="116">
        <v>0</v>
      </c>
      <c r="R53" s="109">
        <v>0</v>
      </c>
      <c r="S53" s="167"/>
      <c r="T53" s="33"/>
      <c r="U53" s="33"/>
      <c r="V53" s="33"/>
      <c r="W53" s="33"/>
      <c r="X53" s="33"/>
      <c r="Y53" s="4"/>
      <c r="Z53" s="33"/>
      <c r="AA53" s="32"/>
      <c r="AB53" s="3"/>
      <c r="AC53" s="28"/>
      <c r="AD53" s="4"/>
      <c r="AE53" s="3"/>
      <c r="AF53" s="28"/>
      <c r="AG53" s="4"/>
      <c r="AH53" s="7">
        <f t="shared" si="6"/>
        <v>0</v>
      </c>
      <c r="AI53" s="27"/>
      <c r="AJ53" s="27"/>
      <c r="AK53" s="27"/>
      <c r="AL53" s="7"/>
      <c r="AM53" s="27"/>
      <c r="AN53" s="27"/>
      <c r="AO53" s="27"/>
      <c r="AP53" s="7"/>
      <c r="AQ53" s="4"/>
      <c r="AR53" s="4"/>
      <c r="AS53" s="7"/>
      <c r="AT53" s="9"/>
      <c r="AU53" s="7"/>
      <c r="AV53" s="18"/>
      <c r="AW53" s="17"/>
      <c r="AX53" s="31"/>
      <c r="AY53" s="7"/>
      <c r="AZ53" s="17"/>
      <c r="BA53" s="17"/>
      <c r="BB53" s="17"/>
      <c r="BC53" s="27"/>
      <c r="BD53" s="7"/>
      <c r="BE53" s="17"/>
      <c r="BF53" s="17"/>
      <c r="BG53" s="31"/>
      <c r="BH53" s="7"/>
      <c r="BI53" s="17"/>
      <c r="BJ53" s="52"/>
      <c r="BK53" s="17"/>
      <c r="BL53" s="17"/>
      <c r="BM53" s="7">
        <f t="shared" si="7"/>
        <v>0</v>
      </c>
      <c r="BN53" s="53"/>
      <c r="BO53" s="7"/>
      <c r="BP53" s="32"/>
    </row>
    <row r="54" spans="2:68" s="1" customFormat="1" ht="30" x14ac:dyDescent="0.25">
      <c r="B54" s="5" t="s">
        <v>118</v>
      </c>
      <c r="C54" s="54" t="s">
        <v>297</v>
      </c>
      <c r="D54" s="33" t="s">
        <v>72</v>
      </c>
      <c r="E54" s="33" t="s">
        <v>201</v>
      </c>
      <c r="F54" s="55" t="s">
        <v>298</v>
      </c>
      <c r="G54" s="5" t="s">
        <v>299</v>
      </c>
      <c r="H54" s="27" t="s">
        <v>76</v>
      </c>
      <c r="I54" s="5" t="s">
        <v>300</v>
      </c>
      <c r="J54" s="167" t="s">
        <v>78</v>
      </c>
      <c r="K54" s="109" t="s">
        <v>78</v>
      </c>
      <c r="L54" s="33" t="s">
        <v>79</v>
      </c>
      <c r="M54" s="109" t="s">
        <v>78</v>
      </c>
      <c r="N54" s="109" t="s">
        <v>78</v>
      </c>
      <c r="O54" s="7">
        <v>0</v>
      </c>
      <c r="P54" s="311">
        <v>0</v>
      </c>
      <c r="Q54" s="116">
        <v>0</v>
      </c>
      <c r="R54" s="109">
        <v>0</v>
      </c>
      <c r="S54" s="167"/>
      <c r="T54" s="33"/>
      <c r="U54" s="33"/>
      <c r="V54" s="33"/>
      <c r="W54" s="33"/>
      <c r="X54" s="33"/>
      <c r="Y54" s="4"/>
      <c r="Z54" s="33"/>
      <c r="AA54" s="32"/>
      <c r="AB54" s="3"/>
      <c r="AC54" s="28"/>
      <c r="AD54" s="4"/>
      <c r="AE54" s="3"/>
      <c r="AF54" s="28"/>
      <c r="AG54" s="4"/>
      <c r="AH54" s="7">
        <f t="shared" si="6"/>
        <v>0</v>
      </c>
      <c r="AI54" s="27"/>
      <c r="AJ54" s="27"/>
      <c r="AK54" s="27"/>
      <c r="AL54" s="7"/>
      <c r="AM54" s="27"/>
      <c r="AN54" s="27"/>
      <c r="AO54" s="27"/>
      <c r="AP54" s="7"/>
      <c r="AQ54" s="4"/>
      <c r="AR54" s="4"/>
      <c r="AS54" s="7"/>
      <c r="AT54" s="9"/>
      <c r="AU54" s="7"/>
      <c r="AV54" s="18"/>
      <c r="AW54" s="17"/>
      <c r="AX54" s="31"/>
      <c r="AY54" s="7"/>
      <c r="AZ54" s="17"/>
      <c r="BA54" s="17"/>
      <c r="BB54" s="17"/>
      <c r="BC54" s="27"/>
      <c r="BD54" s="7"/>
      <c r="BE54" s="17"/>
      <c r="BF54" s="17"/>
      <c r="BG54" s="31"/>
      <c r="BH54" s="7"/>
      <c r="BI54" s="17"/>
      <c r="BJ54" s="52"/>
      <c r="BK54" s="17"/>
      <c r="BL54" s="17"/>
      <c r="BM54" s="7">
        <f t="shared" si="7"/>
        <v>0</v>
      </c>
      <c r="BN54" s="53"/>
      <c r="BO54" s="7"/>
      <c r="BP54" s="32" t="s">
        <v>289</v>
      </c>
    </row>
    <row r="55" spans="2:68" s="1" customFormat="1" ht="210" x14ac:dyDescent="0.25">
      <c r="B55" s="5" t="s">
        <v>118</v>
      </c>
      <c r="C55" s="54" t="s">
        <v>119</v>
      </c>
      <c r="D55" s="33" t="s">
        <v>72</v>
      </c>
      <c r="E55" s="33" t="s">
        <v>201</v>
      </c>
      <c r="F55" s="55" t="s">
        <v>301</v>
      </c>
      <c r="G55" s="5" t="s">
        <v>302</v>
      </c>
      <c r="H55" s="27" t="s">
        <v>76</v>
      </c>
      <c r="I55" s="5" t="s">
        <v>303</v>
      </c>
      <c r="J55" s="403" t="s">
        <v>304</v>
      </c>
      <c r="K55" s="109"/>
      <c r="L55" s="109"/>
      <c r="M55" s="109"/>
      <c r="N55" s="109"/>
      <c r="O55" s="7"/>
      <c r="P55" s="311"/>
      <c r="Q55" s="45"/>
      <c r="R55" s="45"/>
      <c r="S55" s="167" t="s">
        <v>79</v>
      </c>
      <c r="T55" s="33"/>
      <c r="U55" s="33"/>
      <c r="V55" s="33"/>
      <c r="W55" s="33"/>
      <c r="X55" s="33"/>
      <c r="Y55" s="4"/>
      <c r="Z55" s="33"/>
      <c r="AA55" s="32"/>
      <c r="AB55" s="3"/>
      <c r="AC55" s="28"/>
      <c r="AD55" s="4"/>
      <c r="AE55" s="3"/>
      <c r="AF55" s="28"/>
      <c r="AG55" s="4"/>
      <c r="AH55" s="7">
        <f t="shared" si="6"/>
        <v>0</v>
      </c>
      <c r="AI55" s="27"/>
      <c r="AJ55" s="27"/>
      <c r="AK55" s="27"/>
      <c r="AL55" s="7"/>
      <c r="AM55" s="27"/>
      <c r="AN55" s="27"/>
      <c r="AO55" s="27"/>
      <c r="AP55" s="7"/>
      <c r="AQ55" s="4"/>
      <c r="AR55" s="4"/>
      <c r="AS55" s="7"/>
      <c r="AT55" s="9"/>
      <c r="AU55" s="7"/>
      <c r="AV55" s="18"/>
      <c r="AW55" s="17"/>
      <c r="AX55" s="31"/>
      <c r="AY55" s="7"/>
      <c r="AZ55" s="17"/>
      <c r="BA55" s="17"/>
      <c r="BB55" s="17"/>
      <c r="BC55" s="27"/>
      <c r="BD55" s="7"/>
      <c r="BE55" s="17"/>
      <c r="BF55" s="17"/>
      <c r="BG55" s="31"/>
      <c r="BH55" s="7"/>
      <c r="BI55" s="17"/>
      <c r="BJ55" s="52"/>
      <c r="BK55" s="17"/>
      <c r="BL55" s="17"/>
      <c r="BM55" s="7">
        <f t="shared" si="7"/>
        <v>0</v>
      </c>
      <c r="BN55" s="53"/>
      <c r="BO55" s="7"/>
      <c r="BP55" s="32" t="s">
        <v>305</v>
      </c>
    </row>
    <row r="56" spans="2:68" s="1" customFormat="1" ht="30" x14ac:dyDescent="0.25">
      <c r="B56" s="5" t="s">
        <v>118</v>
      </c>
      <c r="C56" s="54" t="s">
        <v>119</v>
      </c>
      <c r="D56" s="33" t="s">
        <v>72</v>
      </c>
      <c r="E56" s="33" t="s">
        <v>201</v>
      </c>
      <c r="F56" s="55" t="s">
        <v>306</v>
      </c>
      <c r="G56" s="5" t="s">
        <v>307</v>
      </c>
      <c r="H56" s="27" t="s">
        <v>76</v>
      </c>
      <c r="I56" s="5" t="s">
        <v>308</v>
      </c>
      <c r="J56" s="167" t="s">
        <v>78</v>
      </c>
      <c r="K56" s="109" t="s">
        <v>78</v>
      </c>
      <c r="L56" s="33" t="s">
        <v>79</v>
      </c>
      <c r="M56" s="109" t="s">
        <v>78</v>
      </c>
      <c r="N56" s="109" t="s">
        <v>78</v>
      </c>
      <c r="O56" s="7">
        <v>0</v>
      </c>
      <c r="P56" s="311">
        <v>0</v>
      </c>
      <c r="Q56" s="116">
        <v>0</v>
      </c>
      <c r="R56" s="109">
        <v>0</v>
      </c>
      <c r="S56" s="167"/>
      <c r="T56" s="33"/>
      <c r="U56" s="33"/>
      <c r="V56" s="33"/>
      <c r="W56" s="33"/>
      <c r="X56" s="33"/>
      <c r="Y56" s="4"/>
      <c r="Z56" s="33"/>
      <c r="AA56" s="32"/>
      <c r="AB56" s="3"/>
      <c r="AC56" s="28"/>
      <c r="AD56" s="4"/>
      <c r="AE56" s="3"/>
      <c r="AF56" s="28"/>
      <c r="AG56" s="4"/>
      <c r="AH56" s="7">
        <f t="shared" si="6"/>
        <v>0</v>
      </c>
      <c r="AI56" s="27"/>
      <c r="AJ56" s="27"/>
      <c r="AK56" s="27"/>
      <c r="AL56" s="7"/>
      <c r="AM56" s="27"/>
      <c r="AN56" s="27"/>
      <c r="AO56" s="27"/>
      <c r="AP56" s="7"/>
      <c r="AQ56" s="4"/>
      <c r="AR56" s="4"/>
      <c r="AS56" s="7"/>
      <c r="AT56" s="9"/>
      <c r="AU56" s="7"/>
      <c r="AV56" s="18"/>
      <c r="AW56" s="17"/>
      <c r="AX56" s="31"/>
      <c r="AY56" s="7"/>
      <c r="AZ56" s="17"/>
      <c r="BA56" s="17"/>
      <c r="BB56" s="17"/>
      <c r="BC56" s="27"/>
      <c r="BD56" s="7"/>
      <c r="BE56" s="17"/>
      <c r="BF56" s="17"/>
      <c r="BG56" s="31"/>
      <c r="BH56" s="7"/>
      <c r="BI56" s="17"/>
      <c r="BJ56" s="52"/>
      <c r="BK56" s="17"/>
      <c r="BL56" s="17"/>
      <c r="BM56" s="7">
        <f t="shared" si="7"/>
        <v>0</v>
      </c>
      <c r="BN56" s="53"/>
      <c r="BO56" s="7"/>
      <c r="BP56" s="32"/>
    </row>
    <row r="57" spans="2:68" s="1" customFormat="1" x14ac:dyDescent="0.25">
      <c r="B57" s="5" t="s">
        <v>118</v>
      </c>
      <c r="C57" s="54" t="s">
        <v>309</v>
      </c>
      <c r="D57" s="33" t="s">
        <v>72</v>
      </c>
      <c r="E57" s="33" t="s">
        <v>201</v>
      </c>
      <c r="F57" s="55" t="s">
        <v>310</v>
      </c>
      <c r="G57" s="5" t="s">
        <v>311</v>
      </c>
      <c r="H57" s="27" t="s">
        <v>76</v>
      </c>
      <c r="I57" s="5" t="s">
        <v>312</v>
      </c>
      <c r="J57" s="167" t="s">
        <v>78</v>
      </c>
      <c r="K57" s="109" t="s">
        <v>78</v>
      </c>
      <c r="L57" s="33" t="s">
        <v>79</v>
      </c>
      <c r="M57" s="109" t="s">
        <v>78</v>
      </c>
      <c r="N57" s="109" t="s">
        <v>78</v>
      </c>
      <c r="O57" s="7">
        <v>0</v>
      </c>
      <c r="P57" s="311">
        <v>0</v>
      </c>
      <c r="Q57" s="116">
        <v>0</v>
      </c>
      <c r="R57" s="109">
        <v>0</v>
      </c>
      <c r="S57" s="167"/>
      <c r="T57" s="33"/>
      <c r="U57" s="33"/>
      <c r="V57" s="33"/>
      <c r="W57" s="33"/>
      <c r="X57" s="33"/>
      <c r="Y57" s="4"/>
      <c r="Z57" s="33"/>
      <c r="AA57" s="32"/>
      <c r="AB57" s="3"/>
      <c r="AC57" s="28"/>
      <c r="AD57" s="4"/>
      <c r="AE57" s="3"/>
      <c r="AF57" s="28"/>
      <c r="AG57" s="4"/>
      <c r="AH57" s="7">
        <f t="shared" si="6"/>
        <v>0</v>
      </c>
      <c r="AI57" s="27"/>
      <c r="AJ57" s="27"/>
      <c r="AK57" s="27"/>
      <c r="AL57" s="7"/>
      <c r="AM57" s="27"/>
      <c r="AN57" s="27"/>
      <c r="AO57" s="27"/>
      <c r="AP57" s="7"/>
      <c r="AQ57" s="4"/>
      <c r="AR57" s="4"/>
      <c r="AS57" s="7"/>
      <c r="AT57" s="9"/>
      <c r="AU57" s="7"/>
      <c r="AV57" s="18"/>
      <c r="AW57" s="17"/>
      <c r="AX57" s="31"/>
      <c r="AY57" s="7"/>
      <c r="AZ57" s="17"/>
      <c r="BA57" s="17"/>
      <c r="BB57" s="17"/>
      <c r="BC57" s="27"/>
      <c r="BD57" s="7"/>
      <c r="BE57" s="17"/>
      <c r="BF57" s="17"/>
      <c r="BG57" s="31"/>
      <c r="BH57" s="7"/>
      <c r="BI57" s="17"/>
      <c r="BJ57" s="52"/>
      <c r="BK57" s="17"/>
      <c r="BL57" s="17"/>
      <c r="BM57" s="7">
        <f t="shared" si="7"/>
        <v>0</v>
      </c>
      <c r="BN57" s="53"/>
      <c r="BO57" s="7"/>
      <c r="BP57" s="32"/>
    </row>
    <row r="58" spans="2:68" s="1" customFormat="1" ht="30" x14ac:dyDescent="0.25">
      <c r="B58" s="5" t="s">
        <v>118</v>
      </c>
      <c r="C58" s="54" t="s">
        <v>160</v>
      </c>
      <c r="D58" s="33" t="s">
        <v>72</v>
      </c>
      <c r="E58" s="33" t="s">
        <v>201</v>
      </c>
      <c r="F58" s="55" t="s">
        <v>313</v>
      </c>
      <c r="G58" s="5" t="s">
        <v>314</v>
      </c>
      <c r="H58" s="27" t="s">
        <v>76</v>
      </c>
      <c r="I58" s="5" t="s">
        <v>315</v>
      </c>
      <c r="J58" s="167" t="s">
        <v>78</v>
      </c>
      <c r="K58" s="109" t="s">
        <v>78</v>
      </c>
      <c r="L58" s="33" t="s">
        <v>79</v>
      </c>
      <c r="M58" s="109" t="s">
        <v>78</v>
      </c>
      <c r="N58" s="109" t="s">
        <v>78</v>
      </c>
      <c r="O58" s="7">
        <v>0</v>
      </c>
      <c r="P58" s="311">
        <v>0</v>
      </c>
      <c r="Q58" s="116">
        <v>0</v>
      </c>
      <c r="R58" s="109">
        <v>0</v>
      </c>
      <c r="S58" s="167"/>
      <c r="T58" s="33"/>
      <c r="U58" s="33"/>
      <c r="V58" s="33"/>
      <c r="W58" s="33"/>
      <c r="X58" s="33"/>
      <c r="Y58" s="4"/>
      <c r="Z58" s="33"/>
      <c r="AA58" s="32"/>
      <c r="AB58" s="3"/>
      <c r="AC58" s="28"/>
      <c r="AD58" s="4"/>
      <c r="AE58" s="3"/>
      <c r="AF58" s="28"/>
      <c r="AG58" s="4"/>
      <c r="AH58" s="7">
        <f t="shared" si="6"/>
        <v>0</v>
      </c>
      <c r="AI58" s="27"/>
      <c r="AJ58" s="27"/>
      <c r="AK58" s="27"/>
      <c r="AL58" s="7"/>
      <c r="AM58" s="27"/>
      <c r="AN58" s="27"/>
      <c r="AO58" s="27"/>
      <c r="AP58" s="7"/>
      <c r="AQ58" s="4"/>
      <c r="AR58" s="4"/>
      <c r="AS58" s="7"/>
      <c r="AT58" s="9"/>
      <c r="AU58" s="7"/>
      <c r="AV58" s="18"/>
      <c r="AW58" s="17"/>
      <c r="AX58" s="31"/>
      <c r="AY58" s="7"/>
      <c r="AZ58" s="17"/>
      <c r="BA58" s="17"/>
      <c r="BB58" s="17"/>
      <c r="BC58" s="27"/>
      <c r="BD58" s="7"/>
      <c r="BE58" s="17"/>
      <c r="BF58" s="17"/>
      <c r="BG58" s="31"/>
      <c r="BH58" s="7"/>
      <c r="BI58" s="17"/>
      <c r="BJ58" s="52"/>
      <c r="BK58" s="17"/>
      <c r="BL58" s="17"/>
      <c r="BM58" s="7">
        <f t="shared" si="7"/>
        <v>0</v>
      </c>
      <c r="BN58" s="53"/>
      <c r="BO58" s="7"/>
      <c r="BP58" s="32" t="s">
        <v>316</v>
      </c>
    </row>
    <row r="59" spans="2:68" s="1" customFormat="1" ht="30" x14ac:dyDescent="0.25">
      <c r="B59" s="5" t="s">
        <v>118</v>
      </c>
      <c r="C59" s="54" t="s">
        <v>317</v>
      </c>
      <c r="D59" s="33" t="s">
        <v>72</v>
      </c>
      <c r="E59" s="33" t="s">
        <v>201</v>
      </c>
      <c r="F59" s="55" t="s">
        <v>318</v>
      </c>
      <c r="G59" s="5" t="s">
        <v>319</v>
      </c>
      <c r="H59" s="27" t="s">
        <v>76</v>
      </c>
      <c r="I59" s="5" t="s">
        <v>320</v>
      </c>
      <c r="J59" s="167" t="s">
        <v>78</v>
      </c>
      <c r="K59" s="109" t="s">
        <v>78</v>
      </c>
      <c r="L59" s="33" t="s">
        <v>79</v>
      </c>
      <c r="M59" s="109" t="s">
        <v>78</v>
      </c>
      <c r="N59" s="109" t="s">
        <v>78</v>
      </c>
      <c r="O59" s="7">
        <v>0</v>
      </c>
      <c r="P59" s="311">
        <v>0</v>
      </c>
      <c r="Q59" s="116">
        <v>0</v>
      </c>
      <c r="R59" s="109">
        <v>0</v>
      </c>
      <c r="S59" s="167"/>
      <c r="T59" s="33"/>
      <c r="U59" s="33"/>
      <c r="V59" s="33"/>
      <c r="W59" s="33"/>
      <c r="X59" s="33"/>
      <c r="Y59" s="4"/>
      <c r="Z59" s="33"/>
      <c r="AA59" s="32"/>
      <c r="AB59" s="3"/>
      <c r="AC59" s="28"/>
      <c r="AD59" s="4"/>
      <c r="AE59" s="3"/>
      <c r="AF59" s="28"/>
      <c r="AG59" s="4"/>
      <c r="AH59" s="7">
        <f t="shared" si="6"/>
        <v>0</v>
      </c>
      <c r="AI59" s="27"/>
      <c r="AJ59" s="27"/>
      <c r="AK59" s="27"/>
      <c r="AL59" s="7"/>
      <c r="AM59" s="27"/>
      <c r="AN59" s="27"/>
      <c r="AO59" s="27"/>
      <c r="AP59" s="7"/>
      <c r="AQ59" s="4"/>
      <c r="AR59" s="4"/>
      <c r="AS59" s="7"/>
      <c r="AT59" s="9"/>
      <c r="AU59" s="7"/>
      <c r="AV59" s="18"/>
      <c r="AW59" s="17"/>
      <c r="AX59" s="31"/>
      <c r="AY59" s="7"/>
      <c r="AZ59" s="17"/>
      <c r="BA59" s="17"/>
      <c r="BB59" s="17"/>
      <c r="BC59" s="27"/>
      <c r="BD59" s="7"/>
      <c r="BE59" s="17"/>
      <c r="BF59" s="17"/>
      <c r="BG59" s="31"/>
      <c r="BH59" s="7"/>
      <c r="BI59" s="17"/>
      <c r="BJ59" s="52"/>
      <c r="BK59" s="17"/>
      <c r="BL59" s="17"/>
      <c r="BM59" s="7">
        <f t="shared" si="7"/>
        <v>0</v>
      </c>
      <c r="BN59" s="53"/>
      <c r="BO59" s="7"/>
      <c r="BP59" s="32"/>
    </row>
    <row r="60" spans="2:68" s="1" customFormat="1" x14ac:dyDescent="0.25">
      <c r="B60" s="5" t="s">
        <v>118</v>
      </c>
      <c r="C60" s="54" t="s">
        <v>321</v>
      </c>
      <c r="D60" s="33" t="s">
        <v>72</v>
      </c>
      <c r="E60" s="33" t="s">
        <v>201</v>
      </c>
      <c r="F60" s="55" t="s">
        <v>322</v>
      </c>
      <c r="G60" s="5" t="s">
        <v>323</v>
      </c>
      <c r="H60" s="27" t="s">
        <v>76</v>
      </c>
      <c r="I60" s="5" t="s">
        <v>324</v>
      </c>
      <c r="J60" s="167" t="s">
        <v>78</v>
      </c>
      <c r="K60" s="109" t="s">
        <v>78</v>
      </c>
      <c r="L60" s="33" t="s">
        <v>79</v>
      </c>
      <c r="M60" s="109" t="s">
        <v>78</v>
      </c>
      <c r="N60" s="109" t="s">
        <v>78</v>
      </c>
      <c r="O60" s="7">
        <v>0</v>
      </c>
      <c r="P60" s="311">
        <v>0</v>
      </c>
      <c r="Q60" s="116">
        <v>0</v>
      </c>
      <c r="R60" s="109">
        <v>0</v>
      </c>
      <c r="S60" s="167"/>
      <c r="T60" s="33"/>
      <c r="U60" s="33"/>
      <c r="V60" s="33"/>
      <c r="W60" s="33"/>
      <c r="X60" s="33"/>
      <c r="Y60" s="4"/>
      <c r="Z60" s="33"/>
      <c r="AA60" s="32"/>
      <c r="AB60" s="3"/>
      <c r="AC60" s="28"/>
      <c r="AD60" s="4"/>
      <c r="AE60" s="3"/>
      <c r="AF60" s="28"/>
      <c r="AG60" s="4"/>
      <c r="AH60" s="7">
        <f t="shared" si="6"/>
        <v>0</v>
      </c>
      <c r="AI60" s="27"/>
      <c r="AJ60" s="27"/>
      <c r="AK60" s="27"/>
      <c r="AL60" s="7"/>
      <c r="AM60" s="27"/>
      <c r="AN60" s="27"/>
      <c r="AO60" s="27"/>
      <c r="AP60" s="7"/>
      <c r="AQ60" s="4"/>
      <c r="AR60" s="4"/>
      <c r="AS60" s="7"/>
      <c r="AT60" s="9"/>
      <c r="AU60" s="7"/>
      <c r="AV60" s="18"/>
      <c r="AW60" s="17"/>
      <c r="AX60" s="31"/>
      <c r="AY60" s="7"/>
      <c r="AZ60" s="17"/>
      <c r="BA60" s="17"/>
      <c r="BB60" s="17"/>
      <c r="BC60" s="27"/>
      <c r="BD60" s="7"/>
      <c r="BE60" s="17"/>
      <c r="BF60" s="17"/>
      <c r="BG60" s="31"/>
      <c r="BH60" s="7"/>
      <c r="BI60" s="17"/>
      <c r="BJ60" s="52"/>
      <c r="BK60" s="17"/>
      <c r="BL60" s="17"/>
      <c r="BM60" s="7">
        <f t="shared" si="7"/>
        <v>0</v>
      </c>
      <c r="BN60" s="53"/>
      <c r="BO60" s="7"/>
      <c r="BP60" s="32"/>
    </row>
    <row r="61" spans="2:68" s="1" customFormat="1" x14ac:dyDescent="0.25">
      <c r="B61" s="5" t="s">
        <v>118</v>
      </c>
      <c r="C61" s="54" t="s">
        <v>200</v>
      </c>
      <c r="D61" s="33" t="s">
        <v>72</v>
      </c>
      <c r="E61" s="33" t="s">
        <v>201</v>
      </c>
      <c r="F61" s="55" t="s">
        <v>325</v>
      </c>
      <c r="G61" s="5" t="s">
        <v>326</v>
      </c>
      <c r="H61" s="27" t="s">
        <v>76</v>
      </c>
      <c r="I61" s="5" t="s">
        <v>327</v>
      </c>
      <c r="J61" s="167" t="s">
        <v>78</v>
      </c>
      <c r="K61" s="109" t="s">
        <v>78</v>
      </c>
      <c r="L61" s="33" t="s">
        <v>79</v>
      </c>
      <c r="M61" s="109" t="s">
        <v>78</v>
      </c>
      <c r="N61" s="109" t="s">
        <v>78</v>
      </c>
      <c r="O61" s="7">
        <v>0</v>
      </c>
      <c r="P61" s="311">
        <v>0</v>
      </c>
      <c r="Q61" s="116">
        <v>0</v>
      </c>
      <c r="R61" s="109">
        <v>0</v>
      </c>
      <c r="S61" s="167"/>
      <c r="T61" s="33"/>
      <c r="U61" s="33"/>
      <c r="V61" s="33"/>
      <c r="W61" s="33"/>
      <c r="X61" s="33"/>
      <c r="Y61" s="4"/>
      <c r="Z61" s="33"/>
      <c r="AA61" s="32"/>
      <c r="AB61" s="3"/>
      <c r="AC61" s="28"/>
      <c r="AD61" s="4"/>
      <c r="AE61" s="3"/>
      <c r="AF61" s="28"/>
      <c r="AG61" s="4"/>
      <c r="AH61" s="7">
        <f t="shared" si="6"/>
        <v>0</v>
      </c>
      <c r="AI61" s="27"/>
      <c r="AJ61" s="27"/>
      <c r="AK61" s="27"/>
      <c r="AL61" s="7"/>
      <c r="AM61" s="27"/>
      <c r="AN61" s="27"/>
      <c r="AO61" s="27"/>
      <c r="AP61" s="7"/>
      <c r="AQ61" s="4"/>
      <c r="AR61" s="4"/>
      <c r="AS61" s="7"/>
      <c r="AT61" s="9"/>
      <c r="AU61" s="7"/>
      <c r="AV61" s="18"/>
      <c r="AW61" s="17"/>
      <c r="AX61" s="31"/>
      <c r="AY61" s="7"/>
      <c r="AZ61" s="17"/>
      <c r="BA61" s="17"/>
      <c r="BB61" s="17"/>
      <c r="BC61" s="27"/>
      <c r="BD61" s="7"/>
      <c r="BE61" s="17"/>
      <c r="BF61" s="17"/>
      <c r="BG61" s="31"/>
      <c r="BH61" s="7"/>
      <c r="BI61" s="17"/>
      <c r="BJ61" s="52"/>
      <c r="BK61" s="17"/>
      <c r="BL61" s="17"/>
      <c r="BM61" s="7">
        <f t="shared" si="7"/>
        <v>0</v>
      </c>
      <c r="BN61" s="53"/>
      <c r="BO61" s="7"/>
      <c r="BP61" s="32"/>
    </row>
    <row r="62" spans="2:68" s="1" customFormat="1" x14ac:dyDescent="0.25">
      <c r="B62" s="5" t="s">
        <v>118</v>
      </c>
      <c r="C62" s="54" t="s">
        <v>328</v>
      </c>
      <c r="D62" s="33" t="s">
        <v>72</v>
      </c>
      <c r="E62" s="33" t="s">
        <v>201</v>
      </c>
      <c r="F62" s="55" t="s">
        <v>329</v>
      </c>
      <c r="G62" s="5" t="s">
        <v>330</v>
      </c>
      <c r="H62" s="27" t="s">
        <v>76</v>
      </c>
      <c r="I62" s="5" t="s">
        <v>331</v>
      </c>
      <c r="J62" s="167" t="s">
        <v>78</v>
      </c>
      <c r="K62" s="109" t="s">
        <v>78</v>
      </c>
      <c r="L62" s="33" t="s">
        <v>79</v>
      </c>
      <c r="M62" s="109" t="s">
        <v>78</v>
      </c>
      <c r="N62" s="109" t="s">
        <v>78</v>
      </c>
      <c r="O62" s="7">
        <v>0</v>
      </c>
      <c r="P62" s="311">
        <v>0</v>
      </c>
      <c r="Q62" s="116">
        <v>0</v>
      </c>
      <c r="R62" s="109">
        <v>0</v>
      </c>
      <c r="S62" s="167"/>
      <c r="T62" s="33"/>
      <c r="U62" s="33"/>
      <c r="V62" s="33"/>
      <c r="W62" s="33"/>
      <c r="X62" s="33"/>
      <c r="Y62" s="4"/>
      <c r="Z62" s="33"/>
      <c r="AA62" s="32"/>
      <c r="AB62" s="3"/>
      <c r="AC62" s="28"/>
      <c r="AD62" s="4"/>
      <c r="AE62" s="3"/>
      <c r="AF62" s="28"/>
      <c r="AG62" s="4"/>
      <c r="AH62" s="7">
        <f t="shared" si="6"/>
        <v>0</v>
      </c>
      <c r="AI62" s="27"/>
      <c r="AJ62" s="27"/>
      <c r="AK62" s="27"/>
      <c r="AL62" s="7"/>
      <c r="AM62" s="27"/>
      <c r="AN62" s="27"/>
      <c r="AO62" s="27"/>
      <c r="AP62" s="7"/>
      <c r="AQ62" s="4"/>
      <c r="AR62" s="4"/>
      <c r="AS62" s="7"/>
      <c r="AT62" s="9"/>
      <c r="AU62" s="7"/>
      <c r="AV62" s="18"/>
      <c r="AW62" s="17"/>
      <c r="AX62" s="31"/>
      <c r="AY62" s="7"/>
      <c r="AZ62" s="17"/>
      <c r="BA62" s="17"/>
      <c r="BB62" s="17"/>
      <c r="BC62" s="27"/>
      <c r="BD62" s="7"/>
      <c r="BE62" s="17"/>
      <c r="BF62" s="17"/>
      <c r="BG62" s="31"/>
      <c r="BH62" s="7"/>
      <c r="BI62" s="17"/>
      <c r="BJ62" s="52"/>
      <c r="BK62" s="17"/>
      <c r="BL62" s="17"/>
      <c r="BM62" s="7">
        <f t="shared" si="7"/>
        <v>0</v>
      </c>
      <c r="BN62" s="53"/>
      <c r="BO62" s="7"/>
      <c r="BP62" s="32"/>
    </row>
    <row r="63" spans="2:68" s="1" customFormat="1" x14ac:dyDescent="0.25">
      <c r="B63" s="5" t="s">
        <v>118</v>
      </c>
      <c r="C63" s="54" t="s">
        <v>148</v>
      </c>
      <c r="D63" s="33" t="s">
        <v>72</v>
      </c>
      <c r="E63" s="33" t="s">
        <v>201</v>
      </c>
      <c r="F63" s="55" t="s">
        <v>332</v>
      </c>
      <c r="G63" s="5" t="s">
        <v>333</v>
      </c>
      <c r="H63" s="27" t="s">
        <v>76</v>
      </c>
      <c r="I63" s="5" t="s">
        <v>334</v>
      </c>
      <c r="J63" s="167" t="s">
        <v>78</v>
      </c>
      <c r="K63" s="109" t="s">
        <v>78</v>
      </c>
      <c r="L63" s="33" t="s">
        <v>79</v>
      </c>
      <c r="M63" s="109" t="s">
        <v>78</v>
      </c>
      <c r="N63" s="109" t="s">
        <v>78</v>
      </c>
      <c r="O63" s="7">
        <v>0</v>
      </c>
      <c r="P63" s="311">
        <v>0</v>
      </c>
      <c r="Q63" s="116">
        <v>0</v>
      </c>
      <c r="R63" s="109">
        <v>0</v>
      </c>
      <c r="S63" s="167"/>
      <c r="T63" s="33"/>
      <c r="U63" s="33"/>
      <c r="V63" s="33"/>
      <c r="W63" s="33"/>
      <c r="X63" s="33"/>
      <c r="Y63" s="4"/>
      <c r="Z63" s="33"/>
      <c r="AA63" s="32"/>
      <c r="AB63" s="3"/>
      <c r="AC63" s="28"/>
      <c r="AD63" s="4"/>
      <c r="AE63" s="3"/>
      <c r="AF63" s="28"/>
      <c r="AG63" s="4"/>
      <c r="AH63" s="7">
        <f t="shared" si="6"/>
        <v>0</v>
      </c>
      <c r="AI63" s="27"/>
      <c r="AJ63" s="27"/>
      <c r="AK63" s="27"/>
      <c r="AL63" s="7"/>
      <c r="AM63" s="27"/>
      <c r="AN63" s="27"/>
      <c r="AO63" s="27"/>
      <c r="AP63" s="7"/>
      <c r="AQ63" s="4"/>
      <c r="AR63" s="4"/>
      <c r="AS63" s="7"/>
      <c r="AT63" s="9"/>
      <c r="AU63" s="7"/>
      <c r="AV63" s="18"/>
      <c r="AW63" s="17"/>
      <c r="AX63" s="31"/>
      <c r="AY63" s="7"/>
      <c r="AZ63" s="17"/>
      <c r="BA63" s="17"/>
      <c r="BB63" s="17"/>
      <c r="BC63" s="27"/>
      <c r="BD63" s="7"/>
      <c r="BE63" s="17"/>
      <c r="BF63" s="17"/>
      <c r="BG63" s="31"/>
      <c r="BH63" s="7"/>
      <c r="BI63" s="17"/>
      <c r="BJ63" s="52"/>
      <c r="BK63" s="17"/>
      <c r="BL63" s="17"/>
      <c r="BM63" s="7">
        <f t="shared" si="7"/>
        <v>0</v>
      </c>
      <c r="BN63" s="53"/>
      <c r="BO63" s="7"/>
      <c r="BP63" s="32"/>
    </row>
    <row r="64" spans="2:68" s="1" customFormat="1" x14ac:dyDescent="0.25">
      <c r="B64" s="5" t="s">
        <v>118</v>
      </c>
      <c r="C64" s="54" t="s">
        <v>119</v>
      </c>
      <c r="D64" s="33" t="s">
        <v>72</v>
      </c>
      <c r="E64" s="33" t="s">
        <v>201</v>
      </c>
      <c r="F64" s="55" t="s">
        <v>335</v>
      </c>
      <c r="G64" s="5" t="s">
        <v>336</v>
      </c>
      <c r="H64" s="27" t="s">
        <v>76</v>
      </c>
      <c r="I64" s="5" t="s">
        <v>337</v>
      </c>
      <c r="J64" s="167" t="s">
        <v>78</v>
      </c>
      <c r="K64" s="109" t="s">
        <v>78</v>
      </c>
      <c r="L64" s="33" t="s">
        <v>79</v>
      </c>
      <c r="M64" s="109" t="s">
        <v>78</v>
      </c>
      <c r="N64" s="109" t="s">
        <v>78</v>
      </c>
      <c r="O64" s="7">
        <v>0</v>
      </c>
      <c r="P64" s="311">
        <v>0</v>
      </c>
      <c r="Q64" s="116">
        <v>0</v>
      </c>
      <c r="R64" s="109">
        <v>0</v>
      </c>
      <c r="S64" s="167"/>
      <c r="T64" s="33"/>
      <c r="U64" s="33"/>
      <c r="V64" s="33"/>
      <c r="W64" s="33"/>
      <c r="X64" s="33"/>
      <c r="Y64" s="4"/>
      <c r="Z64" s="33"/>
      <c r="AA64" s="32"/>
      <c r="AB64" s="3"/>
      <c r="AC64" s="28"/>
      <c r="AD64" s="4"/>
      <c r="AE64" s="3"/>
      <c r="AF64" s="28"/>
      <c r="AG64" s="4"/>
      <c r="AH64" s="7">
        <f t="shared" si="6"/>
        <v>0</v>
      </c>
      <c r="AI64" s="27"/>
      <c r="AJ64" s="27"/>
      <c r="AK64" s="27"/>
      <c r="AL64" s="7"/>
      <c r="AM64" s="27"/>
      <c r="AN64" s="27"/>
      <c r="AO64" s="27"/>
      <c r="AP64" s="7"/>
      <c r="AQ64" s="4"/>
      <c r="AR64" s="4"/>
      <c r="AS64" s="7"/>
      <c r="AT64" s="9"/>
      <c r="AU64" s="7"/>
      <c r="AV64" s="18"/>
      <c r="AW64" s="17"/>
      <c r="AX64" s="31"/>
      <c r="AY64" s="7"/>
      <c r="AZ64" s="17"/>
      <c r="BA64" s="17"/>
      <c r="BB64" s="17"/>
      <c r="BC64" s="27"/>
      <c r="BD64" s="7"/>
      <c r="BE64" s="17"/>
      <c r="BF64" s="17"/>
      <c r="BG64" s="31"/>
      <c r="BH64" s="7"/>
      <c r="BI64" s="17"/>
      <c r="BJ64" s="52"/>
      <c r="BK64" s="17"/>
      <c r="BL64" s="17"/>
      <c r="BM64" s="7">
        <f t="shared" si="7"/>
        <v>0</v>
      </c>
      <c r="BN64" s="53"/>
      <c r="BO64" s="7"/>
      <c r="BP64" s="32"/>
    </row>
    <row r="65" spans="1:71" s="1" customFormat="1" ht="30" x14ac:dyDescent="0.25">
      <c r="B65" s="5" t="s">
        <v>118</v>
      </c>
      <c r="C65" s="54" t="s">
        <v>338</v>
      </c>
      <c r="D65" s="33" t="s">
        <v>72</v>
      </c>
      <c r="E65" s="33" t="s">
        <v>201</v>
      </c>
      <c r="F65" s="55" t="s">
        <v>339</v>
      </c>
      <c r="G65" s="5" t="s">
        <v>340</v>
      </c>
      <c r="H65" s="27" t="s">
        <v>76</v>
      </c>
      <c r="I65" s="5" t="s">
        <v>341</v>
      </c>
      <c r="J65" s="167" t="s">
        <v>78</v>
      </c>
      <c r="K65" s="109" t="s">
        <v>78</v>
      </c>
      <c r="L65" s="33" t="s">
        <v>79</v>
      </c>
      <c r="M65" s="109" t="s">
        <v>78</v>
      </c>
      <c r="N65" s="109" t="s">
        <v>78</v>
      </c>
      <c r="O65" s="7">
        <v>0</v>
      </c>
      <c r="P65" s="311">
        <v>0</v>
      </c>
      <c r="Q65" s="116">
        <v>0</v>
      </c>
      <c r="R65" s="109">
        <v>0</v>
      </c>
      <c r="S65" s="167"/>
      <c r="T65" s="33"/>
      <c r="U65" s="33"/>
      <c r="V65" s="33"/>
      <c r="W65" s="33"/>
      <c r="X65" s="33"/>
      <c r="Y65" s="4"/>
      <c r="Z65" s="33"/>
      <c r="AA65" s="32"/>
      <c r="AB65" s="3"/>
      <c r="AC65" s="28"/>
      <c r="AD65" s="4"/>
      <c r="AE65" s="3"/>
      <c r="AF65" s="28"/>
      <c r="AG65" s="4"/>
      <c r="AH65" s="7">
        <f t="shared" si="6"/>
        <v>0</v>
      </c>
      <c r="AI65" s="27"/>
      <c r="AJ65" s="27"/>
      <c r="AK65" s="27"/>
      <c r="AL65" s="7"/>
      <c r="AM65" s="27"/>
      <c r="AN65" s="27"/>
      <c r="AO65" s="27"/>
      <c r="AP65" s="7"/>
      <c r="AQ65" s="4"/>
      <c r="AR65" s="4"/>
      <c r="AS65" s="7"/>
      <c r="AT65" s="9"/>
      <c r="AU65" s="7"/>
      <c r="AV65" s="18"/>
      <c r="AW65" s="17"/>
      <c r="AX65" s="31"/>
      <c r="AY65" s="7"/>
      <c r="AZ65" s="17"/>
      <c r="BA65" s="17"/>
      <c r="BB65" s="17"/>
      <c r="BC65" s="27"/>
      <c r="BD65" s="7"/>
      <c r="BE65" s="17"/>
      <c r="BF65" s="17"/>
      <c r="BG65" s="31"/>
      <c r="BH65" s="7"/>
      <c r="BI65" s="17"/>
      <c r="BJ65" s="52"/>
      <c r="BK65" s="17"/>
      <c r="BL65" s="17"/>
      <c r="BM65" s="7">
        <f t="shared" si="7"/>
        <v>0</v>
      </c>
      <c r="BN65" s="53"/>
      <c r="BO65" s="7"/>
      <c r="BP65" s="32" t="s">
        <v>342</v>
      </c>
    </row>
    <row r="66" spans="1:71" s="1" customFormat="1" ht="195" x14ac:dyDescent="0.25">
      <c r="B66" s="5" t="s">
        <v>118</v>
      </c>
      <c r="C66" s="54" t="s">
        <v>343</v>
      </c>
      <c r="D66" s="33" t="s">
        <v>72</v>
      </c>
      <c r="E66" s="33" t="s">
        <v>201</v>
      </c>
      <c r="F66" s="55" t="s">
        <v>344</v>
      </c>
      <c r="G66" s="5" t="s">
        <v>345</v>
      </c>
      <c r="H66" s="27" t="s">
        <v>76</v>
      </c>
      <c r="I66" s="5" t="s">
        <v>346</v>
      </c>
      <c r="J66" s="403" t="s">
        <v>304</v>
      </c>
      <c r="K66" s="109"/>
      <c r="L66" s="109"/>
      <c r="M66" s="109"/>
      <c r="N66" s="109"/>
      <c r="O66" s="7"/>
      <c r="P66" s="311"/>
      <c r="Q66" s="45"/>
      <c r="R66" s="45"/>
      <c r="S66" s="167" t="s">
        <v>79</v>
      </c>
      <c r="T66" s="33"/>
      <c r="U66" s="33"/>
      <c r="V66" s="33"/>
      <c r="W66" s="33"/>
      <c r="X66" s="33"/>
      <c r="Y66" s="4"/>
      <c r="Z66" s="33"/>
      <c r="AA66" s="32"/>
      <c r="AB66" s="3"/>
      <c r="AC66" s="28"/>
      <c r="AD66" s="4"/>
      <c r="AE66" s="3"/>
      <c r="AF66" s="28"/>
      <c r="AG66" s="4"/>
      <c r="AH66" s="7">
        <f t="shared" si="6"/>
        <v>0</v>
      </c>
      <c r="AI66" s="27"/>
      <c r="AJ66" s="27"/>
      <c r="AK66" s="27"/>
      <c r="AL66" s="7"/>
      <c r="AM66" s="27"/>
      <c r="AN66" s="27"/>
      <c r="AO66" s="27"/>
      <c r="AP66" s="7"/>
      <c r="AQ66" s="4"/>
      <c r="AR66" s="4"/>
      <c r="AS66" s="7"/>
      <c r="AT66" s="9"/>
      <c r="AU66" s="7"/>
      <c r="AV66" s="18"/>
      <c r="AW66" s="17"/>
      <c r="AX66" s="31"/>
      <c r="AY66" s="7"/>
      <c r="AZ66" s="17"/>
      <c r="BA66" s="17"/>
      <c r="BB66" s="17"/>
      <c r="BC66" s="27"/>
      <c r="BD66" s="7"/>
      <c r="BE66" s="17"/>
      <c r="BF66" s="17"/>
      <c r="BG66" s="31"/>
      <c r="BH66" s="7"/>
      <c r="BI66" s="17"/>
      <c r="BJ66" s="52"/>
      <c r="BK66" s="17"/>
      <c r="BL66" s="17"/>
      <c r="BM66" s="7">
        <f t="shared" si="7"/>
        <v>0</v>
      </c>
      <c r="BN66" s="53"/>
      <c r="BO66" s="7"/>
      <c r="BP66" s="32" t="s">
        <v>347</v>
      </c>
    </row>
    <row r="67" spans="1:71" s="1" customFormat="1" x14ac:dyDescent="0.25">
      <c r="B67" s="5" t="s">
        <v>118</v>
      </c>
      <c r="C67" s="54" t="s">
        <v>266</v>
      </c>
      <c r="D67" s="33" t="s">
        <v>72</v>
      </c>
      <c r="E67" s="33" t="s">
        <v>201</v>
      </c>
      <c r="F67" s="55" t="s">
        <v>267</v>
      </c>
      <c r="G67" s="5" t="s">
        <v>348</v>
      </c>
      <c r="H67" s="27" t="s">
        <v>76</v>
      </c>
      <c r="I67" s="5" t="s">
        <v>349</v>
      </c>
      <c r="J67" s="167" t="s">
        <v>78</v>
      </c>
      <c r="K67" s="109" t="s">
        <v>78</v>
      </c>
      <c r="L67" s="33" t="s">
        <v>79</v>
      </c>
      <c r="M67" s="109" t="s">
        <v>78</v>
      </c>
      <c r="N67" s="109" t="s">
        <v>78</v>
      </c>
      <c r="O67" s="7">
        <v>0</v>
      </c>
      <c r="P67" s="311">
        <v>0</v>
      </c>
      <c r="Q67" s="116">
        <v>0</v>
      </c>
      <c r="R67" s="109">
        <v>0</v>
      </c>
      <c r="S67" s="167"/>
      <c r="T67" s="33"/>
      <c r="U67" s="33"/>
      <c r="V67" s="33"/>
      <c r="W67" s="33"/>
      <c r="X67" s="33"/>
      <c r="Y67" s="4"/>
      <c r="Z67" s="33"/>
      <c r="AA67" s="32"/>
      <c r="AB67" s="3"/>
      <c r="AC67" s="28"/>
      <c r="AD67" s="4"/>
      <c r="AE67" s="3"/>
      <c r="AF67" s="28"/>
      <c r="AG67" s="4"/>
      <c r="AH67" s="7">
        <f t="shared" si="6"/>
        <v>0</v>
      </c>
      <c r="AI67" s="27"/>
      <c r="AJ67" s="27"/>
      <c r="AK67" s="27"/>
      <c r="AL67" s="7"/>
      <c r="AM67" s="27"/>
      <c r="AN67" s="27"/>
      <c r="AO67" s="27"/>
      <c r="AP67" s="7"/>
      <c r="AQ67" s="4"/>
      <c r="AR67" s="4"/>
      <c r="AS67" s="7"/>
      <c r="AT67" s="9"/>
      <c r="AU67" s="7"/>
      <c r="AV67" s="18"/>
      <c r="AW67" s="17"/>
      <c r="AX67" s="31"/>
      <c r="AY67" s="7"/>
      <c r="AZ67" s="17"/>
      <c r="BA67" s="17"/>
      <c r="BB67" s="17"/>
      <c r="BC67" s="27"/>
      <c r="BD67" s="7"/>
      <c r="BE67" s="17"/>
      <c r="BF67" s="17"/>
      <c r="BG67" s="31"/>
      <c r="BH67" s="7"/>
      <c r="BI67" s="17"/>
      <c r="BJ67" s="52"/>
      <c r="BK67" s="17"/>
      <c r="BL67" s="17"/>
      <c r="BM67" s="7">
        <f t="shared" si="7"/>
        <v>0</v>
      </c>
      <c r="BN67" s="53"/>
      <c r="BO67" s="7"/>
      <c r="BP67" s="32"/>
    </row>
    <row r="68" spans="1:71" s="1" customFormat="1" ht="30" x14ac:dyDescent="0.25">
      <c r="B68" s="5" t="s">
        <v>118</v>
      </c>
      <c r="C68" s="54" t="s">
        <v>281</v>
      </c>
      <c r="D68" s="33" t="s">
        <v>72</v>
      </c>
      <c r="E68" s="33" t="s">
        <v>201</v>
      </c>
      <c r="F68" s="55" t="s">
        <v>350</v>
      </c>
      <c r="G68" s="5" t="s">
        <v>351</v>
      </c>
      <c r="H68" s="27" t="s">
        <v>76</v>
      </c>
      <c r="I68" s="5" t="s">
        <v>352</v>
      </c>
      <c r="J68" s="167" t="s">
        <v>78</v>
      </c>
      <c r="K68" s="109" t="s">
        <v>78</v>
      </c>
      <c r="L68" s="33" t="s">
        <v>79</v>
      </c>
      <c r="M68" s="109" t="s">
        <v>78</v>
      </c>
      <c r="N68" s="109" t="s">
        <v>78</v>
      </c>
      <c r="O68" s="7">
        <v>0</v>
      </c>
      <c r="P68" s="311">
        <v>0</v>
      </c>
      <c r="Q68" s="116">
        <v>0</v>
      </c>
      <c r="R68" s="109">
        <v>0</v>
      </c>
      <c r="S68" s="167"/>
      <c r="T68" s="33"/>
      <c r="U68" s="33"/>
      <c r="V68" s="33"/>
      <c r="W68" s="33"/>
      <c r="X68" s="33"/>
      <c r="Y68" s="4"/>
      <c r="Z68" s="33"/>
      <c r="AA68" s="186"/>
      <c r="AB68" s="195"/>
      <c r="AC68" s="200"/>
      <c r="AD68" s="4"/>
      <c r="AE68" s="3"/>
      <c r="AF68" s="28"/>
      <c r="AG68" s="4"/>
      <c r="AH68" s="7">
        <f t="shared" si="6"/>
        <v>0</v>
      </c>
      <c r="AI68" s="27"/>
      <c r="AJ68" s="27"/>
      <c r="AK68" s="27"/>
      <c r="AL68" s="7"/>
      <c r="AM68" s="27"/>
      <c r="AN68" s="27"/>
      <c r="AO68" s="27"/>
      <c r="AP68" s="7"/>
      <c r="AQ68" s="4"/>
      <c r="AR68" s="4"/>
      <c r="AS68" s="7"/>
      <c r="AT68" s="9"/>
      <c r="AU68" s="7"/>
      <c r="AV68" s="18"/>
      <c r="AW68" s="17"/>
      <c r="AX68" s="31"/>
      <c r="AY68" s="7"/>
      <c r="AZ68" s="17"/>
      <c r="BA68" s="17"/>
      <c r="BB68" s="17"/>
      <c r="BC68" s="27"/>
      <c r="BD68" s="7"/>
      <c r="BE68" s="17"/>
      <c r="BF68" s="17"/>
      <c r="BG68" s="31"/>
      <c r="BH68" s="31"/>
      <c r="BI68" s="17"/>
      <c r="BJ68" s="52"/>
      <c r="BK68" s="17"/>
      <c r="BL68" s="17"/>
      <c r="BM68" s="7">
        <f t="shared" si="7"/>
        <v>0</v>
      </c>
      <c r="BN68" s="53"/>
      <c r="BO68" s="7"/>
      <c r="BP68" s="32"/>
    </row>
    <row r="69" spans="1:71" s="1" customFormat="1" ht="89.25" customHeight="1" x14ac:dyDescent="0.25">
      <c r="B69" s="5" t="s">
        <v>118</v>
      </c>
      <c r="C69" s="54" t="s">
        <v>119</v>
      </c>
      <c r="D69" s="33" t="s">
        <v>72</v>
      </c>
      <c r="E69" s="33" t="s">
        <v>201</v>
      </c>
      <c r="F69" s="55" t="s">
        <v>353</v>
      </c>
      <c r="G69" s="5"/>
      <c r="H69" s="27"/>
      <c r="I69" s="5"/>
      <c r="J69" s="167" t="s">
        <v>78</v>
      </c>
      <c r="K69" s="109" t="s">
        <v>78</v>
      </c>
      <c r="L69" s="33" t="s">
        <v>79</v>
      </c>
      <c r="M69" s="109" t="s">
        <v>78</v>
      </c>
      <c r="N69" s="109" t="s">
        <v>78</v>
      </c>
      <c r="O69" s="7">
        <v>0</v>
      </c>
      <c r="P69" s="311">
        <v>0</v>
      </c>
      <c r="Q69" s="116">
        <v>0</v>
      </c>
      <c r="R69" s="109">
        <v>0</v>
      </c>
      <c r="S69" s="167" t="s">
        <v>79</v>
      </c>
      <c r="T69" s="33" t="s">
        <v>80</v>
      </c>
      <c r="U69" s="33" t="s">
        <v>81</v>
      </c>
      <c r="V69" s="33" t="s">
        <v>98</v>
      </c>
      <c r="W69" s="33" t="s">
        <v>79</v>
      </c>
      <c r="X69" s="33" t="s">
        <v>79</v>
      </c>
      <c r="Y69" s="4"/>
      <c r="Z69" s="184" t="s">
        <v>83</v>
      </c>
      <c r="AA69" s="180" t="s">
        <v>354</v>
      </c>
      <c r="AB69" s="315">
        <v>303000000</v>
      </c>
      <c r="AC69" s="182"/>
      <c r="AD69" s="316" t="s">
        <v>355</v>
      </c>
      <c r="AE69" s="3"/>
      <c r="AF69" s="28"/>
      <c r="AG69" s="4"/>
      <c r="AH69" s="7">
        <v>303000000</v>
      </c>
      <c r="AI69" s="27"/>
      <c r="AJ69" s="27"/>
      <c r="AK69" s="27"/>
      <c r="AL69" s="7"/>
      <c r="AM69" s="27"/>
      <c r="AN69" s="27"/>
      <c r="AO69" s="27"/>
      <c r="AP69" s="7"/>
      <c r="AQ69" s="4"/>
      <c r="AR69" s="4"/>
      <c r="AS69" s="7"/>
      <c r="AT69" s="9"/>
      <c r="AU69" s="7"/>
      <c r="AV69" s="18"/>
      <c r="AW69" s="17"/>
      <c r="AX69" s="307"/>
      <c r="AY69" s="7"/>
      <c r="AZ69" s="308"/>
      <c r="BA69" s="308"/>
      <c r="BB69" s="17"/>
      <c r="BC69" s="309"/>
      <c r="BD69" s="7"/>
      <c r="BE69" s="17"/>
      <c r="BF69" s="17"/>
      <c r="BG69" s="307"/>
      <c r="BH69" s="31"/>
      <c r="BI69" s="17"/>
      <c r="BJ69" s="52"/>
      <c r="BK69" s="17"/>
      <c r="BL69" s="17"/>
      <c r="BM69" s="7"/>
      <c r="BN69" s="53"/>
      <c r="BO69" s="7"/>
      <c r="BP69" s="32" t="s">
        <v>356</v>
      </c>
    </row>
    <row r="70" spans="1:71" s="1" customFormat="1" x14ac:dyDescent="0.25">
      <c r="B70" s="5" t="s">
        <v>118</v>
      </c>
      <c r="C70" s="54" t="s">
        <v>148</v>
      </c>
      <c r="D70" s="33" t="s">
        <v>72</v>
      </c>
      <c r="E70" s="33" t="s">
        <v>201</v>
      </c>
      <c r="F70" s="55" t="s">
        <v>357</v>
      </c>
      <c r="G70" s="5"/>
      <c r="H70" s="27"/>
      <c r="I70" s="5"/>
      <c r="J70" s="167" t="s">
        <v>78</v>
      </c>
      <c r="K70" s="109" t="s">
        <v>78</v>
      </c>
      <c r="L70" s="33" t="s">
        <v>79</v>
      </c>
      <c r="M70" s="109" t="s">
        <v>78</v>
      </c>
      <c r="N70" s="109" t="s">
        <v>78</v>
      </c>
      <c r="O70" s="7">
        <v>0</v>
      </c>
      <c r="P70" s="311">
        <v>0</v>
      </c>
      <c r="Q70" s="116">
        <v>0</v>
      </c>
      <c r="R70" s="109">
        <v>0</v>
      </c>
      <c r="S70" s="167" t="s">
        <v>79</v>
      </c>
      <c r="T70" s="33" t="s">
        <v>80</v>
      </c>
      <c r="U70" s="33"/>
      <c r="V70" s="33"/>
      <c r="W70" s="33"/>
      <c r="X70" s="33"/>
      <c r="Y70" s="4">
        <v>45191</v>
      </c>
      <c r="Z70" s="184"/>
      <c r="AA70" s="180"/>
      <c r="AB70" s="315"/>
      <c r="AC70" s="182"/>
      <c r="AD70" s="316"/>
      <c r="AE70" s="3"/>
      <c r="AF70" s="28"/>
      <c r="AG70" s="4"/>
      <c r="AH70" s="7"/>
      <c r="AI70" s="27"/>
      <c r="AJ70" s="27"/>
      <c r="AK70" s="27"/>
      <c r="AL70" s="7"/>
      <c r="AM70" s="27"/>
      <c r="AN70" s="27"/>
      <c r="AO70" s="27"/>
      <c r="AP70" s="7"/>
      <c r="AQ70" s="4"/>
      <c r="AR70" s="4"/>
      <c r="AS70" s="7"/>
      <c r="AT70" s="9"/>
      <c r="AU70" s="7"/>
      <c r="AV70" s="18"/>
      <c r="AW70" s="17"/>
      <c r="AX70" s="307"/>
      <c r="AY70" s="7"/>
      <c r="AZ70" s="308"/>
      <c r="BA70" s="308"/>
      <c r="BB70" s="17"/>
      <c r="BC70" s="309"/>
      <c r="BD70" s="7"/>
      <c r="BE70" s="17"/>
      <c r="BF70" s="17"/>
      <c r="BG70" s="307"/>
      <c r="BH70" s="31"/>
      <c r="BI70" s="17"/>
      <c r="BJ70" s="52"/>
      <c r="BK70" s="17"/>
      <c r="BL70" s="17"/>
      <c r="BM70" s="7"/>
      <c r="BN70" s="53"/>
      <c r="BO70" s="7"/>
      <c r="BP70" s="32" t="s">
        <v>358</v>
      </c>
    </row>
    <row r="71" spans="1:71" ht="44.25" customHeight="1" x14ac:dyDescent="0.25">
      <c r="A71" s="1"/>
      <c r="B71" s="5" t="s">
        <v>118</v>
      </c>
      <c r="C71" s="54" t="s">
        <v>119</v>
      </c>
      <c r="D71" s="33" t="s">
        <v>359</v>
      </c>
      <c r="E71" s="33" t="s">
        <v>111</v>
      </c>
      <c r="F71" s="122" t="s">
        <v>360</v>
      </c>
      <c r="G71" s="5" t="s">
        <v>361</v>
      </c>
      <c r="H71" s="27" t="s">
        <v>76</v>
      </c>
      <c r="I71" s="5" t="s">
        <v>362</v>
      </c>
      <c r="J71" s="167" t="s">
        <v>78</v>
      </c>
      <c r="K71" s="109" t="s">
        <v>78</v>
      </c>
      <c r="L71" s="33" t="s">
        <v>79</v>
      </c>
      <c r="M71" s="109" t="s">
        <v>78</v>
      </c>
      <c r="N71" s="109" t="s">
        <v>78</v>
      </c>
      <c r="O71" s="7">
        <v>0</v>
      </c>
      <c r="P71" s="311">
        <v>0</v>
      </c>
      <c r="Q71" s="116">
        <v>0</v>
      </c>
      <c r="R71" s="109">
        <v>0</v>
      </c>
      <c r="S71" s="167" t="s">
        <v>90</v>
      </c>
      <c r="T71" s="33" t="s">
        <v>80</v>
      </c>
      <c r="U71" s="33" t="s">
        <v>82</v>
      </c>
      <c r="V71" s="33" t="s">
        <v>81</v>
      </c>
      <c r="W71" s="33" t="s">
        <v>78</v>
      </c>
      <c r="X71" s="33" t="s">
        <v>78</v>
      </c>
      <c r="Y71" s="4">
        <v>45371</v>
      </c>
      <c r="Z71" s="33" t="s">
        <v>83</v>
      </c>
      <c r="AA71" s="317" t="s">
        <v>363</v>
      </c>
      <c r="AB71" s="318">
        <v>867262488</v>
      </c>
      <c r="AC71" s="319">
        <v>3206</v>
      </c>
      <c r="AD71" s="4" t="s">
        <v>364</v>
      </c>
      <c r="AE71" s="3"/>
      <c r="AF71" s="28"/>
      <c r="AG71" s="4"/>
      <c r="AH71" s="7">
        <f>+AB71+AE71</f>
        <v>867262488</v>
      </c>
      <c r="AI71" s="27"/>
      <c r="AJ71" s="27"/>
      <c r="AK71" s="27"/>
      <c r="AL71" s="7"/>
      <c r="AM71" s="27"/>
      <c r="AN71" s="27"/>
      <c r="AO71" s="27"/>
      <c r="AP71" s="7"/>
      <c r="AQ71" s="4"/>
      <c r="AR71" s="4"/>
      <c r="AS71" s="7"/>
      <c r="AT71" s="9"/>
      <c r="AU71" s="7"/>
      <c r="AV71" s="18">
        <v>1412</v>
      </c>
      <c r="AW71" s="301">
        <v>2022</v>
      </c>
      <c r="AX71" s="566" t="s">
        <v>365</v>
      </c>
      <c r="AY71" s="7"/>
      <c r="AZ71" s="292">
        <v>44900</v>
      </c>
      <c r="BA71" s="292">
        <v>45009</v>
      </c>
      <c r="BB71" s="17" t="s">
        <v>79</v>
      </c>
      <c r="BC71" s="555" t="s">
        <v>365</v>
      </c>
      <c r="BD71" s="7">
        <f>240380000+848151512</f>
        <v>1088531512</v>
      </c>
      <c r="BE71" s="17">
        <v>44923</v>
      </c>
      <c r="BF71" s="17">
        <v>44954</v>
      </c>
      <c r="BG71" s="566" t="s">
        <v>366</v>
      </c>
      <c r="BH71" s="31"/>
      <c r="BI71" s="17">
        <v>45097</v>
      </c>
      <c r="BJ71" s="52"/>
      <c r="BK71" s="305">
        <v>45097</v>
      </c>
      <c r="BL71" s="17" t="s">
        <v>90</v>
      </c>
      <c r="BM71" s="7">
        <f>+AY71+BD71+BH71</f>
        <v>1088531512</v>
      </c>
      <c r="BN71" s="53">
        <v>100</v>
      </c>
      <c r="BO71" s="7">
        <f>BD71+BH71</f>
        <v>1088531512</v>
      </c>
      <c r="BP71" s="32"/>
      <c r="BQ71" s="1"/>
      <c r="BR71" s="1"/>
      <c r="BS71" s="1"/>
    </row>
    <row r="72" spans="1:71" ht="42.75" customHeight="1" x14ac:dyDescent="0.25">
      <c r="A72" s="1"/>
      <c r="B72" s="5" t="s">
        <v>118</v>
      </c>
      <c r="C72" s="54" t="s">
        <v>200</v>
      </c>
      <c r="D72" s="33" t="s">
        <v>359</v>
      </c>
      <c r="E72" s="33" t="s">
        <v>111</v>
      </c>
      <c r="F72" s="54" t="s">
        <v>367</v>
      </c>
      <c r="G72" s="5"/>
      <c r="H72" s="27" t="s">
        <v>76</v>
      </c>
      <c r="I72" s="5"/>
      <c r="J72" s="167" t="s">
        <v>78</v>
      </c>
      <c r="K72" s="109" t="s">
        <v>78</v>
      </c>
      <c r="L72" s="33" t="s">
        <v>79</v>
      </c>
      <c r="M72" s="109" t="s">
        <v>78</v>
      </c>
      <c r="N72" s="109" t="s">
        <v>78</v>
      </c>
      <c r="O72" s="7">
        <v>0</v>
      </c>
      <c r="P72" s="311">
        <v>0</v>
      </c>
      <c r="Q72" s="116">
        <v>0</v>
      </c>
      <c r="R72" s="109">
        <v>0</v>
      </c>
      <c r="S72" s="167" t="s">
        <v>79</v>
      </c>
      <c r="T72" s="33" t="s">
        <v>97</v>
      </c>
      <c r="U72" s="33" t="s">
        <v>98</v>
      </c>
      <c r="V72" s="33" t="s">
        <v>141</v>
      </c>
      <c r="W72" s="33" t="s">
        <v>78</v>
      </c>
      <c r="X72" s="33" t="s">
        <v>78</v>
      </c>
      <c r="Y72" s="4">
        <v>45371</v>
      </c>
      <c r="Z72" s="33" t="s">
        <v>83</v>
      </c>
      <c r="AA72" s="300" t="s">
        <v>368</v>
      </c>
      <c r="AB72" s="299">
        <v>79941050</v>
      </c>
      <c r="AC72" s="194">
        <v>3399</v>
      </c>
      <c r="AD72" s="4" t="s">
        <v>369</v>
      </c>
      <c r="AE72" s="3"/>
      <c r="AF72" s="28"/>
      <c r="AG72" s="4"/>
      <c r="AH72" s="7">
        <f>+AB72+AE72</f>
        <v>79941050</v>
      </c>
      <c r="AI72" s="27"/>
      <c r="AJ72" s="27"/>
      <c r="AK72" s="27"/>
      <c r="AL72" s="7"/>
      <c r="AM72" s="27"/>
      <c r="AN72" s="27"/>
      <c r="AO72" s="27"/>
      <c r="AP72" s="7"/>
      <c r="AQ72" s="4"/>
      <c r="AR72" s="4"/>
      <c r="AS72" s="7"/>
      <c r="AT72" s="9"/>
      <c r="AU72" s="7"/>
      <c r="AV72" s="18">
        <v>1743</v>
      </c>
      <c r="AW72" s="301">
        <v>2016</v>
      </c>
      <c r="AX72" s="303" t="s">
        <v>370</v>
      </c>
      <c r="AY72" s="7"/>
      <c r="AZ72" s="304">
        <v>43287</v>
      </c>
      <c r="BA72" s="304">
        <v>43396</v>
      </c>
      <c r="BB72" s="17" t="s">
        <v>90</v>
      </c>
      <c r="BC72" s="302" t="s">
        <v>370</v>
      </c>
      <c r="BD72" s="7">
        <v>5717209750.1199999</v>
      </c>
      <c r="BE72" s="304">
        <v>43544</v>
      </c>
      <c r="BF72" s="306">
        <v>44157</v>
      </c>
      <c r="BG72" s="302" t="s">
        <v>371</v>
      </c>
      <c r="BH72" s="7" t="s">
        <v>372</v>
      </c>
      <c r="BI72" s="304">
        <v>43544</v>
      </c>
      <c r="BJ72" s="52"/>
      <c r="BK72" s="305">
        <v>44157</v>
      </c>
      <c r="BL72" s="17" t="s">
        <v>90</v>
      </c>
      <c r="BM72" s="7">
        <f>+AY72+BD72+BH72</f>
        <v>6261313137.1199999</v>
      </c>
      <c r="BN72" s="53">
        <v>100</v>
      </c>
      <c r="BO72" s="7">
        <f>BM72</f>
        <v>6261313137.1199999</v>
      </c>
      <c r="BP72" s="32"/>
      <c r="BQ72" s="1"/>
      <c r="BR72" s="1"/>
      <c r="BS72" s="1"/>
    </row>
    <row r="73" spans="1:71" ht="46.5" customHeight="1" x14ac:dyDescent="0.25">
      <c r="A73" s="1"/>
      <c r="B73" s="5" t="s">
        <v>118</v>
      </c>
      <c r="C73" s="54" t="s">
        <v>172</v>
      </c>
      <c r="D73" s="33" t="s">
        <v>359</v>
      </c>
      <c r="E73" s="33" t="s">
        <v>373</v>
      </c>
      <c r="F73" s="54" t="s">
        <v>374</v>
      </c>
      <c r="G73" s="5"/>
      <c r="H73" s="27" t="s">
        <v>76</v>
      </c>
      <c r="I73" s="5"/>
      <c r="J73" s="167" t="s">
        <v>78</v>
      </c>
      <c r="K73" s="109" t="s">
        <v>78</v>
      </c>
      <c r="L73" s="33" t="s">
        <v>79</v>
      </c>
      <c r="M73" s="109" t="s">
        <v>78</v>
      </c>
      <c r="N73" s="109" t="s">
        <v>78</v>
      </c>
      <c r="O73" s="7">
        <v>0</v>
      </c>
      <c r="P73" s="311">
        <v>0</v>
      </c>
      <c r="Q73" s="116">
        <v>0</v>
      </c>
      <c r="R73" s="109">
        <v>0</v>
      </c>
      <c r="S73" s="167" t="s">
        <v>79</v>
      </c>
      <c r="T73" s="33" t="s">
        <v>91</v>
      </c>
      <c r="U73" s="33" t="s">
        <v>81</v>
      </c>
      <c r="V73" s="33" t="s">
        <v>98</v>
      </c>
      <c r="W73" s="33" t="s">
        <v>78</v>
      </c>
      <c r="X73" s="33" t="s">
        <v>78</v>
      </c>
      <c r="Y73" s="4">
        <v>45146</v>
      </c>
      <c r="Z73" s="33" t="s">
        <v>83</v>
      </c>
      <c r="AA73" s="300" t="s">
        <v>368</v>
      </c>
      <c r="AB73" s="299">
        <v>339585822</v>
      </c>
      <c r="AC73" s="193" t="s">
        <v>375</v>
      </c>
      <c r="AD73" s="101" t="s">
        <v>376</v>
      </c>
      <c r="AE73" s="3"/>
      <c r="AF73" s="28"/>
      <c r="AG73" s="4"/>
      <c r="AH73" s="7">
        <f>+AB73+AE73</f>
        <v>339585822</v>
      </c>
      <c r="AI73" s="27"/>
      <c r="AJ73" s="27"/>
      <c r="AK73" s="27"/>
      <c r="AL73" s="7"/>
      <c r="AM73" s="27"/>
      <c r="AN73" s="27"/>
      <c r="AO73" s="27"/>
      <c r="AP73" s="7"/>
      <c r="AQ73" s="4"/>
      <c r="AR73" s="4"/>
      <c r="AS73" s="7"/>
      <c r="AT73" s="9"/>
      <c r="AU73" s="7"/>
      <c r="AV73" s="18">
        <v>1743</v>
      </c>
      <c r="AW73" s="301">
        <v>2016</v>
      </c>
      <c r="AX73" s="303" t="s">
        <v>370</v>
      </c>
      <c r="AY73" s="7"/>
      <c r="AZ73" s="304">
        <v>43287</v>
      </c>
      <c r="BA73" s="304">
        <v>43396</v>
      </c>
      <c r="BB73" s="17" t="s">
        <v>90</v>
      </c>
      <c r="BC73" s="302" t="s">
        <v>370</v>
      </c>
      <c r="BD73" s="7">
        <v>5717209750.1199999</v>
      </c>
      <c r="BE73" s="304">
        <v>43544</v>
      </c>
      <c r="BF73" s="306">
        <v>44157</v>
      </c>
      <c r="BG73" s="302" t="s">
        <v>371</v>
      </c>
      <c r="BH73" s="7" t="s">
        <v>372</v>
      </c>
      <c r="BI73" s="304">
        <v>43544</v>
      </c>
      <c r="BJ73" s="52"/>
      <c r="BK73" s="305">
        <v>44157</v>
      </c>
      <c r="BL73" s="17" t="s">
        <v>90</v>
      </c>
      <c r="BM73" s="7">
        <f>+AY73+BD73+BH73</f>
        <v>6261313137.1199999</v>
      </c>
      <c r="BN73" s="53">
        <v>100</v>
      </c>
      <c r="BO73" s="7">
        <f>BM73</f>
        <v>6261313137.1199999</v>
      </c>
      <c r="BP73" s="32"/>
      <c r="BQ73" s="1"/>
      <c r="BR73" s="1"/>
      <c r="BS73" s="1"/>
    </row>
    <row r="74" spans="1:71" x14ac:dyDescent="0.25">
      <c r="J74" s="167"/>
    </row>
  </sheetData>
  <mergeCells count="5">
    <mergeCell ref="B4:I4"/>
    <mergeCell ref="AB3:AI3"/>
    <mergeCell ref="AJ3:AU3"/>
    <mergeCell ref="AV3:BN3"/>
    <mergeCell ref="J4:R4"/>
  </mergeCells>
  <dataValidations count="15">
    <dataValidation type="list" allowBlank="1" showInputMessage="1" showErrorMessage="1" sqref="BH6:BH67" xr:uid="{00000000-0002-0000-0100-000000000000}">
      <formula1>"SI,NO"</formula1>
    </dataValidation>
    <dataValidation type="list" allowBlank="1" showInputMessage="1" showErrorMessage="1" sqref="L66 L55 K28:K73" xr:uid="{00000000-0002-0000-0100-000001000000}">
      <formula1>"NO APLICA, HACINAMIENTO, MALAS CONDICIONES DE LA INFRAESTRUCUTRA, RIESGOS EN LA INFRAESTRUCTURA, POR SOLICITUD DEL PROPIETARIO, TRASLADO A SEDE PROPIA."</formula1>
    </dataValidation>
    <dataValidation type="list" allowBlank="1" showInputMessage="1" showErrorMessage="1" sqref="H6:H73" xr:uid="{00000000-0002-0000-0100-000002000000}">
      <formula1>"PROPIA, ARRIENDO, COMODATO"</formula1>
    </dataValidation>
    <dataValidation type="list" allowBlank="1" showInputMessage="1" showErrorMessage="1" sqref="T6:T73" xr:uid="{00000000-0002-0000-0100-000003000000}">
      <formula1>"BAJO, MEDIO, ALTO"</formula1>
    </dataValidation>
    <dataValidation type="list" allowBlank="1" showInputMessage="1" showErrorMessage="1" sqref="BL6:BL73 BB6:BB73 W6:X73" xr:uid="{00000000-0002-0000-0100-000004000000}">
      <formula1>"SI, NO, NO APLICA"</formula1>
    </dataValidation>
    <dataValidation type="list" allowBlank="1" showInputMessage="1" showErrorMessage="1" sqref="K7:K27 K6:L6 L7:L54 S6:S73 L56:L65 L67:L73" xr:uid="{00000000-0002-0000-0100-000005000000}">
      <formula1>"SI, NO"</formula1>
    </dataValidation>
    <dataValidation type="list" allowBlank="1" showInputMessage="1" showErrorMessage="1" sqref="U6:V73" xr:uid="{00000000-0002-0000-0100-000006000000}">
      <formula1>"MOBILIARIO, ESTUDIOS Y DISEÑOS, REFORZAMIENTO ESTRUCTURAL, MANTENIMIENTOS BASICOS, MANTENIMIENTOS ESPECIALIZADOS, AMPLIACIÓN, MANTENIMIENTOS ELECTRICOS, NINGUNA"</formula1>
    </dataValidation>
    <dataValidation type="list" allowBlank="1" showInputMessage="1" showErrorMessage="1" sqref="Z6:Z73" xr:uid="{00000000-0002-0000-0100-000007000000}">
      <formula1>"FERRETERIA Y TODEROS, REGIONAL (TRASLADO), SEDE NACIONAL, FINDETER, NO REQUIERE, NO PRIORIZADA"</formula1>
    </dataValidation>
    <dataValidation type="list" allowBlank="1" showInputMessage="1" showErrorMessage="1" sqref="AM6:AM73 AI6:AI73" xr:uid="{00000000-0002-0000-0100-000008000000}">
      <formula1>"ESTRUCTURACIÓN, PROCESO DE SELECCIÓN, EJECUCIÓN, TERMINADO"</formula1>
    </dataValidation>
    <dataValidation type="list" allowBlank="1" showInputMessage="1" showErrorMessage="1" sqref="E6:E73" xr:uid="{00000000-0002-0000-0100-000009000000}">
      <formula1>"CDI, HI, CAE, CIP, CETRA, INTERNADO RAJ, CASAS POSTINSTITUCIONALES, CZ, REGIONAL, UNIDAD DE SERVICIO, CASA ATRAPASUEÑOS, CASA DE LA MADRE Y EL NIÑO, CETI"</formula1>
    </dataValidation>
    <dataValidation type="list" allowBlank="1" showInputMessage="1" showErrorMessage="1" sqref="D6:D73" xr:uid="{00000000-0002-0000-0100-00000A000000}">
      <formula1>"SRPA, PRIMERA INFANCIA, SEDES ADMINISTRATIVAS,ADOLESCENCIA Y JUVENTUD, DIRECCIÓN DE PROTECCIÓN "</formula1>
    </dataValidation>
    <dataValidation type="list" allowBlank="1" showInputMessage="1" showErrorMessage="1" sqref="M6:M73" xr:uid="{00000000-0002-0000-0100-00000B000000}">
      <formula1>"ARRIENDO, ADECUACIÓN, NO APLICA"</formula1>
    </dataValidation>
    <dataValidation type="list" allowBlank="1" showInputMessage="1" showErrorMessage="1" sqref="J74" xr:uid="{00000000-0002-0000-0100-00000C000000}">
      <formula1>"NO APLICA, HACINAMIENTO Y CONDICIONES DE INFRAESTRUCTURA, HACINAMIENTO, MALAS CONDICIONES DE LA INFRAESTRUCUTRA, RIESGOS EN LA INFRAESTRUCTURA, POR SOLICITUD DEL PROPIETARIO, TRASLADO A SEDE PROPIA."</formula1>
    </dataValidation>
    <dataValidation type="list" allowBlank="1" showInputMessage="1" showErrorMessage="1" sqref="J6:J73" xr:uid="{00000000-0002-0000-0100-00000D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N6:N73" xr:uid="{00000000-0002-0000-0100-00000E000000}">
      <formula1>"NO APLICA, BUSQUEDA INMUEBLE, VISITA, CONCEPTO, MESA TECNICA, REMISIÓN SG, RECURSO TRASLADADO"</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B1:BP28"/>
  <sheetViews>
    <sheetView zoomScale="70" zoomScaleNormal="90" workbookViewId="0"/>
  </sheetViews>
  <sheetFormatPr baseColWidth="10" defaultColWidth="11.28515625" defaultRowHeight="15" customHeight="1" x14ac:dyDescent="0.25"/>
  <cols>
    <col min="1" max="1" width="3" customWidth="1"/>
    <col min="2" max="2" width="9.7109375" style="2" bestFit="1" customWidth="1"/>
    <col min="3" max="3" width="11.28515625" style="2" customWidth="1"/>
    <col min="4" max="4" width="17.28515625" style="2" customWidth="1"/>
    <col min="5" max="5" width="11.85546875" style="2" customWidth="1"/>
    <col min="6" max="6" width="26.28515625" style="2" customWidth="1"/>
    <col min="7" max="7" width="14.7109375" style="57" customWidth="1"/>
    <col min="8" max="8" width="18.7109375" style="2" customWidth="1"/>
    <col min="9" max="9" width="12" style="2" customWidth="1"/>
    <col min="10" max="10" width="16.7109375" style="2" customWidth="1"/>
    <col min="11" max="11" width="13.85546875" style="2" customWidth="1"/>
    <col min="12" max="12" width="21.28515625" style="2" customWidth="1"/>
    <col min="13" max="13" width="12.7109375" style="2" customWidth="1"/>
    <col min="14" max="14" width="14.7109375" style="2" customWidth="1"/>
    <col min="15" max="15" width="22.140625" style="2" customWidth="1"/>
    <col min="16" max="16" width="19" style="2" customWidth="1"/>
    <col min="17" max="17" width="18.7109375" style="2" customWidth="1"/>
    <col min="18" max="18" width="15.7109375" style="2" customWidth="1"/>
    <col min="19" max="19" width="20.28515625" style="2" customWidth="1"/>
    <col min="20" max="20" width="20.7109375" customWidth="1"/>
    <col min="21" max="21" width="18.140625" customWidth="1"/>
    <col min="22" max="22" width="18.7109375" customWidth="1"/>
    <col min="23" max="23" width="17.7109375" customWidth="1"/>
    <col min="24" max="24" width="16.28515625" customWidth="1"/>
    <col min="25" max="25" width="32.28515625" style="102" customWidth="1"/>
    <col min="26" max="26" width="22.7109375" customWidth="1"/>
    <col min="27" max="27" width="45.7109375" customWidth="1"/>
    <col min="28" max="28" width="23.7109375" customWidth="1"/>
    <col min="29" max="29" width="14.28515625" style="57" customWidth="1"/>
    <col min="30" max="30" width="19.7109375" style="2" customWidth="1"/>
    <col min="31" max="31" width="21.140625" customWidth="1"/>
    <col min="32" max="32" width="18.140625" style="2" bestFit="1" customWidth="1"/>
    <col min="33" max="33" width="16.2851562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83.85546875" customWidth="1"/>
  </cols>
  <sheetData>
    <row r="1" spans="2:68" ht="8.4499999999999993" customHeight="1" x14ac:dyDescent="0.25"/>
    <row r="2" spans="2:68" ht="8.4499999999999993" customHeight="1" x14ac:dyDescent="0.25"/>
    <row r="3" spans="2:68" ht="17.25" customHeight="1" x14ac:dyDescent="0.3">
      <c r="E3" s="39"/>
      <c r="F3" s="34"/>
      <c r="G3" s="255"/>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84"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449" customFormat="1" ht="30" x14ac:dyDescent="0.25">
      <c r="B6" s="539" t="s">
        <v>2016</v>
      </c>
      <c r="C6" s="539" t="s">
        <v>2017</v>
      </c>
      <c r="D6" s="448" t="s">
        <v>85</v>
      </c>
      <c r="E6" s="33" t="s">
        <v>93</v>
      </c>
      <c r="F6" s="93" t="s">
        <v>2018</v>
      </c>
      <c r="G6" s="72" t="s">
        <v>2019</v>
      </c>
      <c r="H6" s="33" t="s">
        <v>76</v>
      </c>
      <c r="I6" s="94" t="s">
        <v>2020</v>
      </c>
      <c r="J6" s="167" t="s">
        <v>78</v>
      </c>
      <c r="K6" s="33" t="s">
        <v>79</v>
      </c>
      <c r="L6" s="33" t="s">
        <v>79</v>
      </c>
      <c r="M6" s="109" t="s">
        <v>78</v>
      </c>
      <c r="N6" s="109" t="s">
        <v>78</v>
      </c>
      <c r="O6" s="62">
        <v>0</v>
      </c>
      <c r="P6" s="62">
        <v>0</v>
      </c>
      <c r="Q6" s="116">
        <v>0</v>
      </c>
      <c r="R6" s="109">
        <v>0</v>
      </c>
      <c r="S6" s="33" t="s">
        <v>90</v>
      </c>
      <c r="T6" s="33" t="s">
        <v>91</v>
      </c>
      <c r="U6" s="33" t="s">
        <v>123</v>
      </c>
      <c r="V6" s="33" t="s">
        <v>98</v>
      </c>
      <c r="W6" s="33" t="s">
        <v>79</v>
      </c>
      <c r="X6" s="33" t="s">
        <v>79</v>
      </c>
      <c r="Y6" s="132">
        <v>45336</v>
      </c>
      <c r="Z6" s="33"/>
      <c r="AA6" s="32"/>
      <c r="AB6" s="63">
        <v>0</v>
      </c>
      <c r="AC6" s="406"/>
      <c r="AD6" s="4"/>
      <c r="AE6" s="63">
        <v>0</v>
      </c>
      <c r="AF6" s="28"/>
      <c r="AG6" s="28"/>
      <c r="AH6" s="62">
        <f t="shared" ref="AH6:AH28" si="0">+AB6+AE6</f>
        <v>0</v>
      </c>
      <c r="AI6" s="27"/>
      <c r="AJ6" s="27"/>
      <c r="AK6" s="27"/>
      <c r="AL6" s="62"/>
      <c r="AM6" s="27"/>
      <c r="AN6" s="27"/>
      <c r="AO6" s="27"/>
      <c r="AP6" s="62">
        <v>0</v>
      </c>
      <c r="AQ6" s="4"/>
      <c r="AR6" s="4"/>
      <c r="AS6" s="62"/>
      <c r="AT6" s="64"/>
      <c r="AU6" s="62"/>
      <c r="AV6" s="65"/>
      <c r="AW6" s="66"/>
      <c r="AX6" s="67"/>
      <c r="AY6" s="62"/>
      <c r="AZ6" s="66"/>
      <c r="BA6" s="66"/>
      <c r="BB6" s="66"/>
      <c r="BC6" s="27"/>
      <c r="BD6" s="62"/>
      <c r="BE6" s="66"/>
      <c r="BF6" s="66"/>
      <c r="BG6" s="67"/>
      <c r="BH6" s="62"/>
      <c r="BI6" s="66"/>
      <c r="BJ6" s="68"/>
      <c r="BK6" s="66"/>
      <c r="BL6" s="66"/>
      <c r="BM6" s="62">
        <f>+AY6+BD6+BH6</f>
        <v>0</v>
      </c>
      <c r="BN6" s="64"/>
      <c r="BO6" s="62"/>
      <c r="BP6" s="32" t="s">
        <v>2021</v>
      </c>
    </row>
    <row r="7" spans="2:68" s="449" customFormat="1" ht="30" x14ac:dyDescent="0.25">
      <c r="B7" s="539" t="s">
        <v>2016</v>
      </c>
      <c r="C7" s="539" t="s">
        <v>2022</v>
      </c>
      <c r="D7" s="448" t="s">
        <v>85</v>
      </c>
      <c r="E7" s="33" t="s">
        <v>93</v>
      </c>
      <c r="F7" s="93" t="s">
        <v>2023</v>
      </c>
      <c r="G7" s="72" t="s">
        <v>2024</v>
      </c>
      <c r="H7" s="33" t="s">
        <v>76</v>
      </c>
      <c r="I7" s="94" t="s">
        <v>2025</v>
      </c>
      <c r="J7" s="167" t="s">
        <v>78</v>
      </c>
      <c r="K7" s="33" t="s">
        <v>79</v>
      </c>
      <c r="L7" s="33" t="s">
        <v>79</v>
      </c>
      <c r="M7" s="109" t="s">
        <v>78</v>
      </c>
      <c r="N7" s="109" t="s">
        <v>78</v>
      </c>
      <c r="O7" s="62">
        <v>0</v>
      </c>
      <c r="P7" s="62">
        <v>0</v>
      </c>
      <c r="Q7" s="116">
        <v>0</v>
      </c>
      <c r="R7" s="109">
        <v>0</v>
      </c>
      <c r="S7" s="33" t="s">
        <v>90</v>
      </c>
      <c r="T7" s="33" t="s">
        <v>91</v>
      </c>
      <c r="U7" s="33" t="s">
        <v>123</v>
      </c>
      <c r="V7" s="33" t="s">
        <v>98</v>
      </c>
      <c r="W7" s="33" t="s">
        <v>79</v>
      </c>
      <c r="X7" s="33" t="s">
        <v>79</v>
      </c>
      <c r="Y7" s="132">
        <v>45335</v>
      </c>
      <c r="Z7" s="33"/>
      <c r="AA7" s="32"/>
      <c r="AB7" s="63">
        <v>0</v>
      </c>
      <c r="AC7" s="406"/>
      <c r="AD7" s="4"/>
      <c r="AE7" s="63">
        <v>0</v>
      </c>
      <c r="AF7" s="28"/>
      <c r="AG7" s="28"/>
      <c r="AH7" s="62">
        <f t="shared" si="0"/>
        <v>0</v>
      </c>
      <c r="AI7" s="27"/>
      <c r="AJ7" s="27"/>
      <c r="AK7" s="27"/>
      <c r="AL7" s="63"/>
      <c r="AM7" s="27"/>
      <c r="AN7" s="27"/>
      <c r="AO7" s="27"/>
      <c r="AP7" s="62">
        <v>0</v>
      </c>
      <c r="AQ7" s="4"/>
      <c r="AR7" s="4"/>
      <c r="AS7" s="62"/>
      <c r="AT7" s="64"/>
      <c r="AU7" s="62"/>
      <c r="AV7" s="65"/>
      <c r="AW7" s="66"/>
      <c r="AX7" s="67"/>
      <c r="AY7" s="62"/>
      <c r="AZ7" s="66"/>
      <c r="BA7" s="66"/>
      <c r="BB7" s="66"/>
      <c r="BC7" s="27"/>
      <c r="BD7" s="62"/>
      <c r="BE7" s="66"/>
      <c r="BF7" s="66"/>
      <c r="BG7" s="67"/>
      <c r="BH7" s="62"/>
      <c r="BI7" s="66"/>
      <c r="BJ7" s="68"/>
      <c r="BK7" s="66"/>
      <c r="BL7" s="66"/>
      <c r="BM7" s="62">
        <f t="shared" ref="BM7:BM28" si="1">+AY7+BD7+BH7</f>
        <v>0</v>
      </c>
      <c r="BN7" s="64"/>
      <c r="BO7" s="62"/>
      <c r="BP7" s="32" t="s">
        <v>2021</v>
      </c>
    </row>
    <row r="8" spans="2:68" s="449" customFormat="1" ht="45" x14ac:dyDescent="0.25">
      <c r="B8" s="539" t="s">
        <v>2016</v>
      </c>
      <c r="C8" s="539" t="s">
        <v>2026</v>
      </c>
      <c r="D8" s="448" t="s">
        <v>85</v>
      </c>
      <c r="E8" s="33" t="s">
        <v>93</v>
      </c>
      <c r="F8" s="72" t="s">
        <v>2027</v>
      </c>
      <c r="G8" s="72" t="s">
        <v>2028</v>
      </c>
      <c r="H8" s="33" t="s">
        <v>76</v>
      </c>
      <c r="I8" s="94" t="s">
        <v>2029</v>
      </c>
      <c r="J8" s="167" t="s">
        <v>78</v>
      </c>
      <c r="K8" s="33" t="s">
        <v>79</v>
      </c>
      <c r="L8" s="33" t="s">
        <v>79</v>
      </c>
      <c r="M8" s="109" t="s">
        <v>78</v>
      </c>
      <c r="N8" s="109" t="s">
        <v>78</v>
      </c>
      <c r="O8" s="62">
        <v>0</v>
      </c>
      <c r="P8" s="62">
        <v>0</v>
      </c>
      <c r="Q8" s="116">
        <v>0</v>
      </c>
      <c r="R8" s="109">
        <v>0</v>
      </c>
      <c r="S8" s="33" t="s">
        <v>90</v>
      </c>
      <c r="T8" s="33" t="s">
        <v>91</v>
      </c>
      <c r="U8" s="33" t="s">
        <v>123</v>
      </c>
      <c r="V8" s="33" t="s">
        <v>98</v>
      </c>
      <c r="W8" s="33" t="s">
        <v>79</v>
      </c>
      <c r="X8" s="33" t="s">
        <v>79</v>
      </c>
      <c r="Y8" s="132">
        <v>45336</v>
      </c>
      <c r="Z8" s="33"/>
      <c r="AA8" s="32"/>
      <c r="AB8" s="63">
        <v>0</v>
      </c>
      <c r="AC8" s="406"/>
      <c r="AD8" s="4"/>
      <c r="AE8" s="63">
        <v>0</v>
      </c>
      <c r="AF8" s="28"/>
      <c r="AG8" s="28"/>
      <c r="AH8" s="62">
        <f t="shared" si="0"/>
        <v>0</v>
      </c>
      <c r="AI8" s="27"/>
      <c r="AJ8" s="27"/>
      <c r="AK8" s="27"/>
      <c r="AL8" s="63"/>
      <c r="AM8" s="27"/>
      <c r="AN8" s="27"/>
      <c r="AO8" s="27"/>
      <c r="AP8" s="62">
        <v>0</v>
      </c>
      <c r="AQ8" s="4"/>
      <c r="AR8" s="4"/>
      <c r="AS8" s="62"/>
      <c r="AT8" s="64"/>
      <c r="AU8" s="62"/>
      <c r="AV8" s="65"/>
      <c r="AW8" s="66"/>
      <c r="AX8" s="67"/>
      <c r="AY8" s="62"/>
      <c r="AZ8" s="66"/>
      <c r="BA8" s="66"/>
      <c r="BB8" s="66"/>
      <c r="BC8" s="27"/>
      <c r="BD8" s="62"/>
      <c r="BE8" s="66"/>
      <c r="BF8" s="66"/>
      <c r="BG8" s="67"/>
      <c r="BH8" s="62"/>
      <c r="BI8" s="66"/>
      <c r="BJ8" s="68"/>
      <c r="BK8" s="66"/>
      <c r="BL8" s="66"/>
      <c r="BM8" s="62">
        <f t="shared" si="1"/>
        <v>0</v>
      </c>
      <c r="BN8" s="64"/>
      <c r="BO8" s="62"/>
      <c r="BP8" s="32" t="s">
        <v>2021</v>
      </c>
    </row>
    <row r="9" spans="2:68" s="449" customFormat="1" ht="30" x14ac:dyDescent="0.25">
      <c r="B9" s="539" t="s">
        <v>2016</v>
      </c>
      <c r="C9" s="539" t="s">
        <v>2030</v>
      </c>
      <c r="D9" s="448" t="s">
        <v>85</v>
      </c>
      <c r="E9" s="33" t="s">
        <v>86</v>
      </c>
      <c r="F9" s="93" t="s">
        <v>2031</v>
      </c>
      <c r="G9" s="72" t="s">
        <v>2032</v>
      </c>
      <c r="H9" s="33" t="s">
        <v>76</v>
      </c>
      <c r="I9" s="94" t="s">
        <v>2033</v>
      </c>
      <c r="J9" s="167" t="s">
        <v>78</v>
      </c>
      <c r="K9" s="33" t="s">
        <v>79</v>
      </c>
      <c r="L9" s="33" t="s">
        <v>79</v>
      </c>
      <c r="M9" s="109" t="s">
        <v>78</v>
      </c>
      <c r="N9" s="109" t="s">
        <v>78</v>
      </c>
      <c r="O9" s="62">
        <v>0</v>
      </c>
      <c r="P9" s="62">
        <v>0</v>
      </c>
      <c r="Q9" s="116">
        <v>0</v>
      </c>
      <c r="R9" s="109">
        <v>0</v>
      </c>
      <c r="S9" s="33" t="s">
        <v>90</v>
      </c>
      <c r="T9" s="33" t="s">
        <v>80</v>
      </c>
      <c r="U9" s="33" t="s">
        <v>123</v>
      </c>
      <c r="V9" s="33" t="s">
        <v>98</v>
      </c>
      <c r="W9" s="33" t="s">
        <v>79</v>
      </c>
      <c r="X9" s="33" t="s">
        <v>79</v>
      </c>
      <c r="Y9" s="132">
        <v>45492</v>
      </c>
      <c r="Z9" s="33" t="s">
        <v>473</v>
      </c>
      <c r="AA9" s="32" t="s">
        <v>2034</v>
      </c>
      <c r="AB9" s="63">
        <v>0</v>
      </c>
      <c r="AC9" s="406">
        <v>1</v>
      </c>
      <c r="AD9" s="4">
        <v>45292</v>
      </c>
      <c r="AE9" s="3">
        <v>0</v>
      </c>
      <c r="AF9" s="28"/>
      <c r="AG9" s="28"/>
      <c r="AH9" s="62">
        <f t="shared" si="0"/>
        <v>0</v>
      </c>
      <c r="AI9" s="27" t="s">
        <v>128</v>
      </c>
      <c r="AJ9" s="27"/>
      <c r="AK9" s="27" t="s">
        <v>2035</v>
      </c>
      <c r="AL9" s="63">
        <v>0</v>
      </c>
      <c r="AM9" s="27"/>
      <c r="AN9" s="27"/>
      <c r="AO9" s="27"/>
      <c r="AP9" s="62">
        <v>0</v>
      </c>
      <c r="AQ9" s="4">
        <v>45429</v>
      </c>
      <c r="AR9" s="4">
        <v>45657</v>
      </c>
      <c r="AS9" s="62">
        <f t="shared" ref="AS9:AS25" si="2">+AL9+AP9</f>
        <v>0</v>
      </c>
      <c r="AT9" s="64">
        <v>0</v>
      </c>
      <c r="AU9" s="62">
        <f>+AT9*AS9</f>
        <v>0</v>
      </c>
      <c r="AV9" s="65"/>
      <c r="AW9" s="66"/>
      <c r="AX9" s="63"/>
      <c r="AY9" s="63">
        <f>86300000</f>
        <v>86300000</v>
      </c>
      <c r="AZ9" s="66"/>
      <c r="BA9" s="66"/>
      <c r="BB9" s="66"/>
      <c r="BC9" s="27"/>
      <c r="BD9" s="63">
        <v>1598587733</v>
      </c>
      <c r="BE9" s="66"/>
      <c r="BF9" s="66"/>
      <c r="BG9" s="67"/>
      <c r="BH9" s="63">
        <f>56800054+114978404</f>
        <v>171778458</v>
      </c>
      <c r="BI9" s="66"/>
      <c r="BJ9" s="68"/>
      <c r="BK9" s="66"/>
      <c r="BL9" s="66"/>
      <c r="BM9" s="62">
        <f t="shared" si="1"/>
        <v>1856666191</v>
      </c>
      <c r="BN9" s="64"/>
      <c r="BO9" s="62"/>
      <c r="BP9" s="32" t="s">
        <v>2036</v>
      </c>
    </row>
    <row r="10" spans="2:68" s="1" customFormat="1" ht="90" x14ac:dyDescent="0.25">
      <c r="B10" s="93" t="s">
        <v>2016</v>
      </c>
      <c r="C10" s="93" t="s">
        <v>2030</v>
      </c>
      <c r="D10" s="33" t="s">
        <v>72</v>
      </c>
      <c r="E10" s="33" t="s">
        <v>73</v>
      </c>
      <c r="F10" s="324" t="s">
        <v>2037</v>
      </c>
      <c r="G10" s="72" t="s">
        <v>2038</v>
      </c>
      <c r="H10" s="33" t="s">
        <v>76</v>
      </c>
      <c r="I10" s="5" t="s">
        <v>2039</v>
      </c>
      <c r="J10" s="167" t="s">
        <v>78</v>
      </c>
      <c r="K10" s="33" t="s">
        <v>79</v>
      </c>
      <c r="L10" s="33" t="s">
        <v>79</v>
      </c>
      <c r="M10" s="109" t="s">
        <v>78</v>
      </c>
      <c r="N10" s="109" t="s">
        <v>78</v>
      </c>
      <c r="O10" s="62">
        <v>0</v>
      </c>
      <c r="P10" s="62">
        <v>0</v>
      </c>
      <c r="Q10" s="116">
        <v>0</v>
      </c>
      <c r="R10" s="109">
        <v>0</v>
      </c>
      <c r="S10" s="33" t="s">
        <v>90</v>
      </c>
      <c r="T10" s="33" t="s">
        <v>97</v>
      </c>
      <c r="U10" s="33" t="s">
        <v>98</v>
      </c>
      <c r="V10" s="33" t="s">
        <v>123</v>
      </c>
      <c r="W10" s="33" t="s">
        <v>78</v>
      </c>
      <c r="X10" s="33" t="s">
        <v>78</v>
      </c>
      <c r="Y10" s="132">
        <v>45029</v>
      </c>
      <c r="Z10" s="33" t="s">
        <v>137</v>
      </c>
      <c r="AA10" s="32" t="s">
        <v>2040</v>
      </c>
      <c r="AB10" s="63">
        <v>0</v>
      </c>
      <c r="AC10" s="406">
        <v>1</v>
      </c>
      <c r="AD10" s="4">
        <v>45292</v>
      </c>
      <c r="AE10" s="3">
        <v>0</v>
      </c>
      <c r="AF10" s="28"/>
      <c r="AG10" s="28"/>
      <c r="AH10" s="62">
        <f t="shared" si="0"/>
        <v>0</v>
      </c>
      <c r="AI10" s="27" t="s">
        <v>128</v>
      </c>
      <c r="AJ10" s="27"/>
      <c r="AK10" s="27" t="s">
        <v>2035</v>
      </c>
      <c r="AL10" s="62">
        <v>0</v>
      </c>
      <c r="AM10" s="27"/>
      <c r="AN10" s="27"/>
      <c r="AO10" s="27"/>
      <c r="AP10" s="62">
        <v>0</v>
      </c>
      <c r="AQ10" s="4">
        <v>45429</v>
      </c>
      <c r="AR10" s="4">
        <v>45657</v>
      </c>
      <c r="AS10" s="62">
        <f t="shared" si="2"/>
        <v>0</v>
      </c>
      <c r="AT10" s="64">
        <v>0</v>
      </c>
      <c r="AU10" s="62">
        <v>0</v>
      </c>
      <c r="AV10" s="65"/>
      <c r="AW10" s="66"/>
      <c r="AX10" s="67"/>
      <c r="AY10" s="62"/>
      <c r="AZ10" s="66"/>
      <c r="BA10" s="66"/>
      <c r="BB10" s="66"/>
      <c r="BC10" s="27"/>
      <c r="BD10" s="62"/>
      <c r="BE10" s="66"/>
      <c r="BF10" s="66"/>
      <c r="BG10" s="67"/>
      <c r="BH10" s="62"/>
      <c r="BI10" s="66"/>
      <c r="BJ10" s="68"/>
      <c r="BK10" s="66"/>
      <c r="BL10" s="66"/>
      <c r="BM10" s="62">
        <f t="shared" si="1"/>
        <v>0</v>
      </c>
      <c r="BN10" s="64"/>
      <c r="BO10" s="62"/>
      <c r="BP10" s="32" t="s">
        <v>2041</v>
      </c>
    </row>
    <row r="11" spans="2:68" s="1" customFormat="1" ht="120" x14ac:dyDescent="0.25">
      <c r="B11" s="93" t="s">
        <v>2016</v>
      </c>
      <c r="C11" s="93" t="s">
        <v>2042</v>
      </c>
      <c r="D11" s="33" t="s">
        <v>72</v>
      </c>
      <c r="E11" s="33" t="s">
        <v>73</v>
      </c>
      <c r="F11" s="76" t="s">
        <v>2043</v>
      </c>
      <c r="G11" s="72" t="s">
        <v>2044</v>
      </c>
      <c r="H11" s="33" t="s">
        <v>76</v>
      </c>
      <c r="I11" s="94" t="s">
        <v>2045</v>
      </c>
      <c r="J11" s="167" t="s">
        <v>78</v>
      </c>
      <c r="K11" s="33" t="s">
        <v>79</v>
      </c>
      <c r="L11" s="33" t="s">
        <v>79</v>
      </c>
      <c r="M11" s="109" t="s">
        <v>78</v>
      </c>
      <c r="N11" s="109" t="s">
        <v>78</v>
      </c>
      <c r="O11" s="62">
        <v>0</v>
      </c>
      <c r="P11" s="62">
        <v>0</v>
      </c>
      <c r="Q11" s="116">
        <v>0</v>
      </c>
      <c r="R11" s="109">
        <v>0</v>
      </c>
      <c r="S11" s="33" t="s">
        <v>90</v>
      </c>
      <c r="T11" s="33" t="s">
        <v>80</v>
      </c>
      <c r="U11" s="33" t="s">
        <v>81</v>
      </c>
      <c r="V11" s="33" t="s">
        <v>123</v>
      </c>
      <c r="W11" s="33" t="s">
        <v>78</v>
      </c>
      <c r="X11" s="33" t="s">
        <v>78</v>
      </c>
      <c r="Y11" s="132">
        <v>45029</v>
      </c>
      <c r="Z11" s="33" t="s">
        <v>425</v>
      </c>
      <c r="AA11" s="32" t="s">
        <v>2034</v>
      </c>
      <c r="AB11" s="63">
        <v>269602932.24195999</v>
      </c>
      <c r="AC11" s="107" t="s">
        <v>2046</v>
      </c>
      <c r="AD11" s="4"/>
      <c r="AE11" s="63">
        <v>0</v>
      </c>
      <c r="AF11" s="28"/>
      <c r="AG11" s="4"/>
      <c r="AH11" s="62">
        <f t="shared" si="0"/>
        <v>269602932.24195999</v>
      </c>
      <c r="AI11" s="27" t="s">
        <v>891</v>
      </c>
      <c r="AJ11" s="27"/>
      <c r="AK11" s="27"/>
      <c r="AL11" s="62">
        <f>+AB11</f>
        <v>269602932.24195999</v>
      </c>
      <c r="AM11" s="27" t="s">
        <v>891</v>
      </c>
      <c r="AN11" s="27"/>
      <c r="AO11" s="27"/>
      <c r="AP11" s="62">
        <v>0</v>
      </c>
      <c r="AQ11" s="4"/>
      <c r="AR11" s="4"/>
      <c r="AS11" s="62">
        <f t="shared" si="2"/>
        <v>269602932.24195999</v>
      </c>
      <c r="AT11" s="64">
        <v>0</v>
      </c>
      <c r="AU11" s="62">
        <v>0</v>
      </c>
      <c r="AV11" s="65"/>
      <c r="AW11" s="66"/>
      <c r="AX11" s="67"/>
      <c r="AY11" s="62"/>
      <c r="AZ11" s="66"/>
      <c r="BA11" s="66"/>
      <c r="BB11" s="66"/>
      <c r="BC11" s="27"/>
      <c r="BD11" s="62"/>
      <c r="BE11" s="66"/>
      <c r="BF11" s="66"/>
      <c r="BG11" s="67"/>
      <c r="BH11" s="62"/>
      <c r="BI11" s="66"/>
      <c r="BJ11" s="68"/>
      <c r="BK11" s="66"/>
      <c r="BL11" s="66"/>
      <c r="BM11" s="62">
        <f t="shared" si="1"/>
        <v>0</v>
      </c>
      <c r="BN11" s="64"/>
      <c r="BO11" s="62"/>
      <c r="BP11" s="32" t="s">
        <v>2047</v>
      </c>
    </row>
    <row r="12" spans="2:68" s="1" customFormat="1" ht="165" x14ac:dyDescent="0.25">
      <c r="B12" s="93" t="s">
        <v>2016</v>
      </c>
      <c r="C12" s="93" t="s">
        <v>2022</v>
      </c>
      <c r="D12" s="33" t="s">
        <v>72</v>
      </c>
      <c r="E12" s="33" t="s">
        <v>73</v>
      </c>
      <c r="F12" s="76" t="s">
        <v>2048</v>
      </c>
      <c r="G12" s="72" t="s">
        <v>2049</v>
      </c>
      <c r="H12" s="33" t="s">
        <v>76</v>
      </c>
      <c r="I12" s="94" t="s">
        <v>2050</v>
      </c>
      <c r="J12" s="167" t="s">
        <v>78</v>
      </c>
      <c r="K12" s="33" t="s">
        <v>79</v>
      </c>
      <c r="L12" s="33" t="s">
        <v>79</v>
      </c>
      <c r="M12" s="109" t="s">
        <v>78</v>
      </c>
      <c r="N12" s="109" t="s">
        <v>78</v>
      </c>
      <c r="O12" s="62">
        <v>0</v>
      </c>
      <c r="P12" s="62">
        <v>0</v>
      </c>
      <c r="Q12" s="116">
        <v>0</v>
      </c>
      <c r="R12" s="109">
        <v>0</v>
      </c>
      <c r="S12" s="33" t="s">
        <v>90</v>
      </c>
      <c r="T12" s="33" t="s">
        <v>80</v>
      </c>
      <c r="U12" s="33" t="s">
        <v>81</v>
      </c>
      <c r="V12" s="33" t="s">
        <v>123</v>
      </c>
      <c r="W12" s="33" t="s">
        <v>78</v>
      </c>
      <c r="X12" s="33" t="s">
        <v>78</v>
      </c>
      <c r="Y12" s="132">
        <v>45029</v>
      </c>
      <c r="Z12" s="33" t="s">
        <v>425</v>
      </c>
      <c r="AA12" s="32" t="s">
        <v>2034</v>
      </c>
      <c r="AB12" s="63">
        <v>300000</v>
      </c>
      <c r="AC12" s="107" t="s">
        <v>2046</v>
      </c>
      <c r="AD12" s="4"/>
      <c r="AE12" s="63">
        <v>0</v>
      </c>
      <c r="AF12" s="28"/>
      <c r="AG12" s="4"/>
      <c r="AH12" s="62">
        <f t="shared" si="0"/>
        <v>300000</v>
      </c>
      <c r="AI12" s="27" t="s">
        <v>891</v>
      </c>
      <c r="AJ12" s="27"/>
      <c r="AK12" s="27"/>
      <c r="AL12" s="62">
        <f>+AB12</f>
        <v>300000</v>
      </c>
      <c r="AM12" s="27" t="s">
        <v>891</v>
      </c>
      <c r="AN12" s="27"/>
      <c r="AO12" s="27"/>
      <c r="AP12" s="62">
        <v>0</v>
      </c>
      <c r="AQ12" s="4"/>
      <c r="AR12" s="4"/>
      <c r="AS12" s="62">
        <f t="shared" si="2"/>
        <v>300000</v>
      </c>
      <c r="AT12" s="64">
        <v>0</v>
      </c>
      <c r="AU12" s="62">
        <v>0</v>
      </c>
      <c r="AV12" s="65"/>
      <c r="AW12" s="66"/>
      <c r="AX12" s="67"/>
      <c r="AY12" s="62"/>
      <c r="AZ12" s="66"/>
      <c r="BA12" s="66"/>
      <c r="BB12" s="66"/>
      <c r="BC12" s="27"/>
      <c r="BD12" s="62"/>
      <c r="BE12" s="66"/>
      <c r="BF12" s="66"/>
      <c r="BG12" s="67"/>
      <c r="BH12" s="62"/>
      <c r="BI12" s="66"/>
      <c r="BJ12" s="68"/>
      <c r="BK12" s="66"/>
      <c r="BL12" s="66"/>
      <c r="BM12" s="62">
        <f t="shared" si="1"/>
        <v>0</v>
      </c>
      <c r="BN12" s="64"/>
      <c r="BO12" s="62"/>
      <c r="BP12" s="32" t="s">
        <v>2051</v>
      </c>
    </row>
    <row r="13" spans="2:68" s="1" customFormat="1" ht="105" x14ac:dyDescent="0.25">
      <c r="B13" s="93" t="s">
        <v>2016</v>
      </c>
      <c r="C13" s="93" t="s">
        <v>2052</v>
      </c>
      <c r="D13" s="33" t="s">
        <v>72</v>
      </c>
      <c r="E13" s="33" t="s">
        <v>73</v>
      </c>
      <c r="F13" s="76" t="s">
        <v>2053</v>
      </c>
      <c r="G13" s="72" t="s">
        <v>2054</v>
      </c>
      <c r="H13" s="33" t="s">
        <v>76</v>
      </c>
      <c r="I13" s="94" t="s">
        <v>2055</v>
      </c>
      <c r="J13" s="167" t="s">
        <v>78</v>
      </c>
      <c r="K13" s="33" t="s">
        <v>79</v>
      </c>
      <c r="L13" s="33" t="s">
        <v>79</v>
      </c>
      <c r="M13" s="109" t="s">
        <v>78</v>
      </c>
      <c r="N13" s="109" t="s">
        <v>78</v>
      </c>
      <c r="O13" s="62">
        <v>0</v>
      </c>
      <c r="P13" s="62">
        <v>0</v>
      </c>
      <c r="Q13" s="116">
        <v>0</v>
      </c>
      <c r="R13" s="109">
        <v>0</v>
      </c>
      <c r="S13" s="33" t="s">
        <v>90</v>
      </c>
      <c r="T13" s="33" t="s">
        <v>80</v>
      </c>
      <c r="U13" s="33" t="s">
        <v>81</v>
      </c>
      <c r="V13" s="33" t="s">
        <v>82</v>
      </c>
      <c r="W13" s="33" t="s">
        <v>78</v>
      </c>
      <c r="X13" s="33" t="s">
        <v>78</v>
      </c>
      <c r="Y13" s="132">
        <v>45029</v>
      </c>
      <c r="Z13" s="33" t="s">
        <v>425</v>
      </c>
      <c r="AA13" s="32" t="s">
        <v>2034</v>
      </c>
      <c r="AB13" s="63">
        <v>0</v>
      </c>
      <c r="AC13" s="406">
        <v>1</v>
      </c>
      <c r="AD13" s="4">
        <v>45292</v>
      </c>
      <c r="AE13" s="3">
        <v>0</v>
      </c>
      <c r="AF13" s="28"/>
      <c r="AG13" s="28"/>
      <c r="AH13" s="62">
        <f t="shared" si="0"/>
        <v>0</v>
      </c>
      <c r="AI13" s="27" t="s">
        <v>128</v>
      </c>
      <c r="AJ13" s="27"/>
      <c r="AK13" s="27" t="s">
        <v>2035</v>
      </c>
      <c r="AL13" s="62"/>
      <c r="AM13" s="27"/>
      <c r="AN13" s="27"/>
      <c r="AO13" s="27"/>
      <c r="AP13" s="62"/>
      <c r="AQ13" s="4">
        <v>45429</v>
      </c>
      <c r="AR13" s="4">
        <v>45657</v>
      </c>
      <c r="AS13" s="62">
        <f t="shared" si="2"/>
        <v>0</v>
      </c>
      <c r="AT13" s="64">
        <v>0</v>
      </c>
      <c r="AU13" s="62">
        <v>0</v>
      </c>
      <c r="AV13" s="65"/>
      <c r="AW13" s="66"/>
      <c r="AX13" s="67"/>
      <c r="AY13" s="62"/>
      <c r="AZ13" s="66"/>
      <c r="BA13" s="66"/>
      <c r="BB13" s="66"/>
      <c r="BC13" s="27"/>
      <c r="BD13" s="62"/>
      <c r="BE13" s="66"/>
      <c r="BF13" s="66"/>
      <c r="BG13" s="67"/>
      <c r="BH13" s="62"/>
      <c r="BI13" s="66"/>
      <c r="BJ13" s="68"/>
      <c r="BK13" s="66"/>
      <c r="BL13" s="66"/>
      <c r="BM13" s="62">
        <f t="shared" si="1"/>
        <v>0</v>
      </c>
      <c r="BN13" s="64"/>
      <c r="BO13" s="62"/>
      <c r="BP13" s="32" t="s">
        <v>2056</v>
      </c>
    </row>
    <row r="14" spans="2:68" s="1" customFormat="1" ht="210" x14ac:dyDescent="0.25">
      <c r="B14" s="93" t="s">
        <v>2016</v>
      </c>
      <c r="C14" s="93" t="s">
        <v>2057</v>
      </c>
      <c r="D14" s="33" t="s">
        <v>72</v>
      </c>
      <c r="E14" s="33" t="s">
        <v>73</v>
      </c>
      <c r="F14" s="76" t="s">
        <v>2058</v>
      </c>
      <c r="G14" s="72" t="s">
        <v>2059</v>
      </c>
      <c r="H14" s="33" t="s">
        <v>76</v>
      </c>
      <c r="I14" s="94" t="s">
        <v>2060</v>
      </c>
      <c r="J14" s="167" t="s">
        <v>78</v>
      </c>
      <c r="K14" s="33" t="s">
        <v>79</v>
      </c>
      <c r="L14" s="33" t="s">
        <v>79</v>
      </c>
      <c r="M14" s="109" t="s">
        <v>78</v>
      </c>
      <c r="N14" s="109" t="s">
        <v>78</v>
      </c>
      <c r="O14" s="62">
        <v>0</v>
      </c>
      <c r="P14" s="62">
        <v>0</v>
      </c>
      <c r="Q14" s="116">
        <v>0</v>
      </c>
      <c r="R14" s="109">
        <v>0</v>
      </c>
      <c r="S14" s="33" t="s">
        <v>90</v>
      </c>
      <c r="T14" s="33" t="s">
        <v>80</v>
      </c>
      <c r="U14" s="33" t="s">
        <v>98</v>
      </c>
      <c r="V14" s="33" t="s">
        <v>81</v>
      </c>
      <c r="W14" s="33" t="s">
        <v>78</v>
      </c>
      <c r="X14" s="33" t="s">
        <v>78</v>
      </c>
      <c r="Y14" s="132">
        <v>45029</v>
      </c>
      <c r="Z14" s="33" t="s">
        <v>425</v>
      </c>
      <c r="AA14" s="32" t="s">
        <v>2034</v>
      </c>
      <c r="AB14" s="63"/>
      <c r="AC14" s="107"/>
      <c r="AD14" s="4"/>
      <c r="AE14" s="63">
        <v>0</v>
      </c>
      <c r="AF14" s="28"/>
      <c r="AG14" s="4"/>
      <c r="AH14" s="62">
        <f t="shared" si="0"/>
        <v>0</v>
      </c>
      <c r="AI14" s="27"/>
      <c r="AJ14" s="27"/>
      <c r="AK14" s="27"/>
      <c r="AL14" s="62"/>
      <c r="AM14" s="27"/>
      <c r="AN14" s="27"/>
      <c r="AO14" s="27"/>
      <c r="AP14" s="62">
        <v>0</v>
      </c>
      <c r="AQ14" s="4"/>
      <c r="AR14" s="4"/>
      <c r="AS14" s="62"/>
      <c r="AT14" s="64"/>
      <c r="AU14" s="62"/>
      <c r="AV14" s="65"/>
      <c r="AW14" s="66"/>
      <c r="AX14" s="67"/>
      <c r="AY14" s="62"/>
      <c r="AZ14" s="66"/>
      <c r="BA14" s="66"/>
      <c r="BB14" s="66"/>
      <c r="BC14" s="27"/>
      <c r="BD14" s="62"/>
      <c r="BE14" s="66"/>
      <c r="BF14" s="66"/>
      <c r="BG14" s="67"/>
      <c r="BH14" s="62"/>
      <c r="BI14" s="66"/>
      <c r="BJ14" s="68"/>
      <c r="BK14" s="66"/>
      <c r="BL14" s="66"/>
      <c r="BM14" s="62">
        <f t="shared" si="1"/>
        <v>0</v>
      </c>
      <c r="BN14" s="64"/>
      <c r="BO14" s="62"/>
      <c r="BP14" s="32" t="s">
        <v>2061</v>
      </c>
    </row>
    <row r="15" spans="2:68" s="1" customFormat="1" ht="150" x14ac:dyDescent="0.25">
      <c r="B15" s="93" t="s">
        <v>2016</v>
      </c>
      <c r="C15" s="93" t="s">
        <v>2062</v>
      </c>
      <c r="D15" s="33" t="s">
        <v>72</v>
      </c>
      <c r="E15" s="33" t="s">
        <v>73</v>
      </c>
      <c r="F15" s="76" t="s">
        <v>2063</v>
      </c>
      <c r="G15" s="72" t="s">
        <v>2064</v>
      </c>
      <c r="H15" s="33" t="s">
        <v>76</v>
      </c>
      <c r="I15" s="94" t="s">
        <v>2065</v>
      </c>
      <c r="J15" s="167" t="s">
        <v>78</v>
      </c>
      <c r="K15" s="33" t="s">
        <v>79</v>
      </c>
      <c r="L15" s="33" t="s">
        <v>79</v>
      </c>
      <c r="M15" s="109" t="s">
        <v>78</v>
      </c>
      <c r="N15" s="109" t="s">
        <v>78</v>
      </c>
      <c r="O15" s="62">
        <v>0</v>
      </c>
      <c r="P15" s="62">
        <v>0</v>
      </c>
      <c r="Q15" s="116">
        <v>0</v>
      </c>
      <c r="R15" s="109">
        <v>0</v>
      </c>
      <c r="S15" s="33" t="s">
        <v>90</v>
      </c>
      <c r="T15" s="33" t="s">
        <v>80</v>
      </c>
      <c r="U15" s="33" t="s">
        <v>98</v>
      </c>
      <c r="V15" s="33" t="s">
        <v>81</v>
      </c>
      <c r="W15" s="33" t="s">
        <v>78</v>
      </c>
      <c r="X15" s="33" t="s">
        <v>78</v>
      </c>
      <c r="Y15" s="132">
        <v>45029</v>
      </c>
      <c r="Z15" s="33" t="s">
        <v>425</v>
      </c>
      <c r="AA15" s="32" t="s">
        <v>2034</v>
      </c>
      <c r="AB15" s="63">
        <v>300000</v>
      </c>
      <c r="AC15" s="107" t="s">
        <v>2046</v>
      </c>
      <c r="AD15" s="4"/>
      <c r="AE15" s="63">
        <v>0</v>
      </c>
      <c r="AF15" s="28"/>
      <c r="AG15" s="4"/>
      <c r="AH15" s="62">
        <f t="shared" si="0"/>
        <v>300000</v>
      </c>
      <c r="AI15" s="27" t="s">
        <v>891</v>
      </c>
      <c r="AJ15" s="27"/>
      <c r="AK15" s="27"/>
      <c r="AL15" s="62">
        <f>+AB15</f>
        <v>300000</v>
      </c>
      <c r="AM15" s="27" t="s">
        <v>891</v>
      </c>
      <c r="AN15" s="27"/>
      <c r="AO15" s="27"/>
      <c r="AP15" s="62">
        <v>0</v>
      </c>
      <c r="AQ15" s="4">
        <v>45429</v>
      </c>
      <c r="AR15" s="4">
        <v>45657</v>
      </c>
      <c r="AS15" s="62">
        <f t="shared" si="2"/>
        <v>300000</v>
      </c>
      <c r="AT15" s="64">
        <v>0</v>
      </c>
      <c r="AU15" s="62">
        <v>0</v>
      </c>
      <c r="AV15" s="65"/>
      <c r="AW15" s="66"/>
      <c r="AX15" s="67"/>
      <c r="AY15" s="62"/>
      <c r="AZ15" s="66"/>
      <c r="BA15" s="66"/>
      <c r="BB15" s="66"/>
      <c r="BC15" s="27"/>
      <c r="BD15" s="62"/>
      <c r="BE15" s="66"/>
      <c r="BF15" s="66"/>
      <c r="BG15" s="67"/>
      <c r="BH15" s="62"/>
      <c r="BI15" s="66"/>
      <c r="BJ15" s="68"/>
      <c r="BK15" s="66"/>
      <c r="BL15" s="66"/>
      <c r="BM15" s="62">
        <f t="shared" si="1"/>
        <v>0</v>
      </c>
      <c r="BN15" s="64"/>
      <c r="BO15" s="62"/>
      <c r="BP15" s="32" t="s">
        <v>2066</v>
      </c>
    </row>
    <row r="16" spans="2:68" s="1" customFormat="1" ht="165" x14ac:dyDescent="0.25">
      <c r="B16" s="93" t="s">
        <v>2016</v>
      </c>
      <c r="C16" s="93" t="s">
        <v>2052</v>
      </c>
      <c r="D16" s="33" t="s">
        <v>72</v>
      </c>
      <c r="E16" s="33" t="s">
        <v>73</v>
      </c>
      <c r="F16" s="76" t="s">
        <v>2067</v>
      </c>
      <c r="G16" s="72" t="s">
        <v>2068</v>
      </c>
      <c r="H16" s="33" t="s">
        <v>76</v>
      </c>
      <c r="I16" s="94" t="s">
        <v>2069</v>
      </c>
      <c r="J16" s="167" t="s">
        <v>78</v>
      </c>
      <c r="K16" s="33" t="s">
        <v>79</v>
      </c>
      <c r="L16" s="33" t="s">
        <v>79</v>
      </c>
      <c r="M16" s="109" t="s">
        <v>78</v>
      </c>
      <c r="N16" s="109" t="s">
        <v>78</v>
      </c>
      <c r="O16" s="62">
        <v>0</v>
      </c>
      <c r="P16" s="62">
        <v>0</v>
      </c>
      <c r="Q16" s="116">
        <v>0</v>
      </c>
      <c r="R16" s="109">
        <v>0</v>
      </c>
      <c r="S16" s="33" t="s">
        <v>90</v>
      </c>
      <c r="T16" s="33" t="s">
        <v>80</v>
      </c>
      <c r="U16" s="33" t="s">
        <v>98</v>
      </c>
      <c r="V16" s="33" t="s">
        <v>81</v>
      </c>
      <c r="W16" s="33" t="s">
        <v>78</v>
      </c>
      <c r="X16" s="33" t="s">
        <v>78</v>
      </c>
      <c r="Y16" s="132">
        <v>45029</v>
      </c>
      <c r="Z16" s="33" t="s">
        <v>425</v>
      </c>
      <c r="AA16" s="32" t="s">
        <v>2034</v>
      </c>
      <c r="AB16" s="63">
        <v>277791</v>
      </c>
      <c r="AC16" s="107" t="s">
        <v>2046</v>
      </c>
      <c r="AD16" s="4"/>
      <c r="AE16" s="63">
        <v>0</v>
      </c>
      <c r="AF16" s="28"/>
      <c r="AG16" s="4"/>
      <c r="AH16" s="62">
        <f t="shared" si="0"/>
        <v>277791</v>
      </c>
      <c r="AI16" s="27" t="s">
        <v>891</v>
      </c>
      <c r="AJ16" s="27"/>
      <c r="AK16" s="27"/>
      <c r="AL16" s="62">
        <f>+AB16</f>
        <v>277791</v>
      </c>
      <c r="AM16" s="27" t="s">
        <v>891</v>
      </c>
      <c r="AN16" s="27"/>
      <c r="AO16" s="27"/>
      <c r="AP16" s="62">
        <v>0</v>
      </c>
      <c r="AQ16" s="4">
        <v>45429</v>
      </c>
      <c r="AR16" s="4">
        <v>45657</v>
      </c>
      <c r="AS16" s="62">
        <f t="shared" si="2"/>
        <v>277791</v>
      </c>
      <c r="AT16" s="64">
        <v>0</v>
      </c>
      <c r="AU16" s="62">
        <v>0</v>
      </c>
      <c r="AV16" s="65"/>
      <c r="AW16" s="66"/>
      <c r="AX16" s="67"/>
      <c r="AY16" s="62"/>
      <c r="AZ16" s="66"/>
      <c r="BA16" s="66"/>
      <c r="BB16" s="66"/>
      <c r="BC16" s="27"/>
      <c r="BD16" s="62"/>
      <c r="BE16" s="66"/>
      <c r="BF16" s="66"/>
      <c r="BG16" s="67"/>
      <c r="BH16" s="62"/>
      <c r="BI16" s="66"/>
      <c r="BJ16" s="68"/>
      <c r="BK16" s="66"/>
      <c r="BL16" s="66"/>
      <c r="BM16" s="62">
        <f t="shared" si="1"/>
        <v>0</v>
      </c>
      <c r="BN16" s="64"/>
      <c r="BO16" s="62"/>
      <c r="BP16" s="32" t="s">
        <v>2070</v>
      </c>
    </row>
    <row r="17" spans="2:68" s="1" customFormat="1" ht="105" x14ac:dyDescent="0.25">
      <c r="B17" s="93" t="s">
        <v>2016</v>
      </c>
      <c r="C17" s="93" t="s">
        <v>2071</v>
      </c>
      <c r="D17" s="33" t="s">
        <v>72</v>
      </c>
      <c r="E17" s="33" t="s">
        <v>73</v>
      </c>
      <c r="F17" s="76" t="s">
        <v>2072</v>
      </c>
      <c r="G17" s="72" t="s">
        <v>2073</v>
      </c>
      <c r="H17" s="33" t="s">
        <v>76</v>
      </c>
      <c r="I17" s="94" t="s">
        <v>2074</v>
      </c>
      <c r="J17" s="167" t="s">
        <v>78</v>
      </c>
      <c r="K17" s="33" t="s">
        <v>79</v>
      </c>
      <c r="L17" s="33" t="s">
        <v>79</v>
      </c>
      <c r="M17" s="109" t="s">
        <v>78</v>
      </c>
      <c r="N17" s="109" t="s">
        <v>78</v>
      </c>
      <c r="O17" s="62">
        <v>0</v>
      </c>
      <c r="P17" s="62">
        <v>0</v>
      </c>
      <c r="Q17" s="116">
        <v>0</v>
      </c>
      <c r="R17" s="109">
        <v>0</v>
      </c>
      <c r="S17" s="33" t="s">
        <v>90</v>
      </c>
      <c r="T17" s="33" t="s">
        <v>91</v>
      </c>
      <c r="U17" s="33" t="s">
        <v>98</v>
      </c>
      <c r="V17" s="33" t="s">
        <v>81</v>
      </c>
      <c r="W17" s="33" t="s">
        <v>78</v>
      </c>
      <c r="X17" s="33" t="s">
        <v>78</v>
      </c>
      <c r="Y17" s="132">
        <v>45029</v>
      </c>
      <c r="Z17" s="33" t="s">
        <v>425</v>
      </c>
      <c r="AA17" s="32" t="s">
        <v>2034</v>
      </c>
      <c r="AB17" s="63">
        <v>0</v>
      </c>
      <c r="AC17" s="107" t="s">
        <v>2075</v>
      </c>
      <c r="AD17" s="4">
        <v>45292</v>
      </c>
      <c r="AE17" s="3">
        <v>0</v>
      </c>
      <c r="AF17" s="28"/>
      <c r="AG17" s="28"/>
      <c r="AH17" s="62">
        <f t="shared" si="0"/>
        <v>0</v>
      </c>
      <c r="AI17" s="27" t="s">
        <v>128</v>
      </c>
      <c r="AJ17" s="27"/>
      <c r="AK17" s="27" t="s">
        <v>2035</v>
      </c>
      <c r="AL17" s="62"/>
      <c r="AM17" s="27"/>
      <c r="AN17" s="27"/>
      <c r="AO17" s="27"/>
      <c r="AP17" s="62">
        <v>0</v>
      </c>
      <c r="AQ17" s="4">
        <v>45429</v>
      </c>
      <c r="AR17" s="4">
        <v>45657</v>
      </c>
      <c r="AS17" s="62">
        <f t="shared" si="2"/>
        <v>0</v>
      </c>
      <c r="AT17" s="64">
        <v>0</v>
      </c>
      <c r="AU17" s="62">
        <v>0</v>
      </c>
      <c r="AV17" s="65"/>
      <c r="AW17" s="66"/>
      <c r="AX17" s="67"/>
      <c r="AY17" s="62"/>
      <c r="AZ17" s="66"/>
      <c r="BA17" s="66"/>
      <c r="BB17" s="66"/>
      <c r="BC17" s="27"/>
      <c r="BD17" s="62"/>
      <c r="BE17" s="66"/>
      <c r="BF17" s="66"/>
      <c r="BG17" s="67"/>
      <c r="BH17" s="62"/>
      <c r="BI17" s="66"/>
      <c r="BJ17" s="68"/>
      <c r="BK17" s="66"/>
      <c r="BL17" s="66"/>
      <c r="BM17" s="62">
        <f t="shared" si="1"/>
        <v>0</v>
      </c>
      <c r="BN17" s="64"/>
      <c r="BO17" s="62"/>
      <c r="BP17" s="32" t="s">
        <v>2076</v>
      </c>
    </row>
    <row r="18" spans="2:68" s="1" customFormat="1" ht="105" x14ac:dyDescent="0.25">
      <c r="B18" s="93" t="s">
        <v>2016</v>
      </c>
      <c r="C18" s="93" t="s">
        <v>2030</v>
      </c>
      <c r="D18" s="33" t="s">
        <v>72</v>
      </c>
      <c r="E18" s="33" t="s">
        <v>73</v>
      </c>
      <c r="F18" s="76" t="s">
        <v>2077</v>
      </c>
      <c r="G18" s="72" t="s">
        <v>2078</v>
      </c>
      <c r="H18" s="33" t="s">
        <v>76</v>
      </c>
      <c r="I18" s="94" t="s">
        <v>2079</v>
      </c>
      <c r="J18" s="167" t="s">
        <v>78</v>
      </c>
      <c r="K18" s="33" t="s">
        <v>79</v>
      </c>
      <c r="L18" s="33" t="s">
        <v>79</v>
      </c>
      <c r="M18" s="109" t="s">
        <v>78</v>
      </c>
      <c r="N18" s="109" t="s">
        <v>78</v>
      </c>
      <c r="O18" s="62">
        <v>0</v>
      </c>
      <c r="P18" s="62">
        <v>0</v>
      </c>
      <c r="Q18" s="116">
        <v>0</v>
      </c>
      <c r="R18" s="109">
        <v>0</v>
      </c>
      <c r="S18" s="33" t="s">
        <v>90</v>
      </c>
      <c r="T18" s="33" t="s">
        <v>91</v>
      </c>
      <c r="U18" s="33" t="s">
        <v>98</v>
      </c>
      <c r="V18" s="33" t="s">
        <v>81</v>
      </c>
      <c r="W18" s="33" t="s">
        <v>78</v>
      </c>
      <c r="X18" s="33" t="s">
        <v>78</v>
      </c>
      <c r="Y18" s="132">
        <v>45491</v>
      </c>
      <c r="Z18" s="33"/>
      <c r="AA18" s="32"/>
      <c r="AB18" s="63"/>
      <c r="AC18" s="107"/>
      <c r="AD18" s="4"/>
      <c r="AE18" s="3">
        <v>0</v>
      </c>
      <c r="AF18" s="28"/>
      <c r="AG18" s="28"/>
      <c r="AH18" s="62">
        <f t="shared" si="0"/>
        <v>0</v>
      </c>
      <c r="AI18" s="27"/>
      <c r="AJ18" s="27"/>
      <c r="AK18" s="27"/>
      <c r="AL18" s="62"/>
      <c r="AM18" s="27"/>
      <c r="AN18" s="27"/>
      <c r="AO18" s="27"/>
      <c r="AP18" s="62">
        <v>0</v>
      </c>
      <c r="AQ18" s="4"/>
      <c r="AR18" s="4"/>
      <c r="AS18" s="62"/>
      <c r="AT18" s="64"/>
      <c r="AU18" s="62"/>
      <c r="AV18" s="65"/>
      <c r="AW18" s="66"/>
      <c r="AX18" s="67"/>
      <c r="AY18" s="62"/>
      <c r="AZ18" s="66"/>
      <c r="BA18" s="66"/>
      <c r="BB18" s="66"/>
      <c r="BC18" s="27"/>
      <c r="BD18" s="62"/>
      <c r="BE18" s="66"/>
      <c r="BF18" s="66"/>
      <c r="BG18" s="67"/>
      <c r="BH18" s="62"/>
      <c r="BI18" s="66"/>
      <c r="BJ18" s="68"/>
      <c r="BK18" s="66"/>
      <c r="BL18" s="66"/>
      <c r="BM18" s="62">
        <f t="shared" si="1"/>
        <v>0</v>
      </c>
      <c r="BN18" s="64"/>
      <c r="BO18" s="62"/>
      <c r="BP18" s="32" t="s">
        <v>2080</v>
      </c>
    </row>
    <row r="19" spans="2:68" s="1" customFormat="1" ht="60" x14ac:dyDescent="0.25">
      <c r="B19" s="93" t="s">
        <v>2016</v>
      </c>
      <c r="C19" s="93" t="s">
        <v>2030</v>
      </c>
      <c r="D19" s="33" t="s">
        <v>72</v>
      </c>
      <c r="E19" s="33" t="s">
        <v>73</v>
      </c>
      <c r="F19" s="76" t="s">
        <v>2081</v>
      </c>
      <c r="G19" s="72" t="s">
        <v>2082</v>
      </c>
      <c r="H19" s="33" t="s">
        <v>76</v>
      </c>
      <c r="I19" s="94" t="s">
        <v>2083</v>
      </c>
      <c r="J19" s="167" t="s">
        <v>78</v>
      </c>
      <c r="K19" s="33" t="s">
        <v>79</v>
      </c>
      <c r="L19" s="33" t="s">
        <v>79</v>
      </c>
      <c r="M19" s="109" t="s">
        <v>78</v>
      </c>
      <c r="N19" s="109" t="s">
        <v>78</v>
      </c>
      <c r="O19" s="62">
        <v>0</v>
      </c>
      <c r="P19" s="62">
        <v>0</v>
      </c>
      <c r="Q19" s="116">
        <v>0</v>
      </c>
      <c r="R19" s="109">
        <v>0</v>
      </c>
      <c r="S19" s="33" t="s">
        <v>90</v>
      </c>
      <c r="T19" s="33" t="s">
        <v>80</v>
      </c>
      <c r="U19" s="33" t="s">
        <v>82</v>
      </c>
      <c r="V19" s="33" t="s">
        <v>82</v>
      </c>
      <c r="W19" s="33" t="s">
        <v>78</v>
      </c>
      <c r="X19" s="33" t="s">
        <v>78</v>
      </c>
      <c r="Y19" s="132">
        <v>45491</v>
      </c>
      <c r="Z19" s="33"/>
      <c r="AA19" s="32"/>
      <c r="AB19" s="63"/>
      <c r="AC19" s="107"/>
      <c r="AD19" s="4"/>
      <c r="AE19" s="3">
        <v>0</v>
      </c>
      <c r="AF19" s="28"/>
      <c r="AG19" s="28"/>
      <c r="AH19" s="62">
        <f t="shared" si="0"/>
        <v>0</v>
      </c>
      <c r="AI19" s="27"/>
      <c r="AJ19" s="27"/>
      <c r="AK19" s="27"/>
      <c r="AL19" s="62"/>
      <c r="AM19" s="27"/>
      <c r="AN19" s="27"/>
      <c r="AO19" s="27"/>
      <c r="AP19" s="62">
        <v>0</v>
      </c>
      <c r="AQ19" s="4"/>
      <c r="AR19" s="4"/>
      <c r="AS19" s="62"/>
      <c r="AT19" s="64"/>
      <c r="AU19" s="62"/>
      <c r="AV19" s="65"/>
      <c r="AW19" s="66"/>
      <c r="AX19" s="67"/>
      <c r="AY19" s="62"/>
      <c r="AZ19" s="66"/>
      <c r="BA19" s="66"/>
      <c r="BB19" s="66"/>
      <c r="BC19" s="27"/>
      <c r="BD19" s="62"/>
      <c r="BE19" s="66"/>
      <c r="BF19" s="66"/>
      <c r="BG19" s="67"/>
      <c r="BH19" s="62"/>
      <c r="BI19" s="66"/>
      <c r="BJ19" s="68"/>
      <c r="BK19" s="66"/>
      <c r="BL19" s="66"/>
      <c r="BM19" s="62">
        <f t="shared" si="1"/>
        <v>0</v>
      </c>
      <c r="BN19" s="64"/>
      <c r="BO19" s="62"/>
      <c r="BP19" s="32" t="s">
        <v>2084</v>
      </c>
    </row>
    <row r="20" spans="2:68" s="1" customFormat="1" ht="75" x14ac:dyDescent="0.25">
      <c r="B20" s="93" t="s">
        <v>2016</v>
      </c>
      <c r="C20" s="93" t="s">
        <v>2030</v>
      </c>
      <c r="D20" s="33" t="s">
        <v>72</v>
      </c>
      <c r="E20" s="33" t="s">
        <v>73</v>
      </c>
      <c r="F20" s="76" t="s">
        <v>2085</v>
      </c>
      <c r="G20" s="72" t="s">
        <v>2086</v>
      </c>
      <c r="H20" s="33" t="s">
        <v>76</v>
      </c>
      <c r="I20" s="94" t="s">
        <v>2087</v>
      </c>
      <c r="J20" s="167" t="s">
        <v>78</v>
      </c>
      <c r="K20" s="33" t="s">
        <v>79</v>
      </c>
      <c r="L20" s="33" t="s">
        <v>79</v>
      </c>
      <c r="M20" s="109" t="s">
        <v>78</v>
      </c>
      <c r="N20" s="109" t="s">
        <v>78</v>
      </c>
      <c r="O20" s="62">
        <v>0</v>
      </c>
      <c r="P20" s="62">
        <v>0</v>
      </c>
      <c r="Q20" s="116">
        <v>0</v>
      </c>
      <c r="R20" s="109">
        <v>0</v>
      </c>
      <c r="S20" s="33" t="s">
        <v>90</v>
      </c>
      <c r="T20" s="33"/>
      <c r="U20" s="33"/>
      <c r="V20" s="33"/>
      <c r="W20" s="33" t="s">
        <v>78</v>
      </c>
      <c r="X20" s="33" t="s">
        <v>78</v>
      </c>
      <c r="Y20" s="132">
        <v>45491</v>
      </c>
      <c r="Z20" s="33"/>
      <c r="AA20" s="32"/>
      <c r="AB20" s="63"/>
      <c r="AC20" s="107"/>
      <c r="AD20" s="4"/>
      <c r="AE20" s="3">
        <v>0</v>
      </c>
      <c r="AF20" s="28"/>
      <c r="AG20" s="28"/>
      <c r="AH20" s="62">
        <f t="shared" si="0"/>
        <v>0</v>
      </c>
      <c r="AI20" s="27"/>
      <c r="AJ20" s="27"/>
      <c r="AK20" s="27"/>
      <c r="AL20" s="62"/>
      <c r="AM20" s="27"/>
      <c r="AN20" s="27"/>
      <c r="AO20" s="27"/>
      <c r="AP20" s="62">
        <v>0</v>
      </c>
      <c r="AQ20" s="4"/>
      <c r="AR20" s="4"/>
      <c r="AS20" s="62"/>
      <c r="AT20" s="64"/>
      <c r="AU20" s="62"/>
      <c r="AV20" s="65"/>
      <c r="AW20" s="66"/>
      <c r="AX20" s="67"/>
      <c r="AY20" s="62"/>
      <c r="AZ20" s="66"/>
      <c r="BA20" s="66"/>
      <c r="BB20" s="66"/>
      <c r="BC20" s="27"/>
      <c r="BD20" s="62"/>
      <c r="BE20" s="66"/>
      <c r="BF20" s="66"/>
      <c r="BG20" s="67"/>
      <c r="BH20" s="62"/>
      <c r="BI20" s="66"/>
      <c r="BJ20" s="68"/>
      <c r="BK20" s="66"/>
      <c r="BL20" s="66"/>
      <c r="BM20" s="62">
        <f t="shared" si="1"/>
        <v>0</v>
      </c>
      <c r="BN20" s="64"/>
      <c r="BO20" s="62"/>
      <c r="BP20" s="32" t="s">
        <v>2088</v>
      </c>
    </row>
    <row r="21" spans="2:68" s="1" customFormat="1" ht="180" x14ac:dyDescent="0.25">
      <c r="B21" s="93" t="s">
        <v>2016</v>
      </c>
      <c r="C21" s="93" t="s">
        <v>2017</v>
      </c>
      <c r="D21" s="33" t="s">
        <v>72</v>
      </c>
      <c r="E21" s="33" t="s">
        <v>73</v>
      </c>
      <c r="F21" s="76" t="s">
        <v>2089</v>
      </c>
      <c r="G21" s="72" t="s">
        <v>2090</v>
      </c>
      <c r="H21" s="33" t="s">
        <v>76</v>
      </c>
      <c r="I21" s="94" t="s">
        <v>2091</v>
      </c>
      <c r="J21" s="167" t="s">
        <v>78</v>
      </c>
      <c r="K21" s="33" t="s">
        <v>79</v>
      </c>
      <c r="L21" s="33" t="s">
        <v>79</v>
      </c>
      <c r="M21" s="109" t="s">
        <v>78</v>
      </c>
      <c r="N21" s="109" t="s">
        <v>78</v>
      </c>
      <c r="O21" s="62">
        <v>0</v>
      </c>
      <c r="P21" s="62">
        <v>0</v>
      </c>
      <c r="Q21" s="116">
        <v>0</v>
      </c>
      <c r="R21" s="109">
        <v>0</v>
      </c>
      <c r="S21" s="33" t="s">
        <v>90</v>
      </c>
      <c r="T21" s="33"/>
      <c r="U21" s="33"/>
      <c r="V21" s="33"/>
      <c r="W21" s="33" t="s">
        <v>78</v>
      </c>
      <c r="X21" s="33" t="s">
        <v>78</v>
      </c>
      <c r="Y21" s="132">
        <v>45491</v>
      </c>
      <c r="Z21" s="33"/>
      <c r="AA21" s="32"/>
      <c r="AB21" s="63"/>
      <c r="AC21" s="107"/>
      <c r="AD21" s="4"/>
      <c r="AE21" s="3">
        <v>0</v>
      </c>
      <c r="AF21" s="28"/>
      <c r="AG21" s="28"/>
      <c r="AH21" s="62">
        <f t="shared" si="0"/>
        <v>0</v>
      </c>
      <c r="AI21" s="27"/>
      <c r="AJ21" s="27"/>
      <c r="AK21" s="27"/>
      <c r="AL21" s="62"/>
      <c r="AM21" s="27"/>
      <c r="AN21" s="27"/>
      <c r="AO21" s="27"/>
      <c r="AP21" s="62">
        <v>0</v>
      </c>
      <c r="AQ21" s="4"/>
      <c r="AR21" s="4"/>
      <c r="AS21" s="62"/>
      <c r="AT21" s="64"/>
      <c r="AU21" s="62"/>
      <c r="AV21" s="65"/>
      <c r="AW21" s="66"/>
      <c r="AX21" s="67"/>
      <c r="AY21" s="62"/>
      <c r="AZ21" s="66"/>
      <c r="BA21" s="66"/>
      <c r="BB21" s="66"/>
      <c r="BC21" s="27"/>
      <c r="BD21" s="62"/>
      <c r="BE21" s="66"/>
      <c r="BF21" s="66"/>
      <c r="BG21" s="67"/>
      <c r="BH21" s="62"/>
      <c r="BI21" s="66"/>
      <c r="BJ21" s="68"/>
      <c r="BK21" s="66"/>
      <c r="BL21" s="66"/>
      <c r="BM21" s="62">
        <f t="shared" si="1"/>
        <v>0</v>
      </c>
      <c r="BN21" s="64"/>
      <c r="BO21" s="62"/>
      <c r="BP21" s="32" t="s">
        <v>2092</v>
      </c>
    </row>
    <row r="22" spans="2:68" s="1" customFormat="1" ht="30" x14ac:dyDescent="0.25">
      <c r="B22" s="93" t="s">
        <v>2016</v>
      </c>
      <c r="C22" s="93" t="s">
        <v>2093</v>
      </c>
      <c r="D22" s="33" t="s">
        <v>72</v>
      </c>
      <c r="E22" s="33" t="s">
        <v>73</v>
      </c>
      <c r="F22" s="76" t="s">
        <v>2094</v>
      </c>
      <c r="G22" s="72" t="s">
        <v>2095</v>
      </c>
      <c r="H22" s="33" t="s">
        <v>76</v>
      </c>
      <c r="I22" s="94" t="s">
        <v>2096</v>
      </c>
      <c r="J22" s="167" t="s">
        <v>78</v>
      </c>
      <c r="K22" s="33" t="s">
        <v>79</v>
      </c>
      <c r="L22" s="33" t="s">
        <v>79</v>
      </c>
      <c r="M22" s="109" t="s">
        <v>78</v>
      </c>
      <c r="N22" s="109" t="s">
        <v>78</v>
      </c>
      <c r="O22" s="62">
        <v>0</v>
      </c>
      <c r="P22" s="62">
        <v>0</v>
      </c>
      <c r="Q22" s="116">
        <v>0</v>
      </c>
      <c r="R22" s="109">
        <v>0</v>
      </c>
      <c r="S22" s="33" t="s">
        <v>90</v>
      </c>
      <c r="T22" s="33"/>
      <c r="U22" s="33"/>
      <c r="V22" s="33"/>
      <c r="W22" s="33" t="s">
        <v>78</v>
      </c>
      <c r="X22" s="33" t="s">
        <v>78</v>
      </c>
      <c r="Y22" s="132">
        <v>45491</v>
      </c>
      <c r="Z22" s="33"/>
      <c r="AA22" s="32"/>
      <c r="AB22" s="63"/>
      <c r="AC22" s="406"/>
      <c r="AD22" s="4"/>
      <c r="AE22" s="3">
        <v>0</v>
      </c>
      <c r="AF22" s="28"/>
      <c r="AG22" s="28"/>
      <c r="AH22" s="62">
        <f t="shared" si="0"/>
        <v>0</v>
      </c>
      <c r="AI22" s="27"/>
      <c r="AJ22" s="27"/>
      <c r="AK22" s="27"/>
      <c r="AL22" s="62"/>
      <c r="AM22" s="27"/>
      <c r="AN22" s="27"/>
      <c r="AO22" s="27"/>
      <c r="AP22" s="62">
        <v>0</v>
      </c>
      <c r="AQ22" s="4"/>
      <c r="AR22" s="4"/>
      <c r="AS22" s="62"/>
      <c r="AT22" s="64"/>
      <c r="AU22" s="62"/>
      <c r="AV22" s="65"/>
      <c r="AW22" s="66"/>
      <c r="AX22" s="67"/>
      <c r="AY22" s="62"/>
      <c r="AZ22" s="66"/>
      <c r="BA22" s="66"/>
      <c r="BB22" s="66"/>
      <c r="BC22" s="27"/>
      <c r="BD22" s="62"/>
      <c r="BE22" s="66"/>
      <c r="BF22" s="66"/>
      <c r="BG22" s="67"/>
      <c r="BH22" s="62"/>
      <c r="BI22" s="66"/>
      <c r="BJ22" s="68"/>
      <c r="BK22" s="66"/>
      <c r="BL22" s="66"/>
      <c r="BM22" s="62">
        <f t="shared" si="1"/>
        <v>0</v>
      </c>
      <c r="BN22" s="64"/>
      <c r="BO22" s="62"/>
      <c r="BP22" s="32" t="s">
        <v>2097</v>
      </c>
    </row>
    <row r="23" spans="2:68" s="449" customFormat="1" ht="75" x14ac:dyDescent="0.25">
      <c r="B23" s="539" t="s">
        <v>2016</v>
      </c>
      <c r="C23" s="450" t="s">
        <v>2098</v>
      </c>
      <c r="D23" s="448" t="s">
        <v>85</v>
      </c>
      <c r="E23" s="33" t="s">
        <v>93</v>
      </c>
      <c r="F23" s="80" t="s">
        <v>2099</v>
      </c>
      <c r="G23" s="72"/>
      <c r="H23" s="33" t="s">
        <v>96</v>
      </c>
      <c r="I23" s="77"/>
      <c r="J23" s="167" t="s">
        <v>304</v>
      </c>
      <c r="K23" s="33" t="s">
        <v>90</v>
      </c>
      <c r="L23" s="33" t="s">
        <v>79</v>
      </c>
      <c r="M23" s="109" t="s">
        <v>96</v>
      </c>
      <c r="N23" s="362" t="s">
        <v>424</v>
      </c>
      <c r="O23" s="7">
        <v>24261014</v>
      </c>
      <c r="P23" s="7">
        <v>461859800</v>
      </c>
      <c r="Q23" s="116">
        <v>0</v>
      </c>
      <c r="R23" s="109">
        <v>0</v>
      </c>
      <c r="S23" s="33" t="s">
        <v>90</v>
      </c>
      <c r="T23" s="33" t="s">
        <v>80</v>
      </c>
      <c r="U23" s="33" t="s">
        <v>123</v>
      </c>
      <c r="V23" s="33" t="s">
        <v>98</v>
      </c>
      <c r="W23" s="33" t="s">
        <v>79</v>
      </c>
      <c r="X23" s="33" t="s">
        <v>79</v>
      </c>
      <c r="Y23" s="132">
        <v>45490</v>
      </c>
      <c r="Z23" s="33"/>
      <c r="AA23" s="32"/>
      <c r="AB23" s="63">
        <v>0</v>
      </c>
      <c r="AC23" s="406"/>
      <c r="AD23" s="4"/>
      <c r="AE23" s="3">
        <v>0</v>
      </c>
      <c r="AF23" s="28"/>
      <c r="AG23" s="28"/>
      <c r="AH23" s="62">
        <f t="shared" si="0"/>
        <v>0</v>
      </c>
      <c r="AI23" s="27"/>
      <c r="AJ23" s="27"/>
      <c r="AK23" s="27"/>
      <c r="AL23" s="172">
        <v>0</v>
      </c>
      <c r="AM23" s="27"/>
      <c r="AN23" s="27"/>
      <c r="AO23" s="27"/>
      <c r="AP23" s="7">
        <v>0</v>
      </c>
      <c r="AQ23" s="4"/>
      <c r="AR23" s="4"/>
      <c r="AS23" s="7"/>
      <c r="AT23" s="9"/>
      <c r="AU23" s="7"/>
      <c r="AV23" s="18"/>
      <c r="AW23" s="17"/>
      <c r="AX23" s="31"/>
      <c r="AY23" s="7"/>
      <c r="AZ23" s="17"/>
      <c r="BA23" s="17"/>
      <c r="BB23" s="17"/>
      <c r="BC23" s="27"/>
      <c r="BD23" s="7"/>
      <c r="BE23" s="17"/>
      <c r="BF23" s="17"/>
      <c r="BG23" s="31"/>
      <c r="BH23" s="62"/>
      <c r="BI23" s="17"/>
      <c r="BJ23" s="52"/>
      <c r="BK23" s="17"/>
      <c r="BL23" s="17"/>
      <c r="BM23" s="62">
        <f t="shared" si="1"/>
        <v>0</v>
      </c>
      <c r="BN23" s="64"/>
      <c r="BO23" s="62"/>
      <c r="BP23" s="32" t="s">
        <v>2100</v>
      </c>
    </row>
    <row r="24" spans="2:68" s="1" customFormat="1" x14ac:dyDescent="0.25">
      <c r="B24" s="93" t="s">
        <v>2016</v>
      </c>
      <c r="C24" s="80" t="s">
        <v>2030</v>
      </c>
      <c r="D24" s="33"/>
      <c r="E24" s="33" t="s">
        <v>86</v>
      </c>
      <c r="F24" s="80" t="s">
        <v>2101</v>
      </c>
      <c r="G24" s="72"/>
      <c r="H24" s="33" t="s">
        <v>96</v>
      </c>
      <c r="I24" s="77"/>
      <c r="J24" s="51"/>
      <c r="K24" s="33" t="s">
        <v>79</v>
      </c>
      <c r="L24" s="33" t="s">
        <v>79</v>
      </c>
      <c r="M24" s="109" t="s">
        <v>78</v>
      </c>
      <c r="N24" s="109" t="s">
        <v>78</v>
      </c>
      <c r="O24" s="7">
        <v>0</v>
      </c>
      <c r="P24" s="7">
        <v>0</v>
      </c>
      <c r="Q24" s="116">
        <v>0</v>
      </c>
      <c r="R24" s="109">
        <v>0</v>
      </c>
      <c r="S24" s="33" t="s">
        <v>90</v>
      </c>
      <c r="T24" s="33"/>
      <c r="U24" s="33"/>
      <c r="V24" s="33"/>
      <c r="W24" s="33" t="s">
        <v>78</v>
      </c>
      <c r="X24" s="33" t="s">
        <v>78</v>
      </c>
      <c r="Y24" s="132"/>
      <c r="Z24" s="33"/>
      <c r="AA24" s="32"/>
      <c r="AB24" s="3">
        <v>0</v>
      </c>
      <c r="AC24" s="107"/>
      <c r="AD24" s="4"/>
      <c r="AE24" s="3">
        <v>0</v>
      </c>
      <c r="AF24" s="28"/>
      <c r="AG24" s="4"/>
      <c r="AH24" s="62">
        <f t="shared" si="0"/>
        <v>0</v>
      </c>
      <c r="AI24" s="27"/>
      <c r="AJ24" s="27"/>
      <c r="AK24" s="27"/>
      <c r="AL24" s="7"/>
      <c r="AM24" s="27"/>
      <c r="AN24" s="27"/>
      <c r="AO24" s="27"/>
      <c r="AP24" s="7">
        <v>0</v>
      </c>
      <c r="AQ24" s="4"/>
      <c r="AR24" s="4"/>
      <c r="AS24" s="7">
        <f t="shared" si="2"/>
        <v>0</v>
      </c>
      <c r="AT24" s="9"/>
      <c r="AU24" s="7"/>
      <c r="AV24" s="18"/>
      <c r="AW24" s="17"/>
      <c r="AX24" s="31"/>
      <c r="AY24" s="7"/>
      <c r="AZ24" s="17"/>
      <c r="BA24" s="17"/>
      <c r="BB24" s="17"/>
      <c r="BC24" s="27"/>
      <c r="BD24" s="7"/>
      <c r="BE24" s="17"/>
      <c r="BF24" s="17"/>
      <c r="BG24" s="31"/>
      <c r="BH24" s="62"/>
      <c r="BI24" s="17"/>
      <c r="BJ24" s="52"/>
      <c r="BK24" s="17"/>
      <c r="BL24" s="17"/>
      <c r="BM24" s="62">
        <f t="shared" si="1"/>
        <v>0</v>
      </c>
      <c r="BN24" s="64"/>
      <c r="BO24" s="62"/>
      <c r="BP24" s="32"/>
    </row>
    <row r="25" spans="2:68" s="1" customFormat="1" ht="45" x14ac:dyDescent="0.25">
      <c r="B25" s="93" t="s">
        <v>2016</v>
      </c>
      <c r="C25" s="80" t="s">
        <v>2017</v>
      </c>
      <c r="D25" s="33"/>
      <c r="E25" s="33"/>
      <c r="F25" s="80" t="s">
        <v>2102</v>
      </c>
      <c r="G25" s="72"/>
      <c r="H25" s="33" t="s">
        <v>96</v>
      </c>
      <c r="I25" s="77"/>
      <c r="J25" s="51" t="s">
        <v>78</v>
      </c>
      <c r="K25" s="33" t="s">
        <v>79</v>
      </c>
      <c r="L25" s="33" t="s">
        <v>79</v>
      </c>
      <c r="M25" s="109" t="s">
        <v>78</v>
      </c>
      <c r="N25" s="109" t="s">
        <v>78</v>
      </c>
      <c r="O25" s="7">
        <v>0</v>
      </c>
      <c r="P25" s="7">
        <v>0</v>
      </c>
      <c r="Q25" s="116">
        <v>0</v>
      </c>
      <c r="R25" s="109">
        <v>0</v>
      </c>
      <c r="S25" s="33" t="s">
        <v>90</v>
      </c>
      <c r="T25" s="33"/>
      <c r="U25" s="33"/>
      <c r="V25" s="33"/>
      <c r="W25" s="33" t="s">
        <v>78</v>
      </c>
      <c r="X25" s="33" t="s">
        <v>78</v>
      </c>
      <c r="Y25" s="132"/>
      <c r="Z25" s="33"/>
      <c r="AA25" s="32"/>
      <c r="AB25" s="3">
        <v>0</v>
      </c>
      <c r="AC25" s="107"/>
      <c r="AD25" s="4"/>
      <c r="AE25" s="3">
        <v>0</v>
      </c>
      <c r="AF25" s="28"/>
      <c r="AG25" s="4"/>
      <c r="AH25" s="62">
        <f t="shared" si="0"/>
        <v>0</v>
      </c>
      <c r="AI25" s="27"/>
      <c r="AJ25" s="27"/>
      <c r="AK25" s="27"/>
      <c r="AL25" s="7"/>
      <c r="AM25" s="27"/>
      <c r="AN25" s="27"/>
      <c r="AO25" s="27"/>
      <c r="AP25" s="7">
        <v>0</v>
      </c>
      <c r="AQ25" s="4"/>
      <c r="AR25" s="4"/>
      <c r="AS25" s="7">
        <f t="shared" si="2"/>
        <v>0</v>
      </c>
      <c r="AT25" s="9"/>
      <c r="AU25" s="7"/>
      <c r="AV25" s="18"/>
      <c r="AW25" s="17"/>
      <c r="AX25" s="31"/>
      <c r="AY25" s="7"/>
      <c r="AZ25" s="17"/>
      <c r="BA25" s="17"/>
      <c r="BB25" s="17"/>
      <c r="BC25" s="27"/>
      <c r="BD25" s="7"/>
      <c r="BE25" s="17"/>
      <c r="BF25" s="17"/>
      <c r="BG25" s="31"/>
      <c r="BH25" s="62"/>
      <c r="BI25" s="17"/>
      <c r="BJ25" s="52"/>
      <c r="BK25" s="17"/>
      <c r="BL25" s="17"/>
      <c r="BM25" s="62">
        <f t="shared" si="1"/>
        <v>0</v>
      </c>
      <c r="BN25" s="64"/>
      <c r="BO25" s="62"/>
      <c r="BP25" s="32"/>
    </row>
    <row r="26" spans="2:68" s="449" customFormat="1" ht="30" x14ac:dyDescent="0.25">
      <c r="B26" s="539" t="s">
        <v>2016</v>
      </c>
      <c r="C26" s="539" t="s">
        <v>2042</v>
      </c>
      <c r="D26" s="448" t="s">
        <v>85</v>
      </c>
      <c r="E26" s="33" t="s">
        <v>93</v>
      </c>
      <c r="F26" s="93" t="s">
        <v>2103</v>
      </c>
      <c r="G26" s="72" t="s">
        <v>2104</v>
      </c>
      <c r="H26" s="33" t="s">
        <v>114</v>
      </c>
      <c r="I26" s="93" t="s">
        <v>2105</v>
      </c>
      <c r="J26" s="167" t="s">
        <v>78</v>
      </c>
      <c r="K26" s="33" t="s">
        <v>79</v>
      </c>
      <c r="L26" s="33" t="s">
        <v>79</v>
      </c>
      <c r="M26" s="109" t="s">
        <v>78</v>
      </c>
      <c r="N26" s="109" t="s">
        <v>78</v>
      </c>
      <c r="O26" s="7">
        <v>0</v>
      </c>
      <c r="P26" s="7">
        <v>0</v>
      </c>
      <c r="Q26" s="116">
        <v>0</v>
      </c>
      <c r="R26" s="109">
        <v>0</v>
      </c>
      <c r="S26" s="33" t="s">
        <v>90</v>
      </c>
      <c r="T26" s="33" t="s">
        <v>80</v>
      </c>
      <c r="U26" s="33" t="s">
        <v>81</v>
      </c>
      <c r="V26" s="33" t="s">
        <v>123</v>
      </c>
      <c r="W26" s="33" t="s">
        <v>79</v>
      </c>
      <c r="X26" s="33" t="s">
        <v>79</v>
      </c>
      <c r="Y26" s="132">
        <v>45491</v>
      </c>
      <c r="Z26" s="33"/>
      <c r="AA26" s="32" t="s">
        <v>2106</v>
      </c>
      <c r="AB26" s="63">
        <v>119000000</v>
      </c>
      <c r="AC26" s="406">
        <v>1476</v>
      </c>
      <c r="AD26" s="4">
        <v>45377</v>
      </c>
      <c r="AE26" s="3">
        <v>0</v>
      </c>
      <c r="AF26" s="28"/>
      <c r="AG26" s="28"/>
      <c r="AH26" s="62">
        <f t="shared" si="0"/>
        <v>119000000</v>
      </c>
      <c r="AI26" s="27" t="s">
        <v>891</v>
      </c>
      <c r="AJ26" s="27"/>
      <c r="AK26" s="27"/>
      <c r="AL26" s="172">
        <v>0</v>
      </c>
      <c r="AM26" s="27"/>
      <c r="AN26" s="27"/>
      <c r="AO26" s="27"/>
      <c r="AP26" s="7">
        <v>0</v>
      </c>
      <c r="AQ26" s="4"/>
      <c r="AR26" s="4"/>
      <c r="AS26" s="7"/>
      <c r="AT26" s="9"/>
      <c r="AU26" s="7"/>
      <c r="AV26" s="18"/>
      <c r="AW26" s="17"/>
      <c r="AX26" s="31"/>
      <c r="AY26" s="7"/>
      <c r="AZ26" s="17"/>
      <c r="BA26" s="17"/>
      <c r="BB26" s="17"/>
      <c r="BC26" s="27"/>
      <c r="BD26" s="7"/>
      <c r="BE26" s="17"/>
      <c r="BF26" s="17"/>
      <c r="BG26" s="31"/>
      <c r="BH26" s="62"/>
      <c r="BI26" s="17"/>
      <c r="BJ26" s="52"/>
      <c r="BK26" s="17"/>
      <c r="BL26" s="17"/>
      <c r="BM26" s="62">
        <f t="shared" si="1"/>
        <v>0</v>
      </c>
      <c r="BN26" s="64"/>
      <c r="BO26" s="62"/>
      <c r="BP26" s="32" t="s">
        <v>2107</v>
      </c>
    </row>
    <row r="27" spans="2:68" s="1" customFormat="1" ht="30" x14ac:dyDescent="0.25">
      <c r="B27" s="443" t="s">
        <v>2016</v>
      </c>
      <c r="C27" s="445" t="s">
        <v>2030</v>
      </c>
      <c r="D27" s="446" t="s">
        <v>85</v>
      </c>
      <c r="E27" s="446" t="s">
        <v>93</v>
      </c>
      <c r="F27" s="444" t="s">
        <v>2108</v>
      </c>
      <c r="G27" s="444" t="s">
        <v>2032</v>
      </c>
      <c r="H27" s="446" t="s">
        <v>76</v>
      </c>
      <c r="I27" s="540" t="s">
        <v>2033</v>
      </c>
      <c r="J27" s="167" t="s">
        <v>78</v>
      </c>
      <c r="K27" s="33" t="s">
        <v>79</v>
      </c>
      <c r="L27" s="33" t="s">
        <v>79</v>
      </c>
      <c r="M27" s="109" t="s">
        <v>78</v>
      </c>
      <c r="N27" s="109" t="s">
        <v>78</v>
      </c>
      <c r="O27" s="62">
        <v>0</v>
      </c>
      <c r="P27" s="62">
        <v>0</v>
      </c>
      <c r="Q27" s="116">
        <v>0</v>
      </c>
      <c r="R27" s="109">
        <v>0</v>
      </c>
      <c r="S27" s="33" t="s">
        <v>90</v>
      </c>
      <c r="T27" s="33" t="s">
        <v>97</v>
      </c>
      <c r="U27" s="33" t="s">
        <v>98</v>
      </c>
      <c r="V27" s="33" t="s">
        <v>81</v>
      </c>
      <c r="W27" s="33" t="s">
        <v>79</v>
      </c>
      <c r="X27" s="33" t="s">
        <v>79</v>
      </c>
      <c r="Y27" s="132">
        <v>45492</v>
      </c>
      <c r="Z27" s="33"/>
      <c r="AA27" s="32"/>
      <c r="AB27" s="63">
        <v>0</v>
      </c>
      <c r="AC27" s="406"/>
      <c r="AD27" s="4"/>
      <c r="AE27" s="63">
        <v>0</v>
      </c>
      <c r="AF27" s="28"/>
      <c r="AG27" s="28"/>
      <c r="AH27" s="62">
        <f t="shared" si="0"/>
        <v>0</v>
      </c>
      <c r="AI27" s="27"/>
      <c r="AJ27" s="27"/>
      <c r="AK27" s="27"/>
      <c r="AL27" s="172">
        <v>0</v>
      </c>
      <c r="AM27" s="27"/>
      <c r="AN27" s="27"/>
      <c r="AO27" s="27"/>
      <c r="AP27" s="62">
        <v>0</v>
      </c>
      <c r="AQ27" s="4"/>
      <c r="AR27" s="4"/>
      <c r="AS27" s="62"/>
      <c r="AT27" s="64"/>
      <c r="AU27" s="62"/>
      <c r="AV27" s="65"/>
      <c r="AW27" s="66"/>
      <c r="AX27" s="67"/>
      <c r="AY27" s="62"/>
      <c r="AZ27" s="66"/>
      <c r="BA27" s="66"/>
      <c r="BB27" s="66"/>
      <c r="BC27" s="27"/>
      <c r="BD27" s="62"/>
      <c r="BE27" s="66"/>
      <c r="BF27" s="66"/>
      <c r="BG27" s="67"/>
      <c r="BH27" s="62"/>
      <c r="BI27" s="66"/>
      <c r="BJ27" s="68"/>
      <c r="BK27" s="66"/>
      <c r="BL27" s="66"/>
      <c r="BM27" s="62">
        <f t="shared" si="1"/>
        <v>0</v>
      </c>
      <c r="BN27" s="64"/>
      <c r="BO27" s="62"/>
      <c r="BP27" s="32" t="s">
        <v>2021</v>
      </c>
    </row>
    <row r="28" spans="2:68" s="1" customFormat="1" ht="45" x14ac:dyDescent="0.25">
      <c r="B28" s="443" t="s">
        <v>2016</v>
      </c>
      <c r="C28" s="445" t="s">
        <v>2030</v>
      </c>
      <c r="D28" s="446" t="s">
        <v>85</v>
      </c>
      <c r="E28" s="446" t="s">
        <v>93</v>
      </c>
      <c r="F28" s="444" t="s">
        <v>2109</v>
      </c>
      <c r="G28" s="444" t="s">
        <v>2032</v>
      </c>
      <c r="H28" s="446" t="s">
        <v>76</v>
      </c>
      <c r="I28" s="540" t="s">
        <v>2033</v>
      </c>
      <c r="J28" s="167" t="s">
        <v>78</v>
      </c>
      <c r="K28" s="33" t="s">
        <v>90</v>
      </c>
      <c r="L28" s="33" t="s">
        <v>79</v>
      </c>
      <c r="M28" s="109" t="s">
        <v>96</v>
      </c>
      <c r="N28" s="109" t="s">
        <v>424</v>
      </c>
      <c r="O28" s="62">
        <v>9000000</v>
      </c>
      <c r="P28" s="62">
        <v>0</v>
      </c>
      <c r="Q28" s="116">
        <v>0</v>
      </c>
      <c r="R28" s="109">
        <v>0</v>
      </c>
      <c r="S28" s="33" t="s">
        <v>90</v>
      </c>
      <c r="T28" s="33" t="s">
        <v>97</v>
      </c>
      <c r="U28" s="33" t="s">
        <v>82</v>
      </c>
      <c r="V28" s="33" t="s">
        <v>98</v>
      </c>
      <c r="W28" s="33" t="s">
        <v>79</v>
      </c>
      <c r="X28" s="33" t="s">
        <v>79</v>
      </c>
      <c r="Y28" s="132">
        <v>45492</v>
      </c>
      <c r="Z28" s="33"/>
      <c r="AA28" s="32"/>
      <c r="AB28" s="63">
        <v>0</v>
      </c>
      <c r="AC28" s="406"/>
      <c r="AD28" s="4"/>
      <c r="AE28" s="63">
        <v>0</v>
      </c>
      <c r="AF28" s="28"/>
      <c r="AG28" s="28"/>
      <c r="AH28" s="62">
        <f t="shared" si="0"/>
        <v>0</v>
      </c>
      <c r="AI28" s="27"/>
      <c r="AJ28" s="27"/>
      <c r="AK28" s="27"/>
      <c r="AL28" s="172">
        <v>0</v>
      </c>
      <c r="AM28" s="27"/>
      <c r="AN28" s="27"/>
      <c r="AO28" s="27"/>
      <c r="AP28" s="62">
        <v>0</v>
      </c>
      <c r="AQ28" s="4"/>
      <c r="AR28" s="4"/>
      <c r="AS28" s="62"/>
      <c r="AT28" s="64"/>
      <c r="AU28" s="62"/>
      <c r="AV28" s="65"/>
      <c r="AW28" s="66"/>
      <c r="AX28" s="67"/>
      <c r="AY28" s="62"/>
      <c r="AZ28" s="66"/>
      <c r="BA28" s="66"/>
      <c r="BB28" s="66"/>
      <c r="BC28" s="27"/>
      <c r="BD28" s="62"/>
      <c r="BE28" s="66"/>
      <c r="BF28" s="66"/>
      <c r="BG28" s="67"/>
      <c r="BH28" s="62"/>
      <c r="BI28" s="66"/>
      <c r="BJ28" s="68"/>
      <c r="BK28" s="66"/>
      <c r="BL28" s="66"/>
      <c r="BM28" s="62">
        <f t="shared" si="1"/>
        <v>0</v>
      </c>
      <c r="BN28" s="64"/>
      <c r="BO28" s="62"/>
      <c r="BP28" s="32" t="s">
        <v>2110</v>
      </c>
    </row>
  </sheetData>
  <autoFilter ref="B5:BP28" xr:uid="{00000000-0009-0000-0000-000013000000}"/>
  <mergeCells count="5">
    <mergeCell ref="B4:I4"/>
    <mergeCell ref="AB3:AI3"/>
    <mergeCell ref="AJ3:AU3"/>
    <mergeCell ref="AV3:BN3"/>
    <mergeCell ref="J4:R4"/>
  </mergeCells>
  <dataValidations count="14">
    <dataValidation type="list" allowBlank="1" showInputMessage="1" showErrorMessage="1" sqref="AM6:AM28 AI6:AI28" xr:uid="{00000000-0002-0000-1300-000000000000}">
      <formula1>"ESTRUCTURACIÓN, PROCESO DE SELECCIÓN, EJECUCIÓN, TERMINADO"</formula1>
    </dataValidation>
    <dataValidation type="list" allowBlank="1" showInputMessage="1" showErrorMessage="1" sqref="Z6:Z28" xr:uid="{00000000-0002-0000-1300-000001000000}">
      <formula1>"FERRETERIA Y TODEROS, REGIONAL (TRASLADO), SEDE NACIONAL, FINDETER, NO REQUIERE, NO PRIORIZADA"</formula1>
    </dataValidation>
    <dataValidation type="list" allowBlank="1" showInputMessage="1" showErrorMessage="1" sqref="U6:V28" xr:uid="{00000000-0002-0000-1300-000002000000}">
      <formula1>"MOBILIARIO, ESTUDIOS Y DISEÑOS, REFORZAMIENTO ESTRUCTURAL, MANTENIMIENTOS BASICOS, MANTENIMIENTOS ESPECIALIZADOS, AMPLIACIÓN, MANTENIMIENTOS ELECTRICOS, NINGUNA"</formula1>
    </dataValidation>
    <dataValidation type="list" allowBlank="1" showInputMessage="1" showErrorMessage="1" sqref="S6:S28 K6:L28" xr:uid="{00000000-0002-0000-1300-000003000000}">
      <formula1>"SI, NO"</formula1>
    </dataValidation>
    <dataValidation type="list" allowBlank="1" showInputMessage="1" showErrorMessage="1" sqref="BL6:BL28 BB6:BB28 W6:X28" xr:uid="{00000000-0002-0000-1300-000004000000}">
      <formula1>"SI, NO, NO APLICA"</formula1>
    </dataValidation>
    <dataValidation type="list" allowBlank="1" showInputMessage="1" showErrorMessage="1" sqref="T6:T28" xr:uid="{00000000-0002-0000-1300-000005000000}">
      <formula1>"BAJO, MEDIO, ALTO"</formula1>
    </dataValidation>
    <dataValidation type="list" allowBlank="1" showInputMessage="1" showErrorMessage="1" sqref="H6:H28" xr:uid="{00000000-0002-0000-1300-000006000000}">
      <formula1>"PROPIA, ARRIENDO, COMODATO"</formula1>
    </dataValidation>
    <dataValidation type="list" allowBlank="1" showInputMessage="1" showErrorMessage="1" sqref="D6:D28" xr:uid="{00000000-0002-0000-1300-000007000000}">
      <formula1>"SRPA, PRIMERA INFANCIA, SEDES ADMINISTRATIVAS,ADOLESCENCIA Y JUVENTUD"</formula1>
    </dataValidation>
    <dataValidation type="list" allowBlank="1" showInputMessage="1" showErrorMessage="1" sqref="E6:E28" xr:uid="{00000000-0002-0000-1300-000008000000}">
      <formula1>"CDI, HI, CAE, CIP, CETRA, INTERNADO RAJ, CASAS POSTINSTITUCIONALES, CZ, REGIONAL, UNIDAD DE SERVICIO, CASA ATRAPASUEÑOS"</formula1>
    </dataValidation>
    <dataValidation type="list" allowBlank="1" showInputMessage="1" showErrorMessage="1" sqref="J24:J25" xr:uid="{00000000-0002-0000-1300-000009000000}">
      <formula1>"NO APLICA, HACINAMIENTO, MALAS CONDICIONES DE LA INFRAESTRUCUTRA, RIESGOS EN LA INFRAESTRUCTURA, POR SOLICITUD DEL PROPIETARIO, TRASLADO A SEDE PROPIA."</formula1>
    </dataValidation>
    <dataValidation type="list" allowBlank="1" showInputMessage="1" showErrorMessage="1" sqref="N6:N28" xr:uid="{00000000-0002-0000-1300-00000A000000}">
      <formula1>"NO APLICA, BUSQUEDA INMUEBLE, VISITA, CONCEPTO, MESA TECNICA, REMISIÓN SG, RECURSO TRASLADADO"</formula1>
    </dataValidation>
    <dataValidation type="list" allowBlank="1" showInputMessage="1" showErrorMessage="1" sqref="M6:M28" xr:uid="{00000000-0002-0000-1300-00000B000000}">
      <formula1>"ARRIENDO, ADECUACIÓN, NO APLICA"</formula1>
    </dataValidation>
    <dataValidation type="list" allowBlank="1" showInputMessage="1" showErrorMessage="1" sqref="J7:J16" xr:uid="{00000000-0002-0000-1300-00000C000000}">
      <formula1>"NO APLICA, HACINAMIENTO Y CONDICIONES DE INFRAESTRUCTURA, HACINAMIENTO, MALAS CONDICIONES DE LA INFRAESTRUCUTRA, RIESGOS EN LA INFRAESTRUCTURA, POR SOLICITUD DEL PROPIETARIO, TRASLADO A SEDE PROPIA."</formula1>
    </dataValidation>
    <dataValidation type="list" allowBlank="1" showInputMessage="1" showErrorMessage="1" sqref="J6 J17:J23 J26:J28" xr:uid="{00000000-0002-0000-1300-00000D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B1:BP35"/>
  <sheetViews>
    <sheetView zoomScale="70" zoomScaleNormal="90" workbookViewId="0"/>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17.85546875" style="2" customWidth="1"/>
    <col min="6" max="6" width="34.7109375" style="2" customWidth="1"/>
    <col min="7" max="7" width="16.7109375" style="2" customWidth="1"/>
    <col min="8" max="8" width="19.140625" style="2" customWidth="1"/>
    <col min="9" max="9" width="14.7109375" style="2" customWidth="1"/>
    <col min="10" max="10" width="17.85546875" style="2" customWidth="1"/>
    <col min="11" max="11" width="14.7109375" style="2" customWidth="1"/>
    <col min="12" max="12" width="21.28515625" style="2" customWidth="1"/>
    <col min="13" max="14" width="14.7109375" style="2" customWidth="1"/>
    <col min="15" max="15" width="21.7109375" style="2" customWidth="1"/>
    <col min="16" max="16" width="22.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x14ac:dyDescent="0.25">
      <c r="B6" s="93" t="s">
        <v>2111</v>
      </c>
      <c r="C6" s="93" t="s">
        <v>2112</v>
      </c>
      <c r="D6" s="33" t="s">
        <v>85</v>
      </c>
      <c r="E6" s="33" t="s">
        <v>93</v>
      </c>
      <c r="F6" s="420" t="s">
        <v>2113</v>
      </c>
      <c r="G6" s="420" t="s">
        <v>2114</v>
      </c>
      <c r="H6" s="33" t="s">
        <v>76</v>
      </c>
      <c r="I6" s="94" t="s">
        <v>2115</v>
      </c>
      <c r="J6" s="167" t="s">
        <v>78</v>
      </c>
      <c r="K6" s="33" t="s">
        <v>79</v>
      </c>
      <c r="L6" s="33" t="s">
        <v>79</v>
      </c>
      <c r="M6" s="109" t="s">
        <v>78</v>
      </c>
      <c r="N6" s="109" t="s">
        <v>78</v>
      </c>
      <c r="O6" s="62">
        <v>0</v>
      </c>
      <c r="P6" s="62">
        <v>0</v>
      </c>
      <c r="Q6" s="116">
        <v>0</v>
      </c>
      <c r="R6" s="109">
        <v>0</v>
      </c>
      <c r="S6" s="33" t="s">
        <v>90</v>
      </c>
      <c r="T6" s="33" t="s">
        <v>97</v>
      </c>
      <c r="U6" s="33" t="s">
        <v>141</v>
      </c>
      <c r="V6" s="33" t="s">
        <v>141</v>
      </c>
      <c r="W6" s="33" t="s">
        <v>79</v>
      </c>
      <c r="X6" s="33" t="s">
        <v>90</v>
      </c>
      <c r="Y6" s="132"/>
      <c r="Z6" s="33"/>
      <c r="AA6" s="32" t="s">
        <v>103</v>
      </c>
      <c r="AB6" s="63">
        <v>0</v>
      </c>
      <c r="AC6" s="163"/>
      <c r="AD6" s="28"/>
      <c r="AE6" s="3">
        <v>0</v>
      </c>
      <c r="AF6" s="28"/>
      <c r="AG6" s="28"/>
      <c r="AH6" s="7">
        <f>+AE6+AB6</f>
        <v>0</v>
      </c>
      <c r="AI6" s="114"/>
      <c r="AJ6" s="28"/>
      <c r="AK6" s="28"/>
      <c r="AL6" s="7">
        <v>0</v>
      </c>
      <c r="AM6" s="114"/>
      <c r="AN6" s="28"/>
      <c r="AO6" s="28"/>
      <c r="AP6" s="7">
        <v>0</v>
      </c>
      <c r="AQ6" s="4"/>
      <c r="AR6" s="4"/>
      <c r="AS6" s="7">
        <f>+AL6+AP6</f>
        <v>0</v>
      </c>
      <c r="AT6" s="9"/>
      <c r="AU6" s="7">
        <v>0</v>
      </c>
      <c r="AV6" s="65"/>
      <c r="AW6" s="66"/>
      <c r="AX6" s="67"/>
      <c r="AY6" s="62"/>
      <c r="AZ6" s="66"/>
      <c r="BA6" s="66"/>
      <c r="BB6" s="66"/>
      <c r="BC6" s="27"/>
      <c r="BD6" s="62"/>
      <c r="BE6" s="66"/>
      <c r="BF6" s="66"/>
      <c r="BG6" s="67"/>
      <c r="BH6" s="62"/>
      <c r="BI6" s="66"/>
      <c r="BJ6" s="68"/>
      <c r="BK6" s="66"/>
      <c r="BL6" s="66"/>
      <c r="BM6" s="62"/>
      <c r="BN6" s="69"/>
      <c r="BO6" s="62"/>
      <c r="BP6" s="32"/>
    </row>
    <row r="7" spans="2:68" s="1" customFormat="1" ht="30" x14ac:dyDescent="0.25">
      <c r="B7" s="93" t="s">
        <v>2111</v>
      </c>
      <c r="C7" s="93" t="s">
        <v>2116</v>
      </c>
      <c r="D7" s="33" t="s">
        <v>72</v>
      </c>
      <c r="E7" s="33" t="s">
        <v>201</v>
      </c>
      <c r="F7" s="421" t="s">
        <v>2117</v>
      </c>
      <c r="G7" s="420" t="s">
        <v>2118</v>
      </c>
      <c r="H7" s="33" t="s">
        <v>76</v>
      </c>
      <c r="I7" s="94" t="s">
        <v>2119</v>
      </c>
      <c r="J7" s="167" t="s">
        <v>78</v>
      </c>
      <c r="K7" s="33" t="s">
        <v>79</v>
      </c>
      <c r="L7" s="33" t="s">
        <v>79</v>
      </c>
      <c r="M7" s="109" t="s">
        <v>78</v>
      </c>
      <c r="N7" s="109" t="s">
        <v>78</v>
      </c>
      <c r="O7" s="62">
        <v>0</v>
      </c>
      <c r="P7" s="62">
        <v>0</v>
      </c>
      <c r="Q7" s="116">
        <v>0</v>
      </c>
      <c r="R7" s="109">
        <v>0</v>
      </c>
      <c r="S7" s="33" t="s">
        <v>90</v>
      </c>
      <c r="T7" s="33" t="s">
        <v>80</v>
      </c>
      <c r="U7" s="33" t="s">
        <v>81</v>
      </c>
      <c r="V7" s="33" t="s">
        <v>98</v>
      </c>
      <c r="W7" s="33" t="s">
        <v>78</v>
      </c>
      <c r="X7" s="33" t="s">
        <v>78</v>
      </c>
      <c r="Y7" s="132"/>
      <c r="Z7" s="33" t="s">
        <v>83</v>
      </c>
      <c r="AA7" s="32" t="s">
        <v>2120</v>
      </c>
      <c r="AB7" s="417">
        <v>57854204.700000003</v>
      </c>
      <c r="AC7" s="163">
        <v>2251</v>
      </c>
      <c r="AD7" s="4">
        <v>45439</v>
      </c>
      <c r="AE7" s="3">
        <v>0</v>
      </c>
      <c r="AF7" s="28"/>
      <c r="AG7" s="28"/>
      <c r="AH7" s="7">
        <f t="shared" ref="AH7:AH33" si="0">+AE7+AB7</f>
        <v>57854204.700000003</v>
      </c>
      <c r="AI7" s="114"/>
      <c r="AJ7" s="28"/>
      <c r="AK7" s="28"/>
      <c r="AL7" s="7">
        <v>0</v>
      </c>
      <c r="AM7" s="114"/>
      <c r="AN7" s="28"/>
      <c r="AO7" s="28"/>
      <c r="AP7" s="7">
        <v>0</v>
      </c>
      <c r="AQ7" s="4"/>
      <c r="AR7" s="4"/>
      <c r="AS7" s="7">
        <f t="shared" ref="AS7:AS33" si="1">+AL7+AP7</f>
        <v>0</v>
      </c>
      <c r="AT7" s="9"/>
      <c r="AU7" s="7">
        <v>0</v>
      </c>
      <c r="AV7" s="65"/>
      <c r="AW7" s="66"/>
      <c r="AX7" s="67"/>
      <c r="AY7" s="62"/>
      <c r="AZ7" s="66"/>
      <c r="BA7" s="66"/>
      <c r="BB7" s="66"/>
      <c r="BC7" s="27"/>
      <c r="BD7" s="62"/>
      <c r="BE7" s="66"/>
      <c r="BF7" s="66"/>
      <c r="BG7" s="67"/>
      <c r="BH7" s="62"/>
      <c r="BI7" s="66"/>
      <c r="BJ7" s="68"/>
      <c r="BK7" s="66"/>
      <c r="BL7" s="66"/>
      <c r="BM7" s="62"/>
      <c r="BN7" s="69"/>
      <c r="BO7" s="62"/>
      <c r="BP7" s="32"/>
    </row>
    <row r="8" spans="2:68" s="1" customFormat="1" x14ac:dyDescent="0.25">
      <c r="B8" s="93" t="s">
        <v>2111</v>
      </c>
      <c r="C8" s="93" t="s">
        <v>2116</v>
      </c>
      <c r="D8" s="33" t="s">
        <v>72</v>
      </c>
      <c r="E8" s="33" t="s">
        <v>201</v>
      </c>
      <c r="F8" s="421" t="s">
        <v>2121</v>
      </c>
      <c r="G8" s="420" t="s">
        <v>2122</v>
      </c>
      <c r="H8" s="33" t="s">
        <v>76</v>
      </c>
      <c r="I8" s="94" t="s">
        <v>2123</v>
      </c>
      <c r="J8" s="167" t="s">
        <v>78</v>
      </c>
      <c r="K8" s="33" t="s">
        <v>79</v>
      </c>
      <c r="L8" s="33" t="s">
        <v>79</v>
      </c>
      <c r="M8" s="109" t="s">
        <v>78</v>
      </c>
      <c r="N8" s="109" t="s">
        <v>78</v>
      </c>
      <c r="O8" s="7">
        <v>0</v>
      </c>
      <c r="P8" s="7">
        <v>0</v>
      </c>
      <c r="Q8" s="116">
        <v>0</v>
      </c>
      <c r="R8" s="109">
        <v>0</v>
      </c>
      <c r="S8" s="33" t="s">
        <v>90</v>
      </c>
      <c r="T8" s="33" t="s">
        <v>97</v>
      </c>
      <c r="U8" s="33" t="s">
        <v>141</v>
      </c>
      <c r="V8" s="33" t="s">
        <v>141</v>
      </c>
      <c r="W8" s="33" t="s">
        <v>78</v>
      </c>
      <c r="X8" s="33" t="s">
        <v>78</v>
      </c>
      <c r="Y8" s="132">
        <v>45505</v>
      </c>
      <c r="Z8" s="33" t="s">
        <v>99</v>
      </c>
      <c r="AA8" s="32" t="s">
        <v>103</v>
      </c>
      <c r="AB8" s="3">
        <v>0</v>
      </c>
      <c r="AC8" s="163"/>
      <c r="AD8" s="28"/>
      <c r="AE8" s="3">
        <v>0</v>
      </c>
      <c r="AF8" s="28"/>
      <c r="AG8" s="28"/>
      <c r="AH8" s="7">
        <f t="shared" si="0"/>
        <v>0</v>
      </c>
      <c r="AI8" s="114"/>
      <c r="AJ8" s="28"/>
      <c r="AK8" s="28"/>
      <c r="AL8" s="7">
        <v>0</v>
      </c>
      <c r="AM8" s="114"/>
      <c r="AN8" s="28"/>
      <c r="AO8" s="28"/>
      <c r="AP8" s="7">
        <v>0</v>
      </c>
      <c r="AQ8" s="4"/>
      <c r="AR8" s="4"/>
      <c r="AS8" s="7">
        <f t="shared" si="1"/>
        <v>0</v>
      </c>
      <c r="AT8" s="9"/>
      <c r="AU8" s="7">
        <v>0</v>
      </c>
      <c r="AV8" s="18"/>
      <c r="AW8" s="17"/>
      <c r="AX8" s="31"/>
      <c r="AY8" s="7"/>
      <c r="AZ8" s="17"/>
      <c r="BA8" s="17"/>
      <c r="BB8" s="17"/>
      <c r="BC8" s="27"/>
      <c r="BD8" s="7"/>
      <c r="BE8" s="17"/>
      <c r="BF8" s="17"/>
      <c r="BG8" s="31"/>
      <c r="BH8" s="7"/>
      <c r="BI8" s="17"/>
      <c r="BJ8" s="52"/>
      <c r="BK8" s="17"/>
      <c r="BL8" s="17"/>
      <c r="BM8" s="7"/>
      <c r="BN8" s="53"/>
      <c r="BO8" s="7"/>
      <c r="BP8" s="32"/>
    </row>
    <row r="9" spans="2:68" s="1" customFormat="1" ht="30" x14ac:dyDescent="0.25">
      <c r="B9" s="93" t="s">
        <v>2111</v>
      </c>
      <c r="C9" s="93" t="s">
        <v>2116</v>
      </c>
      <c r="D9" s="33" t="s">
        <v>85</v>
      </c>
      <c r="E9" s="33" t="s">
        <v>86</v>
      </c>
      <c r="F9" s="420" t="s">
        <v>2124</v>
      </c>
      <c r="G9" s="420" t="s">
        <v>2122</v>
      </c>
      <c r="H9" s="33" t="s">
        <v>76</v>
      </c>
      <c r="I9" s="94" t="s">
        <v>2123</v>
      </c>
      <c r="J9" s="167" t="s">
        <v>78</v>
      </c>
      <c r="K9" s="33" t="s">
        <v>79</v>
      </c>
      <c r="L9" s="33" t="s">
        <v>79</v>
      </c>
      <c r="M9" s="109" t="s">
        <v>78</v>
      </c>
      <c r="N9" s="109" t="s">
        <v>78</v>
      </c>
      <c r="O9" s="62">
        <v>0</v>
      </c>
      <c r="P9" s="62">
        <v>0</v>
      </c>
      <c r="Q9" s="116">
        <v>0</v>
      </c>
      <c r="R9" s="109">
        <v>0</v>
      </c>
      <c r="S9" s="33" t="s">
        <v>90</v>
      </c>
      <c r="T9" s="33" t="s">
        <v>91</v>
      </c>
      <c r="U9" s="33" t="s">
        <v>98</v>
      </c>
      <c r="V9" s="33" t="s">
        <v>98</v>
      </c>
      <c r="W9" s="33" t="s">
        <v>79</v>
      </c>
      <c r="X9" s="33" t="s">
        <v>90</v>
      </c>
      <c r="Y9" s="132">
        <v>45505</v>
      </c>
      <c r="Z9" s="33" t="s">
        <v>83</v>
      </c>
      <c r="AA9" s="32" t="s">
        <v>2125</v>
      </c>
      <c r="AB9" s="63">
        <v>130000000</v>
      </c>
      <c r="AC9" s="163">
        <v>1871</v>
      </c>
      <c r="AD9" s="4">
        <v>45411</v>
      </c>
      <c r="AE9" s="3">
        <v>0</v>
      </c>
      <c r="AF9" s="28"/>
      <c r="AG9" s="28"/>
      <c r="AH9" s="7">
        <f t="shared" si="0"/>
        <v>130000000</v>
      </c>
      <c r="AI9" s="114"/>
      <c r="AJ9" s="28"/>
      <c r="AK9" s="28"/>
      <c r="AL9" s="7">
        <v>0</v>
      </c>
      <c r="AM9" s="114"/>
      <c r="AN9" s="28"/>
      <c r="AO9" s="28"/>
      <c r="AP9" s="7">
        <v>0</v>
      </c>
      <c r="AQ9" s="4"/>
      <c r="AR9" s="4"/>
      <c r="AS9" s="7">
        <f t="shared" si="1"/>
        <v>0</v>
      </c>
      <c r="AT9" s="9"/>
      <c r="AU9" s="7">
        <v>0</v>
      </c>
      <c r="AV9" s="65"/>
      <c r="AW9" s="66"/>
      <c r="AX9" s="67"/>
      <c r="AY9" s="62"/>
      <c r="AZ9" s="66"/>
      <c r="BA9" s="66"/>
      <c r="BB9" s="66"/>
      <c r="BC9" s="27"/>
      <c r="BD9" s="62"/>
      <c r="BE9" s="66"/>
      <c r="BF9" s="66"/>
      <c r="BG9" s="67"/>
      <c r="BH9" s="62"/>
      <c r="BI9" s="66"/>
      <c r="BJ9" s="68"/>
      <c r="BK9" s="66"/>
      <c r="BL9" s="66"/>
      <c r="BM9" s="62"/>
      <c r="BN9" s="69"/>
      <c r="BO9" s="62"/>
      <c r="BP9" s="32"/>
    </row>
    <row r="10" spans="2:68" s="1" customFormat="1" x14ac:dyDescent="0.25">
      <c r="B10" s="93" t="s">
        <v>2111</v>
      </c>
      <c r="C10" s="93" t="s">
        <v>2126</v>
      </c>
      <c r="D10" s="33" t="s">
        <v>85</v>
      </c>
      <c r="E10" s="33" t="s">
        <v>201</v>
      </c>
      <c r="F10" s="421" t="s">
        <v>2127</v>
      </c>
      <c r="G10" s="420" t="s">
        <v>2128</v>
      </c>
      <c r="H10" s="33" t="s">
        <v>76</v>
      </c>
      <c r="I10" s="94" t="s">
        <v>2129</v>
      </c>
      <c r="J10" s="167" t="s">
        <v>78</v>
      </c>
      <c r="K10" s="33" t="s">
        <v>79</v>
      </c>
      <c r="L10" s="33" t="s">
        <v>79</v>
      </c>
      <c r="M10" s="109" t="s">
        <v>78</v>
      </c>
      <c r="N10" s="109" t="s">
        <v>78</v>
      </c>
      <c r="O10" s="7">
        <v>0</v>
      </c>
      <c r="P10" s="7">
        <v>0</v>
      </c>
      <c r="Q10" s="116">
        <v>0</v>
      </c>
      <c r="R10" s="109">
        <v>0</v>
      </c>
      <c r="S10" s="33" t="s">
        <v>90</v>
      </c>
      <c r="T10" s="33" t="s">
        <v>97</v>
      </c>
      <c r="U10" s="33" t="s">
        <v>141</v>
      </c>
      <c r="V10" s="33" t="s">
        <v>141</v>
      </c>
      <c r="W10" s="33" t="s">
        <v>78</v>
      </c>
      <c r="X10" s="33" t="s">
        <v>78</v>
      </c>
      <c r="Y10" s="132"/>
      <c r="Z10" s="33" t="s">
        <v>99</v>
      </c>
      <c r="AA10" s="32" t="s">
        <v>103</v>
      </c>
      <c r="AB10" s="3">
        <v>0</v>
      </c>
      <c r="AC10" s="163"/>
      <c r="AD10" s="28"/>
      <c r="AE10" s="3">
        <v>0</v>
      </c>
      <c r="AF10" s="28"/>
      <c r="AG10" s="28"/>
      <c r="AH10" s="7">
        <f t="shared" si="0"/>
        <v>0</v>
      </c>
      <c r="AI10" s="114"/>
      <c r="AJ10" s="28"/>
      <c r="AK10" s="28"/>
      <c r="AL10" s="7">
        <v>0</v>
      </c>
      <c r="AM10" s="114"/>
      <c r="AN10" s="28"/>
      <c r="AO10" s="28"/>
      <c r="AP10" s="7">
        <v>0</v>
      </c>
      <c r="AQ10" s="4"/>
      <c r="AR10" s="4"/>
      <c r="AS10" s="7">
        <f t="shared" si="1"/>
        <v>0</v>
      </c>
      <c r="AT10" s="9"/>
      <c r="AU10" s="7">
        <v>0</v>
      </c>
      <c r="AV10" s="18"/>
      <c r="AW10" s="17"/>
      <c r="AX10" s="31"/>
      <c r="AY10" s="7"/>
      <c r="AZ10" s="17"/>
      <c r="BA10" s="17"/>
      <c r="BB10" s="17"/>
      <c r="BC10" s="27"/>
      <c r="BD10" s="7"/>
      <c r="BE10" s="17"/>
      <c r="BF10" s="17"/>
      <c r="BG10" s="31"/>
      <c r="BH10" s="7"/>
      <c r="BI10" s="17"/>
      <c r="BJ10" s="52"/>
      <c r="BK10" s="17"/>
      <c r="BL10" s="17"/>
      <c r="BM10" s="7"/>
      <c r="BN10" s="53"/>
      <c r="BO10" s="7"/>
      <c r="BP10" s="32"/>
    </row>
    <row r="11" spans="2:68" s="1" customFormat="1" ht="30" x14ac:dyDescent="0.25">
      <c r="B11" s="93" t="s">
        <v>2111</v>
      </c>
      <c r="C11" s="93" t="s">
        <v>2126</v>
      </c>
      <c r="D11" s="33" t="s">
        <v>85</v>
      </c>
      <c r="E11" s="33" t="s">
        <v>93</v>
      </c>
      <c r="F11" s="420" t="s">
        <v>2130</v>
      </c>
      <c r="G11" s="420" t="s">
        <v>2128</v>
      </c>
      <c r="H11" s="33" t="s">
        <v>76</v>
      </c>
      <c r="I11" s="94" t="s">
        <v>2129</v>
      </c>
      <c r="J11" s="167" t="s">
        <v>78</v>
      </c>
      <c r="K11" s="33" t="s">
        <v>79</v>
      </c>
      <c r="L11" s="33" t="s">
        <v>79</v>
      </c>
      <c r="M11" s="109" t="s">
        <v>78</v>
      </c>
      <c r="N11" s="109" t="s">
        <v>78</v>
      </c>
      <c r="O11" s="62">
        <v>0</v>
      </c>
      <c r="P11" s="62">
        <v>0</v>
      </c>
      <c r="Q11" s="116">
        <v>0</v>
      </c>
      <c r="R11" s="109">
        <v>0</v>
      </c>
      <c r="S11" s="33" t="s">
        <v>90</v>
      </c>
      <c r="T11" s="33" t="s">
        <v>80</v>
      </c>
      <c r="U11" s="33" t="s">
        <v>81</v>
      </c>
      <c r="V11" s="33" t="s">
        <v>98</v>
      </c>
      <c r="W11" s="33" t="s">
        <v>79</v>
      </c>
      <c r="X11" s="33" t="s">
        <v>90</v>
      </c>
      <c r="Y11" s="132"/>
      <c r="Z11" s="33" t="s">
        <v>83</v>
      </c>
      <c r="AA11" s="32" t="s">
        <v>2131</v>
      </c>
      <c r="AB11" s="63">
        <v>209961018</v>
      </c>
      <c r="AC11" s="163">
        <v>2716</v>
      </c>
      <c r="AD11" s="4">
        <v>45467</v>
      </c>
      <c r="AE11" s="3">
        <v>0</v>
      </c>
      <c r="AF11" s="28"/>
      <c r="AG11" s="28"/>
      <c r="AH11" s="7">
        <f t="shared" si="0"/>
        <v>209961018</v>
      </c>
      <c r="AI11" s="114"/>
      <c r="AJ11" s="28"/>
      <c r="AK11" s="28"/>
      <c r="AL11" s="7">
        <v>0</v>
      </c>
      <c r="AM11" s="114"/>
      <c r="AN11" s="28"/>
      <c r="AO11" s="28"/>
      <c r="AP11" s="7">
        <v>0</v>
      </c>
      <c r="AQ11" s="4"/>
      <c r="AR11" s="4"/>
      <c r="AS11" s="7">
        <f t="shared" si="1"/>
        <v>0</v>
      </c>
      <c r="AT11" s="9"/>
      <c r="AU11" s="7">
        <v>0</v>
      </c>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30" x14ac:dyDescent="0.25">
      <c r="B12" s="93" t="s">
        <v>2111</v>
      </c>
      <c r="C12" s="93" t="s">
        <v>2132</v>
      </c>
      <c r="D12" s="33" t="s">
        <v>85</v>
      </c>
      <c r="E12" s="33" t="s">
        <v>93</v>
      </c>
      <c r="F12" s="420" t="s">
        <v>2133</v>
      </c>
      <c r="G12" s="420" t="s">
        <v>2134</v>
      </c>
      <c r="H12" s="33" t="s">
        <v>76</v>
      </c>
      <c r="I12" s="94" t="s">
        <v>2135</v>
      </c>
      <c r="J12" s="167" t="s">
        <v>78</v>
      </c>
      <c r="K12" s="33" t="s">
        <v>79</v>
      </c>
      <c r="L12" s="33" t="s">
        <v>79</v>
      </c>
      <c r="M12" s="109" t="s">
        <v>78</v>
      </c>
      <c r="N12" s="109" t="s">
        <v>78</v>
      </c>
      <c r="O12" s="62">
        <v>0</v>
      </c>
      <c r="P12" s="62">
        <v>0</v>
      </c>
      <c r="Q12" s="116">
        <v>0</v>
      </c>
      <c r="R12" s="109">
        <v>0</v>
      </c>
      <c r="S12" s="33" t="s">
        <v>90</v>
      </c>
      <c r="T12" s="33" t="s">
        <v>80</v>
      </c>
      <c r="U12" s="33" t="s">
        <v>81</v>
      </c>
      <c r="V12" s="33" t="s">
        <v>98</v>
      </c>
      <c r="W12" s="33" t="s">
        <v>79</v>
      </c>
      <c r="X12" s="33" t="s">
        <v>90</v>
      </c>
      <c r="Y12" s="132"/>
      <c r="Z12" s="33" t="s">
        <v>425</v>
      </c>
      <c r="AA12" s="32" t="s">
        <v>2136</v>
      </c>
      <c r="AB12" s="63">
        <v>0</v>
      </c>
      <c r="AC12" s="163"/>
      <c r="AD12" s="28"/>
      <c r="AE12" s="3">
        <v>0</v>
      </c>
      <c r="AF12" s="28"/>
      <c r="AG12" s="28"/>
      <c r="AH12" s="7">
        <f t="shared" si="0"/>
        <v>0</v>
      </c>
      <c r="AI12" s="114"/>
      <c r="AJ12" s="28"/>
      <c r="AK12" s="28"/>
      <c r="AL12" s="7">
        <v>0</v>
      </c>
      <c r="AM12" s="114"/>
      <c r="AN12" s="28"/>
      <c r="AO12" s="28"/>
      <c r="AP12" s="7">
        <v>0</v>
      </c>
      <c r="AQ12" s="4"/>
      <c r="AR12" s="4"/>
      <c r="AS12" s="7">
        <f t="shared" si="1"/>
        <v>0</v>
      </c>
      <c r="AT12" s="9"/>
      <c r="AU12" s="7">
        <v>0</v>
      </c>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93" t="s">
        <v>2111</v>
      </c>
      <c r="C13" s="93" t="s">
        <v>2137</v>
      </c>
      <c r="D13" s="33" t="s">
        <v>85</v>
      </c>
      <c r="E13" s="33" t="s">
        <v>93</v>
      </c>
      <c r="F13" s="420" t="s">
        <v>2138</v>
      </c>
      <c r="G13" s="420" t="s">
        <v>2139</v>
      </c>
      <c r="H13" s="33" t="s">
        <v>76</v>
      </c>
      <c r="I13" s="94" t="s">
        <v>2140</v>
      </c>
      <c r="J13" s="167" t="s">
        <v>78</v>
      </c>
      <c r="K13" s="33" t="s">
        <v>79</v>
      </c>
      <c r="L13" s="33" t="s">
        <v>79</v>
      </c>
      <c r="M13" s="109" t="s">
        <v>78</v>
      </c>
      <c r="N13" s="109" t="s">
        <v>78</v>
      </c>
      <c r="O13" s="62">
        <v>0</v>
      </c>
      <c r="P13" s="62">
        <v>0</v>
      </c>
      <c r="Q13" s="116">
        <v>0</v>
      </c>
      <c r="R13" s="109">
        <v>0</v>
      </c>
      <c r="S13" s="33" t="s">
        <v>90</v>
      </c>
      <c r="T13" s="33" t="s">
        <v>97</v>
      </c>
      <c r="U13" s="33" t="s">
        <v>141</v>
      </c>
      <c r="V13" s="33" t="s">
        <v>141</v>
      </c>
      <c r="W13" s="33" t="s">
        <v>79</v>
      </c>
      <c r="X13" s="33" t="s">
        <v>90</v>
      </c>
      <c r="Y13" s="132"/>
      <c r="Z13" s="33" t="s">
        <v>99</v>
      </c>
      <c r="AA13" s="32" t="s">
        <v>103</v>
      </c>
      <c r="AB13" s="63">
        <v>0</v>
      </c>
      <c r="AC13" s="163"/>
      <c r="AD13" s="28"/>
      <c r="AE13" s="3">
        <v>0</v>
      </c>
      <c r="AF13" s="28"/>
      <c r="AG13" s="28"/>
      <c r="AH13" s="7">
        <f t="shared" si="0"/>
        <v>0</v>
      </c>
      <c r="AI13" s="114"/>
      <c r="AJ13" s="28"/>
      <c r="AK13" s="28"/>
      <c r="AL13" s="7">
        <v>0</v>
      </c>
      <c r="AM13" s="114"/>
      <c r="AN13" s="28"/>
      <c r="AO13" s="28"/>
      <c r="AP13" s="7">
        <v>0</v>
      </c>
      <c r="AQ13" s="4"/>
      <c r="AR13" s="4"/>
      <c r="AS13" s="7">
        <f t="shared" si="1"/>
        <v>0</v>
      </c>
      <c r="AT13" s="9"/>
      <c r="AU13" s="7">
        <v>0</v>
      </c>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93" t="s">
        <v>2111</v>
      </c>
      <c r="C14" s="93" t="s">
        <v>2116</v>
      </c>
      <c r="D14" s="33" t="s">
        <v>72</v>
      </c>
      <c r="E14" s="33" t="s">
        <v>201</v>
      </c>
      <c r="F14" s="421" t="s">
        <v>2141</v>
      </c>
      <c r="G14" s="420" t="s">
        <v>2142</v>
      </c>
      <c r="H14" s="33" t="s">
        <v>76</v>
      </c>
      <c r="I14" s="94" t="s">
        <v>2143</v>
      </c>
      <c r="J14" s="167" t="s">
        <v>78</v>
      </c>
      <c r="K14" s="33" t="s">
        <v>79</v>
      </c>
      <c r="L14" s="33" t="s">
        <v>79</v>
      </c>
      <c r="M14" s="109" t="s">
        <v>78</v>
      </c>
      <c r="N14" s="109" t="s">
        <v>78</v>
      </c>
      <c r="O14" s="62">
        <v>0</v>
      </c>
      <c r="P14" s="62">
        <v>0</v>
      </c>
      <c r="Q14" s="116">
        <v>0</v>
      </c>
      <c r="R14" s="109">
        <v>0</v>
      </c>
      <c r="S14" s="33" t="s">
        <v>90</v>
      </c>
      <c r="T14" s="33" t="s">
        <v>97</v>
      </c>
      <c r="U14" s="33" t="s">
        <v>141</v>
      </c>
      <c r="V14" s="33" t="s">
        <v>141</v>
      </c>
      <c r="W14" s="33" t="s">
        <v>78</v>
      </c>
      <c r="X14" s="33" t="s">
        <v>78</v>
      </c>
      <c r="Y14" s="132"/>
      <c r="Z14" s="33" t="s">
        <v>99</v>
      </c>
      <c r="AA14" s="32" t="s">
        <v>103</v>
      </c>
      <c r="AB14" s="63">
        <v>0</v>
      </c>
      <c r="AC14" s="163"/>
      <c r="AD14" s="28"/>
      <c r="AE14" s="3">
        <v>0</v>
      </c>
      <c r="AF14" s="28"/>
      <c r="AG14" s="28"/>
      <c r="AH14" s="7">
        <f t="shared" si="0"/>
        <v>0</v>
      </c>
      <c r="AI14" s="114"/>
      <c r="AJ14" s="28"/>
      <c r="AK14" s="28"/>
      <c r="AL14" s="7">
        <v>0</v>
      </c>
      <c r="AM14" s="114"/>
      <c r="AN14" s="28"/>
      <c r="AO14" s="28"/>
      <c r="AP14" s="7">
        <v>0</v>
      </c>
      <c r="AQ14" s="4"/>
      <c r="AR14" s="4"/>
      <c r="AS14" s="7">
        <f t="shared" si="1"/>
        <v>0</v>
      </c>
      <c r="AT14" s="9"/>
      <c r="AU14" s="7">
        <v>0</v>
      </c>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30" x14ac:dyDescent="0.25">
      <c r="B15" s="93" t="s">
        <v>2111</v>
      </c>
      <c r="C15" s="93" t="s">
        <v>2116</v>
      </c>
      <c r="D15" s="33" t="s">
        <v>72</v>
      </c>
      <c r="E15" s="33" t="s">
        <v>201</v>
      </c>
      <c r="F15" s="421" t="s">
        <v>2144</v>
      </c>
      <c r="G15" s="420" t="s">
        <v>2145</v>
      </c>
      <c r="H15" s="33" t="s">
        <v>76</v>
      </c>
      <c r="I15" s="94" t="s">
        <v>2146</v>
      </c>
      <c r="J15" s="167" t="s">
        <v>78</v>
      </c>
      <c r="K15" s="33" t="s">
        <v>79</v>
      </c>
      <c r="L15" s="33" t="s">
        <v>79</v>
      </c>
      <c r="M15" s="109" t="s">
        <v>78</v>
      </c>
      <c r="N15" s="109" t="s">
        <v>78</v>
      </c>
      <c r="O15" s="62">
        <v>0</v>
      </c>
      <c r="P15" s="62">
        <v>0</v>
      </c>
      <c r="Q15" s="116">
        <v>0</v>
      </c>
      <c r="R15" s="109">
        <v>0</v>
      </c>
      <c r="S15" s="33" t="s">
        <v>90</v>
      </c>
      <c r="T15" s="33" t="s">
        <v>80</v>
      </c>
      <c r="U15" s="33" t="s">
        <v>81</v>
      </c>
      <c r="V15" s="33" t="s">
        <v>98</v>
      </c>
      <c r="W15" s="33" t="s">
        <v>78</v>
      </c>
      <c r="X15" s="33" t="s">
        <v>78</v>
      </c>
      <c r="Y15" s="132"/>
      <c r="Z15" s="33" t="s">
        <v>83</v>
      </c>
      <c r="AA15" s="32" t="s">
        <v>2120</v>
      </c>
      <c r="AB15" s="417">
        <v>57854204.700000003</v>
      </c>
      <c r="AC15" s="163">
        <v>2251</v>
      </c>
      <c r="AD15" s="4">
        <v>45439</v>
      </c>
      <c r="AE15" s="3">
        <v>0</v>
      </c>
      <c r="AF15" s="28"/>
      <c r="AG15" s="28"/>
      <c r="AH15" s="7">
        <f t="shared" si="0"/>
        <v>57854204.700000003</v>
      </c>
      <c r="AI15" s="114"/>
      <c r="AJ15" s="28"/>
      <c r="AK15" s="28"/>
      <c r="AL15" s="7">
        <v>0</v>
      </c>
      <c r="AM15" s="114"/>
      <c r="AN15" s="28"/>
      <c r="AO15" s="28"/>
      <c r="AP15" s="7">
        <v>0</v>
      </c>
      <c r="AQ15" s="4"/>
      <c r="AR15" s="4"/>
      <c r="AS15" s="7">
        <f t="shared" si="1"/>
        <v>0</v>
      </c>
      <c r="AT15" s="9"/>
      <c r="AU15" s="7">
        <v>0</v>
      </c>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93" t="s">
        <v>2111</v>
      </c>
      <c r="C16" s="93" t="s">
        <v>2147</v>
      </c>
      <c r="D16" s="33" t="s">
        <v>72</v>
      </c>
      <c r="E16" s="33" t="s">
        <v>201</v>
      </c>
      <c r="F16" s="421" t="s">
        <v>2148</v>
      </c>
      <c r="G16" s="420" t="s">
        <v>2149</v>
      </c>
      <c r="H16" s="33" t="s">
        <v>76</v>
      </c>
      <c r="I16" s="94" t="s">
        <v>2150</v>
      </c>
      <c r="J16" s="167" t="s">
        <v>78</v>
      </c>
      <c r="K16" s="33" t="s">
        <v>79</v>
      </c>
      <c r="L16" s="33" t="s">
        <v>79</v>
      </c>
      <c r="M16" s="109" t="s">
        <v>78</v>
      </c>
      <c r="N16" s="109" t="s">
        <v>78</v>
      </c>
      <c r="O16" s="62">
        <v>0</v>
      </c>
      <c r="P16" s="62">
        <v>0</v>
      </c>
      <c r="Q16" s="116">
        <v>0</v>
      </c>
      <c r="R16" s="109">
        <v>0</v>
      </c>
      <c r="S16" s="33" t="s">
        <v>90</v>
      </c>
      <c r="T16" s="33" t="s">
        <v>97</v>
      </c>
      <c r="U16" s="33" t="s">
        <v>141</v>
      </c>
      <c r="V16" s="33" t="s">
        <v>141</v>
      </c>
      <c r="W16" s="33" t="s">
        <v>78</v>
      </c>
      <c r="X16" s="33" t="s">
        <v>78</v>
      </c>
      <c r="Y16" s="132"/>
      <c r="Z16" s="33" t="s">
        <v>99</v>
      </c>
      <c r="AA16" s="32" t="s">
        <v>103</v>
      </c>
      <c r="AB16" s="63">
        <v>0</v>
      </c>
      <c r="AC16" s="163"/>
      <c r="AD16" s="28"/>
      <c r="AE16" s="3">
        <v>0</v>
      </c>
      <c r="AF16" s="28"/>
      <c r="AG16" s="28"/>
      <c r="AH16" s="7">
        <f t="shared" si="0"/>
        <v>0</v>
      </c>
      <c r="AI16" s="114"/>
      <c r="AJ16" s="28"/>
      <c r="AK16" s="28"/>
      <c r="AL16" s="7">
        <v>0</v>
      </c>
      <c r="AM16" s="114"/>
      <c r="AN16" s="28"/>
      <c r="AO16" s="28"/>
      <c r="AP16" s="7">
        <v>0</v>
      </c>
      <c r="AQ16" s="4"/>
      <c r="AR16" s="4"/>
      <c r="AS16" s="7">
        <f t="shared" si="1"/>
        <v>0</v>
      </c>
      <c r="AT16" s="9"/>
      <c r="AU16" s="7">
        <v>0</v>
      </c>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93" t="s">
        <v>2111</v>
      </c>
      <c r="C17" s="93" t="s">
        <v>2116</v>
      </c>
      <c r="D17" s="33" t="s">
        <v>72</v>
      </c>
      <c r="E17" s="33" t="s">
        <v>201</v>
      </c>
      <c r="F17" s="421" t="s">
        <v>2151</v>
      </c>
      <c r="G17" s="420" t="s">
        <v>2152</v>
      </c>
      <c r="H17" s="33" t="s">
        <v>76</v>
      </c>
      <c r="I17" s="94" t="s">
        <v>2153</v>
      </c>
      <c r="J17" s="167" t="s">
        <v>78</v>
      </c>
      <c r="K17" s="33" t="s">
        <v>79</v>
      </c>
      <c r="L17" s="33" t="s">
        <v>79</v>
      </c>
      <c r="M17" s="109" t="s">
        <v>78</v>
      </c>
      <c r="N17" s="109" t="s">
        <v>78</v>
      </c>
      <c r="O17" s="62">
        <v>0</v>
      </c>
      <c r="P17" s="62">
        <v>0</v>
      </c>
      <c r="Q17" s="116">
        <v>0</v>
      </c>
      <c r="R17" s="109">
        <v>0</v>
      </c>
      <c r="S17" s="33" t="s">
        <v>90</v>
      </c>
      <c r="T17" s="33" t="s">
        <v>80</v>
      </c>
      <c r="U17" s="33" t="s">
        <v>81</v>
      </c>
      <c r="V17" s="33" t="s">
        <v>98</v>
      </c>
      <c r="W17" s="33" t="s">
        <v>78</v>
      </c>
      <c r="X17" s="33" t="s">
        <v>78</v>
      </c>
      <c r="Y17" s="132"/>
      <c r="Z17" s="33" t="s">
        <v>83</v>
      </c>
      <c r="AA17" s="32" t="s">
        <v>2120</v>
      </c>
      <c r="AB17" s="417">
        <v>57854204.700000003</v>
      </c>
      <c r="AC17" s="163">
        <v>2251</v>
      </c>
      <c r="AD17" s="4">
        <v>45439</v>
      </c>
      <c r="AE17" s="3">
        <v>0</v>
      </c>
      <c r="AF17" s="28"/>
      <c r="AG17" s="28"/>
      <c r="AH17" s="7">
        <f t="shared" si="0"/>
        <v>57854204.700000003</v>
      </c>
      <c r="AI17" s="114"/>
      <c r="AJ17" s="28"/>
      <c r="AK17" s="28"/>
      <c r="AL17" s="7">
        <v>0</v>
      </c>
      <c r="AM17" s="114"/>
      <c r="AN17" s="28"/>
      <c r="AO17" s="28"/>
      <c r="AP17" s="7">
        <v>0</v>
      </c>
      <c r="AQ17" s="4"/>
      <c r="AR17" s="4"/>
      <c r="AS17" s="7">
        <f t="shared" si="1"/>
        <v>0</v>
      </c>
      <c r="AT17" s="9"/>
      <c r="AU17" s="7">
        <v>0</v>
      </c>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93" t="s">
        <v>2111</v>
      </c>
      <c r="C18" s="93" t="s">
        <v>2116</v>
      </c>
      <c r="D18" s="33" t="s">
        <v>72</v>
      </c>
      <c r="E18" s="33" t="s">
        <v>201</v>
      </c>
      <c r="F18" s="421" t="s">
        <v>2154</v>
      </c>
      <c r="G18" s="420" t="s">
        <v>2155</v>
      </c>
      <c r="H18" s="33" t="s">
        <v>76</v>
      </c>
      <c r="I18" s="94" t="s">
        <v>2156</v>
      </c>
      <c r="J18" s="167" t="s">
        <v>78</v>
      </c>
      <c r="K18" s="33" t="s">
        <v>79</v>
      </c>
      <c r="L18" s="33" t="s">
        <v>79</v>
      </c>
      <c r="M18" s="109" t="s">
        <v>78</v>
      </c>
      <c r="N18" s="109" t="s">
        <v>78</v>
      </c>
      <c r="O18" s="62">
        <v>0</v>
      </c>
      <c r="P18" s="62">
        <v>0</v>
      </c>
      <c r="Q18" s="116">
        <v>0</v>
      </c>
      <c r="R18" s="109">
        <v>0</v>
      </c>
      <c r="S18" s="33" t="s">
        <v>90</v>
      </c>
      <c r="T18" s="33" t="s">
        <v>97</v>
      </c>
      <c r="U18" s="33" t="s">
        <v>141</v>
      </c>
      <c r="V18" s="33" t="s">
        <v>141</v>
      </c>
      <c r="W18" s="33" t="s">
        <v>78</v>
      </c>
      <c r="X18" s="33" t="s">
        <v>78</v>
      </c>
      <c r="Y18" s="132"/>
      <c r="Z18" s="33" t="s">
        <v>99</v>
      </c>
      <c r="AA18" s="32" t="s">
        <v>103</v>
      </c>
      <c r="AB18" s="63">
        <v>0</v>
      </c>
      <c r="AC18" s="163"/>
      <c r="AD18" s="28"/>
      <c r="AE18" s="3">
        <v>0</v>
      </c>
      <c r="AF18" s="28"/>
      <c r="AG18" s="28"/>
      <c r="AH18" s="7">
        <f t="shared" si="0"/>
        <v>0</v>
      </c>
      <c r="AI18" s="114"/>
      <c r="AJ18" s="28"/>
      <c r="AK18" s="28"/>
      <c r="AL18" s="7">
        <v>0</v>
      </c>
      <c r="AM18" s="114"/>
      <c r="AN18" s="28"/>
      <c r="AO18" s="28"/>
      <c r="AP18" s="7">
        <v>0</v>
      </c>
      <c r="AQ18" s="4"/>
      <c r="AR18" s="4"/>
      <c r="AS18" s="7">
        <f t="shared" si="1"/>
        <v>0</v>
      </c>
      <c r="AT18" s="9"/>
      <c r="AU18" s="7">
        <v>0</v>
      </c>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93" t="s">
        <v>2111</v>
      </c>
      <c r="C19" s="93" t="s">
        <v>2116</v>
      </c>
      <c r="D19" s="33" t="s">
        <v>72</v>
      </c>
      <c r="E19" s="33" t="s">
        <v>201</v>
      </c>
      <c r="F19" s="421" t="s">
        <v>2157</v>
      </c>
      <c r="G19" s="420" t="s">
        <v>2158</v>
      </c>
      <c r="H19" s="33" t="s">
        <v>76</v>
      </c>
      <c r="I19" s="94" t="s">
        <v>2159</v>
      </c>
      <c r="J19" s="167" t="s">
        <v>78</v>
      </c>
      <c r="K19" s="33" t="s">
        <v>79</v>
      </c>
      <c r="L19" s="33" t="s">
        <v>79</v>
      </c>
      <c r="M19" s="109" t="s">
        <v>78</v>
      </c>
      <c r="N19" s="109" t="s">
        <v>78</v>
      </c>
      <c r="O19" s="62">
        <v>0</v>
      </c>
      <c r="P19" s="62">
        <v>0</v>
      </c>
      <c r="Q19" s="116">
        <v>0</v>
      </c>
      <c r="R19" s="109">
        <v>0</v>
      </c>
      <c r="S19" s="33" t="s">
        <v>90</v>
      </c>
      <c r="T19" s="33" t="s">
        <v>97</v>
      </c>
      <c r="U19" s="33" t="s">
        <v>141</v>
      </c>
      <c r="V19" s="33" t="s">
        <v>141</v>
      </c>
      <c r="W19" s="33" t="s">
        <v>78</v>
      </c>
      <c r="X19" s="33" t="s">
        <v>78</v>
      </c>
      <c r="Y19" s="132"/>
      <c r="Z19" s="33" t="s">
        <v>99</v>
      </c>
      <c r="AA19" s="32" t="s">
        <v>103</v>
      </c>
      <c r="AB19" s="63">
        <v>0</v>
      </c>
      <c r="AC19" s="163"/>
      <c r="AD19" s="28"/>
      <c r="AE19" s="3">
        <v>0</v>
      </c>
      <c r="AF19" s="28"/>
      <c r="AG19" s="28"/>
      <c r="AH19" s="7">
        <f t="shared" si="0"/>
        <v>0</v>
      </c>
      <c r="AI19" s="114"/>
      <c r="AJ19" s="28"/>
      <c r="AK19" s="28"/>
      <c r="AL19" s="7">
        <v>0</v>
      </c>
      <c r="AM19" s="114"/>
      <c r="AN19" s="28"/>
      <c r="AO19" s="28"/>
      <c r="AP19" s="7">
        <v>0</v>
      </c>
      <c r="AQ19" s="4"/>
      <c r="AR19" s="4"/>
      <c r="AS19" s="7">
        <f t="shared" si="1"/>
        <v>0</v>
      </c>
      <c r="AT19" s="9"/>
      <c r="AU19" s="7">
        <v>0</v>
      </c>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93" t="s">
        <v>2111</v>
      </c>
      <c r="C20" s="93" t="s">
        <v>2116</v>
      </c>
      <c r="D20" s="33" t="s">
        <v>72</v>
      </c>
      <c r="E20" s="33" t="s">
        <v>201</v>
      </c>
      <c r="F20" s="421" t="s">
        <v>2160</v>
      </c>
      <c r="G20" s="420" t="s">
        <v>2161</v>
      </c>
      <c r="H20" s="33" t="s">
        <v>76</v>
      </c>
      <c r="I20" s="94" t="s">
        <v>2162</v>
      </c>
      <c r="J20" s="167" t="s">
        <v>78</v>
      </c>
      <c r="K20" s="33" t="s">
        <v>79</v>
      </c>
      <c r="L20" s="33" t="s">
        <v>79</v>
      </c>
      <c r="M20" s="109" t="s">
        <v>78</v>
      </c>
      <c r="N20" s="109" t="s">
        <v>78</v>
      </c>
      <c r="O20" s="62">
        <v>0</v>
      </c>
      <c r="P20" s="62">
        <v>0</v>
      </c>
      <c r="Q20" s="116">
        <v>0</v>
      </c>
      <c r="R20" s="109">
        <v>0</v>
      </c>
      <c r="S20" s="33" t="s">
        <v>90</v>
      </c>
      <c r="T20" s="33" t="s">
        <v>97</v>
      </c>
      <c r="U20" s="33" t="s">
        <v>141</v>
      </c>
      <c r="V20" s="33" t="s">
        <v>141</v>
      </c>
      <c r="W20" s="33" t="s">
        <v>78</v>
      </c>
      <c r="X20" s="33" t="s">
        <v>78</v>
      </c>
      <c r="Y20" s="132"/>
      <c r="Z20" s="33" t="s">
        <v>99</v>
      </c>
      <c r="AA20" s="32" t="s">
        <v>103</v>
      </c>
      <c r="AB20" s="63">
        <v>0</v>
      </c>
      <c r="AC20" s="163"/>
      <c r="AD20" s="28"/>
      <c r="AE20" s="3">
        <v>0</v>
      </c>
      <c r="AF20" s="28"/>
      <c r="AG20" s="28"/>
      <c r="AH20" s="7">
        <f t="shared" si="0"/>
        <v>0</v>
      </c>
      <c r="AI20" s="114"/>
      <c r="AJ20" s="28"/>
      <c r="AK20" s="28"/>
      <c r="AL20" s="7">
        <v>0</v>
      </c>
      <c r="AM20" s="114"/>
      <c r="AN20" s="28"/>
      <c r="AO20" s="28"/>
      <c r="AP20" s="7">
        <v>0</v>
      </c>
      <c r="AQ20" s="4"/>
      <c r="AR20" s="4"/>
      <c r="AS20" s="7">
        <f t="shared" si="1"/>
        <v>0</v>
      </c>
      <c r="AT20" s="9"/>
      <c r="AU20" s="7">
        <v>0</v>
      </c>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x14ac:dyDescent="0.25">
      <c r="B21" s="93" t="s">
        <v>2111</v>
      </c>
      <c r="C21" s="93" t="s">
        <v>2112</v>
      </c>
      <c r="D21" s="33" t="s">
        <v>72</v>
      </c>
      <c r="E21" s="33" t="s">
        <v>201</v>
      </c>
      <c r="F21" s="421" t="s">
        <v>708</v>
      </c>
      <c r="G21" s="420" t="s">
        <v>2163</v>
      </c>
      <c r="H21" s="33" t="s">
        <v>76</v>
      </c>
      <c r="I21" s="94" t="s">
        <v>2164</v>
      </c>
      <c r="J21" s="167" t="s">
        <v>78</v>
      </c>
      <c r="K21" s="33" t="s">
        <v>79</v>
      </c>
      <c r="L21" s="33" t="s">
        <v>79</v>
      </c>
      <c r="M21" s="109" t="s">
        <v>78</v>
      </c>
      <c r="N21" s="109" t="s">
        <v>78</v>
      </c>
      <c r="O21" s="62">
        <v>0</v>
      </c>
      <c r="P21" s="62">
        <v>0</v>
      </c>
      <c r="Q21" s="116">
        <v>0</v>
      </c>
      <c r="R21" s="109">
        <v>0</v>
      </c>
      <c r="S21" s="33" t="s">
        <v>90</v>
      </c>
      <c r="T21" s="33" t="s">
        <v>97</v>
      </c>
      <c r="U21" s="33" t="s">
        <v>141</v>
      </c>
      <c r="V21" s="33" t="s">
        <v>141</v>
      </c>
      <c r="W21" s="33" t="s">
        <v>78</v>
      </c>
      <c r="X21" s="33" t="s">
        <v>78</v>
      </c>
      <c r="Y21" s="132"/>
      <c r="Z21" s="33" t="s">
        <v>99</v>
      </c>
      <c r="AA21" s="32" t="s">
        <v>103</v>
      </c>
      <c r="AB21" s="63">
        <v>0</v>
      </c>
      <c r="AC21" s="163"/>
      <c r="AD21" s="28"/>
      <c r="AE21" s="3">
        <v>0</v>
      </c>
      <c r="AF21" s="28"/>
      <c r="AG21" s="28"/>
      <c r="AH21" s="7">
        <f t="shared" si="0"/>
        <v>0</v>
      </c>
      <c r="AI21" s="114"/>
      <c r="AJ21" s="28"/>
      <c r="AK21" s="28"/>
      <c r="AL21" s="7">
        <v>0</v>
      </c>
      <c r="AM21" s="114"/>
      <c r="AN21" s="28"/>
      <c r="AO21" s="28"/>
      <c r="AP21" s="7">
        <v>0</v>
      </c>
      <c r="AQ21" s="4"/>
      <c r="AR21" s="4"/>
      <c r="AS21" s="7">
        <f t="shared" si="1"/>
        <v>0</v>
      </c>
      <c r="AT21" s="9"/>
      <c r="AU21" s="7">
        <v>0</v>
      </c>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ht="30" x14ac:dyDescent="0.25">
      <c r="B22" s="93" t="s">
        <v>2111</v>
      </c>
      <c r="C22" s="93" t="s">
        <v>2137</v>
      </c>
      <c r="D22" s="33" t="s">
        <v>72</v>
      </c>
      <c r="E22" s="33" t="s">
        <v>201</v>
      </c>
      <c r="F22" s="421" t="s">
        <v>2165</v>
      </c>
      <c r="G22" s="420" t="s">
        <v>2166</v>
      </c>
      <c r="H22" s="33" t="s">
        <v>76</v>
      </c>
      <c r="I22" s="94" t="s">
        <v>2167</v>
      </c>
      <c r="J22" s="167" t="s">
        <v>78</v>
      </c>
      <c r="K22" s="33" t="s">
        <v>79</v>
      </c>
      <c r="L22" s="33" t="s">
        <v>79</v>
      </c>
      <c r="M22" s="109" t="s">
        <v>78</v>
      </c>
      <c r="N22" s="109" t="s">
        <v>78</v>
      </c>
      <c r="O22" s="62">
        <v>0</v>
      </c>
      <c r="P22" s="62">
        <v>0</v>
      </c>
      <c r="Q22" s="116">
        <v>0</v>
      </c>
      <c r="R22" s="109">
        <v>0</v>
      </c>
      <c r="S22" s="33" t="s">
        <v>90</v>
      </c>
      <c r="T22" s="33" t="s">
        <v>80</v>
      </c>
      <c r="U22" s="33" t="s">
        <v>81</v>
      </c>
      <c r="V22" s="33" t="s">
        <v>98</v>
      </c>
      <c r="W22" s="33" t="s">
        <v>79</v>
      </c>
      <c r="X22" s="33" t="s">
        <v>79</v>
      </c>
      <c r="Y22" s="132"/>
      <c r="Z22" s="33" t="s">
        <v>473</v>
      </c>
      <c r="AA22" s="32" t="s">
        <v>2168</v>
      </c>
      <c r="AB22" s="63">
        <v>0</v>
      </c>
      <c r="AC22" s="163"/>
      <c r="AD22" s="28"/>
      <c r="AE22" s="3">
        <v>0</v>
      </c>
      <c r="AF22" s="28"/>
      <c r="AG22" s="28"/>
      <c r="AH22" s="7">
        <f t="shared" si="0"/>
        <v>0</v>
      </c>
      <c r="AI22" s="114"/>
      <c r="AJ22" s="28"/>
      <c r="AK22" s="28"/>
      <c r="AL22" s="7">
        <v>0</v>
      </c>
      <c r="AM22" s="114"/>
      <c r="AN22" s="28"/>
      <c r="AO22" s="28"/>
      <c r="AP22" s="7">
        <v>0</v>
      </c>
      <c r="AQ22" s="4"/>
      <c r="AR22" s="4"/>
      <c r="AS22" s="7">
        <f t="shared" si="1"/>
        <v>0</v>
      </c>
      <c r="AT22" s="9"/>
      <c r="AU22" s="7">
        <v>0</v>
      </c>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x14ac:dyDescent="0.25">
      <c r="B23" s="93" t="s">
        <v>2111</v>
      </c>
      <c r="C23" s="93" t="s">
        <v>2126</v>
      </c>
      <c r="D23" s="33" t="s">
        <v>72</v>
      </c>
      <c r="E23" s="33" t="s">
        <v>201</v>
      </c>
      <c r="F23" s="421" t="s">
        <v>2169</v>
      </c>
      <c r="G23" s="420" t="s">
        <v>2170</v>
      </c>
      <c r="H23" s="33" t="s">
        <v>76</v>
      </c>
      <c r="I23" s="94" t="s">
        <v>2171</v>
      </c>
      <c r="J23" s="167" t="s">
        <v>78</v>
      </c>
      <c r="K23" s="33" t="s">
        <v>79</v>
      </c>
      <c r="L23" s="33" t="s">
        <v>79</v>
      </c>
      <c r="M23" s="109" t="s">
        <v>78</v>
      </c>
      <c r="N23" s="109" t="s">
        <v>78</v>
      </c>
      <c r="O23" s="62">
        <v>0</v>
      </c>
      <c r="P23" s="62">
        <v>0</v>
      </c>
      <c r="Q23" s="116">
        <v>0</v>
      </c>
      <c r="R23" s="109">
        <v>0</v>
      </c>
      <c r="S23" s="33" t="s">
        <v>90</v>
      </c>
      <c r="T23" s="33" t="s">
        <v>97</v>
      </c>
      <c r="U23" s="33" t="s">
        <v>141</v>
      </c>
      <c r="V23" s="33" t="s">
        <v>141</v>
      </c>
      <c r="W23" s="33" t="s">
        <v>78</v>
      </c>
      <c r="X23" s="33" t="s">
        <v>78</v>
      </c>
      <c r="Y23" s="132"/>
      <c r="Z23" s="33" t="s">
        <v>99</v>
      </c>
      <c r="AA23" s="32" t="s">
        <v>103</v>
      </c>
      <c r="AB23" s="63">
        <v>0</v>
      </c>
      <c r="AC23" s="163"/>
      <c r="AD23" s="28"/>
      <c r="AE23" s="3">
        <v>0</v>
      </c>
      <c r="AF23" s="28"/>
      <c r="AG23" s="28"/>
      <c r="AH23" s="7">
        <f t="shared" si="0"/>
        <v>0</v>
      </c>
      <c r="AI23" s="114"/>
      <c r="AJ23" s="28"/>
      <c r="AK23" s="28"/>
      <c r="AL23" s="7">
        <v>0</v>
      </c>
      <c r="AM23" s="114"/>
      <c r="AN23" s="28"/>
      <c r="AO23" s="28"/>
      <c r="AP23" s="7">
        <v>0</v>
      </c>
      <c r="AQ23" s="4"/>
      <c r="AR23" s="4"/>
      <c r="AS23" s="7">
        <f t="shared" si="1"/>
        <v>0</v>
      </c>
      <c r="AT23" s="9"/>
      <c r="AU23" s="7">
        <v>0</v>
      </c>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ht="30" x14ac:dyDescent="0.25">
      <c r="B24" s="93" t="s">
        <v>2111</v>
      </c>
      <c r="C24" s="93" t="s">
        <v>2132</v>
      </c>
      <c r="D24" s="33" t="s">
        <v>72</v>
      </c>
      <c r="E24" s="33" t="s">
        <v>201</v>
      </c>
      <c r="F24" s="421" t="s">
        <v>2172</v>
      </c>
      <c r="G24" s="420" t="s">
        <v>2173</v>
      </c>
      <c r="H24" s="33" t="s">
        <v>76</v>
      </c>
      <c r="I24" s="94" t="s">
        <v>2174</v>
      </c>
      <c r="J24" s="167" t="s">
        <v>78</v>
      </c>
      <c r="K24" s="33" t="s">
        <v>79</v>
      </c>
      <c r="L24" s="33" t="s">
        <v>79</v>
      </c>
      <c r="M24" s="109" t="s">
        <v>78</v>
      </c>
      <c r="N24" s="109" t="s">
        <v>78</v>
      </c>
      <c r="O24" s="62">
        <v>0</v>
      </c>
      <c r="P24" s="62">
        <v>0</v>
      </c>
      <c r="Q24" s="116">
        <v>0</v>
      </c>
      <c r="R24" s="109">
        <v>0</v>
      </c>
      <c r="S24" s="33" t="s">
        <v>90</v>
      </c>
      <c r="T24" s="33" t="s">
        <v>80</v>
      </c>
      <c r="U24" s="33" t="s">
        <v>81</v>
      </c>
      <c r="V24" s="33" t="s">
        <v>98</v>
      </c>
      <c r="W24" s="33" t="s">
        <v>79</v>
      </c>
      <c r="X24" s="33" t="s">
        <v>79</v>
      </c>
      <c r="Y24" s="132"/>
      <c r="Z24" s="33" t="s">
        <v>473</v>
      </c>
      <c r="AA24" s="32" t="s">
        <v>2175</v>
      </c>
      <c r="AB24" s="63">
        <v>0</v>
      </c>
      <c r="AC24" s="163"/>
      <c r="AD24" s="28"/>
      <c r="AE24" s="3">
        <v>0</v>
      </c>
      <c r="AF24" s="28"/>
      <c r="AG24" s="28"/>
      <c r="AH24" s="7">
        <f t="shared" si="0"/>
        <v>0</v>
      </c>
      <c r="AI24" s="114"/>
      <c r="AJ24" s="28"/>
      <c r="AK24" s="28"/>
      <c r="AL24" s="7">
        <v>0</v>
      </c>
      <c r="AM24" s="114"/>
      <c r="AN24" s="28"/>
      <c r="AO24" s="28"/>
      <c r="AP24" s="7">
        <v>0</v>
      </c>
      <c r="AQ24" s="4"/>
      <c r="AR24" s="4"/>
      <c r="AS24" s="7">
        <f t="shared" si="1"/>
        <v>0</v>
      </c>
      <c r="AT24" s="9"/>
      <c r="AU24" s="7">
        <v>0</v>
      </c>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ht="30" x14ac:dyDescent="0.25">
      <c r="B25" s="93" t="s">
        <v>2111</v>
      </c>
      <c r="C25" s="93" t="s">
        <v>2116</v>
      </c>
      <c r="D25" s="33" t="s">
        <v>72</v>
      </c>
      <c r="E25" s="33" t="s">
        <v>201</v>
      </c>
      <c r="F25" s="421" t="s">
        <v>2176</v>
      </c>
      <c r="G25" s="420" t="s">
        <v>2177</v>
      </c>
      <c r="H25" s="33" t="s">
        <v>76</v>
      </c>
      <c r="I25" s="94" t="s">
        <v>2178</v>
      </c>
      <c r="J25" s="167" t="s">
        <v>78</v>
      </c>
      <c r="K25" s="33" t="s">
        <v>79</v>
      </c>
      <c r="L25" s="33" t="s">
        <v>79</v>
      </c>
      <c r="M25" s="109" t="s">
        <v>78</v>
      </c>
      <c r="N25" s="109" t="s">
        <v>78</v>
      </c>
      <c r="O25" s="62">
        <v>0</v>
      </c>
      <c r="P25" s="62">
        <v>0</v>
      </c>
      <c r="Q25" s="116">
        <v>0</v>
      </c>
      <c r="R25" s="109">
        <v>0</v>
      </c>
      <c r="S25" s="33" t="s">
        <v>90</v>
      </c>
      <c r="T25" s="33" t="s">
        <v>80</v>
      </c>
      <c r="U25" s="33" t="s">
        <v>82</v>
      </c>
      <c r="V25" s="33" t="s">
        <v>81</v>
      </c>
      <c r="W25" s="33" t="s">
        <v>78</v>
      </c>
      <c r="X25" s="33" t="s">
        <v>78</v>
      </c>
      <c r="Y25" s="132"/>
      <c r="Z25" s="33" t="s">
        <v>137</v>
      </c>
      <c r="AA25" s="32" t="s">
        <v>2179</v>
      </c>
      <c r="AB25" s="63">
        <v>0</v>
      </c>
      <c r="AC25" s="163"/>
      <c r="AD25" s="28"/>
      <c r="AE25" s="3">
        <v>0</v>
      </c>
      <c r="AF25" s="28"/>
      <c r="AG25" s="28"/>
      <c r="AH25" s="7">
        <f t="shared" si="0"/>
        <v>0</v>
      </c>
      <c r="AI25" s="114"/>
      <c r="AJ25" s="28"/>
      <c r="AK25" s="28"/>
      <c r="AL25" s="7">
        <v>0</v>
      </c>
      <c r="AM25" s="114"/>
      <c r="AN25" s="28"/>
      <c r="AO25" s="28"/>
      <c r="AP25" s="7">
        <v>0</v>
      </c>
      <c r="AQ25" s="4"/>
      <c r="AR25" s="4"/>
      <c r="AS25" s="7">
        <f t="shared" si="1"/>
        <v>0</v>
      </c>
      <c r="AT25" s="9"/>
      <c r="AU25" s="7">
        <v>0</v>
      </c>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x14ac:dyDescent="0.25">
      <c r="B26" s="79" t="s">
        <v>2111</v>
      </c>
      <c r="C26" s="79" t="s">
        <v>2116</v>
      </c>
      <c r="D26" s="33" t="s">
        <v>85</v>
      </c>
      <c r="E26" s="33" t="s">
        <v>93</v>
      </c>
      <c r="F26" s="79" t="s">
        <v>2180</v>
      </c>
      <c r="G26" s="72"/>
      <c r="H26" s="33" t="s">
        <v>96</v>
      </c>
      <c r="I26" s="77"/>
      <c r="J26" s="167" t="s">
        <v>133</v>
      </c>
      <c r="K26" s="33" t="s">
        <v>90</v>
      </c>
      <c r="L26" s="33" t="s">
        <v>90</v>
      </c>
      <c r="M26" s="109" t="s">
        <v>96</v>
      </c>
      <c r="N26" s="109" t="s">
        <v>387</v>
      </c>
      <c r="O26" s="373" t="s">
        <v>2181</v>
      </c>
      <c r="P26" s="373" t="s">
        <v>2182</v>
      </c>
      <c r="Q26" s="397"/>
      <c r="R26" s="170"/>
      <c r="S26" s="33" t="s">
        <v>90</v>
      </c>
      <c r="T26" s="33" t="s">
        <v>97</v>
      </c>
      <c r="U26" s="33" t="s">
        <v>141</v>
      </c>
      <c r="V26" s="33" t="s">
        <v>141</v>
      </c>
      <c r="W26" s="33" t="s">
        <v>79</v>
      </c>
      <c r="X26" s="33" t="s">
        <v>90</v>
      </c>
      <c r="Y26" s="132"/>
      <c r="Z26" s="33" t="s">
        <v>99</v>
      </c>
      <c r="AA26" s="32" t="s">
        <v>2183</v>
      </c>
      <c r="AB26" s="63">
        <v>0</v>
      </c>
      <c r="AC26" s="163"/>
      <c r="AD26" s="28"/>
      <c r="AE26" s="3">
        <v>0</v>
      </c>
      <c r="AF26" s="28"/>
      <c r="AG26" s="28"/>
      <c r="AH26" s="7">
        <f t="shared" si="0"/>
        <v>0</v>
      </c>
      <c r="AI26" s="114"/>
      <c r="AJ26" s="28"/>
      <c r="AK26" s="28"/>
      <c r="AL26" s="7">
        <v>0</v>
      </c>
      <c r="AM26" s="114"/>
      <c r="AN26" s="28"/>
      <c r="AO26" s="28"/>
      <c r="AP26" s="7">
        <v>0</v>
      </c>
      <c r="AQ26" s="4"/>
      <c r="AR26" s="4"/>
      <c r="AS26" s="7">
        <f t="shared" si="1"/>
        <v>0</v>
      </c>
      <c r="AT26" s="9"/>
      <c r="AU26" s="7">
        <v>0</v>
      </c>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ht="30" x14ac:dyDescent="0.25">
      <c r="B27" s="80" t="s">
        <v>2111</v>
      </c>
      <c r="C27" s="80" t="s">
        <v>2116</v>
      </c>
      <c r="D27" s="33" t="s">
        <v>85</v>
      </c>
      <c r="E27" s="33" t="s">
        <v>93</v>
      </c>
      <c r="F27" s="80" t="s">
        <v>2184</v>
      </c>
      <c r="G27" s="72"/>
      <c r="H27" s="33" t="s">
        <v>96</v>
      </c>
      <c r="I27" s="77"/>
      <c r="J27" s="167" t="s">
        <v>78</v>
      </c>
      <c r="K27" s="33" t="s">
        <v>79</v>
      </c>
      <c r="L27" s="33" t="s">
        <v>79</v>
      </c>
      <c r="M27" s="109" t="s">
        <v>78</v>
      </c>
      <c r="N27" s="109" t="s">
        <v>78</v>
      </c>
      <c r="O27" s="62">
        <v>0</v>
      </c>
      <c r="P27" s="62">
        <v>0</v>
      </c>
      <c r="Q27" s="116">
        <v>0</v>
      </c>
      <c r="R27" s="109">
        <v>0</v>
      </c>
      <c r="S27" s="33" t="s">
        <v>90</v>
      </c>
      <c r="T27" s="33" t="s">
        <v>97</v>
      </c>
      <c r="U27" s="33" t="s">
        <v>141</v>
      </c>
      <c r="V27" s="33" t="s">
        <v>141</v>
      </c>
      <c r="W27" s="33" t="s">
        <v>79</v>
      </c>
      <c r="X27" s="33" t="s">
        <v>90</v>
      </c>
      <c r="Y27" s="132"/>
      <c r="Z27" s="33" t="s">
        <v>99</v>
      </c>
      <c r="AA27" s="32" t="s">
        <v>2175</v>
      </c>
      <c r="AB27" s="63">
        <v>0</v>
      </c>
      <c r="AC27" s="163"/>
      <c r="AD27" s="28"/>
      <c r="AE27" s="3">
        <v>0</v>
      </c>
      <c r="AF27" s="28"/>
      <c r="AG27" s="28"/>
      <c r="AH27" s="7">
        <f t="shared" si="0"/>
        <v>0</v>
      </c>
      <c r="AI27" s="114"/>
      <c r="AJ27" s="28"/>
      <c r="AK27" s="28"/>
      <c r="AL27" s="7">
        <v>0</v>
      </c>
      <c r="AM27" s="114"/>
      <c r="AN27" s="28"/>
      <c r="AO27" s="28"/>
      <c r="AP27" s="7">
        <v>0</v>
      </c>
      <c r="AQ27" s="4"/>
      <c r="AR27" s="4"/>
      <c r="AS27" s="7">
        <f t="shared" si="1"/>
        <v>0</v>
      </c>
      <c r="AT27" s="9"/>
      <c r="AU27" s="7">
        <v>0</v>
      </c>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80" t="s">
        <v>2111</v>
      </c>
      <c r="C28" s="80" t="s">
        <v>2116</v>
      </c>
      <c r="D28" s="33" t="s">
        <v>110</v>
      </c>
      <c r="E28" s="33"/>
      <c r="F28" s="80" t="s">
        <v>1163</v>
      </c>
      <c r="G28" s="72"/>
      <c r="H28" s="33" t="s">
        <v>96</v>
      </c>
      <c r="I28" s="77"/>
      <c r="J28" s="167" t="s">
        <v>78</v>
      </c>
      <c r="K28" s="33" t="s">
        <v>79</v>
      </c>
      <c r="L28" s="33" t="s">
        <v>79</v>
      </c>
      <c r="M28" s="109" t="s">
        <v>78</v>
      </c>
      <c r="N28" s="109" t="s">
        <v>78</v>
      </c>
      <c r="O28" s="62">
        <v>0</v>
      </c>
      <c r="P28" s="62">
        <v>0</v>
      </c>
      <c r="Q28" s="116">
        <v>0</v>
      </c>
      <c r="R28" s="109">
        <v>0</v>
      </c>
      <c r="S28" s="33" t="s">
        <v>90</v>
      </c>
      <c r="T28" s="33" t="s">
        <v>97</v>
      </c>
      <c r="U28" s="33" t="s">
        <v>141</v>
      </c>
      <c r="V28" s="33" t="s">
        <v>141</v>
      </c>
      <c r="W28" s="33" t="s">
        <v>78</v>
      </c>
      <c r="X28" s="33" t="s">
        <v>78</v>
      </c>
      <c r="Y28" s="132"/>
      <c r="Z28" s="33" t="s">
        <v>99</v>
      </c>
      <c r="AA28" s="32" t="s">
        <v>103</v>
      </c>
      <c r="AB28" s="63">
        <v>0</v>
      </c>
      <c r="AC28" s="163"/>
      <c r="AD28" s="28"/>
      <c r="AE28" s="3">
        <v>0</v>
      </c>
      <c r="AF28" s="28"/>
      <c r="AG28" s="28"/>
      <c r="AH28" s="7">
        <f t="shared" si="0"/>
        <v>0</v>
      </c>
      <c r="AI28" s="114"/>
      <c r="AJ28" s="28"/>
      <c r="AK28" s="28"/>
      <c r="AL28" s="7">
        <v>0</v>
      </c>
      <c r="AM28" s="114"/>
      <c r="AN28" s="28"/>
      <c r="AO28" s="28"/>
      <c r="AP28" s="7">
        <v>0</v>
      </c>
      <c r="AQ28" s="4"/>
      <c r="AR28" s="4"/>
      <c r="AS28" s="7">
        <f t="shared" si="1"/>
        <v>0</v>
      </c>
      <c r="AT28" s="9"/>
      <c r="AU28" s="7">
        <v>0</v>
      </c>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80" t="s">
        <v>2111</v>
      </c>
      <c r="C29" s="80" t="s">
        <v>2185</v>
      </c>
      <c r="D29" s="33" t="s">
        <v>85</v>
      </c>
      <c r="E29" s="33" t="s">
        <v>93</v>
      </c>
      <c r="F29" s="80" t="s">
        <v>2186</v>
      </c>
      <c r="G29" s="72"/>
      <c r="H29" s="33" t="s">
        <v>96</v>
      </c>
      <c r="I29" s="77"/>
      <c r="J29" s="167" t="s">
        <v>78</v>
      </c>
      <c r="K29" s="33" t="s">
        <v>79</v>
      </c>
      <c r="L29" s="33" t="s">
        <v>79</v>
      </c>
      <c r="M29" s="109" t="s">
        <v>78</v>
      </c>
      <c r="N29" s="109" t="s">
        <v>78</v>
      </c>
      <c r="O29" s="62">
        <v>0</v>
      </c>
      <c r="P29" s="62">
        <v>0</v>
      </c>
      <c r="Q29" s="116">
        <v>0</v>
      </c>
      <c r="R29" s="109">
        <v>0</v>
      </c>
      <c r="S29" s="33" t="s">
        <v>90</v>
      </c>
      <c r="T29" s="33" t="s">
        <v>97</v>
      </c>
      <c r="U29" s="33" t="s">
        <v>141</v>
      </c>
      <c r="V29" s="33" t="s">
        <v>141</v>
      </c>
      <c r="W29" s="33" t="s">
        <v>79</v>
      </c>
      <c r="X29" s="33" t="s">
        <v>90</v>
      </c>
      <c r="Y29" s="132"/>
      <c r="Z29" s="33" t="s">
        <v>99</v>
      </c>
      <c r="AA29" s="32" t="s">
        <v>103</v>
      </c>
      <c r="AB29" s="63">
        <v>0</v>
      </c>
      <c r="AC29" s="163"/>
      <c r="AD29" s="28"/>
      <c r="AE29" s="3">
        <v>0</v>
      </c>
      <c r="AF29" s="28"/>
      <c r="AG29" s="28"/>
      <c r="AH29" s="7">
        <f t="shared" si="0"/>
        <v>0</v>
      </c>
      <c r="AI29" s="114"/>
      <c r="AJ29" s="28"/>
      <c r="AK29" s="28"/>
      <c r="AL29" s="7">
        <v>0</v>
      </c>
      <c r="AM29" s="114"/>
      <c r="AN29" s="28"/>
      <c r="AO29" s="28"/>
      <c r="AP29" s="7">
        <v>0</v>
      </c>
      <c r="AQ29" s="4"/>
      <c r="AR29" s="4"/>
      <c r="AS29" s="7">
        <f t="shared" si="1"/>
        <v>0</v>
      </c>
      <c r="AT29" s="9"/>
      <c r="AU29" s="7">
        <v>0</v>
      </c>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80" t="s">
        <v>2111</v>
      </c>
      <c r="C30" s="80" t="s">
        <v>2187</v>
      </c>
      <c r="D30" s="33" t="s">
        <v>85</v>
      </c>
      <c r="E30" s="33" t="s">
        <v>93</v>
      </c>
      <c r="F30" s="80" t="s">
        <v>2188</v>
      </c>
      <c r="G30" s="72"/>
      <c r="H30" s="33" t="s">
        <v>96</v>
      </c>
      <c r="I30" s="77"/>
      <c r="J30" s="167" t="s">
        <v>78</v>
      </c>
      <c r="K30" s="33" t="s">
        <v>79</v>
      </c>
      <c r="L30" s="33" t="s">
        <v>79</v>
      </c>
      <c r="M30" s="109" t="s">
        <v>78</v>
      </c>
      <c r="N30" s="109" t="s">
        <v>78</v>
      </c>
      <c r="O30" s="62">
        <v>0</v>
      </c>
      <c r="P30" s="62">
        <v>0</v>
      </c>
      <c r="Q30" s="116">
        <v>0</v>
      </c>
      <c r="R30" s="109">
        <v>0</v>
      </c>
      <c r="S30" s="33" t="s">
        <v>90</v>
      </c>
      <c r="T30" s="33" t="s">
        <v>97</v>
      </c>
      <c r="U30" s="33" t="s">
        <v>141</v>
      </c>
      <c r="V30" s="33" t="s">
        <v>141</v>
      </c>
      <c r="W30" s="33" t="s">
        <v>79</v>
      </c>
      <c r="X30" s="33" t="s">
        <v>90</v>
      </c>
      <c r="Y30" s="132">
        <v>45505</v>
      </c>
      <c r="Z30" s="33" t="s">
        <v>99</v>
      </c>
      <c r="AA30" s="32" t="s">
        <v>103</v>
      </c>
      <c r="AB30" s="63">
        <v>0</v>
      </c>
      <c r="AC30" s="163"/>
      <c r="AD30" s="28"/>
      <c r="AE30" s="3">
        <v>0</v>
      </c>
      <c r="AF30" s="28"/>
      <c r="AG30" s="28"/>
      <c r="AH30" s="7">
        <f t="shared" si="0"/>
        <v>0</v>
      </c>
      <c r="AI30" s="114"/>
      <c r="AJ30" s="28"/>
      <c r="AK30" s="28"/>
      <c r="AL30" s="7">
        <v>0</v>
      </c>
      <c r="AM30" s="114"/>
      <c r="AN30" s="28"/>
      <c r="AO30" s="28"/>
      <c r="AP30" s="7">
        <v>0</v>
      </c>
      <c r="AQ30" s="4"/>
      <c r="AR30" s="4"/>
      <c r="AS30" s="7">
        <f t="shared" si="1"/>
        <v>0</v>
      </c>
      <c r="AT30" s="9"/>
      <c r="AU30" s="7">
        <v>0</v>
      </c>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93" t="s">
        <v>2111</v>
      </c>
      <c r="C31" s="93" t="s">
        <v>2116</v>
      </c>
      <c r="D31" s="33" t="s">
        <v>72</v>
      </c>
      <c r="E31" s="33" t="s">
        <v>201</v>
      </c>
      <c r="F31" s="324" t="s">
        <v>2189</v>
      </c>
      <c r="G31" s="93" t="s">
        <v>2190</v>
      </c>
      <c r="H31" s="33" t="s">
        <v>114</v>
      </c>
      <c r="I31" s="94" t="s">
        <v>2191</v>
      </c>
      <c r="J31" s="167" t="s">
        <v>78</v>
      </c>
      <c r="K31" s="33" t="s">
        <v>79</v>
      </c>
      <c r="L31" s="33" t="s">
        <v>79</v>
      </c>
      <c r="M31" s="109" t="s">
        <v>78</v>
      </c>
      <c r="N31" s="109" t="s">
        <v>78</v>
      </c>
      <c r="O31" s="62">
        <v>0</v>
      </c>
      <c r="P31" s="62">
        <v>0</v>
      </c>
      <c r="Q31" s="116">
        <v>0</v>
      </c>
      <c r="R31" s="109">
        <v>0</v>
      </c>
      <c r="S31" s="33" t="s">
        <v>90</v>
      </c>
      <c r="T31" s="33" t="s">
        <v>97</v>
      </c>
      <c r="U31" s="33" t="s">
        <v>141</v>
      </c>
      <c r="V31" s="33" t="s">
        <v>141</v>
      </c>
      <c r="W31" s="33" t="s">
        <v>78</v>
      </c>
      <c r="X31" s="33" t="s">
        <v>78</v>
      </c>
      <c r="Y31" s="132"/>
      <c r="Z31" s="33" t="s">
        <v>99</v>
      </c>
      <c r="AA31" s="32" t="s">
        <v>103</v>
      </c>
      <c r="AB31" s="63">
        <v>0</v>
      </c>
      <c r="AC31" s="163"/>
      <c r="AD31" s="28"/>
      <c r="AE31" s="3">
        <v>0</v>
      </c>
      <c r="AF31" s="28"/>
      <c r="AG31" s="28"/>
      <c r="AH31" s="7">
        <f t="shared" si="0"/>
        <v>0</v>
      </c>
      <c r="AI31" s="114"/>
      <c r="AJ31" s="28"/>
      <c r="AK31" s="28"/>
      <c r="AL31" s="7">
        <v>0</v>
      </c>
      <c r="AM31" s="114"/>
      <c r="AN31" s="28"/>
      <c r="AO31" s="28"/>
      <c r="AP31" s="7">
        <v>0</v>
      </c>
      <c r="AQ31" s="4"/>
      <c r="AR31" s="4"/>
      <c r="AS31" s="7">
        <f t="shared" si="1"/>
        <v>0</v>
      </c>
      <c r="AT31" s="9"/>
      <c r="AU31" s="7">
        <v>0</v>
      </c>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93" t="s">
        <v>2111</v>
      </c>
      <c r="C32" s="93" t="s">
        <v>2185</v>
      </c>
      <c r="D32" s="33" t="s">
        <v>72</v>
      </c>
      <c r="E32" s="33" t="s">
        <v>201</v>
      </c>
      <c r="F32" s="324" t="s">
        <v>2192</v>
      </c>
      <c r="G32" s="93" t="s">
        <v>2193</v>
      </c>
      <c r="H32" s="33" t="s">
        <v>114</v>
      </c>
      <c r="I32" s="94" t="s">
        <v>2194</v>
      </c>
      <c r="J32" s="167" t="s">
        <v>78</v>
      </c>
      <c r="K32" s="33" t="s">
        <v>79</v>
      </c>
      <c r="L32" s="33" t="s">
        <v>79</v>
      </c>
      <c r="M32" s="109" t="s">
        <v>78</v>
      </c>
      <c r="N32" s="109" t="s">
        <v>78</v>
      </c>
      <c r="O32" s="62">
        <v>0</v>
      </c>
      <c r="P32" s="62">
        <v>0</v>
      </c>
      <c r="Q32" s="116">
        <v>0</v>
      </c>
      <c r="R32" s="109">
        <v>0</v>
      </c>
      <c r="S32" s="33" t="s">
        <v>90</v>
      </c>
      <c r="T32" s="33" t="s">
        <v>97</v>
      </c>
      <c r="U32" s="33" t="s">
        <v>141</v>
      </c>
      <c r="V32" s="33" t="s">
        <v>141</v>
      </c>
      <c r="W32" s="33" t="s">
        <v>78</v>
      </c>
      <c r="X32" s="33" t="s">
        <v>78</v>
      </c>
      <c r="Y32" s="132"/>
      <c r="Z32" s="33" t="s">
        <v>99</v>
      </c>
      <c r="AA32" s="32" t="s">
        <v>103</v>
      </c>
      <c r="AB32" s="63">
        <v>0</v>
      </c>
      <c r="AC32" s="163"/>
      <c r="AD32" s="28"/>
      <c r="AE32" s="3">
        <v>0</v>
      </c>
      <c r="AF32" s="28"/>
      <c r="AG32" s="28"/>
      <c r="AH32" s="7">
        <f t="shared" si="0"/>
        <v>0</v>
      </c>
      <c r="AI32" s="114"/>
      <c r="AJ32" s="28"/>
      <c r="AK32" s="28"/>
      <c r="AL32" s="7">
        <v>0</v>
      </c>
      <c r="AM32" s="114"/>
      <c r="AN32" s="28"/>
      <c r="AO32" s="28"/>
      <c r="AP32" s="7">
        <v>0</v>
      </c>
      <c r="AQ32" s="4"/>
      <c r="AR32" s="4"/>
      <c r="AS32" s="7">
        <f t="shared" si="1"/>
        <v>0</v>
      </c>
      <c r="AT32" s="9"/>
      <c r="AU32" s="7">
        <v>0</v>
      </c>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93" t="s">
        <v>2111</v>
      </c>
      <c r="C33" s="93" t="s">
        <v>2116</v>
      </c>
      <c r="D33" s="33" t="s">
        <v>72</v>
      </c>
      <c r="E33" s="33" t="s">
        <v>201</v>
      </c>
      <c r="F33" s="324" t="s">
        <v>2195</v>
      </c>
      <c r="G33" s="93" t="s">
        <v>2196</v>
      </c>
      <c r="H33" s="33" t="s">
        <v>114</v>
      </c>
      <c r="I33" s="94" t="s">
        <v>2197</v>
      </c>
      <c r="J33" s="167" t="s">
        <v>78</v>
      </c>
      <c r="K33" s="33" t="s">
        <v>79</v>
      </c>
      <c r="L33" s="33" t="s">
        <v>79</v>
      </c>
      <c r="M33" s="109" t="s">
        <v>78</v>
      </c>
      <c r="N33" s="109" t="s">
        <v>78</v>
      </c>
      <c r="O33" s="62">
        <v>0</v>
      </c>
      <c r="P33" s="62">
        <v>0</v>
      </c>
      <c r="Q33" s="116">
        <v>0</v>
      </c>
      <c r="R33" s="109">
        <v>0</v>
      </c>
      <c r="S33" s="33" t="s">
        <v>90</v>
      </c>
      <c r="T33" s="33" t="s">
        <v>97</v>
      </c>
      <c r="U33" s="33" t="s">
        <v>141</v>
      </c>
      <c r="V33" s="33" t="s">
        <v>141</v>
      </c>
      <c r="W33" s="33" t="s">
        <v>78</v>
      </c>
      <c r="X33" s="33" t="s">
        <v>78</v>
      </c>
      <c r="Y33" s="132"/>
      <c r="Z33" s="33" t="s">
        <v>99</v>
      </c>
      <c r="AA33" s="32" t="s">
        <v>103</v>
      </c>
      <c r="AB33" s="63">
        <v>0</v>
      </c>
      <c r="AC33" s="163"/>
      <c r="AD33" s="28"/>
      <c r="AE33" s="3">
        <v>0</v>
      </c>
      <c r="AF33" s="28"/>
      <c r="AG33" s="28"/>
      <c r="AH33" s="7">
        <f t="shared" si="0"/>
        <v>0</v>
      </c>
      <c r="AI33" s="114"/>
      <c r="AJ33" s="28"/>
      <c r="AK33" s="28"/>
      <c r="AL33" s="7">
        <v>0</v>
      </c>
      <c r="AM33" s="114"/>
      <c r="AN33" s="28"/>
      <c r="AO33" s="28"/>
      <c r="AP33" s="7">
        <v>0</v>
      </c>
      <c r="AQ33" s="4"/>
      <c r="AR33" s="4"/>
      <c r="AS33" s="7">
        <f t="shared" si="1"/>
        <v>0</v>
      </c>
      <c r="AT33" s="9"/>
      <c r="AU33" s="7">
        <v>0</v>
      </c>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x14ac:dyDescent="0.25">
      <c r="B34" s="54"/>
      <c r="C34" s="54"/>
      <c r="D34" s="33"/>
      <c r="E34" s="33"/>
      <c r="F34" s="72"/>
      <c r="G34" s="72"/>
      <c r="H34" s="33"/>
      <c r="I34" s="77"/>
      <c r="J34" s="51"/>
      <c r="K34" s="33"/>
      <c r="L34" s="33"/>
      <c r="M34" s="109"/>
      <c r="N34" s="109"/>
      <c r="O34" s="62"/>
      <c r="P34" s="62"/>
      <c r="Q34" s="116"/>
      <c r="R34" s="109"/>
      <c r="S34" s="33"/>
      <c r="T34" s="33"/>
      <c r="U34" s="33"/>
      <c r="V34" s="33"/>
      <c r="W34" s="33"/>
      <c r="X34" s="33"/>
      <c r="Y34" s="132"/>
      <c r="Z34" s="33"/>
      <c r="AA34" s="32"/>
      <c r="AB34" s="63"/>
      <c r="AC34" s="28"/>
      <c r="AD34" s="4"/>
      <c r="AE34" s="63"/>
      <c r="AF34" s="28"/>
      <c r="AG34" s="4"/>
      <c r="AH34" s="62"/>
      <c r="AI34" s="114"/>
      <c r="AJ34" s="27"/>
      <c r="AK34" s="27"/>
      <c r="AL34" s="62"/>
      <c r="AM34" s="114"/>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x14ac:dyDescent="0.25">
      <c r="B35" s="54"/>
      <c r="C35" s="54"/>
      <c r="D35" s="33"/>
      <c r="E35" s="33"/>
      <c r="F35" s="72"/>
      <c r="G35" s="72"/>
      <c r="H35" s="33"/>
      <c r="I35" s="77"/>
      <c r="J35" s="51"/>
      <c r="K35" s="33"/>
      <c r="L35" s="33"/>
      <c r="M35" s="109"/>
      <c r="N35" s="109"/>
      <c r="O35" s="62"/>
      <c r="P35" s="62"/>
      <c r="Q35" s="116"/>
      <c r="R35" s="109"/>
      <c r="S35" s="33"/>
      <c r="T35" s="33"/>
      <c r="U35" s="33"/>
      <c r="V35" s="33"/>
      <c r="W35" s="33"/>
      <c r="X35" s="33"/>
      <c r="Y35" s="132"/>
      <c r="Z35" s="33"/>
      <c r="AA35" s="32"/>
      <c r="AB35" s="63"/>
      <c r="AC35" s="28"/>
      <c r="AD35" s="4"/>
      <c r="AE35" s="63"/>
      <c r="AF35" s="28"/>
      <c r="AG35" s="4"/>
      <c r="AH35" s="62"/>
      <c r="AI35" s="114"/>
      <c r="AJ35" s="27"/>
      <c r="AK35" s="27"/>
      <c r="AL35" s="62"/>
      <c r="AM35" s="114"/>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62"/>
      <c r="BP35" s="32"/>
    </row>
  </sheetData>
  <autoFilter ref="B5:BP33" xr:uid="{00000000-0009-0000-0000-000014000000}"/>
  <mergeCells count="5">
    <mergeCell ref="B4:I4"/>
    <mergeCell ref="AB3:AI3"/>
    <mergeCell ref="AJ3:AU3"/>
    <mergeCell ref="AV3:BN3"/>
    <mergeCell ref="J4:R4"/>
  </mergeCells>
  <dataValidations count="16">
    <dataValidation type="list" allowBlank="1" showInputMessage="1" showErrorMessage="1" sqref="E6:E9" xr:uid="{00000000-0002-0000-1400-000000000000}">
      <formula1>"CDI, HI, CAE, CIP, CETRA, INTERNADO RAJ, CASAS POSTINSTITUCIONALES, CZ, REGIONAL, UNIDAD DE SERVICIO, CASA ATRAPASUEÑOS, CASA DE LA MADRE Y EL NIÑO, CETI"</formula1>
    </dataValidation>
    <dataValidation type="list" allowBlank="1" showInputMessage="1" showErrorMessage="1" sqref="D6:D9" xr:uid="{00000000-0002-0000-1400-000001000000}">
      <formula1>"SRPA, PRIMERA INFANCIA, SEDES ADMINISTRATIVAS,ADOLESCENCIA Y JUVENTUD, DIRECCIÓN DE PROTECCIÓN "</formula1>
    </dataValidation>
    <dataValidation type="list" allowBlank="1" showInputMessage="1" showErrorMessage="1" sqref="BH6:BH35" xr:uid="{00000000-0002-0000-1400-000002000000}">
      <formula1>"SI,NO"</formula1>
    </dataValidation>
    <dataValidation type="list" allowBlank="1" showInputMessage="1" showErrorMessage="1" sqref="Z6:Z35" xr:uid="{00000000-0002-0000-1400-000003000000}">
      <formula1>"FERRETERIA Y TODEROS, REGIONAL (TRASLADO), SEDE NACIONAL, FINDETER, NO REQUIERE, NO PRIORIZADA"</formula1>
    </dataValidation>
    <dataValidation type="list" allowBlank="1" showInputMessage="1" showErrorMessage="1" sqref="U6:V35" xr:uid="{00000000-0002-0000-1400-000004000000}">
      <formula1>"MOBILIARIO, ESTUDIOS Y DISEÑOS, REFORZAMIENTO ESTRUCTURAL, MANTENIMIENTOS BASICOS, MANTENIMIENTOS ESPECIALIZADOS, AMPLIACIÓN, MANTENIMIENTOS ELECTRICOS, NINGUNA"</formula1>
    </dataValidation>
    <dataValidation type="list" allowBlank="1" showInputMessage="1" showErrorMessage="1" sqref="S6:S35 K6:L35" xr:uid="{00000000-0002-0000-1400-000005000000}">
      <formula1>"SI, NO"</formula1>
    </dataValidation>
    <dataValidation type="list" allowBlank="1" showInputMessage="1" showErrorMessage="1" sqref="BL6:BL35 BB6:BB35 W6:X35" xr:uid="{00000000-0002-0000-1400-000006000000}">
      <formula1>"SI, NO, NO APLICA"</formula1>
    </dataValidation>
    <dataValidation type="list" allowBlank="1" showInputMessage="1" showErrorMessage="1" sqref="T6:T35" xr:uid="{00000000-0002-0000-1400-000007000000}">
      <formula1>"BAJO, MEDIO, ALTO"</formula1>
    </dataValidation>
    <dataValidation type="list" allowBlank="1" showInputMessage="1" showErrorMessage="1" sqref="H6:H35" xr:uid="{00000000-0002-0000-1400-000008000000}">
      <formula1>"PROPIA, ARRIENDO, COMODATO"</formula1>
    </dataValidation>
    <dataValidation type="list" allowBlank="1" showInputMessage="1" showErrorMessage="1" sqref="D10:D35" xr:uid="{00000000-0002-0000-1400-000009000000}">
      <formula1>"SRPA, PRIMERA INFANCIA, SEDES ADMINISTRATIVAS,ADOLESCENCIA Y JUVENTUD"</formula1>
    </dataValidation>
    <dataValidation type="list" allowBlank="1" showInputMessage="1" showErrorMessage="1" sqref="E10:E35" xr:uid="{00000000-0002-0000-1400-00000A000000}">
      <formula1>"CDI, HI, CAE, CIP, CETRA, INTERNADO RAJ, CASAS POSTINSTITUCIONALES, CZ, REGIONAL, UNIDAD DE SERVICIO, CASA ATRAPASUEÑOS"</formula1>
    </dataValidation>
    <dataValidation type="list" allowBlank="1" showInputMessage="1" showErrorMessage="1" sqref="J34:J35" xr:uid="{00000000-0002-0000-1400-00000B000000}">
      <formula1>"NO APLICA, HACINAMIENTO, MALAS CONDICIONES DE LA INFRAESTRUCUTRA, RIESGOS EN LA INFRAESTRUCTURA, POR SOLICITUD DEL PROPIETARIO, TRASLADO A SEDE PROPIA."</formula1>
    </dataValidation>
    <dataValidation type="list" allowBlank="1" showInputMessage="1" showErrorMessage="1" sqref="M6:M35" xr:uid="{00000000-0002-0000-1400-00000C000000}">
      <formula1>"ARRIENDO, ADECUACIÓN, NO APLICA"</formula1>
    </dataValidation>
    <dataValidation type="list" allowBlank="1" showInputMessage="1" showErrorMessage="1" sqref="N6:N35" xr:uid="{00000000-0002-0000-1400-00000D000000}">
      <formula1>"NO APLICA, BUSQUEDA INMUEBLE, VISITA, CONCEPTO, MESA TECNICA, REMISIÓN SG, RECURSO TRASLADADO"</formula1>
    </dataValidation>
    <dataValidation type="list" allowBlank="1" showInputMessage="1" showErrorMessage="1" sqref="J6:J33" xr:uid="{00000000-0002-0000-1400-00000E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AI6:AI35 AM6:AM35" xr:uid="{00000000-0002-0000-1400-00000F000000}">
      <formula1>"ESTRUCTURACIÓN, PROCESO DE SELECCIÓN, EJECUCIÓN, SUSPENDIDO, SUSPENSIVO, TERMINADO"</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B1:BP89"/>
  <sheetViews>
    <sheetView zoomScale="51" zoomScaleNormal="90" workbookViewId="0">
      <pane xSplit="6" topLeftCell="G1" activePane="topRight" state="frozen"/>
      <selection activeCell="G1" sqref="G1"/>
      <selection pane="topRight" activeCell="G1" sqref="G1"/>
    </sheetView>
  </sheetViews>
  <sheetFormatPr baseColWidth="10" defaultColWidth="11.28515625" defaultRowHeight="15" customHeight="1" x14ac:dyDescent="0.25"/>
  <cols>
    <col min="1" max="1" width="3" customWidth="1"/>
    <col min="2" max="2" width="10.28515625" style="2" customWidth="1"/>
    <col min="3" max="3" width="17.28515625" style="2" customWidth="1"/>
    <col min="4" max="4" width="26.7109375" style="2" customWidth="1"/>
    <col min="5" max="5" width="16" style="2" customWidth="1"/>
    <col min="6" max="6" width="25.7109375" style="2" customWidth="1"/>
    <col min="7" max="7" width="16.7109375" style="2" customWidth="1"/>
    <col min="8" max="8" width="30.28515625" style="2" customWidth="1"/>
    <col min="9" max="9" width="13.7109375" style="2" customWidth="1"/>
    <col min="10" max="10" width="30.2851562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77.7109375" customWidth="1"/>
    <col min="69" max="70" width="11.28515625" bestFit="1"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x14ac:dyDescent="0.25">
      <c r="B6" s="96" t="s">
        <v>2198</v>
      </c>
      <c r="C6" s="96" t="s">
        <v>2199</v>
      </c>
      <c r="D6" s="97" t="s">
        <v>85</v>
      </c>
      <c r="E6" s="97" t="s">
        <v>93</v>
      </c>
      <c r="F6" s="96" t="s">
        <v>2200</v>
      </c>
      <c r="G6" s="96" t="s">
        <v>2201</v>
      </c>
      <c r="H6" s="97" t="s">
        <v>76</v>
      </c>
      <c r="I6" s="98" t="s">
        <v>2202</v>
      </c>
      <c r="J6" s="167" t="s">
        <v>78</v>
      </c>
      <c r="K6" s="33" t="s">
        <v>79</v>
      </c>
      <c r="L6" s="33" t="s">
        <v>79</v>
      </c>
      <c r="M6" s="109" t="s">
        <v>78</v>
      </c>
      <c r="N6" s="109" t="s">
        <v>78</v>
      </c>
      <c r="O6" s="109">
        <v>0</v>
      </c>
      <c r="P6" s="109">
        <v>0</v>
      </c>
      <c r="Q6" s="116">
        <v>0</v>
      </c>
      <c r="R6" s="109">
        <v>0</v>
      </c>
      <c r="S6" s="97" t="s">
        <v>90</v>
      </c>
      <c r="T6" s="97" t="s">
        <v>80</v>
      </c>
      <c r="U6" s="97" t="s">
        <v>98</v>
      </c>
      <c r="V6" s="97" t="s">
        <v>141</v>
      </c>
      <c r="W6" s="97" t="s">
        <v>79</v>
      </c>
      <c r="X6" s="97" t="s">
        <v>79</v>
      </c>
      <c r="Y6" s="164"/>
      <c r="Z6" s="97" t="s">
        <v>425</v>
      </c>
      <c r="AA6" s="32"/>
      <c r="AB6" s="3"/>
      <c r="AC6" s="5"/>
      <c r="AD6" s="4"/>
      <c r="AE6" s="3"/>
      <c r="AF6" s="5"/>
      <c r="AG6" s="4"/>
      <c r="AH6" s="7"/>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x14ac:dyDescent="0.25">
      <c r="B7" s="168" t="s">
        <v>2198</v>
      </c>
      <c r="C7" s="96" t="s">
        <v>2199</v>
      </c>
      <c r="D7" s="97" t="s">
        <v>72</v>
      </c>
      <c r="E7" s="97" t="s">
        <v>201</v>
      </c>
      <c r="F7" s="327" t="s">
        <v>2200</v>
      </c>
      <c r="G7" s="168" t="s">
        <v>2201</v>
      </c>
      <c r="H7" s="97" t="s">
        <v>76</v>
      </c>
      <c r="I7" s="169" t="s">
        <v>2202</v>
      </c>
      <c r="J7" s="167" t="s">
        <v>78</v>
      </c>
      <c r="K7" s="33"/>
      <c r="L7" s="33"/>
      <c r="M7" s="109"/>
      <c r="N7" s="109"/>
      <c r="O7" s="109">
        <v>0</v>
      </c>
      <c r="P7" s="109">
        <v>0</v>
      </c>
      <c r="Q7" s="116"/>
      <c r="R7" s="109"/>
      <c r="S7" s="97" t="s">
        <v>90</v>
      </c>
      <c r="T7" s="97"/>
      <c r="U7" s="97"/>
      <c r="V7" s="97"/>
      <c r="W7" s="97" t="s">
        <v>78</v>
      </c>
      <c r="X7" s="97" t="s">
        <v>78</v>
      </c>
      <c r="Y7" s="164"/>
      <c r="Z7" s="97" t="s">
        <v>137</v>
      </c>
      <c r="AA7" s="110"/>
      <c r="AB7" s="111"/>
      <c r="AC7" s="112"/>
      <c r="AD7" s="113"/>
      <c r="AE7" s="111"/>
      <c r="AF7" s="112"/>
      <c r="AG7" s="113"/>
      <c r="AH7" s="109"/>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45" x14ac:dyDescent="0.25">
      <c r="B8" s="168" t="s">
        <v>2198</v>
      </c>
      <c r="C8" s="168" t="s">
        <v>2203</v>
      </c>
      <c r="D8" s="97" t="s">
        <v>72</v>
      </c>
      <c r="E8" s="97" t="s">
        <v>201</v>
      </c>
      <c r="F8" s="327" t="s">
        <v>2203</v>
      </c>
      <c r="G8" s="168" t="s">
        <v>2204</v>
      </c>
      <c r="H8" s="97" t="s">
        <v>76</v>
      </c>
      <c r="I8" s="169" t="s">
        <v>2205</v>
      </c>
      <c r="J8" s="167" t="s">
        <v>78</v>
      </c>
      <c r="K8" s="33"/>
      <c r="L8" s="33"/>
      <c r="M8" s="109"/>
      <c r="N8" s="109"/>
      <c r="O8" s="109">
        <v>0</v>
      </c>
      <c r="P8" s="109">
        <v>0</v>
      </c>
      <c r="Q8" s="116"/>
      <c r="R8" s="109"/>
      <c r="S8" s="97" t="s">
        <v>90</v>
      </c>
      <c r="T8" s="97" t="s">
        <v>80</v>
      </c>
      <c r="U8" s="97" t="s">
        <v>81</v>
      </c>
      <c r="V8" s="97" t="s">
        <v>98</v>
      </c>
      <c r="W8" s="97" t="s">
        <v>78</v>
      </c>
      <c r="X8" s="97" t="s">
        <v>78</v>
      </c>
      <c r="Y8" s="164"/>
      <c r="Z8" s="97" t="s">
        <v>83</v>
      </c>
      <c r="AA8" s="32" t="s">
        <v>2206</v>
      </c>
      <c r="AB8" s="3">
        <v>115876623.17267375</v>
      </c>
      <c r="AC8" s="5">
        <v>2152</v>
      </c>
      <c r="AD8" s="4">
        <v>45435</v>
      </c>
      <c r="AE8" s="3">
        <v>23175324.63453475</v>
      </c>
      <c r="AF8" s="5">
        <v>2152</v>
      </c>
      <c r="AG8" s="4">
        <v>45435</v>
      </c>
      <c r="AH8" s="7">
        <f>+AB8+AE8</f>
        <v>139051947.80720851</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x14ac:dyDescent="0.25">
      <c r="B9" s="96" t="s">
        <v>2198</v>
      </c>
      <c r="C9" s="96" t="s">
        <v>2203</v>
      </c>
      <c r="D9" s="97" t="s">
        <v>85</v>
      </c>
      <c r="E9" s="97" t="s">
        <v>93</v>
      </c>
      <c r="F9" s="96" t="s">
        <v>2203</v>
      </c>
      <c r="G9" s="96" t="s">
        <v>2204</v>
      </c>
      <c r="H9" s="97" t="s">
        <v>76</v>
      </c>
      <c r="I9" s="98" t="s">
        <v>2205</v>
      </c>
      <c r="J9" s="167" t="s">
        <v>78</v>
      </c>
      <c r="K9" s="33"/>
      <c r="L9" s="33"/>
      <c r="M9" s="109"/>
      <c r="N9" s="109"/>
      <c r="O9" s="109">
        <v>0</v>
      </c>
      <c r="P9" s="109">
        <v>0</v>
      </c>
      <c r="Q9" s="116"/>
      <c r="R9" s="109"/>
      <c r="S9" s="97" t="s">
        <v>90</v>
      </c>
      <c r="T9" s="97"/>
      <c r="U9" s="97"/>
      <c r="V9" s="97"/>
      <c r="W9" s="97" t="s">
        <v>79</v>
      </c>
      <c r="X9" s="97" t="s">
        <v>79</v>
      </c>
      <c r="Y9" s="164"/>
      <c r="Z9" s="97"/>
      <c r="AA9" s="110"/>
      <c r="AB9" s="111"/>
      <c r="AC9" s="112"/>
      <c r="AD9" s="113"/>
      <c r="AE9" s="111"/>
      <c r="AF9" s="112"/>
      <c r="AG9" s="113"/>
      <c r="AH9" s="109"/>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ht="45" x14ac:dyDescent="0.25">
      <c r="B10" s="96" t="s">
        <v>2198</v>
      </c>
      <c r="C10" s="96" t="s">
        <v>2207</v>
      </c>
      <c r="D10" s="97" t="s">
        <v>85</v>
      </c>
      <c r="E10" s="97" t="s">
        <v>93</v>
      </c>
      <c r="F10" s="96" t="s">
        <v>2208</v>
      </c>
      <c r="G10" s="96" t="s">
        <v>2209</v>
      </c>
      <c r="H10" s="97" t="s">
        <v>76</v>
      </c>
      <c r="I10" s="98" t="s">
        <v>2210</v>
      </c>
      <c r="J10" s="167" t="s">
        <v>78</v>
      </c>
      <c r="K10" s="33"/>
      <c r="L10" s="33"/>
      <c r="M10" s="109"/>
      <c r="N10" s="109"/>
      <c r="O10" s="109">
        <v>0</v>
      </c>
      <c r="P10" s="109">
        <v>0</v>
      </c>
      <c r="Q10" s="116"/>
      <c r="R10" s="109"/>
      <c r="S10" s="97" t="s">
        <v>90</v>
      </c>
      <c r="T10" s="97" t="s">
        <v>80</v>
      </c>
      <c r="U10" s="97" t="s">
        <v>98</v>
      </c>
      <c r="V10" s="97" t="s">
        <v>141</v>
      </c>
      <c r="W10" s="97" t="s">
        <v>79</v>
      </c>
      <c r="X10" s="97" t="s">
        <v>79</v>
      </c>
      <c r="Y10" s="164"/>
      <c r="Z10" s="97" t="s">
        <v>83</v>
      </c>
      <c r="AA10" s="32" t="s">
        <v>2211</v>
      </c>
      <c r="AB10" s="3">
        <v>24643773.304199997</v>
      </c>
      <c r="AC10" s="5">
        <v>2152</v>
      </c>
      <c r="AD10" s="4">
        <v>45435</v>
      </c>
      <c r="AE10" s="3">
        <v>4928754.66084</v>
      </c>
      <c r="AF10" s="5">
        <v>2152</v>
      </c>
      <c r="AG10" s="4">
        <v>45435</v>
      </c>
      <c r="AH10" s="7">
        <f>+AB10+AE10</f>
        <v>29572527.965039998</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30" x14ac:dyDescent="0.25">
      <c r="B11" s="96" t="s">
        <v>2198</v>
      </c>
      <c r="C11" s="96" t="s">
        <v>2212</v>
      </c>
      <c r="D11" s="97" t="s">
        <v>85</v>
      </c>
      <c r="E11" s="97" t="s">
        <v>93</v>
      </c>
      <c r="F11" s="96" t="s">
        <v>2213</v>
      </c>
      <c r="G11" s="96" t="s">
        <v>2214</v>
      </c>
      <c r="H11" s="97" t="s">
        <v>76</v>
      </c>
      <c r="I11" s="98" t="s">
        <v>2215</v>
      </c>
      <c r="J11" s="167" t="s">
        <v>78</v>
      </c>
      <c r="K11" s="33"/>
      <c r="L11" s="33"/>
      <c r="M11" s="109"/>
      <c r="N11" s="109"/>
      <c r="O11" s="109">
        <v>0</v>
      </c>
      <c r="P11" s="109">
        <v>0</v>
      </c>
      <c r="Q11" s="116"/>
      <c r="R11" s="109"/>
      <c r="S11" s="97" t="s">
        <v>90</v>
      </c>
      <c r="T11" s="97" t="s">
        <v>80</v>
      </c>
      <c r="U11" s="97" t="s">
        <v>98</v>
      </c>
      <c r="V11" s="97" t="s">
        <v>141</v>
      </c>
      <c r="W11" s="97" t="s">
        <v>79</v>
      </c>
      <c r="X11" s="97" t="s">
        <v>79</v>
      </c>
      <c r="Y11" s="164"/>
      <c r="Z11" s="97" t="s">
        <v>83</v>
      </c>
      <c r="AA11" s="32" t="s">
        <v>2216</v>
      </c>
      <c r="AB11" s="3">
        <v>124071330.83</v>
      </c>
      <c r="AC11" s="5">
        <v>2152</v>
      </c>
      <c r="AD11" s="4">
        <v>45435</v>
      </c>
      <c r="AE11" s="3">
        <v>24814266.166000001</v>
      </c>
      <c r="AF11" s="5">
        <v>2152</v>
      </c>
      <c r="AG11" s="4">
        <v>45435</v>
      </c>
      <c r="AH11" s="7">
        <f>+AB11+AE11</f>
        <v>148885596.99599999</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x14ac:dyDescent="0.25">
      <c r="B12" s="168" t="s">
        <v>2198</v>
      </c>
      <c r="C12" s="168" t="s">
        <v>2212</v>
      </c>
      <c r="D12" s="97" t="s">
        <v>72</v>
      </c>
      <c r="E12" s="97" t="s">
        <v>201</v>
      </c>
      <c r="F12" s="327" t="s">
        <v>2213</v>
      </c>
      <c r="G12" s="168" t="s">
        <v>2214</v>
      </c>
      <c r="H12" s="97" t="s">
        <v>76</v>
      </c>
      <c r="I12" s="169" t="s">
        <v>2215</v>
      </c>
      <c r="J12" s="167" t="s">
        <v>78</v>
      </c>
      <c r="K12" s="33"/>
      <c r="L12" s="33"/>
      <c r="M12" s="109"/>
      <c r="N12" s="109"/>
      <c r="O12" s="109">
        <v>0</v>
      </c>
      <c r="P12" s="109">
        <v>0</v>
      </c>
      <c r="Q12" s="116"/>
      <c r="R12" s="109"/>
      <c r="S12" s="97" t="s">
        <v>90</v>
      </c>
      <c r="T12" s="97"/>
      <c r="U12" s="97"/>
      <c r="V12" s="97"/>
      <c r="W12" s="97" t="s">
        <v>78</v>
      </c>
      <c r="X12" s="97" t="s">
        <v>78</v>
      </c>
      <c r="Y12" s="164"/>
      <c r="Z12" s="97" t="s">
        <v>137</v>
      </c>
      <c r="AA12" s="110"/>
      <c r="AB12" s="111"/>
      <c r="AC12" s="112"/>
      <c r="AD12" s="113"/>
      <c r="AE12" s="111"/>
      <c r="AF12" s="112"/>
      <c r="AG12" s="113"/>
      <c r="AH12" s="109"/>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45" x14ac:dyDescent="0.25">
      <c r="B13" s="168" t="s">
        <v>2198</v>
      </c>
      <c r="C13" s="168" t="s">
        <v>2207</v>
      </c>
      <c r="D13" s="97" t="s">
        <v>72</v>
      </c>
      <c r="E13" s="97" t="s">
        <v>73</v>
      </c>
      <c r="F13" s="327" t="s">
        <v>2217</v>
      </c>
      <c r="G13" s="168" t="s">
        <v>2218</v>
      </c>
      <c r="H13" s="97" t="s">
        <v>76</v>
      </c>
      <c r="I13" s="169" t="s">
        <v>2219</v>
      </c>
      <c r="J13" s="167" t="s">
        <v>78</v>
      </c>
      <c r="K13" s="33"/>
      <c r="L13" s="33"/>
      <c r="M13" s="109"/>
      <c r="N13" s="109"/>
      <c r="O13" s="109">
        <v>0</v>
      </c>
      <c r="P13" s="109">
        <v>0</v>
      </c>
      <c r="Q13" s="116"/>
      <c r="R13" s="109"/>
      <c r="S13" s="97" t="s">
        <v>90</v>
      </c>
      <c r="T13" s="97" t="s">
        <v>80</v>
      </c>
      <c r="U13" s="97" t="s">
        <v>81</v>
      </c>
      <c r="V13" s="97" t="s">
        <v>98</v>
      </c>
      <c r="W13" s="97" t="s">
        <v>78</v>
      </c>
      <c r="X13" s="97" t="s">
        <v>78</v>
      </c>
      <c r="Y13" s="164"/>
      <c r="Z13" s="97" t="s">
        <v>83</v>
      </c>
      <c r="AA13" s="32" t="s">
        <v>2220</v>
      </c>
      <c r="AB13" s="3">
        <v>130000000</v>
      </c>
      <c r="AC13" s="5">
        <v>1470</v>
      </c>
      <c r="AD13" s="4">
        <v>45377</v>
      </c>
      <c r="AE13" s="3">
        <v>26000000</v>
      </c>
      <c r="AF13" s="5">
        <v>2152</v>
      </c>
      <c r="AG13" s="4">
        <v>45435</v>
      </c>
      <c r="AH13" s="7">
        <f>+AB13+AE13</f>
        <v>156000000</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x14ac:dyDescent="0.25">
      <c r="B14" s="168" t="s">
        <v>2198</v>
      </c>
      <c r="C14" s="96" t="s">
        <v>2199</v>
      </c>
      <c r="D14" s="97" t="s">
        <v>72</v>
      </c>
      <c r="E14" s="97" t="s">
        <v>73</v>
      </c>
      <c r="F14" s="327" t="s">
        <v>2221</v>
      </c>
      <c r="G14" s="168" t="s">
        <v>2222</v>
      </c>
      <c r="H14" s="97" t="s">
        <v>76</v>
      </c>
      <c r="I14" s="169" t="s">
        <v>2223</v>
      </c>
      <c r="J14" s="167" t="s">
        <v>78</v>
      </c>
      <c r="K14" s="33"/>
      <c r="L14" s="33"/>
      <c r="M14" s="109"/>
      <c r="N14" s="109"/>
      <c r="O14" s="109">
        <v>0</v>
      </c>
      <c r="P14" s="109">
        <v>0</v>
      </c>
      <c r="Q14" s="116"/>
      <c r="R14" s="109"/>
      <c r="S14" s="97" t="s">
        <v>90</v>
      </c>
      <c r="T14" s="97"/>
      <c r="U14" s="97"/>
      <c r="V14" s="97"/>
      <c r="W14" s="97" t="s">
        <v>78</v>
      </c>
      <c r="X14" s="97" t="s">
        <v>78</v>
      </c>
      <c r="Y14" s="164"/>
      <c r="Z14" s="97" t="s">
        <v>137</v>
      </c>
      <c r="AA14" s="110"/>
      <c r="AB14" s="111"/>
      <c r="AC14" s="112"/>
      <c r="AD14" s="113"/>
      <c r="AE14" s="111"/>
      <c r="AF14" s="112"/>
      <c r="AG14" s="113"/>
      <c r="AH14" s="109"/>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45" x14ac:dyDescent="0.25">
      <c r="B15" s="168" t="s">
        <v>2198</v>
      </c>
      <c r="C15" s="168" t="s">
        <v>2224</v>
      </c>
      <c r="D15" s="97" t="s">
        <v>72</v>
      </c>
      <c r="E15" s="97" t="s">
        <v>201</v>
      </c>
      <c r="F15" s="327" t="s">
        <v>2225</v>
      </c>
      <c r="G15" s="168" t="s">
        <v>2226</v>
      </c>
      <c r="H15" s="97" t="s">
        <v>76</v>
      </c>
      <c r="I15" s="169" t="s">
        <v>2227</v>
      </c>
      <c r="J15" s="167" t="s">
        <v>78</v>
      </c>
      <c r="K15" s="33"/>
      <c r="L15" s="33"/>
      <c r="M15" s="109"/>
      <c r="N15" s="109"/>
      <c r="O15" s="109">
        <v>0</v>
      </c>
      <c r="P15" s="109">
        <v>0</v>
      </c>
      <c r="Q15" s="116"/>
      <c r="R15" s="109"/>
      <c r="S15" s="97" t="s">
        <v>90</v>
      </c>
      <c r="T15" s="97" t="s">
        <v>80</v>
      </c>
      <c r="U15" s="97" t="s">
        <v>81</v>
      </c>
      <c r="V15" s="97" t="s">
        <v>98</v>
      </c>
      <c r="W15" s="97" t="s">
        <v>78</v>
      </c>
      <c r="X15" s="97" t="s">
        <v>78</v>
      </c>
      <c r="Y15" s="164"/>
      <c r="Z15" s="97" t="s">
        <v>83</v>
      </c>
      <c r="AA15" s="32" t="s">
        <v>2228</v>
      </c>
      <c r="AB15" s="3">
        <v>99500000</v>
      </c>
      <c r="AC15" s="5">
        <v>1550</v>
      </c>
      <c r="AD15" s="4">
        <v>45390</v>
      </c>
      <c r="AE15" s="3">
        <v>19900000</v>
      </c>
      <c r="AF15" s="5">
        <v>2152</v>
      </c>
      <c r="AG15" s="4">
        <v>45435</v>
      </c>
      <c r="AH15" s="7">
        <f>+AB15+AE15</f>
        <v>119400000</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30" x14ac:dyDescent="0.25">
      <c r="B16" s="168" t="s">
        <v>2198</v>
      </c>
      <c r="C16" s="168" t="s">
        <v>2207</v>
      </c>
      <c r="D16" s="97" t="s">
        <v>72</v>
      </c>
      <c r="E16" s="97" t="s">
        <v>201</v>
      </c>
      <c r="F16" s="327" t="s">
        <v>2229</v>
      </c>
      <c r="G16" s="168" t="s">
        <v>2230</v>
      </c>
      <c r="H16" s="97" t="s">
        <v>76</v>
      </c>
      <c r="I16" s="169" t="s">
        <v>2231</v>
      </c>
      <c r="J16" s="167" t="s">
        <v>78</v>
      </c>
      <c r="K16" s="33"/>
      <c r="L16" s="33"/>
      <c r="M16" s="109"/>
      <c r="N16" s="109"/>
      <c r="O16" s="109">
        <v>0</v>
      </c>
      <c r="P16" s="109">
        <v>0</v>
      </c>
      <c r="Q16" s="116"/>
      <c r="R16" s="109"/>
      <c r="S16" s="97" t="s">
        <v>90</v>
      </c>
      <c r="T16" s="97" t="s">
        <v>80</v>
      </c>
      <c r="U16" s="97" t="s">
        <v>81</v>
      </c>
      <c r="V16" s="97" t="s">
        <v>98</v>
      </c>
      <c r="W16" s="97" t="s">
        <v>78</v>
      </c>
      <c r="X16" s="97" t="s">
        <v>78</v>
      </c>
      <c r="Y16" s="164"/>
      <c r="Z16" s="97" t="s">
        <v>83</v>
      </c>
      <c r="AA16" s="32" t="s">
        <v>2232</v>
      </c>
      <c r="AB16" s="3">
        <v>51000000</v>
      </c>
      <c r="AC16" s="5">
        <v>1470</v>
      </c>
      <c r="AD16" s="4">
        <v>45377</v>
      </c>
      <c r="AE16" s="3">
        <v>10200000</v>
      </c>
      <c r="AF16" s="5">
        <v>2152</v>
      </c>
      <c r="AG16" s="4">
        <v>45435</v>
      </c>
      <c r="AH16" s="7">
        <f>+AB16+AE16</f>
        <v>61200000</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x14ac:dyDescent="0.25">
      <c r="B17" s="168" t="s">
        <v>2198</v>
      </c>
      <c r="C17" s="168" t="s">
        <v>2233</v>
      </c>
      <c r="D17" s="97" t="s">
        <v>72</v>
      </c>
      <c r="E17" s="97" t="s">
        <v>201</v>
      </c>
      <c r="F17" s="327" t="s">
        <v>2233</v>
      </c>
      <c r="G17" s="168" t="s">
        <v>2234</v>
      </c>
      <c r="H17" s="97" t="s">
        <v>76</v>
      </c>
      <c r="I17" s="169" t="s">
        <v>2235</v>
      </c>
      <c r="J17" s="167" t="s">
        <v>78</v>
      </c>
      <c r="K17" s="33"/>
      <c r="L17" s="33"/>
      <c r="M17" s="109"/>
      <c r="N17" s="109"/>
      <c r="O17" s="109">
        <v>0</v>
      </c>
      <c r="P17" s="109">
        <v>0</v>
      </c>
      <c r="Q17" s="116"/>
      <c r="R17" s="109"/>
      <c r="S17" s="97" t="s">
        <v>90</v>
      </c>
      <c r="T17" s="97"/>
      <c r="U17" s="97"/>
      <c r="V17" s="97"/>
      <c r="W17" s="97" t="s">
        <v>78</v>
      </c>
      <c r="X17" s="97" t="s">
        <v>78</v>
      </c>
      <c r="Y17" s="164"/>
      <c r="Z17" s="97" t="s">
        <v>137</v>
      </c>
      <c r="AA17" s="110"/>
      <c r="AB17" s="111"/>
      <c r="AC17" s="112"/>
      <c r="AD17" s="113"/>
      <c r="AE17" s="111"/>
      <c r="AF17" s="112"/>
      <c r="AG17" s="113"/>
      <c r="AH17" s="109"/>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ht="45" x14ac:dyDescent="0.25">
      <c r="B18" s="168" t="s">
        <v>2198</v>
      </c>
      <c r="C18" s="168" t="s">
        <v>2236</v>
      </c>
      <c r="D18" s="97" t="s">
        <v>72</v>
      </c>
      <c r="E18" s="97" t="s">
        <v>201</v>
      </c>
      <c r="F18" s="327" t="s">
        <v>2236</v>
      </c>
      <c r="G18" s="168" t="s">
        <v>2237</v>
      </c>
      <c r="H18" s="97" t="s">
        <v>76</v>
      </c>
      <c r="I18" s="169" t="s">
        <v>2238</v>
      </c>
      <c r="J18" s="167" t="s">
        <v>78</v>
      </c>
      <c r="K18" s="33"/>
      <c r="L18" s="33"/>
      <c r="M18" s="109"/>
      <c r="N18" s="109"/>
      <c r="O18" s="109">
        <v>0</v>
      </c>
      <c r="P18" s="109">
        <v>0</v>
      </c>
      <c r="Q18" s="116"/>
      <c r="R18" s="109"/>
      <c r="S18" s="97" t="s">
        <v>90</v>
      </c>
      <c r="T18" s="97" t="s">
        <v>80</v>
      </c>
      <c r="U18" s="97" t="s">
        <v>81</v>
      </c>
      <c r="V18" s="97" t="s">
        <v>98</v>
      </c>
      <c r="W18" s="97" t="s">
        <v>78</v>
      </c>
      <c r="X18" s="97" t="s">
        <v>78</v>
      </c>
      <c r="Y18" s="164"/>
      <c r="Z18" s="97" t="s">
        <v>83</v>
      </c>
      <c r="AA18" s="32" t="s">
        <v>2239</v>
      </c>
      <c r="AB18" s="3">
        <v>90207487.219999999</v>
      </c>
      <c r="AC18" s="5">
        <v>2152</v>
      </c>
      <c r="AD18" s="4">
        <v>45435</v>
      </c>
      <c r="AE18" s="3">
        <v>18041497.444000002</v>
      </c>
      <c r="AF18" s="5">
        <v>2152</v>
      </c>
      <c r="AG18" s="4">
        <v>45435</v>
      </c>
      <c r="AH18" s="7">
        <f>+AB18+AE18</f>
        <v>108248984.664</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45" x14ac:dyDescent="0.25">
      <c r="B19" s="168" t="s">
        <v>2198</v>
      </c>
      <c r="C19" s="168" t="s">
        <v>2240</v>
      </c>
      <c r="D19" s="97" t="s">
        <v>72</v>
      </c>
      <c r="E19" s="97" t="s">
        <v>73</v>
      </c>
      <c r="F19" s="327" t="s">
        <v>2241</v>
      </c>
      <c r="G19" s="168" t="s">
        <v>2242</v>
      </c>
      <c r="H19" s="97" t="s">
        <v>76</v>
      </c>
      <c r="I19" s="169" t="s">
        <v>2243</v>
      </c>
      <c r="J19" s="167" t="s">
        <v>78</v>
      </c>
      <c r="K19" s="33"/>
      <c r="L19" s="33"/>
      <c r="M19" s="109"/>
      <c r="N19" s="109"/>
      <c r="O19" s="109">
        <v>0</v>
      </c>
      <c r="P19" s="109">
        <v>0</v>
      </c>
      <c r="Q19" s="116"/>
      <c r="R19" s="109"/>
      <c r="S19" s="97" t="s">
        <v>90</v>
      </c>
      <c r="T19" s="97" t="s">
        <v>80</v>
      </c>
      <c r="U19" s="97" t="s">
        <v>81</v>
      </c>
      <c r="V19" s="97" t="s">
        <v>98</v>
      </c>
      <c r="W19" s="97" t="s">
        <v>78</v>
      </c>
      <c r="X19" s="97" t="s">
        <v>78</v>
      </c>
      <c r="Y19" s="164"/>
      <c r="Z19" s="97" t="s">
        <v>83</v>
      </c>
      <c r="AA19" s="32" t="s">
        <v>2244</v>
      </c>
      <c r="AB19" s="3">
        <v>61600082.018422499</v>
      </c>
      <c r="AC19" s="5">
        <v>2152</v>
      </c>
      <c r="AD19" s="4">
        <v>45435</v>
      </c>
      <c r="AE19" s="3">
        <v>12320016.403684501</v>
      </c>
      <c r="AF19" s="5">
        <v>2152</v>
      </c>
      <c r="AG19" s="4">
        <v>45435</v>
      </c>
      <c r="AH19" s="7">
        <f>+AB19+AE19</f>
        <v>73920098.422106996</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x14ac:dyDescent="0.25">
      <c r="B20" s="168" t="s">
        <v>2198</v>
      </c>
      <c r="C20" s="168" t="s">
        <v>2245</v>
      </c>
      <c r="D20" s="97" t="s">
        <v>72</v>
      </c>
      <c r="E20" s="97" t="s">
        <v>73</v>
      </c>
      <c r="F20" s="327" t="s">
        <v>2246</v>
      </c>
      <c r="G20" s="168" t="s">
        <v>2247</v>
      </c>
      <c r="H20" s="97" t="s">
        <v>76</v>
      </c>
      <c r="I20" s="169" t="s">
        <v>2248</v>
      </c>
      <c r="J20" s="167" t="s">
        <v>78</v>
      </c>
      <c r="K20" s="33"/>
      <c r="L20" s="33"/>
      <c r="M20" s="109"/>
      <c r="N20" s="109"/>
      <c r="O20" s="109">
        <v>0</v>
      </c>
      <c r="P20" s="109">
        <v>0</v>
      </c>
      <c r="Q20" s="116"/>
      <c r="R20" s="109"/>
      <c r="S20" s="97" t="s">
        <v>90</v>
      </c>
      <c r="T20" s="97"/>
      <c r="U20" s="97"/>
      <c r="V20" s="97"/>
      <c r="W20" s="97" t="s">
        <v>78</v>
      </c>
      <c r="X20" s="97" t="s">
        <v>78</v>
      </c>
      <c r="Y20" s="164"/>
      <c r="Z20" s="97" t="s">
        <v>137</v>
      </c>
      <c r="AA20" s="110"/>
      <c r="AB20" s="111"/>
      <c r="AC20" s="112"/>
      <c r="AD20" s="113"/>
      <c r="AE20" s="111"/>
      <c r="AF20" s="112"/>
      <c r="AG20" s="113"/>
      <c r="AH20" s="109"/>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30" x14ac:dyDescent="0.25">
      <c r="B21" s="168" t="s">
        <v>2198</v>
      </c>
      <c r="C21" s="168" t="s">
        <v>2207</v>
      </c>
      <c r="D21" s="97" t="s">
        <v>72</v>
      </c>
      <c r="E21" s="97" t="s">
        <v>73</v>
      </c>
      <c r="F21" s="327" t="s">
        <v>2249</v>
      </c>
      <c r="G21" s="168" t="s">
        <v>2250</v>
      </c>
      <c r="H21" s="97" t="s">
        <v>76</v>
      </c>
      <c r="I21" s="169" t="s">
        <v>2251</v>
      </c>
      <c r="J21" s="167" t="s">
        <v>78</v>
      </c>
      <c r="K21" s="33"/>
      <c r="L21" s="33"/>
      <c r="M21" s="109"/>
      <c r="N21" s="109"/>
      <c r="O21" s="109">
        <v>0</v>
      </c>
      <c r="P21" s="109">
        <v>0</v>
      </c>
      <c r="Q21" s="116"/>
      <c r="R21" s="109"/>
      <c r="S21" s="97" t="s">
        <v>90</v>
      </c>
      <c r="T21" s="97" t="s">
        <v>80</v>
      </c>
      <c r="U21" s="97" t="s">
        <v>81</v>
      </c>
      <c r="V21" s="97" t="s">
        <v>98</v>
      </c>
      <c r="W21" s="97" t="s">
        <v>78</v>
      </c>
      <c r="X21" s="97" t="s">
        <v>78</v>
      </c>
      <c r="Y21" s="164"/>
      <c r="Z21" s="97" t="s">
        <v>83</v>
      </c>
      <c r="AA21" s="32" t="s">
        <v>2252</v>
      </c>
      <c r="AB21" s="3">
        <v>75000000</v>
      </c>
      <c r="AC21" s="5">
        <v>1470</v>
      </c>
      <c r="AD21" s="4">
        <v>45377</v>
      </c>
      <c r="AE21" s="3">
        <v>15000000</v>
      </c>
      <c r="AF21" s="5">
        <v>2152</v>
      </c>
      <c r="AG21" s="4">
        <v>45435</v>
      </c>
      <c r="AH21" s="7">
        <f>+AB21+AE21</f>
        <v>90000000</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x14ac:dyDescent="0.25">
      <c r="B22" s="168" t="s">
        <v>2198</v>
      </c>
      <c r="C22" s="168" t="s">
        <v>2253</v>
      </c>
      <c r="D22" s="97" t="s">
        <v>72</v>
      </c>
      <c r="E22" s="97" t="s">
        <v>201</v>
      </c>
      <c r="F22" s="327" t="s">
        <v>2253</v>
      </c>
      <c r="G22" s="168" t="s">
        <v>2254</v>
      </c>
      <c r="H22" s="97" t="s">
        <v>76</v>
      </c>
      <c r="I22" s="169" t="s">
        <v>2255</v>
      </c>
      <c r="J22" s="167" t="s">
        <v>78</v>
      </c>
      <c r="K22" s="33"/>
      <c r="L22" s="33"/>
      <c r="M22" s="109"/>
      <c r="N22" s="109"/>
      <c r="O22" s="109">
        <v>0</v>
      </c>
      <c r="P22" s="109">
        <v>0</v>
      </c>
      <c r="Q22" s="116"/>
      <c r="R22" s="109"/>
      <c r="S22" s="97" t="s">
        <v>90</v>
      </c>
      <c r="T22" s="97"/>
      <c r="U22" s="97"/>
      <c r="V22" s="97"/>
      <c r="W22" s="97" t="s">
        <v>78</v>
      </c>
      <c r="X22" s="97" t="s">
        <v>78</v>
      </c>
      <c r="Y22" s="164"/>
      <c r="Z22" s="97" t="s">
        <v>137</v>
      </c>
      <c r="AA22" s="110"/>
      <c r="AB22" s="111"/>
      <c r="AC22" s="112"/>
      <c r="AD22" s="113"/>
      <c r="AE22" s="111"/>
      <c r="AF22" s="112"/>
      <c r="AG22" s="113"/>
      <c r="AH22" s="109"/>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ht="45" x14ac:dyDescent="0.25">
      <c r="B23" s="168" t="s">
        <v>2198</v>
      </c>
      <c r="C23" s="168" t="s">
        <v>2256</v>
      </c>
      <c r="D23" s="97" t="s">
        <v>72</v>
      </c>
      <c r="E23" s="97" t="s">
        <v>201</v>
      </c>
      <c r="F23" s="327" t="s">
        <v>2256</v>
      </c>
      <c r="G23" s="168" t="s">
        <v>2257</v>
      </c>
      <c r="H23" s="97" t="s">
        <v>76</v>
      </c>
      <c r="I23" s="169" t="s">
        <v>2258</v>
      </c>
      <c r="J23" s="167" t="s">
        <v>78</v>
      </c>
      <c r="K23" s="33"/>
      <c r="L23" s="33"/>
      <c r="M23" s="109"/>
      <c r="N23" s="109"/>
      <c r="O23" s="109">
        <v>0</v>
      </c>
      <c r="P23" s="109">
        <v>0</v>
      </c>
      <c r="Q23" s="116"/>
      <c r="R23" s="109"/>
      <c r="S23" s="97" t="s">
        <v>90</v>
      </c>
      <c r="T23" s="97" t="s">
        <v>80</v>
      </c>
      <c r="U23" s="97" t="s">
        <v>81</v>
      </c>
      <c r="V23" s="97" t="s">
        <v>98</v>
      </c>
      <c r="W23" s="97" t="s">
        <v>78</v>
      </c>
      <c r="X23" s="97" t="s">
        <v>78</v>
      </c>
      <c r="Y23" s="164"/>
      <c r="Z23" s="97" t="s">
        <v>83</v>
      </c>
      <c r="AA23" s="32" t="s">
        <v>2259</v>
      </c>
      <c r="AB23" s="3">
        <v>62100000</v>
      </c>
      <c r="AC23" s="5">
        <v>1582</v>
      </c>
      <c r="AD23" s="4">
        <v>45394</v>
      </c>
      <c r="AE23" s="3">
        <v>12420000</v>
      </c>
      <c r="AF23" s="5">
        <v>2152</v>
      </c>
      <c r="AG23" s="4">
        <v>45435</v>
      </c>
      <c r="AH23" s="7">
        <f>+AB23+AE23</f>
        <v>74520000</v>
      </c>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x14ac:dyDescent="0.25">
      <c r="B24" s="165" t="s">
        <v>2198</v>
      </c>
      <c r="C24" s="165" t="s">
        <v>2207</v>
      </c>
      <c r="D24" s="97" t="s">
        <v>85</v>
      </c>
      <c r="E24" s="97" t="s">
        <v>86</v>
      </c>
      <c r="F24" s="165" t="s">
        <v>2260</v>
      </c>
      <c r="G24" s="123"/>
      <c r="H24" s="97" t="s">
        <v>96</v>
      </c>
      <c r="I24" s="124"/>
      <c r="J24" s="167" t="s">
        <v>78</v>
      </c>
      <c r="K24" s="33"/>
      <c r="L24" s="33"/>
      <c r="M24" s="109"/>
      <c r="N24" s="109"/>
      <c r="O24" s="109">
        <v>0</v>
      </c>
      <c r="P24" s="109">
        <v>0</v>
      </c>
      <c r="Q24" s="116"/>
      <c r="R24" s="109"/>
      <c r="S24" s="97" t="s">
        <v>90</v>
      </c>
      <c r="T24" s="97"/>
      <c r="U24" s="97"/>
      <c r="V24" s="97"/>
      <c r="W24" s="97" t="s">
        <v>90</v>
      </c>
      <c r="X24" s="97" t="s">
        <v>79</v>
      </c>
      <c r="Y24" s="164"/>
      <c r="Z24" s="97"/>
      <c r="AA24" s="110"/>
      <c r="AB24" s="111"/>
      <c r="AC24" s="112"/>
      <c r="AD24" s="113"/>
      <c r="AE24" s="111"/>
      <c r="AF24" s="112"/>
      <c r="AG24" s="113"/>
      <c r="AH24" s="109"/>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165" t="s">
        <v>2198</v>
      </c>
      <c r="C25" s="165" t="s">
        <v>2207</v>
      </c>
      <c r="D25" s="97" t="s">
        <v>85</v>
      </c>
      <c r="E25" s="97" t="s">
        <v>93</v>
      </c>
      <c r="F25" s="165" t="s">
        <v>2261</v>
      </c>
      <c r="G25" s="123"/>
      <c r="H25" s="97" t="s">
        <v>96</v>
      </c>
      <c r="I25" s="124"/>
      <c r="J25" s="167" t="s">
        <v>304</v>
      </c>
      <c r="K25" s="33"/>
      <c r="L25" s="33"/>
      <c r="M25" s="109"/>
      <c r="N25" s="109"/>
      <c r="O25" s="109">
        <v>0</v>
      </c>
      <c r="P25" s="109">
        <v>556508169</v>
      </c>
      <c r="Q25" s="116"/>
      <c r="R25" s="109"/>
      <c r="S25" s="97" t="s">
        <v>90</v>
      </c>
      <c r="T25" s="97"/>
      <c r="U25" s="97"/>
      <c r="V25" s="97"/>
      <c r="W25" s="97" t="s">
        <v>79</v>
      </c>
      <c r="X25" s="97" t="s">
        <v>79</v>
      </c>
      <c r="Y25" s="164"/>
      <c r="Z25" s="97"/>
      <c r="AA25" s="110"/>
      <c r="AB25" s="111"/>
      <c r="AC25" s="112"/>
      <c r="AD25" s="113"/>
      <c r="AE25" s="111"/>
      <c r="AF25" s="112"/>
      <c r="AG25" s="113"/>
      <c r="AH25" s="109"/>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t="s">
        <v>2262</v>
      </c>
    </row>
    <row r="26" spans="2:68" s="121" customFormat="1" ht="30" x14ac:dyDescent="0.25">
      <c r="B26" s="165" t="s">
        <v>2198</v>
      </c>
      <c r="C26" s="165" t="s">
        <v>2207</v>
      </c>
      <c r="D26" s="97" t="s">
        <v>85</v>
      </c>
      <c r="E26" s="97" t="s">
        <v>86</v>
      </c>
      <c r="F26" s="165" t="s">
        <v>2263</v>
      </c>
      <c r="G26" s="123"/>
      <c r="H26" s="97" t="s">
        <v>96</v>
      </c>
      <c r="I26" s="124"/>
      <c r="J26" s="167" t="s">
        <v>78</v>
      </c>
      <c r="K26" s="33"/>
      <c r="L26" s="33"/>
      <c r="M26" s="109"/>
      <c r="N26" s="109"/>
      <c r="O26" s="109">
        <v>0</v>
      </c>
      <c r="P26" s="109">
        <v>0</v>
      </c>
      <c r="Q26" s="116"/>
      <c r="R26" s="109"/>
      <c r="S26" s="97"/>
      <c r="T26" s="97"/>
      <c r="U26" s="97"/>
      <c r="V26" s="97"/>
      <c r="W26" s="97" t="s">
        <v>79</v>
      </c>
      <c r="X26" s="97" t="s">
        <v>79</v>
      </c>
      <c r="Y26" s="164"/>
      <c r="Z26" s="97"/>
      <c r="AA26" s="110"/>
      <c r="AB26" s="111"/>
      <c r="AC26" s="112"/>
      <c r="AD26" s="113"/>
      <c r="AE26" s="111"/>
      <c r="AF26" s="112"/>
      <c r="AG26" s="113"/>
      <c r="AH26" s="109"/>
      <c r="AI26" s="114"/>
      <c r="AJ26" s="114"/>
      <c r="AK26" s="114"/>
      <c r="AL26" s="109"/>
      <c r="AM26" s="114"/>
      <c r="AN26" s="114"/>
      <c r="AO26" s="114"/>
      <c r="AP26" s="109"/>
      <c r="AQ26" s="113"/>
      <c r="AR26" s="113"/>
      <c r="AS26" s="109"/>
      <c r="AT26" s="115"/>
      <c r="AU26" s="109"/>
      <c r="AV26" s="116"/>
      <c r="AW26" s="117"/>
      <c r="AX26" s="118"/>
      <c r="AY26" s="109"/>
      <c r="AZ26" s="117"/>
      <c r="BA26" s="117"/>
      <c r="BB26" s="117"/>
      <c r="BC26" s="114"/>
      <c r="BD26" s="109"/>
      <c r="BE26" s="117"/>
      <c r="BF26" s="117"/>
      <c r="BG26" s="118"/>
      <c r="BH26" s="109"/>
      <c r="BI26" s="117"/>
      <c r="BJ26" s="119"/>
      <c r="BK26" s="117"/>
      <c r="BL26" s="117"/>
      <c r="BM26" s="109"/>
      <c r="BN26" s="120"/>
      <c r="BO26" s="109"/>
      <c r="BP26" s="110"/>
    </row>
    <row r="27" spans="2:68" s="121" customFormat="1" ht="30" x14ac:dyDescent="0.25">
      <c r="B27" s="165" t="s">
        <v>2198</v>
      </c>
      <c r="C27" s="96" t="s">
        <v>2199</v>
      </c>
      <c r="D27" s="97" t="s">
        <v>85</v>
      </c>
      <c r="E27" s="97" t="s">
        <v>93</v>
      </c>
      <c r="F27" s="165" t="s">
        <v>2264</v>
      </c>
      <c r="G27" s="123"/>
      <c r="H27" s="97" t="s">
        <v>96</v>
      </c>
      <c r="I27" s="124"/>
      <c r="J27" s="167" t="s">
        <v>78</v>
      </c>
      <c r="K27" s="33"/>
      <c r="L27" s="33"/>
      <c r="M27" s="109"/>
      <c r="N27" s="109"/>
      <c r="O27" s="109">
        <v>0</v>
      </c>
      <c r="P27" s="109">
        <v>0</v>
      </c>
      <c r="Q27" s="116"/>
      <c r="R27" s="109"/>
      <c r="S27" s="97"/>
      <c r="T27" s="97"/>
      <c r="U27" s="97"/>
      <c r="V27" s="97"/>
      <c r="W27" s="97" t="s">
        <v>79</v>
      </c>
      <c r="X27" s="97" t="s">
        <v>79</v>
      </c>
      <c r="Y27" s="164"/>
      <c r="Z27" s="97"/>
      <c r="AA27" s="110"/>
      <c r="AB27" s="111"/>
      <c r="AC27" s="112"/>
      <c r="AD27" s="113"/>
      <c r="AE27" s="111"/>
      <c r="AF27" s="112"/>
      <c r="AG27" s="113"/>
      <c r="AH27" s="109"/>
      <c r="AI27" s="114"/>
      <c r="AJ27" s="114"/>
      <c r="AK27" s="114"/>
      <c r="AL27" s="109"/>
      <c r="AM27" s="114"/>
      <c r="AN27" s="114"/>
      <c r="AO27" s="114"/>
      <c r="AP27" s="109"/>
      <c r="AQ27" s="113"/>
      <c r="AR27" s="113"/>
      <c r="AS27" s="109"/>
      <c r="AT27" s="115"/>
      <c r="AU27" s="109"/>
      <c r="AV27" s="116"/>
      <c r="AW27" s="117"/>
      <c r="AX27" s="118"/>
      <c r="AY27" s="109"/>
      <c r="AZ27" s="117"/>
      <c r="BA27" s="117"/>
      <c r="BB27" s="117"/>
      <c r="BC27" s="114"/>
      <c r="BD27" s="109"/>
      <c r="BE27" s="117"/>
      <c r="BF27" s="117"/>
      <c r="BG27" s="118"/>
      <c r="BH27" s="109"/>
      <c r="BI27" s="117"/>
      <c r="BJ27" s="119"/>
      <c r="BK27" s="117"/>
      <c r="BL27" s="117"/>
      <c r="BM27" s="109"/>
      <c r="BN27" s="120"/>
      <c r="BO27" s="109"/>
      <c r="BP27" s="110"/>
    </row>
    <row r="28" spans="2:68" s="1" customFormat="1" ht="30" x14ac:dyDescent="0.25">
      <c r="B28" s="93" t="s">
        <v>2198</v>
      </c>
      <c r="C28" s="93" t="s">
        <v>2207</v>
      </c>
      <c r="D28" s="33" t="s">
        <v>110</v>
      </c>
      <c r="E28" s="33" t="s">
        <v>111</v>
      </c>
      <c r="F28" s="93" t="s">
        <v>2265</v>
      </c>
      <c r="G28" s="93" t="s">
        <v>2266</v>
      </c>
      <c r="H28" s="33" t="s">
        <v>114</v>
      </c>
      <c r="I28" s="94" t="s">
        <v>2267</v>
      </c>
      <c r="J28" s="167" t="s">
        <v>78</v>
      </c>
      <c r="K28" s="33"/>
      <c r="L28" s="33"/>
      <c r="M28" s="109"/>
      <c r="N28" s="109"/>
      <c r="O28" s="109">
        <v>0</v>
      </c>
      <c r="P28" s="109">
        <v>0</v>
      </c>
      <c r="Q28" s="116"/>
      <c r="R28" s="109"/>
      <c r="S28" s="33" t="s">
        <v>90</v>
      </c>
      <c r="T28" s="33" t="s">
        <v>80</v>
      </c>
      <c r="U28" s="97" t="s">
        <v>81</v>
      </c>
      <c r="V28" s="97" t="s">
        <v>98</v>
      </c>
      <c r="W28" s="97" t="s">
        <v>78</v>
      </c>
      <c r="X28" s="97" t="s">
        <v>78</v>
      </c>
      <c r="Y28" s="132"/>
      <c r="Z28" s="33" t="s">
        <v>83</v>
      </c>
      <c r="AA28" s="32" t="s">
        <v>2268</v>
      </c>
      <c r="AB28" s="3">
        <f>131092141+196856689.77</f>
        <v>327948830.76999998</v>
      </c>
      <c r="AC28" s="5">
        <v>1034</v>
      </c>
      <c r="AD28" s="4">
        <v>45362</v>
      </c>
      <c r="AE28" s="3">
        <v>0</v>
      </c>
      <c r="AF28" s="5">
        <v>1034</v>
      </c>
      <c r="AG28" s="4">
        <v>45362</v>
      </c>
      <c r="AH28" s="7">
        <f>+AB28+AE28</f>
        <v>327948830.76999998</v>
      </c>
      <c r="AI28" s="27"/>
      <c r="AJ28" s="27"/>
      <c r="AK28" s="27"/>
      <c r="AL28" s="7"/>
      <c r="AM28" s="114"/>
      <c r="AN28" s="27"/>
      <c r="AO28" s="27"/>
      <c r="AP28" s="7"/>
      <c r="AQ28" s="4"/>
      <c r="AR28" s="4"/>
      <c r="AS28" s="7"/>
      <c r="AT28" s="9"/>
      <c r="AU28" s="7"/>
      <c r="AV28" s="18"/>
      <c r="AW28" s="17"/>
      <c r="AX28" s="31"/>
      <c r="AY28" s="7"/>
      <c r="AZ28" s="17"/>
      <c r="BA28" s="17"/>
      <c r="BB28" s="17"/>
      <c r="BC28" s="27"/>
      <c r="BD28" s="7"/>
      <c r="BE28" s="17"/>
      <c r="BF28" s="17"/>
      <c r="BG28" s="31"/>
      <c r="BH28" s="7"/>
      <c r="BI28" s="17"/>
      <c r="BJ28" s="52"/>
      <c r="BK28" s="17"/>
      <c r="BL28" s="17"/>
      <c r="BM28" s="7"/>
      <c r="BN28" s="53"/>
      <c r="BO28" s="7"/>
      <c r="BP28" s="32"/>
    </row>
    <row r="29" spans="2:68" s="1" customFormat="1" x14ac:dyDescent="0.25">
      <c r="B29" s="77" t="s">
        <v>2198</v>
      </c>
      <c r="C29" s="77" t="s">
        <v>2269</v>
      </c>
      <c r="D29" s="33" t="s">
        <v>72</v>
      </c>
      <c r="E29" s="33" t="s">
        <v>201</v>
      </c>
      <c r="F29" s="326" t="s">
        <v>2269</v>
      </c>
      <c r="G29" s="71"/>
      <c r="H29" s="95"/>
      <c r="I29" s="78"/>
      <c r="J29" s="167" t="s">
        <v>78</v>
      </c>
      <c r="K29" s="33"/>
      <c r="L29" s="33"/>
      <c r="M29" s="109"/>
      <c r="N29" s="109"/>
      <c r="O29" s="7">
        <v>0</v>
      </c>
      <c r="P29" s="7">
        <v>0</v>
      </c>
      <c r="Q29" s="116"/>
      <c r="R29" s="109"/>
      <c r="S29" s="33"/>
      <c r="T29" s="33"/>
      <c r="U29" s="33"/>
      <c r="V29" s="33"/>
      <c r="W29" s="33"/>
      <c r="X29" s="33"/>
      <c r="Y29" s="132"/>
      <c r="Z29" s="33"/>
      <c r="AA29" s="32"/>
      <c r="AB29" s="3"/>
      <c r="AC29" s="28"/>
      <c r="AD29" s="4"/>
      <c r="AE29" s="3"/>
      <c r="AF29" s="28"/>
      <c r="AG29" s="4"/>
      <c r="AH29" s="7"/>
      <c r="AI29" s="27"/>
      <c r="AJ29" s="27"/>
      <c r="AK29" s="27"/>
      <c r="AL29" s="7"/>
      <c r="AM29" s="114"/>
      <c r="AN29" s="27"/>
      <c r="AO29" s="27"/>
      <c r="AP29" s="7"/>
      <c r="AQ29" s="4"/>
      <c r="AR29" s="4"/>
      <c r="AS29" s="7"/>
      <c r="AT29" s="9"/>
      <c r="AU29" s="7"/>
      <c r="AV29" s="18"/>
      <c r="AW29" s="17"/>
      <c r="AX29" s="31"/>
      <c r="AY29" s="7"/>
      <c r="AZ29" s="17"/>
      <c r="BA29" s="17"/>
      <c r="BB29" s="17"/>
      <c r="BC29" s="27"/>
      <c r="BD29" s="7"/>
      <c r="BE29" s="17"/>
      <c r="BF29" s="17"/>
      <c r="BG29" s="31"/>
      <c r="BH29" s="7"/>
      <c r="BI29" s="17"/>
      <c r="BJ29" s="52"/>
      <c r="BK29" s="17"/>
      <c r="BL29" s="17"/>
      <c r="BM29" s="7"/>
      <c r="BN29" s="53"/>
      <c r="BO29" s="7"/>
      <c r="BP29" s="32"/>
    </row>
    <row r="30" spans="2:68" s="1" customFormat="1" x14ac:dyDescent="0.25">
      <c r="B30" s="54"/>
      <c r="C30" s="54"/>
      <c r="D30" s="33"/>
      <c r="E30" s="33"/>
      <c r="F30" s="72"/>
      <c r="G30" s="72"/>
      <c r="H30" s="33"/>
      <c r="I30" s="77"/>
      <c r="J30" s="51"/>
      <c r="K30" s="33"/>
      <c r="L30" s="33"/>
      <c r="M30" s="109"/>
      <c r="N30" s="109"/>
      <c r="O30" s="7"/>
      <c r="P30" s="7"/>
      <c r="Q30" s="116"/>
      <c r="R30" s="109"/>
      <c r="S30" s="33"/>
      <c r="T30" s="33"/>
      <c r="U30" s="33"/>
      <c r="V30" s="33"/>
      <c r="W30" s="33"/>
      <c r="X30" s="33"/>
      <c r="Y30" s="132"/>
      <c r="Z30" s="33"/>
      <c r="AA30" s="32"/>
      <c r="AB30" s="3"/>
      <c r="AC30" s="28"/>
      <c r="AD30" s="4"/>
      <c r="AE30" s="3"/>
      <c r="AF30" s="28"/>
      <c r="AG30" s="4"/>
      <c r="AH30" s="7"/>
      <c r="AI30" s="27"/>
      <c r="AJ30" s="27"/>
      <c r="AK30" s="27"/>
      <c r="AL30" s="7"/>
      <c r="AM30" s="27"/>
      <c r="AN30" s="27"/>
      <c r="AO30" s="27"/>
      <c r="AP30" s="7"/>
      <c r="AQ30" s="4"/>
      <c r="AR30" s="4"/>
      <c r="AS30" s="7"/>
      <c r="AT30" s="9"/>
      <c r="AU30" s="7"/>
      <c r="AV30" s="18"/>
      <c r="AW30" s="17"/>
      <c r="AX30" s="31"/>
      <c r="AY30" s="7"/>
      <c r="AZ30" s="17"/>
      <c r="BA30" s="17"/>
      <c r="BB30" s="17"/>
      <c r="BC30" s="27"/>
      <c r="BD30" s="7"/>
      <c r="BE30" s="17"/>
      <c r="BF30" s="17"/>
      <c r="BG30" s="31"/>
      <c r="BH30" s="7"/>
      <c r="BI30" s="17"/>
      <c r="BJ30" s="52"/>
      <c r="BK30" s="17"/>
      <c r="BL30" s="17"/>
      <c r="BM30" s="7"/>
      <c r="BN30" s="53"/>
      <c r="BO30" s="7"/>
      <c r="BP30" s="32"/>
    </row>
    <row r="31" spans="2:68" s="1" customFormat="1" x14ac:dyDescent="0.25">
      <c r="B31" s="54"/>
      <c r="C31" s="54"/>
      <c r="D31" s="33"/>
      <c r="E31" s="33"/>
      <c r="F31" s="72"/>
      <c r="G31" s="72"/>
      <c r="H31" s="33"/>
      <c r="I31" s="77"/>
      <c r="J31" s="51"/>
      <c r="K31" s="33"/>
      <c r="L31" s="33"/>
      <c r="M31" s="109"/>
      <c r="N31" s="109"/>
      <c r="O31" s="7"/>
      <c r="P31" s="7"/>
      <c r="Q31" s="116"/>
      <c r="R31" s="109"/>
      <c r="S31" s="33"/>
      <c r="T31" s="33"/>
      <c r="U31" s="33"/>
      <c r="V31" s="33"/>
      <c r="W31" s="33"/>
      <c r="X31" s="33"/>
      <c r="Y31" s="132"/>
      <c r="Z31" s="33"/>
      <c r="AA31" s="32"/>
      <c r="AB31" s="3"/>
      <c r="AC31" s="28"/>
      <c r="AD31" s="4"/>
      <c r="AE31" s="3"/>
      <c r="AF31" s="28"/>
      <c r="AG31" s="4"/>
      <c r="AH31" s="7"/>
      <c r="AI31" s="27"/>
      <c r="AJ31" s="27"/>
      <c r="AK31" s="27"/>
      <c r="AL31" s="7"/>
      <c r="AM31" s="27"/>
      <c r="AN31" s="27"/>
      <c r="AO31" s="27"/>
      <c r="AP31" s="7"/>
      <c r="AQ31" s="4"/>
      <c r="AR31" s="4"/>
      <c r="AS31" s="7"/>
      <c r="AT31" s="9"/>
      <c r="AU31" s="7"/>
      <c r="AV31" s="18"/>
      <c r="AW31" s="17"/>
      <c r="AX31" s="31"/>
      <c r="AY31" s="7"/>
      <c r="AZ31" s="17"/>
      <c r="BA31" s="17"/>
      <c r="BB31" s="17"/>
      <c r="BC31" s="27"/>
      <c r="BD31" s="7"/>
      <c r="BE31" s="17"/>
      <c r="BF31" s="17"/>
      <c r="BG31" s="31"/>
      <c r="BH31" s="7"/>
      <c r="BI31" s="17"/>
      <c r="BJ31" s="52"/>
      <c r="BK31" s="17"/>
      <c r="BL31" s="17"/>
      <c r="BM31" s="7"/>
      <c r="BN31" s="53"/>
      <c r="BO31" s="7"/>
      <c r="BP31" s="32"/>
    </row>
    <row r="32" spans="2:68" s="1" customFormat="1" x14ac:dyDescent="0.25">
      <c r="B32" s="54"/>
      <c r="C32" s="54"/>
      <c r="D32" s="33"/>
      <c r="E32" s="33"/>
      <c r="F32" s="72"/>
      <c r="G32" s="72"/>
      <c r="H32" s="33"/>
      <c r="I32" s="77"/>
      <c r="J32" s="51"/>
      <c r="K32" s="33"/>
      <c r="L32" s="33"/>
      <c r="M32" s="109"/>
      <c r="N32" s="109"/>
      <c r="O32" s="7"/>
      <c r="P32" s="7"/>
      <c r="Q32" s="116"/>
      <c r="R32" s="109"/>
      <c r="S32" s="33"/>
      <c r="T32" s="33"/>
      <c r="U32" s="33"/>
      <c r="V32" s="33"/>
      <c r="W32" s="33"/>
      <c r="X32" s="33"/>
      <c r="Y32" s="132"/>
      <c r="Z32" s="33"/>
      <c r="AA32" s="32"/>
      <c r="AB32" s="3"/>
      <c r="AC32" s="28"/>
      <c r="AD32" s="4"/>
      <c r="AE32" s="3"/>
      <c r="AF32" s="28"/>
      <c r="AG32" s="4"/>
      <c r="AH32" s="7"/>
      <c r="AI32" s="27"/>
      <c r="AJ32" s="27"/>
      <c r="AK32" s="27"/>
      <c r="AL32" s="7"/>
      <c r="AM32" s="27"/>
      <c r="AN32" s="27"/>
      <c r="AO32" s="27"/>
      <c r="AP32" s="7"/>
      <c r="AQ32" s="4"/>
      <c r="AR32" s="4"/>
      <c r="AS32" s="7"/>
      <c r="AT32" s="9"/>
      <c r="AU32" s="7"/>
      <c r="AV32" s="18"/>
      <c r="AW32" s="17"/>
      <c r="AX32" s="31"/>
      <c r="AY32" s="7"/>
      <c r="AZ32" s="17"/>
      <c r="BA32" s="17"/>
      <c r="BB32" s="17"/>
      <c r="BC32" s="27"/>
      <c r="BD32" s="7"/>
      <c r="BE32" s="17"/>
      <c r="BF32" s="17"/>
      <c r="BG32" s="31"/>
      <c r="BH32" s="7"/>
      <c r="BI32" s="17"/>
      <c r="BJ32" s="52"/>
      <c r="BK32" s="17"/>
      <c r="BL32" s="17"/>
      <c r="BM32" s="7"/>
      <c r="BN32" s="53"/>
      <c r="BO32" s="7"/>
      <c r="BP32" s="32"/>
    </row>
    <row r="33" spans="17:18" x14ac:dyDescent="0.25">
      <c r="Q33" s="116"/>
      <c r="R33" s="109"/>
    </row>
    <row r="34" spans="17:18" x14ac:dyDescent="0.25">
      <c r="Q34" s="116"/>
      <c r="R34" s="109"/>
    </row>
    <row r="35" spans="17:18" x14ac:dyDescent="0.25">
      <c r="Q35" s="116"/>
      <c r="R35" s="109"/>
    </row>
    <row r="36" spans="17:18" x14ac:dyDescent="0.25"/>
    <row r="37" spans="17:18" x14ac:dyDescent="0.25"/>
    <row r="38" spans="17:18" x14ac:dyDescent="0.25"/>
    <row r="39" spans="17:18" x14ac:dyDescent="0.25"/>
    <row r="40" spans="17:18" x14ac:dyDescent="0.25"/>
    <row r="41" spans="17:18" x14ac:dyDescent="0.25"/>
    <row r="42" spans="17:18" x14ac:dyDescent="0.25"/>
    <row r="43" spans="17:18" x14ac:dyDescent="0.25"/>
    <row r="44" spans="17:18" x14ac:dyDescent="0.25"/>
    <row r="45" spans="17:18" x14ac:dyDescent="0.25"/>
    <row r="46" spans="17:18" x14ac:dyDescent="0.25"/>
    <row r="47" spans="17:18" x14ac:dyDescent="0.25"/>
    <row r="48" spans="17:1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sheetData>
  <autoFilter ref="B5:BR29" xr:uid="{00000000-0009-0000-0000-000015000000}"/>
  <mergeCells count="5">
    <mergeCell ref="B4:I4"/>
    <mergeCell ref="AB3:AI3"/>
    <mergeCell ref="AJ3:AU3"/>
    <mergeCell ref="AV3:BN3"/>
    <mergeCell ref="J4:R4"/>
  </mergeCells>
  <dataValidations count="17">
    <dataValidation type="list" allowBlank="1" showInputMessage="1" showErrorMessage="1" sqref="J30:J32" xr:uid="{00000000-0002-0000-1500-000000000000}">
      <formula1>"NO APLICA, HACINAMIENTO, MALAS CONDICIONES DE LA INFRAESTRUCUTRA, RIESGOS EN LA INFRAESTRUCTURA, POR SOLICITUD DEL PROPIETARIO, TRASLADO A SEDE PROPIA."</formula1>
    </dataValidation>
    <dataValidation type="list" allowBlank="1" showInputMessage="1" showErrorMessage="1" sqref="E11:E32" xr:uid="{00000000-0002-0000-1500-000001000000}">
      <formula1>"CDI, HI, CAE, CIP, CETRA, INTERNADO RAJ, CASAS POSTINSTITUCIONALES, CZ, REGIONAL, UNIDAD DE SERVICIO, CASA ATRAPASUEÑOS"</formula1>
    </dataValidation>
    <dataValidation type="list" allowBlank="1" showInputMessage="1" showErrorMessage="1" sqref="D11:D32" xr:uid="{00000000-0002-0000-1500-000002000000}">
      <formula1>"SRPA, PRIMERA INFANCIA, SEDES ADMINISTRATIVAS,ADOLESCENCIA Y JUVENTUD"</formula1>
    </dataValidation>
    <dataValidation type="list" allowBlank="1" showInputMessage="1" showErrorMessage="1" sqref="H6:H32" xr:uid="{00000000-0002-0000-1500-000003000000}">
      <formula1>"PROPIA, ARRIENDO, COMODATO"</formula1>
    </dataValidation>
    <dataValidation type="list" allowBlank="1" showInputMessage="1" showErrorMessage="1" sqref="T6:T32" xr:uid="{00000000-0002-0000-1500-000004000000}">
      <formula1>"BAJO, MEDIO, ALTO"</formula1>
    </dataValidation>
    <dataValidation type="list" allowBlank="1" showInputMessage="1" showErrorMessage="1" sqref="BL6:BL32 W6:X32 BB6:BB32" xr:uid="{00000000-0002-0000-1500-000005000000}">
      <formula1>"SI, NO, NO APLICA"</formula1>
    </dataValidation>
    <dataValidation type="list" allowBlank="1" showInputMessage="1" showErrorMessage="1" sqref="S6:S32 K6:L32" xr:uid="{00000000-0002-0000-1500-000006000000}">
      <formula1>"SI, NO"</formula1>
    </dataValidation>
    <dataValidation type="list" allowBlank="1" showInputMessage="1" showErrorMessage="1" sqref="U6:V32" xr:uid="{00000000-0002-0000-1500-000007000000}">
      <formula1>"MOBILIARIO, ESTUDIOS Y DISEÑOS, REFORZAMIENTO ESTRUCTURAL, MANTENIMIENTOS BASICOS, MANTENIMIENTOS ESPECIALIZADOS, AMPLIACIÓN, MANTENIMIENTOS ELECTRICOS, NINGUNA"</formula1>
    </dataValidation>
    <dataValidation type="list" allowBlank="1" showInputMessage="1" showErrorMessage="1" sqref="Z6:Z32" xr:uid="{00000000-0002-0000-1500-000008000000}">
      <formula1>"FERRETERIA Y TODEROS, REGIONAL (TRASLADO), SEDE NACIONAL, FINDETER, NO REQUIERE, NO PRIORIZADA"</formula1>
    </dataValidation>
    <dataValidation type="list" allowBlank="1" showInputMessage="1" showErrorMessage="1" sqref="AM30:AM32 AI30:AI32" xr:uid="{00000000-0002-0000-1500-000009000000}">
      <formula1>"ESTRUCTURACIÓN, PROCESO DE SELECCIÓN, EJECUCIÓN, TERMINADO"</formula1>
    </dataValidation>
    <dataValidation type="list" allowBlank="1" showInputMessage="1" showErrorMessage="1" sqref="BH6:BH32" xr:uid="{00000000-0002-0000-1500-00000A000000}">
      <formula1>"SI,NO"</formula1>
    </dataValidation>
    <dataValidation type="list" allowBlank="1" showInputMessage="1" showErrorMessage="1" sqref="D6:D10" xr:uid="{00000000-0002-0000-1500-00000B000000}">
      <formula1>"SRPA, PRIMERA INFANCIA, SEDES ADMINISTRATIVAS,ADOLESCENCIA Y JUVENTUD, DIRECCIÓN DE PROTECCIÓN "</formula1>
    </dataValidation>
    <dataValidation type="list" allowBlank="1" showInputMessage="1" showErrorMessage="1" sqref="E6:E10" xr:uid="{00000000-0002-0000-1500-00000C000000}">
      <formula1>"CDI, HI, CAE, CIP, CETRA, INTERNADO RAJ, CASAS POSTINSTITUCIONALES, CZ, REGIONAL, UNIDAD DE SERVICIO, CASA ATRAPASUEÑOS, CASA DE LA MADRE Y EL NIÑO, CETI"</formula1>
    </dataValidation>
    <dataValidation type="list" allowBlank="1" showInputMessage="1" showErrorMessage="1" sqref="AI6:AI29 AM6:AM29" xr:uid="{00000000-0002-0000-1500-00000D000000}">
      <formula1>"ESTRUCTURACIÓN, PROCESO DE SELECCIÓN, EJECUCIÓN, SUSPENDIDO, SUSPENSIVO, TERMINADO"</formula1>
    </dataValidation>
    <dataValidation type="list" allowBlank="1" showInputMessage="1" showErrorMessage="1" sqref="N6:N32" xr:uid="{00000000-0002-0000-1500-00000E000000}">
      <formula1>"NO APLICA, BUSQUEDA INMUEBLE, VISITA, CONCEPTO, MESA TECNICA, REMISIÓN SG, RECURSO TRASLADADO"</formula1>
    </dataValidation>
    <dataValidation type="list" allowBlank="1" showInputMessage="1" showErrorMessage="1" sqref="M6:M32" xr:uid="{00000000-0002-0000-1500-00000F000000}">
      <formula1>"ARRIENDO, ADECUACIÓN, NO APLICA"</formula1>
    </dataValidation>
    <dataValidation type="list" allowBlank="1" showInputMessage="1" showErrorMessage="1" sqref="J6:J29" xr:uid="{00000000-0002-0000-1500-000010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B1:BP52"/>
  <sheetViews>
    <sheetView zoomScale="59" zoomScaleNormal="90" workbookViewId="0">
      <pane xSplit="8" topLeftCell="I1" activePane="topRight" state="frozen"/>
      <selection activeCell="G1" sqref="G1"/>
      <selection pane="topRight" activeCell="G1" sqref="G1"/>
    </sheetView>
  </sheetViews>
  <sheetFormatPr baseColWidth="10" defaultColWidth="11.28515625" defaultRowHeight="15" customHeight="1" x14ac:dyDescent="0.25"/>
  <cols>
    <col min="1" max="1" width="3" customWidth="1"/>
    <col min="2" max="2" width="10.7109375" style="2" customWidth="1"/>
    <col min="3" max="3" width="17.28515625" style="2" customWidth="1"/>
    <col min="4" max="4" width="26.7109375" style="2" customWidth="1"/>
    <col min="5" max="5" width="13.28515625" style="2" customWidth="1"/>
    <col min="6" max="6" width="34.7109375" style="2" customWidth="1"/>
    <col min="7" max="7" width="14.7109375" style="2" customWidth="1"/>
    <col min="8" max="8" width="22.28515625" style="2" customWidth="1"/>
    <col min="9" max="9" width="15" style="2" customWidth="1"/>
    <col min="10" max="10" width="24.28515625" style="2" customWidth="1"/>
    <col min="11" max="11" width="14.7109375" style="2" customWidth="1"/>
    <col min="12" max="12" width="21.28515625" style="2" customWidth="1"/>
    <col min="13" max="14" width="14.7109375" style="2" customWidth="1"/>
    <col min="15" max="16" width="30.28515625" style="2" customWidth="1"/>
    <col min="17" max="17" width="22.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168" t="s">
        <v>2270</v>
      </c>
      <c r="C6" s="123" t="s">
        <v>2271</v>
      </c>
      <c r="D6" s="97" t="s">
        <v>85</v>
      </c>
      <c r="E6" s="97" t="s">
        <v>93</v>
      </c>
      <c r="F6" s="168" t="s">
        <v>2272</v>
      </c>
      <c r="G6" s="168" t="s">
        <v>2273</v>
      </c>
      <c r="H6" s="97" t="s">
        <v>76</v>
      </c>
      <c r="I6" s="169">
        <v>2527252</v>
      </c>
      <c r="J6" s="167" t="s">
        <v>78</v>
      </c>
      <c r="K6" s="33" t="s">
        <v>79</v>
      </c>
      <c r="L6" s="33" t="s">
        <v>79</v>
      </c>
      <c r="M6" s="109" t="s">
        <v>78</v>
      </c>
      <c r="N6" s="109" t="s">
        <v>78</v>
      </c>
      <c r="O6" s="109">
        <v>0</v>
      </c>
      <c r="P6" s="109">
        <v>0</v>
      </c>
      <c r="Q6" s="116">
        <v>0</v>
      </c>
      <c r="R6" s="109">
        <v>0</v>
      </c>
      <c r="S6" s="97" t="s">
        <v>90</v>
      </c>
      <c r="T6" s="97" t="s">
        <v>80</v>
      </c>
      <c r="U6" s="97" t="s">
        <v>81</v>
      </c>
      <c r="V6" s="97" t="s">
        <v>98</v>
      </c>
      <c r="W6" s="97" t="s">
        <v>79</v>
      </c>
      <c r="X6" s="97" t="s">
        <v>79</v>
      </c>
      <c r="Y6" s="164"/>
      <c r="Z6" s="97" t="s">
        <v>83</v>
      </c>
      <c r="AA6" s="110" t="s">
        <v>2274</v>
      </c>
      <c r="AB6" s="3">
        <v>56468791.657746002</v>
      </c>
      <c r="AC6" s="5">
        <v>1948</v>
      </c>
      <c r="AD6" s="4">
        <v>45421</v>
      </c>
      <c r="AE6" s="3">
        <v>11293758.33</v>
      </c>
      <c r="AF6" s="5">
        <v>1948</v>
      </c>
      <c r="AG6" s="4">
        <v>45421</v>
      </c>
      <c r="AH6" s="7">
        <f t="shared" ref="AH6:AH48" si="0">+AB6+AE6</f>
        <v>67762549.987746</v>
      </c>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x14ac:dyDescent="0.25">
      <c r="B7" s="96" t="s">
        <v>2270</v>
      </c>
      <c r="C7" s="96" t="s">
        <v>2275</v>
      </c>
      <c r="D7" s="97" t="s">
        <v>72</v>
      </c>
      <c r="E7" s="97" t="s">
        <v>73</v>
      </c>
      <c r="F7" s="325" t="s">
        <v>2276</v>
      </c>
      <c r="G7" s="96" t="s">
        <v>2277</v>
      </c>
      <c r="H7" s="97" t="s">
        <v>76</v>
      </c>
      <c r="I7" s="98" t="s">
        <v>2278</v>
      </c>
      <c r="J7" s="167" t="s">
        <v>78</v>
      </c>
      <c r="K7" s="33" t="s">
        <v>79</v>
      </c>
      <c r="L7" s="33" t="s">
        <v>79</v>
      </c>
      <c r="M7" s="109" t="s">
        <v>78</v>
      </c>
      <c r="N7" s="109" t="s">
        <v>78</v>
      </c>
      <c r="O7" s="109">
        <v>0</v>
      </c>
      <c r="P7" s="109">
        <v>0</v>
      </c>
      <c r="Q7" s="116">
        <v>0</v>
      </c>
      <c r="R7" s="109">
        <v>0</v>
      </c>
      <c r="S7" s="97" t="s">
        <v>90</v>
      </c>
      <c r="T7" s="97" t="s">
        <v>80</v>
      </c>
      <c r="U7" s="97" t="s">
        <v>98</v>
      </c>
      <c r="V7" s="97" t="s">
        <v>141</v>
      </c>
      <c r="W7" s="97" t="s">
        <v>78</v>
      </c>
      <c r="X7" s="97" t="s">
        <v>78</v>
      </c>
      <c r="Y7" s="164"/>
      <c r="Z7" s="97" t="s">
        <v>83</v>
      </c>
      <c r="AA7" s="110" t="s">
        <v>2274</v>
      </c>
      <c r="AB7" s="3">
        <v>148896414.22999999</v>
      </c>
      <c r="AC7" s="5">
        <v>2030</v>
      </c>
      <c r="AD7" s="4">
        <v>45429</v>
      </c>
      <c r="AE7" s="3">
        <v>29779282.850000001</v>
      </c>
      <c r="AF7" s="5">
        <v>2030</v>
      </c>
      <c r="AG7" s="4">
        <v>45429</v>
      </c>
      <c r="AH7" s="7">
        <f t="shared" si="0"/>
        <v>178675697.07999998</v>
      </c>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30" x14ac:dyDescent="0.25">
      <c r="B8" s="96" t="s">
        <v>2270</v>
      </c>
      <c r="C8" s="96" t="s">
        <v>2275</v>
      </c>
      <c r="D8" s="97" t="s">
        <v>85</v>
      </c>
      <c r="E8" s="97" t="s">
        <v>93</v>
      </c>
      <c r="F8" s="96" t="s">
        <v>2275</v>
      </c>
      <c r="G8" s="96" t="s">
        <v>2277</v>
      </c>
      <c r="H8" s="97" t="s">
        <v>76</v>
      </c>
      <c r="I8" s="98">
        <v>24410782</v>
      </c>
      <c r="J8" s="167" t="s">
        <v>78</v>
      </c>
      <c r="K8" s="33" t="s">
        <v>79</v>
      </c>
      <c r="L8" s="33" t="s">
        <v>79</v>
      </c>
      <c r="M8" s="109" t="s">
        <v>78</v>
      </c>
      <c r="N8" s="109" t="s">
        <v>78</v>
      </c>
      <c r="O8" s="109">
        <v>0</v>
      </c>
      <c r="P8" s="109">
        <v>0</v>
      </c>
      <c r="Q8" s="116">
        <v>0</v>
      </c>
      <c r="R8" s="109">
        <v>0</v>
      </c>
      <c r="S8" s="97" t="s">
        <v>90</v>
      </c>
      <c r="T8" s="97" t="s">
        <v>80</v>
      </c>
      <c r="U8" s="97" t="s">
        <v>81</v>
      </c>
      <c r="V8" s="97" t="s">
        <v>98</v>
      </c>
      <c r="W8" s="97" t="s">
        <v>79</v>
      </c>
      <c r="X8" s="97" t="s">
        <v>79</v>
      </c>
      <c r="Y8" s="164"/>
      <c r="Z8" s="97" t="s">
        <v>83</v>
      </c>
      <c r="AA8" s="110" t="s">
        <v>2274</v>
      </c>
      <c r="AB8" s="3">
        <v>69860965.646699995</v>
      </c>
      <c r="AC8" s="5">
        <v>1948</v>
      </c>
      <c r="AD8" s="4">
        <v>45421</v>
      </c>
      <c r="AE8" s="3">
        <v>13972193.130000001</v>
      </c>
      <c r="AF8" s="5">
        <v>1948</v>
      </c>
      <c r="AG8" s="4">
        <v>45421</v>
      </c>
      <c r="AH8" s="7">
        <f t="shared" si="0"/>
        <v>83833158.77669999</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ht="30" x14ac:dyDescent="0.25">
      <c r="B9" s="168" t="s">
        <v>2270</v>
      </c>
      <c r="C9" s="168" t="s">
        <v>2279</v>
      </c>
      <c r="D9" s="97" t="s">
        <v>85</v>
      </c>
      <c r="E9" s="97" t="s">
        <v>86</v>
      </c>
      <c r="F9" s="168" t="s">
        <v>2280</v>
      </c>
      <c r="G9" s="168" t="s">
        <v>2281</v>
      </c>
      <c r="H9" s="97" t="s">
        <v>76</v>
      </c>
      <c r="I9" s="169" t="s">
        <v>2282</v>
      </c>
      <c r="J9" s="167" t="s">
        <v>78</v>
      </c>
      <c r="K9" s="33" t="s">
        <v>79</v>
      </c>
      <c r="L9" s="33" t="s">
        <v>79</v>
      </c>
      <c r="M9" s="109" t="s">
        <v>78</v>
      </c>
      <c r="N9" s="109" t="s">
        <v>78</v>
      </c>
      <c r="O9" s="109">
        <v>0</v>
      </c>
      <c r="P9" s="109">
        <v>0</v>
      </c>
      <c r="Q9" s="116">
        <v>0</v>
      </c>
      <c r="R9" s="109">
        <v>0</v>
      </c>
      <c r="S9" s="97" t="s">
        <v>90</v>
      </c>
      <c r="T9" s="97" t="s">
        <v>91</v>
      </c>
      <c r="U9" s="97" t="s">
        <v>81</v>
      </c>
      <c r="V9" s="97" t="s">
        <v>98</v>
      </c>
      <c r="W9" s="97" t="s">
        <v>90</v>
      </c>
      <c r="X9" s="97" t="s">
        <v>79</v>
      </c>
      <c r="Y9" s="164">
        <v>45443</v>
      </c>
      <c r="Z9" s="97" t="s">
        <v>83</v>
      </c>
      <c r="AA9" s="110" t="s">
        <v>81</v>
      </c>
      <c r="AB9" s="111">
        <v>230000000</v>
      </c>
      <c r="AC9" s="5">
        <v>1871</v>
      </c>
      <c r="AD9" s="113">
        <v>45411</v>
      </c>
      <c r="AE9" s="111">
        <v>0</v>
      </c>
      <c r="AF9" s="112"/>
      <c r="AG9" s="113"/>
      <c r="AH9" s="7">
        <f t="shared" si="0"/>
        <v>230000000</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x14ac:dyDescent="0.25">
      <c r="B10" s="96" t="s">
        <v>2270</v>
      </c>
      <c r="C10" s="96" t="s">
        <v>2279</v>
      </c>
      <c r="D10" s="97" t="s">
        <v>72</v>
      </c>
      <c r="E10" s="97" t="s">
        <v>201</v>
      </c>
      <c r="F10" s="96" t="s">
        <v>2283</v>
      </c>
      <c r="G10" s="96" t="s">
        <v>2281</v>
      </c>
      <c r="H10" s="97" t="s">
        <v>76</v>
      </c>
      <c r="I10" s="98" t="s">
        <v>2282</v>
      </c>
      <c r="J10" s="167" t="s">
        <v>78</v>
      </c>
      <c r="K10" s="33" t="s">
        <v>79</v>
      </c>
      <c r="L10" s="33" t="s">
        <v>79</v>
      </c>
      <c r="M10" s="109" t="s">
        <v>78</v>
      </c>
      <c r="N10" s="109" t="s">
        <v>78</v>
      </c>
      <c r="O10" s="109">
        <v>0</v>
      </c>
      <c r="P10" s="109">
        <v>0</v>
      </c>
      <c r="Q10" s="116">
        <v>0</v>
      </c>
      <c r="R10" s="109">
        <v>0</v>
      </c>
      <c r="S10" s="97" t="s">
        <v>90</v>
      </c>
      <c r="T10" s="97"/>
      <c r="U10" s="97"/>
      <c r="V10" s="97"/>
      <c r="W10" s="97"/>
      <c r="X10" s="97"/>
      <c r="Y10" s="164"/>
      <c r="Z10" s="97"/>
      <c r="AA10" s="110"/>
      <c r="AB10" s="111"/>
      <c r="AC10" s="112"/>
      <c r="AD10" s="113"/>
      <c r="AE10" s="111"/>
      <c r="AF10" s="112"/>
      <c r="AG10" s="113"/>
      <c r="AH10" s="7">
        <f t="shared" si="0"/>
        <v>0</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x14ac:dyDescent="0.25">
      <c r="B11" s="96" t="s">
        <v>2270</v>
      </c>
      <c r="C11" s="96" t="s">
        <v>2284</v>
      </c>
      <c r="D11" s="97" t="s">
        <v>85</v>
      </c>
      <c r="E11" s="97" t="s">
        <v>93</v>
      </c>
      <c r="F11" s="96" t="s">
        <v>2285</v>
      </c>
      <c r="G11" s="96" t="s">
        <v>2286</v>
      </c>
      <c r="H11" s="97" t="s">
        <v>76</v>
      </c>
      <c r="I11" s="98">
        <v>2481264</v>
      </c>
      <c r="J11" s="167" t="s">
        <v>78</v>
      </c>
      <c r="K11" s="33" t="s">
        <v>79</v>
      </c>
      <c r="L11" s="33" t="s">
        <v>79</v>
      </c>
      <c r="M11" s="109" t="s">
        <v>78</v>
      </c>
      <c r="N11" s="109" t="s">
        <v>78</v>
      </c>
      <c r="O11" s="109">
        <v>0</v>
      </c>
      <c r="P11" s="109">
        <v>0</v>
      </c>
      <c r="Q11" s="116">
        <v>0</v>
      </c>
      <c r="R11" s="109">
        <v>0</v>
      </c>
      <c r="S11" s="97" t="s">
        <v>90</v>
      </c>
      <c r="T11" s="97"/>
      <c r="U11" s="97"/>
      <c r="V11" s="97"/>
      <c r="W11" s="97"/>
      <c r="X11" s="97" t="s">
        <v>79</v>
      </c>
      <c r="Y11" s="164"/>
      <c r="Z11" s="97"/>
      <c r="AA11" s="110"/>
      <c r="AB11" s="111"/>
      <c r="AC11" s="112"/>
      <c r="AD11" s="113"/>
      <c r="AE11" s="111"/>
      <c r="AF11" s="112"/>
      <c r="AG11" s="113"/>
      <c r="AH11" s="7">
        <f t="shared" si="0"/>
        <v>0</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30" x14ac:dyDescent="0.25">
      <c r="B12" s="96" t="s">
        <v>2270</v>
      </c>
      <c r="C12" s="96" t="s">
        <v>2271</v>
      </c>
      <c r="D12" s="97" t="s">
        <v>72</v>
      </c>
      <c r="E12" s="97" t="s">
        <v>73</v>
      </c>
      <c r="F12" s="325" t="s">
        <v>2287</v>
      </c>
      <c r="G12" s="96" t="s">
        <v>2288</v>
      </c>
      <c r="H12" s="97" t="s">
        <v>76</v>
      </c>
      <c r="I12" s="98" t="s">
        <v>2289</v>
      </c>
      <c r="J12" s="167" t="s">
        <v>78</v>
      </c>
      <c r="K12" s="33" t="s">
        <v>79</v>
      </c>
      <c r="L12" s="33" t="s">
        <v>79</v>
      </c>
      <c r="M12" s="109" t="s">
        <v>78</v>
      </c>
      <c r="N12" s="109" t="s">
        <v>78</v>
      </c>
      <c r="O12" s="109">
        <v>0</v>
      </c>
      <c r="P12" s="109">
        <v>0</v>
      </c>
      <c r="Q12" s="116">
        <v>0</v>
      </c>
      <c r="R12" s="109">
        <v>0</v>
      </c>
      <c r="S12" s="97" t="s">
        <v>90</v>
      </c>
      <c r="T12" s="97" t="s">
        <v>80</v>
      </c>
      <c r="U12" s="97" t="s">
        <v>81</v>
      </c>
      <c r="V12" s="97" t="s">
        <v>98</v>
      </c>
      <c r="W12" s="97" t="s">
        <v>78</v>
      </c>
      <c r="X12" s="97" t="s">
        <v>78</v>
      </c>
      <c r="Y12" s="164"/>
      <c r="Z12" s="97" t="s">
        <v>83</v>
      </c>
      <c r="AA12" s="110" t="s">
        <v>2274</v>
      </c>
      <c r="AB12" s="3">
        <v>224769319.97999999</v>
      </c>
      <c r="AC12" s="5">
        <v>2030</v>
      </c>
      <c r="AD12" s="4">
        <v>45429</v>
      </c>
      <c r="AE12" s="3">
        <v>44953864</v>
      </c>
      <c r="AF12" s="5">
        <v>2030</v>
      </c>
      <c r="AG12" s="4">
        <v>45429</v>
      </c>
      <c r="AH12" s="7">
        <f t="shared" si="0"/>
        <v>269723183.98000002</v>
      </c>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30" x14ac:dyDescent="0.25">
      <c r="B13" s="96" t="s">
        <v>2270</v>
      </c>
      <c r="C13" s="96" t="s">
        <v>2279</v>
      </c>
      <c r="D13" s="97" t="s">
        <v>72</v>
      </c>
      <c r="E13" s="97" t="s">
        <v>73</v>
      </c>
      <c r="F13" s="325" t="s">
        <v>2290</v>
      </c>
      <c r="G13" s="96" t="s">
        <v>2291</v>
      </c>
      <c r="H13" s="97" t="s">
        <v>76</v>
      </c>
      <c r="I13" s="98" t="s">
        <v>2292</v>
      </c>
      <c r="J13" s="167" t="s">
        <v>78</v>
      </c>
      <c r="K13" s="33" t="s">
        <v>79</v>
      </c>
      <c r="L13" s="33" t="s">
        <v>79</v>
      </c>
      <c r="M13" s="109" t="s">
        <v>78</v>
      </c>
      <c r="N13" s="109" t="s">
        <v>78</v>
      </c>
      <c r="O13" s="109">
        <v>0</v>
      </c>
      <c r="P13" s="109">
        <v>0</v>
      </c>
      <c r="Q13" s="116">
        <v>0</v>
      </c>
      <c r="R13" s="109">
        <v>0</v>
      </c>
      <c r="S13" s="97" t="s">
        <v>90</v>
      </c>
      <c r="T13" s="97" t="s">
        <v>80</v>
      </c>
      <c r="U13" s="97" t="s">
        <v>81</v>
      </c>
      <c r="V13" s="97" t="s">
        <v>98</v>
      </c>
      <c r="W13" s="97" t="s">
        <v>78</v>
      </c>
      <c r="X13" s="97" t="s">
        <v>78</v>
      </c>
      <c r="Y13" s="164"/>
      <c r="Z13" s="97" t="s">
        <v>83</v>
      </c>
      <c r="AA13" s="110" t="s">
        <v>2274</v>
      </c>
      <c r="AB13" s="3">
        <v>306515080.76999998</v>
      </c>
      <c r="AC13" s="5">
        <v>2030</v>
      </c>
      <c r="AD13" s="4">
        <v>45429</v>
      </c>
      <c r="AE13" s="3">
        <v>61303016.149999999</v>
      </c>
      <c r="AF13" s="5">
        <v>2030</v>
      </c>
      <c r="AG13" s="4">
        <v>45429</v>
      </c>
      <c r="AH13" s="7">
        <f t="shared" si="0"/>
        <v>367818096.91999996</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30" x14ac:dyDescent="0.25">
      <c r="B14" s="96" t="s">
        <v>2270</v>
      </c>
      <c r="C14" s="96" t="s">
        <v>2271</v>
      </c>
      <c r="D14" s="97" t="s">
        <v>72</v>
      </c>
      <c r="E14" s="97" t="s">
        <v>73</v>
      </c>
      <c r="F14" s="325" t="s">
        <v>2293</v>
      </c>
      <c r="G14" s="96" t="s">
        <v>2294</v>
      </c>
      <c r="H14" s="97" t="s">
        <v>76</v>
      </c>
      <c r="I14" s="98" t="s">
        <v>2295</v>
      </c>
      <c r="J14" s="167" t="s">
        <v>78</v>
      </c>
      <c r="K14" s="33" t="s">
        <v>79</v>
      </c>
      <c r="L14" s="33" t="s">
        <v>79</v>
      </c>
      <c r="M14" s="109" t="s">
        <v>78</v>
      </c>
      <c r="N14" s="109" t="s">
        <v>78</v>
      </c>
      <c r="O14" s="109">
        <v>0</v>
      </c>
      <c r="P14" s="109">
        <v>0</v>
      </c>
      <c r="Q14" s="116">
        <v>0</v>
      </c>
      <c r="R14" s="109">
        <v>0</v>
      </c>
      <c r="S14" s="97" t="s">
        <v>90</v>
      </c>
      <c r="T14" s="97" t="s">
        <v>80</v>
      </c>
      <c r="U14" s="97" t="s">
        <v>81</v>
      </c>
      <c r="V14" s="97" t="s">
        <v>98</v>
      </c>
      <c r="W14" s="97" t="s">
        <v>78</v>
      </c>
      <c r="X14" s="97" t="s">
        <v>78</v>
      </c>
      <c r="Y14" s="164"/>
      <c r="Z14" s="97" t="s">
        <v>83</v>
      </c>
      <c r="AA14" s="110" t="s">
        <v>2274</v>
      </c>
      <c r="AB14" s="3">
        <v>212883016.96000001</v>
      </c>
      <c r="AC14" s="5">
        <v>2030</v>
      </c>
      <c r="AD14" s="4">
        <v>45429</v>
      </c>
      <c r="AE14" s="3">
        <v>42576603.390000001</v>
      </c>
      <c r="AF14" s="5">
        <v>2030</v>
      </c>
      <c r="AG14" s="4">
        <v>45429</v>
      </c>
      <c r="AH14" s="7">
        <f t="shared" si="0"/>
        <v>255459620.35000002</v>
      </c>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30" x14ac:dyDescent="0.25">
      <c r="B15" s="96" t="s">
        <v>2270</v>
      </c>
      <c r="C15" s="96" t="s">
        <v>2296</v>
      </c>
      <c r="D15" s="97" t="s">
        <v>72</v>
      </c>
      <c r="E15" s="97" t="s">
        <v>73</v>
      </c>
      <c r="F15" s="325" t="s">
        <v>2296</v>
      </c>
      <c r="G15" s="96" t="s">
        <v>2297</v>
      </c>
      <c r="H15" s="97" t="s">
        <v>76</v>
      </c>
      <c r="I15" s="98" t="s">
        <v>2298</v>
      </c>
      <c r="J15" s="167" t="s">
        <v>78</v>
      </c>
      <c r="K15" s="33" t="s">
        <v>79</v>
      </c>
      <c r="L15" s="33" t="s">
        <v>79</v>
      </c>
      <c r="M15" s="109" t="s">
        <v>78</v>
      </c>
      <c r="N15" s="109" t="s">
        <v>78</v>
      </c>
      <c r="O15" s="109">
        <v>0</v>
      </c>
      <c r="P15" s="109">
        <v>0</v>
      </c>
      <c r="Q15" s="116">
        <v>0</v>
      </c>
      <c r="R15" s="109">
        <v>0</v>
      </c>
      <c r="S15" s="97" t="s">
        <v>90</v>
      </c>
      <c r="T15" s="97" t="s">
        <v>80</v>
      </c>
      <c r="U15" s="97" t="s">
        <v>81</v>
      </c>
      <c r="V15" s="97" t="s">
        <v>98</v>
      </c>
      <c r="W15" s="97" t="s">
        <v>78</v>
      </c>
      <c r="X15" s="97" t="s">
        <v>78</v>
      </c>
      <c r="Y15" s="164"/>
      <c r="Z15" s="97" t="s">
        <v>83</v>
      </c>
      <c r="AA15" s="110" t="s">
        <v>2274</v>
      </c>
      <c r="AB15" s="3">
        <v>271335666.14999998</v>
      </c>
      <c r="AC15" s="5">
        <v>2030</v>
      </c>
      <c r="AD15" s="4">
        <v>45429</v>
      </c>
      <c r="AE15" s="3">
        <v>54267133.229999997</v>
      </c>
      <c r="AF15" s="5">
        <v>2030</v>
      </c>
      <c r="AG15" s="4">
        <v>45429</v>
      </c>
      <c r="AH15" s="7">
        <f t="shared" si="0"/>
        <v>325602799.38</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30" x14ac:dyDescent="0.25">
      <c r="B16" s="96" t="s">
        <v>2270</v>
      </c>
      <c r="C16" s="96" t="s">
        <v>2299</v>
      </c>
      <c r="D16" s="97" t="s">
        <v>72</v>
      </c>
      <c r="E16" s="97" t="s">
        <v>73</v>
      </c>
      <c r="F16" s="325" t="s">
        <v>2300</v>
      </c>
      <c r="G16" s="96" t="s">
        <v>2301</v>
      </c>
      <c r="H16" s="97" t="s">
        <v>76</v>
      </c>
      <c r="I16" s="98" t="s">
        <v>2302</v>
      </c>
      <c r="J16" s="167" t="s">
        <v>78</v>
      </c>
      <c r="K16" s="33" t="s">
        <v>79</v>
      </c>
      <c r="L16" s="33" t="s">
        <v>79</v>
      </c>
      <c r="M16" s="109" t="s">
        <v>78</v>
      </c>
      <c r="N16" s="109" t="s">
        <v>78</v>
      </c>
      <c r="O16" s="109">
        <v>0</v>
      </c>
      <c r="P16" s="109">
        <v>0</v>
      </c>
      <c r="Q16" s="116">
        <v>0</v>
      </c>
      <c r="R16" s="109">
        <v>0</v>
      </c>
      <c r="S16" s="97" t="s">
        <v>90</v>
      </c>
      <c r="T16" s="97" t="s">
        <v>80</v>
      </c>
      <c r="U16" s="97" t="s">
        <v>81</v>
      </c>
      <c r="V16" s="97" t="s">
        <v>98</v>
      </c>
      <c r="W16" s="97" t="s">
        <v>78</v>
      </c>
      <c r="X16" s="97" t="s">
        <v>78</v>
      </c>
      <c r="Y16" s="164"/>
      <c r="Z16" s="97" t="s">
        <v>83</v>
      </c>
      <c r="AA16" s="110" t="s">
        <v>2274</v>
      </c>
      <c r="AB16" s="3">
        <v>216482048.56</v>
      </c>
      <c r="AC16" s="5">
        <v>2030</v>
      </c>
      <c r="AD16" s="4">
        <v>45429</v>
      </c>
      <c r="AE16" s="3">
        <v>43296409.710000001</v>
      </c>
      <c r="AF16" s="5">
        <v>2030</v>
      </c>
      <c r="AG16" s="4">
        <v>45429</v>
      </c>
      <c r="AH16" s="7">
        <f t="shared" si="0"/>
        <v>259778458.27000001</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30" x14ac:dyDescent="0.25">
      <c r="B17" s="96" t="s">
        <v>2270</v>
      </c>
      <c r="C17" s="96" t="s">
        <v>2271</v>
      </c>
      <c r="D17" s="97" t="s">
        <v>72</v>
      </c>
      <c r="E17" s="97" t="s">
        <v>73</v>
      </c>
      <c r="F17" s="325" t="s">
        <v>2303</v>
      </c>
      <c r="G17" s="96" t="s">
        <v>2304</v>
      </c>
      <c r="H17" s="97" t="s">
        <v>76</v>
      </c>
      <c r="I17" s="98" t="s">
        <v>2305</v>
      </c>
      <c r="J17" s="167" t="s">
        <v>78</v>
      </c>
      <c r="K17" s="33" t="s">
        <v>79</v>
      </c>
      <c r="L17" s="33" t="s">
        <v>79</v>
      </c>
      <c r="M17" s="109" t="s">
        <v>78</v>
      </c>
      <c r="N17" s="109" t="s">
        <v>78</v>
      </c>
      <c r="O17" s="109">
        <v>0</v>
      </c>
      <c r="P17" s="109">
        <v>0</v>
      </c>
      <c r="Q17" s="116">
        <v>0</v>
      </c>
      <c r="R17" s="109">
        <v>0</v>
      </c>
      <c r="S17" s="97" t="s">
        <v>90</v>
      </c>
      <c r="T17" s="97" t="s">
        <v>80</v>
      </c>
      <c r="U17" s="97" t="s">
        <v>81</v>
      </c>
      <c r="V17" s="97" t="s">
        <v>98</v>
      </c>
      <c r="W17" s="97" t="s">
        <v>78</v>
      </c>
      <c r="X17" s="97" t="s">
        <v>78</v>
      </c>
      <c r="Y17" s="164"/>
      <c r="Z17" s="97" t="s">
        <v>83</v>
      </c>
      <c r="AA17" s="110" t="s">
        <v>2274</v>
      </c>
      <c r="AB17" s="3">
        <v>221516335.25999999</v>
      </c>
      <c r="AC17" s="5">
        <v>2030</v>
      </c>
      <c r="AD17" s="4">
        <v>45429</v>
      </c>
      <c r="AE17" s="3">
        <v>44303267.049999997</v>
      </c>
      <c r="AF17" s="5">
        <v>2030</v>
      </c>
      <c r="AG17" s="4">
        <v>45429</v>
      </c>
      <c r="AH17" s="7">
        <f t="shared" si="0"/>
        <v>265819602.31</v>
      </c>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ht="30" x14ac:dyDescent="0.25">
      <c r="B18" s="96" t="s">
        <v>2270</v>
      </c>
      <c r="C18" s="96" t="s">
        <v>2306</v>
      </c>
      <c r="D18" s="97" t="s">
        <v>72</v>
      </c>
      <c r="E18" s="97" t="s">
        <v>73</v>
      </c>
      <c r="F18" s="325" t="s">
        <v>2307</v>
      </c>
      <c r="G18" s="96" t="s">
        <v>2308</v>
      </c>
      <c r="H18" s="97" t="s">
        <v>76</v>
      </c>
      <c r="I18" s="98" t="s">
        <v>2309</v>
      </c>
      <c r="J18" s="167" t="s">
        <v>78</v>
      </c>
      <c r="K18" s="33" t="s">
        <v>79</v>
      </c>
      <c r="L18" s="33" t="s">
        <v>79</v>
      </c>
      <c r="M18" s="109" t="s">
        <v>78</v>
      </c>
      <c r="N18" s="109" t="s">
        <v>78</v>
      </c>
      <c r="O18" s="109">
        <v>0</v>
      </c>
      <c r="P18" s="109">
        <v>0</v>
      </c>
      <c r="Q18" s="116">
        <v>0</v>
      </c>
      <c r="R18" s="109">
        <v>0</v>
      </c>
      <c r="S18" s="97" t="s">
        <v>90</v>
      </c>
      <c r="T18" s="97" t="s">
        <v>80</v>
      </c>
      <c r="U18" s="97" t="s">
        <v>81</v>
      </c>
      <c r="V18" s="97" t="s">
        <v>98</v>
      </c>
      <c r="W18" s="97" t="s">
        <v>78</v>
      </c>
      <c r="X18" s="97" t="s">
        <v>78</v>
      </c>
      <c r="Y18" s="164"/>
      <c r="Z18" s="97" t="s">
        <v>83</v>
      </c>
      <c r="AA18" s="110" t="s">
        <v>2274</v>
      </c>
      <c r="AB18" s="3">
        <v>758853627.90999997</v>
      </c>
      <c r="AC18" s="5">
        <v>2030</v>
      </c>
      <c r="AD18" s="4">
        <v>45429</v>
      </c>
      <c r="AE18" s="3">
        <v>151770725.58000001</v>
      </c>
      <c r="AF18" s="5">
        <v>2030</v>
      </c>
      <c r="AG18" s="4">
        <v>45429</v>
      </c>
      <c r="AH18" s="7">
        <f t="shared" si="0"/>
        <v>910624353.49000001</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30" x14ac:dyDescent="0.25">
      <c r="B19" s="96" t="s">
        <v>2270</v>
      </c>
      <c r="C19" s="96" t="s">
        <v>2310</v>
      </c>
      <c r="D19" s="97" t="s">
        <v>72</v>
      </c>
      <c r="E19" s="97" t="s">
        <v>73</v>
      </c>
      <c r="F19" s="325" t="s">
        <v>2311</v>
      </c>
      <c r="G19" s="96" t="s">
        <v>2312</v>
      </c>
      <c r="H19" s="97" t="s">
        <v>76</v>
      </c>
      <c r="I19" s="98" t="s">
        <v>2313</v>
      </c>
      <c r="J19" s="167" t="s">
        <v>78</v>
      </c>
      <c r="K19" s="33" t="s">
        <v>79</v>
      </c>
      <c r="L19" s="33" t="s">
        <v>79</v>
      </c>
      <c r="M19" s="109" t="s">
        <v>78</v>
      </c>
      <c r="N19" s="109" t="s">
        <v>78</v>
      </c>
      <c r="O19" s="109">
        <v>0</v>
      </c>
      <c r="P19" s="109">
        <v>0</v>
      </c>
      <c r="Q19" s="116">
        <v>0</v>
      </c>
      <c r="R19" s="109">
        <v>0</v>
      </c>
      <c r="S19" s="97" t="s">
        <v>90</v>
      </c>
      <c r="T19" s="97" t="s">
        <v>80</v>
      </c>
      <c r="U19" s="97" t="s">
        <v>81</v>
      </c>
      <c r="V19" s="97" t="s">
        <v>98</v>
      </c>
      <c r="W19" s="97" t="s">
        <v>78</v>
      </c>
      <c r="X19" s="97" t="s">
        <v>78</v>
      </c>
      <c r="Y19" s="164"/>
      <c r="Z19" s="97" t="s">
        <v>83</v>
      </c>
      <c r="AA19" s="110" t="s">
        <v>2274</v>
      </c>
      <c r="AB19" s="3">
        <v>256868905.53</v>
      </c>
      <c r="AC19" s="5">
        <v>2030</v>
      </c>
      <c r="AD19" s="4">
        <v>45429</v>
      </c>
      <c r="AE19" s="3">
        <v>51373781.109999999</v>
      </c>
      <c r="AF19" s="5">
        <v>2030</v>
      </c>
      <c r="AG19" s="4">
        <v>45429</v>
      </c>
      <c r="AH19" s="7">
        <f t="shared" si="0"/>
        <v>308242686.63999999</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ht="30" x14ac:dyDescent="0.25">
      <c r="B20" s="96" t="s">
        <v>2270</v>
      </c>
      <c r="C20" s="96" t="s">
        <v>2271</v>
      </c>
      <c r="D20" s="97" t="s">
        <v>72</v>
      </c>
      <c r="E20" s="97" t="s">
        <v>73</v>
      </c>
      <c r="F20" s="325" t="s">
        <v>2314</v>
      </c>
      <c r="G20" s="96" t="s">
        <v>2315</v>
      </c>
      <c r="H20" s="97" t="s">
        <v>76</v>
      </c>
      <c r="I20" s="98" t="s">
        <v>2316</v>
      </c>
      <c r="J20" s="167" t="s">
        <v>78</v>
      </c>
      <c r="K20" s="33" t="s">
        <v>79</v>
      </c>
      <c r="L20" s="33" t="s">
        <v>79</v>
      </c>
      <c r="M20" s="109" t="s">
        <v>78</v>
      </c>
      <c r="N20" s="109" t="s">
        <v>78</v>
      </c>
      <c r="O20" s="109">
        <v>0</v>
      </c>
      <c r="P20" s="109">
        <v>0</v>
      </c>
      <c r="Q20" s="116">
        <v>0</v>
      </c>
      <c r="R20" s="109">
        <v>0</v>
      </c>
      <c r="S20" s="97" t="s">
        <v>90</v>
      </c>
      <c r="T20" s="97" t="s">
        <v>80</v>
      </c>
      <c r="U20" s="97" t="s">
        <v>81</v>
      </c>
      <c r="V20" s="97" t="s">
        <v>98</v>
      </c>
      <c r="W20" s="97" t="s">
        <v>78</v>
      </c>
      <c r="X20" s="97" t="s">
        <v>78</v>
      </c>
      <c r="Y20" s="164"/>
      <c r="Z20" s="97" t="s">
        <v>83</v>
      </c>
      <c r="AA20" s="110" t="s">
        <v>2274</v>
      </c>
      <c r="AB20" s="3">
        <v>205101800.58000001</v>
      </c>
      <c r="AC20" s="5">
        <v>2030</v>
      </c>
      <c r="AD20" s="4">
        <v>45429</v>
      </c>
      <c r="AE20" s="3">
        <v>41020360.119999997</v>
      </c>
      <c r="AF20" s="5">
        <v>2030</v>
      </c>
      <c r="AG20" s="4">
        <v>45429</v>
      </c>
      <c r="AH20" s="7">
        <f t="shared" si="0"/>
        <v>246122160.70000002</v>
      </c>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30" x14ac:dyDescent="0.25">
      <c r="B21" s="96" t="s">
        <v>2270</v>
      </c>
      <c r="C21" s="96" t="s">
        <v>2275</v>
      </c>
      <c r="D21" s="97" t="s">
        <v>72</v>
      </c>
      <c r="E21" s="97" t="s">
        <v>73</v>
      </c>
      <c r="F21" s="325" t="s">
        <v>2317</v>
      </c>
      <c r="G21" s="96" t="s">
        <v>2318</v>
      </c>
      <c r="H21" s="97" t="s">
        <v>76</v>
      </c>
      <c r="I21" s="98" t="s">
        <v>2319</v>
      </c>
      <c r="J21" s="167" t="s">
        <v>78</v>
      </c>
      <c r="K21" s="33" t="s">
        <v>79</v>
      </c>
      <c r="L21" s="33" t="s">
        <v>79</v>
      </c>
      <c r="M21" s="109" t="s">
        <v>78</v>
      </c>
      <c r="N21" s="109" t="s">
        <v>78</v>
      </c>
      <c r="O21" s="109">
        <v>0</v>
      </c>
      <c r="P21" s="109">
        <v>0</v>
      </c>
      <c r="Q21" s="116">
        <v>0</v>
      </c>
      <c r="R21" s="109">
        <v>0</v>
      </c>
      <c r="S21" s="97" t="s">
        <v>90</v>
      </c>
      <c r="T21" s="97" t="s">
        <v>80</v>
      </c>
      <c r="U21" s="97" t="s">
        <v>81</v>
      </c>
      <c r="V21" s="97" t="s">
        <v>98</v>
      </c>
      <c r="W21" s="97" t="s">
        <v>78</v>
      </c>
      <c r="X21" s="97" t="s">
        <v>78</v>
      </c>
      <c r="Y21" s="164"/>
      <c r="Z21" s="97" t="s">
        <v>83</v>
      </c>
      <c r="AA21" s="110" t="s">
        <v>2274</v>
      </c>
      <c r="AB21" s="3">
        <v>172657394.66999999</v>
      </c>
      <c r="AC21" s="5">
        <v>2030</v>
      </c>
      <c r="AD21" s="4">
        <v>45429</v>
      </c>
      <c r="AE21" s="3">
        <v>34531478.93</v>
      </c>
      <c r="AF21" s="5">
        <v>2030</v>
      </c>
      <c r="AG21" s="4">
        <v>45429</v>
      </c>
      <c r="AH21" s="7">
        <f t="shared" si="0"/>
        <v>207188873.59999999</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ht="30" x14ac:dyDescent="0.25">
      <c r="B22" s="96" t="s">
        <v>2270</v>
      </c>
      <c r="C22" s="96" t="s">
        <v>2320</v>
      </c>
      <c r="D22" s="97" t="s">
        <v>72</v>
      </c>
      <c r="E22" s="97" t="s">
        <v>73</v>
      </c>
      <c r="F22" s="325" t="s">
        <v>2321</v>
      </c>
      <c r="G22" s="96" t="s">
        <v>2322</v>
      </c>
      <c r="H22" s="97" t="s">
        <v>76</v>
      </c>
      <c r="I22" s="98" t="s">
        <v>2323</v>
      </c>
      <c r="J22" s="167" t="s">
        <v>78</v>
      </c>
      <c r="K22" s="33" t="s">
        <v>79</v>
      </c>
      <c r="L22" s="33" t="s">
        <v>79</v>
      </c>
      <c r="M22" s="109" t="s">
        <v>78</v>
      </c>
      <c r="N22" s="109" t="s">
        <v>78</v>
      </c>
      <c r="O22" s="109">
        <v>0</v>
      </c>
      <c r="P22" s="109">
        <v>0</v>
      </c>
      <c r="Q22" s="116">
        <v>0</v>
      </c>
      <c r="R22" s="109">
        <v>0</v>
      </c>
      <c r="S22" s="97" t="s">
        <v>90</v>
      </c>
      <c r="T22" s="97" t="s">
        <v>80</v>
      </c>
      <c r="U22" s="97" t="s">
        <v>81</v>
      </c>
      <c r="V22" s="97" t="s">
        <v>98</v>
      </c>
      <c r="W22" s="97" t="s">
        <v>78</v>
      </c>
      <c r="X22" s="97" t="s">
        <v>78</v>
      </c>
      <c r="Y22" s="164"/>
      <c r="Z22" s="97" t="s">
        <v>83</v>
      </c>
      <c r="AA22" s="110" t="s">
        <v>2274</v>
      </c>
      <c r="AB22" s="3">
        <v>186384985.09999999</v>
      </c>
      <c r="AC22" s="5">
        <v>2030</v>
      </c>
      <c r="AD22" s="4">
        <v>45429</v>
      </c>
      <c r="AE22" s="3">
        <v>37276997.020000003</v>
      </c>
      <c r="AF22" s="5">
        <v>2030</v>
      </c>
      <c r="AG22" s="4">
        <v>45429</v>
      </c>
      <c r="AH22" s="7">
        <f t="shared" si="0"/>
        <v>223661982.12</v>
      </c>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ht="30" x14ac:dyDescent="0.25">
      <c r="B23" s="96" t="s">
        <v>2270</v>
      </c>
      <c r="C23" s="96" t="s">
        <v>2279</v>
      </c>
      <c r="D23" s="97" t="s">
        <v>72</v>
      </c>
      <c r="E23" s="97" t="s">
        <v>201</v>
      </c>
      <c r="F23" s="325" t="s">
        <v>2324</v>
      </c>
      <c r="G23" s="96" t="s">
        <v>2325</v>
      </c>
      <c r="H23" s="97" t="s">
        <v>76</v>
      </c>
      <c r="I23" s="98" t="s">
        <v>2326</v>
      </c>
      <c r="J23" s="167" t="s">
        <v>78</v>
      </c>
      <c r="K23" s="33" t="s">
        <v>79</v>
      </c>
      <c r="L23" s="33" t="s">
        <v>79</v>
      </c>
      <c r="M23" s="109" t="s">
        <v>78</v>
      </c>
      <c r="N23" s="109" t="s">
        <v>78</v>
      </c>
      <c r="O23" s="109">
        <v>0</v>
      </c>
      <c r="P23" s="109">
        <v>0</v>
      </c>
      <c r="Q23" s="116">
        <v>0</v>
      </c>
      <c r="R23" s="109">
        <v>0</v>
      </c>
      <c r="S23" s="97" t="s">
        <v>90</v>
      </c>
      <c r="T23" s="97" t="s">
        <v>80</v>
      </c>
      <c r="U23" s="97" t="s">
        <v>81</v>
      </c>
      <c r="V23" s="97" t="s">
        <v>98</v>
      </c>
      <c r="W23" s="97" t="s">
        <v>78</v>
      </c>
      <c r="X23" s="97" t="s">
        <v>78</v>
      </c>
      <c r="Y23" s="164"/>
      <c r="Z23" s="97" t="s">
        <v>83</v>
      </c>
      <c r="AA23" s="110" t="s">
        <v>2274</v>
      </c>
      <c r="AB23" s="3">
        <v>208156914.34999999</v>
      </c>
      <c r="AC23" s="5">
        <v>2030</v>
      </c>
      <c r="AD23" s="4">
        <v>45429</v>
      </c>
      <c r="AE23" s="3">
        <v>41631382.869999997</v>
      </c>
      <c r="AF23" s="5">
        <v>2030</v>
      </c>
      <c r="AG23" s="4">
        <v>45429</v>
      </c>
      <c r="AH23" s="7">
        <f t="shared" si="0"/>
        <v>249788297.22</v>
      </c>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ht="30" x14ac:dyDescent="0.25">
      <c r="B24" s="96" t="s">
        <v>2270</v>
      </c>
      <c r="C24" s="96" t="s">
        <v>2327</v>
      </c>
      <c r="D24" s="97" t="s">
        <v>72</v>
      </c>
      <c r="E24" s="97" t="s">
        <v>73</v>
      </c>
      <c r="F24" s="325" t="s">
        <v>2328</v>
      </c>
      <c r="G24" s="96" t="s">
        <v>2329</v>
      </c>
      <c r="H24" s="97" t="s">
        <v>76</v>
      </c>
      <c r="I24" s="98" t="s">
        <v>2330</v>
      </c>
      <c r="J24" s="167" t="s">
        <v>78</v>
      </c>
      <c r="K24" s="33" t="s">
        <v>79</v>
      </c>
      <c r="L24" s="33" t="s">
        <v>79</v>
      </c>
      <c r="M24" s="109" t="s">
        <v>78</v>
      </c>
      <c r="N24" s="109" t="s">
        <v>78</v>
      </c>
      <c r="O24" s="109">
        <v>0</v>
      </c>
      <c r="P24" s="109">
        <v>0</v>
      </c>
      <c r="Q24" s="116">
        <v>0</v>
      </c>
      <c r="R24" s="109">
        <v>0</v>
      </c>
      <c r="S24" s="97" t="s">
        <v>90</v>
      </c>
      <c r="T24" s="97" t="s">
        <v>80</v>
      </c>
      <c r="U24" s="97" t="s">
        <v>81</v>
      </c>
      <c r="V24" s="97" t="s">
        <v>98</v>
      </c>
      <c r="W24" s="97" t="s">
        <v>78</v>
      </c>
      <c r="X24" s="97" t="s">
        <v>78</v>
      </c>
      <c r="Y24" s="164"/>
      <c r="Z24" s="97" t="s">
        <v>83</v>
      </c>
      <c r="AA24" s="110" t="s">
        <v>2274</v>
      </c>
      <c r="AB24" s="3">
        <v>150074932.21000001</v>
      </c>
      <c r="AC24" s="5">
        <v>2030</v>
      </c>
      <c r="AD24" s="4">
        <v>45429</v>
      </c>
      <c r="AE24" s="3">
        <v>30014986.440000001</v>
      </c>
      <c r="AF24" s="5">
        <v>2030</v>
      </c>
      <c r="AG24" s="4">
        <v>45429</v>
      </c>
      <c r="AH24" s="7">
        <f t="shared" si="0"/>
        <v>180089918.65000001</v>
      </c>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96" t="s">
        <v>2270</v>
      </c>
      <c r="C25" s="96" t="s">
        <v>2279</v>
      </c>
      <c r="D25" s="97" t="s">
        <v>72</v>
      </c>
      <c r="E25" s="97" t="s">
        <v>73</v>
      </c>
      <c r="F25" s="325" t="s">
        <v>2331</v>
      </c>
      <c r="G25" s="96" t="s">
        <v>2332</v>
      </c>
      <c r="H25" s="97" t="s">
        <v>76</v>
      </c>
      <c r="I25" s="98" t="s">
        <v>2333</v>
      </c>
      <c r="J25" s="167" t="s">
        <v>78</v>
      </c>
      <c r="K25" s="33" t="s">
        <v>79</v>
      </c>
      <c r="L25" s="33" t="s">
        <v>79</v>
      </c>
      <c r="M25" s="109" t="s">
        <v>78</v>
      </c>
      <c r="N25" s="109" t="s">
        <v>78</v>
      </c>
      <c r="O25" s="109">
        <v>0</v>
      </c>
      <c r="P25" s="109">
        <v>0</v>
      </c>
      <c r="Q25" s="116">
        <v>0</v>
      </c>
      <c r="R25" s="109">
        <v>0</v>
      </c>
      <c r="S25" s="97" t="s">
        <v>90</v>
      </c>
      <c r="T25" s="97" t="s">
        <v>80</v>
      </c>
      <c r="U25" s="97" t="s">
        <v>81</v>
      </c>
      <c r="V25" s="97" t="s">
        <v>98</v>
      </c>
      <c r="W25" s="97" t="s">
        <v>78</v>
      </c>
      <c r="X25" s="97" t="s">
        <v>78</v>
      </c>
      <c r="Y25" s="164"/>
      <c r="Z25" s="97" t="s">
        <v>83</v>
      </c>
      <c r="AA25" s="110" t="s">
        <v>2274</v>
      </c>
      <c r="AB25" s="3">
        <v>114308279.06999999</v>
      </c>
      <c r="AC25" s="5">
        <v>2030</v>
      </c>
      <c r="AD25" s="4">
        <v>45429</v>
      </c>
      <c r="AE25" s="3">
        <v>22861655.809999999</v>
      </c>
      <c r="AF25" s="5">
        <v>2030</v>
      </c>
      <c r="AG25" s="4">
        <v>45429</v>
      </c>
      <c r="AH25" s="7">
        <f t="shared" si="0"/>
        <v>137169934.88</v>
      </c>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s="121" customFormat="1" ht="30" x14ac:dyDescent="0.25">
      <c r="B26" s="96" t="s">
        <v>2270</v>
      </c>
      <c r="C26" s="165" t="s">
        <v>2334</v>
      </c>
      <c r="D26" s="97" t="s">
        <v>72</v>
      </c>
      <c r="E26" s="97" t="s">
        <v>73</v>
      </c>
      <c r="F26" s="325" t="s">
        <v>2335</v>
      </c>
      <c r="G26" s="96" t="s">
        <v>2336</v>
      </c>
      <c r="H26" s="97" t="s">
        <v>76</v>
      </c>
      <c r="I26" s="98" t="s">
        <v>2337</v>
      </c>
      <c r="J26" s="167" t="s">
        <v>78</v>
      </c>
      <c r="K26" s="33" t="s">
        <v>79</v>
      </c>
      <c r="L26" s="33" t="s">
        <v>79</v>
      </c>
      <c r="M26" s="109" t="s">
        <v>78</v>
      </c>
      <c r="N26" s="109" t="s">
        <v>78</v>
      </c>
      <c r="O26" s="109">
        <v>0</v>
      </c>
      <c r="P26" s="109">
        <v>0</v>
      </c>
      <c r="Q26" s="116">
        <v>0</v>
      </c>
      <c r="R26" s="109">
        <v>0</v>
      </c>
      <c r="S26" s="97" t="s">
        <v>90</v>
      </c>
      <c r="T26" s="97" t="s">
        <v>80</v>
      </c>
      <c r="U26" s="97" t="s">
        <v>81</v>
      </c>
      <c r="V26" s="97" t="s">
        <v>98</v>
      </c>
      <c r="W26" s="97" t="s">
        <v>78</v>
      </c>
      <c r="X26" s="97" t="s">
        <v>78</v>
      </c>
      <c r="Y26" s="164"/>
      <c r="Z26" s="97" t="s">
        <v>83</v>
      </c>
      <c r="AA26" s="110" t="s">
        <v>2274</v>
      </c>
      <c r="AB26" s="3">
        <v>270978867.25</v>
      </c>
      <c r="AC26" s="5">
        <v>2030</v>
      </c>
      <c r="AD26" s="4">
        <v>45429</v>
      </c>
      <c r="AE26" s="3">
        <v>54195773.450000003</v>
      </c>
      <c r="AF26" s="5">
        <v>2030</v>
      </c>
      <c r="AG26" s="4">
        <v>45429</v>
      </c>
      <c r="AH26" s="7">
        <f t="shared" si="0"/>
        <v>325174640.69999999</v>
      </c>
      <c r="AI26" s="114"/>
      <c r="AJ26" s="114"/>
      <c r="AK26" s="114"/>
      <c r="AL26" s="109"/>
      <c r="AM26" s="114"/>
      <c r="AN26" s="114"/>
      <c r="AO26" s="114"/>
      <c r="AP26" s="109"/>
      <c r="AQ26" s="113"/>
      <c r="AR26" s="113"/>
      <c r="AS26" s="109"/>
      <c r="AT26" s="115"/>
      <c r="AU26" s="109"/>
      <c r="AV26" s="116"/>
      <c r="AW26" s="117"/>
      <c r="AX26" s="118"/>
      <c r="AY26" s="109"/>
      <c r="AZ26" s="117"/>
      <c r="BA26" s="117"/>
      <c r="BB26" s="117"/>
      <c r="BC26" s="114"/>
      <c r="BD26" s="109"/>
      <c r="BE26" s="117"/>
      <c r="BF26" s="117"/>
      <c r="BG26" s="118"/>
      <c r="BH26" s="109"/>
      <c r="BI26" s="117"/>
      <c r="BJ26" s="119"/>
      <c r="BK26" s="117"/>
      <c r="BL26" s="117"/>
      <c r="BM26" s="109"/>
      <c r="BN26" s="120"/>
      <c r="BO26" s="109"/>
      <c r="BP26" s="110"/>
    </row>
    <row r="27" spans="2:68" s="121" customFormat="1" ht="30" x14ac:dyDescent="0.25">
      <c r="B27" s="96" t="s">
        <v>2270</v>
      </c>
      <c r="C27" s="96" t="s">
        <v>2279</v>
      </c>
      <c r="D27" s="97" t="s">
        <v>72</v>
      </c>
      <c r="E27" s="97" t="s">
        <v>73</v>
      </c>
      <c r="F27" s="325" t="s">
        <v>2338</v>
      </c>
      <c r="G27" s="96" t="s">
        <v>2339</v>
      </c>
      <c r="H27" s="97" t="s">
        <v>76</v>
      </c>
      <c r="I27" s="98" t="s">
        <v>2340</v>
      </c>
      <c r="J27" s="167" t="s">
        <v>78</v>
      </c>
      <c r="K27" s="33" t="s">
        <v>79</v>
      </c>
      <c r="L27" s="33" t="s">
        <v>79</v>
      </c>
      <c r="M27" s="109" t="s">
        <v>78</v>
      </c>
      <c r="N27" s="109" t="s">
        <v>78</v>
      </c>
      <c r="O27" s="109">
        <v>0</v>
      </c>
      <c r="P27" s="109">
        <v>0</v>
      </c>
      <c r="Q27" s="116">
        <v>0</v>
      </c>
      <c r="R27" s="109">
        <v>0</v>
      </c>
      <c r="S27" s="97" t="s">
        <v>90</v>
      </c>
      <c r="T27" s="97" t="s">
        <v>80</v>
      </c>
      <c r="U27" s="97" t="s">
        <v>81</v>
      </c>
      <c r="V27" s="97" t="s">
        <v>98</v>
      </c>
      <c r="W27" s="97" t="s">
        <v>78</v>
      </c>
      <c r="X27" s="97" t="s">
        <v>78</v>
      </c>
      <c r="Y27" s="164"/>
      <c r="Z27" s="97" t="s">
        <v>83</v>
      </c>
      <c r="AA27" s="110" t="s">
        <v>2274</v>
      </c>
      <c r="AB27" s="3">
        <v>116435869.11</v>
      </c>
      <c r="AC27" s="5">
        <v>2030</v>
      </c>
      <c r="AD27" s="4">
        <v>45429</v>
      </c>
      <c r="AE27" s="3">
        <v>23287173.82</v>
      </c>
      <c r="AF27" s="5">
        <v>2030</v>
      </c>
      <c r="AG27" s="4">
        <v>45429</v>
      </c>
      <c r="AH27" s="7">
        <f t="shared" si="0"/>
        <v>139723042.93000001</v>
      </c>
      <c r="AI27" s="114"/>
      <c r="AJ27" s="114"/>
      <c r="AK27" s="114"/>
      <c r="AL27" s="109"/>
      <c r="AM27" s="114"/>
      <c r="AN27" s="114"/>
      <c r="AO27" s="114"/>
      <c r="AP27" s="109"/>
      <c r="AQ27" s="113"/>
      <c r="AR27" s="113"/>
      <c r="AS27" s="109"/>
      <c r="AT27" s="115"/>
      <c r="AU27" s="109"/>
      <c r="AV27" s="116"/>
      <c r="AW27" s="117"/>
      <c r="AX27" s="118"/>
      <c r="AY27" s="109"/>
      <c r="AZ27" s="117"/>
      <c r="BA27" s="117"/>
      <c r="BB27" s="117"/>
      <c r="BC27" s="114"/>
      <c r="BD27" s="109"/>
      <c r="BE27" s="117"/>
      <c r="BF27" s="117"/>
      <c r="BG27" s="118"/>
      <c r="BH27" s="109"/>
      <c r="BI27" s="117"/>
      <c r="BJ27" s="119"/>
      <c r="BK27" s="117"/>
      <c r="BL27" s="117"/>
      <c r="BM27" s="109"/>
      <c r="BN27" s="120"/>
      <c r="BO27" s="109"/>
      <c r="BP27" s="110"/>
    </row>
    <row r="28" spans="2:68" s="121" customFormat="1" ht="30" x14ac:dyDescent="0.25">
      <c r="B28" s="96" t="s">
        <v>2270</v>
      </c>
      <c r="C28" s="96" t="s">
        <v>2341</v>
      </c>
      <c r="D28" s="97" t="s">
        <v>72</v>
      </c>
      <c r="E28" s="97" t="s">
        <v>73</v>
      </c>
      <c r="F28" s="325" t="s">
        <v>2342</v>
      </c>
      <c r="G28" s="96" t="s">
        <v>2343</v>
      </c>
      <c r="H28" s="97" t="s">
        <v>76</v>
      </c>
      <c r="I28" s="98" t="s">
        <v>2344</v>
      </c>
      <c r="J28" s="167" t="s">
        <v>78</v>
      </c>
      <c r="K28" s="33" t="s">
        <v>79</v>
      </c>
      <c r="L28" s="33" t="s">
        <v>79</v>
      </c>
      <c r="M28" s="109" t="s">
        <v>78</v>
      </c>
      <c r="N28" s="109" t="s">
        <v>78</v>
      </c>
      <c r="O28" s="109">
        <v>0</v>
      </c>
      <c r="P28" s="109">
        <v>0</v>
      </c>
      <c r="Q28" s="116">
        <v>0</v>
      </c>
      <c r="R28" s="109">
        <v>0</v>
      </c>
      <c r="S28" s="97" t="s">
        <v>90</v>
      </c>
      <c r="T28" s="97" t="s">
        <v>80</v>
      </c>
      <c r="U28" s="97" t="s">
        <v>81</v>
      </c>
      <c r="V28" s="97" t="s">
        <v>98</v>
      </c>
      <c r="W28" s="97" t="s">
        <v>78</v>
      </c>
      <c r="X28" s="97" t="s">
        <v>78</v>
      </c>
      <c r="Y28" s="164"/>
      <c r="Z28" s="97" t="s">
        <v>83</v>
      </c>
      <c r="AA28" s="110" t="s">
        <v>2274</v>
      </c>
      <c r="AB28" s="3">
        <v>253061831.33000001</v>
      </c>
      <c r="AC28" s="5">
        <v>2030</v>
      </c>
      <c r="AD28" s="4">
        <v>45429</v>
      </c>
      <c r="AE28" s="3">
        <v>50612366.270000003</v>
      </c>
      <c r="AF28" s="5">
        <v>2030</v>
      </c>
      <c r="AG28" s="4">
        <v>45429</v>
      </c>
      <c r="AH28" s="7">
        <f t="shared" si="0"/>
        <v>303674197.60000002</v>
      </c>
      <c r="AI28" s="114"/>
      <c r="AJ28" s="114"/>
      <c r="AK28" s="114"/>
      <c r="AL28" s="109"/>
      <c r="AM28" s="114"/>
      <c r="AN28" s="114"/>
      <c r="AO28" s="114"/>
      <c r="AP28" s="109"/>
      <c r="AQ28" s="113"/>
      <c r="AR28" s="113"/>
      <c r="AS28" s="109"/>
      <c r="AT28" s="115"/>
      <c r="AU28" s="109"/>
      <c r="AV28" s="116"/>
      <c r="AW28" s="117"/>
      <c r="AX28" s="118"/>
      <c r="AY28" s="109"/>
      <c r="AZ28" s="117"/>
      <c r="BA28" s="117"/>
      <c r="BB28" s="117"/>
      <c r="BC28" s="114"/>
      <c r="BD28" s="109"/>
      <c r="BE28" s="117"/>
      <c r="BF28" s="117"/>
      <c r="BG28" s="118"/>
      <c r="BH28" s="109"/>
      <c r="BI28" s="117"/>
      <c r="BJ28" s="119"/>
      <c r="BK28" s="117"/>
      <c r="BL28" s="117"/>
      <c r="BM28" s="109"/>
      <c r="BN28" s="120"/>
      <c r="BO28" s="109"/>
      <c r="BP28" s="110"/>
    </row>
    <row r="29" spans="2:68" s="121" customFormat="1" ht="30" x14ac:dyDescent="0.25">
      <c r="B29" s="168" t="s">
        <v>2270</v>
      </c>
      <c r="C29" s="168" t="s">
        <v>2279</v>
      </c>
      <c r="D29" s="97" t="s">
        <v>110</v>
      </c>
      <c r="E29" s="97" t="s">
        <v>1091</v>
      </c>
      <c r="F29" s="168" t="s">
        <v>2345</v>
      </c>
      <c r="G29" s="168" t="s">
        <v>2346</v>
      </c>
      <c r="H29" s="97" t="s">
        <v>76</v>
      </c>
      <c r="I29" s="169" t="s">
        <v>2347</v>
      </c>
      <c r="J29" s="167" t="s">
        <v>78</v>
      </c>
      <c r="K29" s="33" t="s">
        <v>79</v>
      </c>
      <c r="L29" s="33" t="s">
        <v>79</v>
      </c>
      <c r="M29" s="109" t="s">
        <v>78</v>
      </c>
      <c r="N29" s="109" t="s">
        <v>78</v>
      </c>
      <c r="O29" s="109">
        <v>0</v>
      </c>
      <c r="P29" s="109">
        <v>0</v>
      </c>
      <c r="Q29" s="116">
        <v>0</v>
      </c>
      <c r="R29" s="109">
        <v>0</v>
      </c>
      <c r="S29" s="97" t="s">
        <v>90</v>
      </c>
      <c r="T29" s="97" t="s">
        <v>80</v>
      </c>
      <c r="U29" s="97" t="s">
        <v>81</v>
      </c>
      <c r="V29" s="97" t="s">
        <v>98</v>
      </c>
      <c r="W29" s="97" t="s">
        <v>78</v>
      </c>
      <c r="X29" s="97" t="s">
        <v>78</v>
      </c>
      <c r="Y29" s="164"/>
      <c r="Z29" s="97" t="s">
        <v>83</v>
      </c>
      <c r="AA29" s="110" t="s">
        <v>2274</v>
      </c>
      <c r="AB29" s="3">
        <v>1523607637</v>
      </c>
      <c r="AC29" s="5">
        <v>757</v>
      </c>
      <c r="AD29" s="113">
        <v>45344</v>
      </c>
      <c r="AE29" s="111">
        <v>329617222</v>
      </c>
      <c r="AF29" s="5">
        <v>1990</v>
      </c>
      <c r="AG29" s="113">
        <v>45426</v>
      </c>
      <c r="AH29" s="7">
        <f t="shared" si="0"/>
        <v>1853224859</v>
      </c>
      <c r="AI29" s="114"/>
      <c r="AJ29" s="114"/>
      <c r="AK29" s="114"/>
      <c r="AL29" s="109"/>
      <c r="AM29" s="114"/>
      <c r="AN29" s="114"/>
      <c r="AO29" s="114"/>
      <c r="AP29" s="109"/>
      <c r="AQ29" s="113"/>
      <c r="AR29" s="113"/>
      <c r="AS29" s="109"/>
      <c r="AT29" s="115"/>
      <c r="AU29" s="109"/>
      <c r="AV29" s="116"/>
      <c r="AW29" s="117"/>
      <c r="AX29" s="118"/>
      <c r="AY29" s="109"/>
      <c r="AZ29" s="117"/>
      <c r="BA29" s="117"/>
      <c r="BB29" s="117"/>
      <c r="BC29" s="114"/>
      <c r="BD29" s="109"/>
      <c r="BE29" s="117"/>
      <c r="BF29" s="117"/>
      <c r="BG29" s="118"/>
      <c r="BH29" s="109"/>
      <c r="BI29" s="117"/>
      <c r="BJ29" s="119"/>
      <c r="BK29" s="117"/>
      <c r="BL29" s="117"/>
      <c r="BM29" s="109"/>
      <c r="BN29" s="120"/>
      <c r="BO29" s="109"/>
      <c r="BP29" s="110"/>
    </row>
    <row r="30" spans="2:68" s="121" customFormat="1" ht="30" x14ac:dyDescent="0.25">
      <c r="B30" s="168" t="s">
        <v>2270</v>
      </c>
      <c r="C30" s="168" t="s">
        <v>2279</v>
      </c>
      <c r="D30" s="97" t="s">
        <v>110</v>
      </c>
      <c r="E30" s="97" t="s">
        <v>1091</v>
      </c>
      <c r="F30" s="168" t="s">
        <v>2345</v>
      </c>
      <c r="G30" s="168" t="s">
        <v>2346</v>
      </c>
      <c r="H30" s="97" t="s">
        <v>76</v>
      </c>
      <c r="I30" s="169" t="s">
        <v>2347</v>
      </c>
      <c r="J30" s="167" t="s">
        <v>78</v>
      </c>
      <c r="K30" s="33" t="s">
        <v>79</v>
      </c>
      <c r="L30" s="33" t="s">
        <v>79</v>
      </c>
      <c r="M30" s="109" t="s">
        <v>78</v>
      </c>
      <c r="N30" s="109" t="s">
        <v>78</v>
      </c>
      <c r="O30" s="109">
        <v>0</v>
      </c>
      <c r="P30" s="109">
        <v>0</v>
      </c>
      <c r="Q30" s="116">
        <v>0</v>
      </c>
      <c r="R30" s="109">
        <v>0</v>
      </c>
      <c r="S30" s="97" t="s">
        <v>90</v>
      </c>
      <c r="T30" s="97" t="s">
        <v>80</v>
      </c>
      <c r="U30" s="97" t="s">
        <v>81</v>
      </c>
      <c r="V30" s="97" t="s">
        <v>98</v>
      </c>
      <c r="W30" s="97" t="s">
        <v>78</v>
      </c>
      <c r="X30" s="97" t="s">
        <v>78</v>
      </c>
      <c r="Y30" s="164"/>
      <c r="Z30" s="97" t="s">
        <v>83</v>
      </c>
      <c r="AA30" s="110" t="s">
        <v>2348</v>
      </c>
      <c r="AB30" s="3">
        <v>552500000</v>
      </c>
      <c r="AC30" s="5">
        <v>1</v>
      </c>
      <c r="AD30" s="113">
        <v>45292</v>
      </c>
      <c r="AE30" s="111">
        <v>0</v>
      </c>
      <c r="AF30" s="112"/>
      <c r="AG30" s="113"/>
      <c r="AH30" s="7">
        <f t="shared" si="0"/>
        <v>552500000</v>
      </c>
      <c r="AI30" s="114"/>
      <c r="AJ30" s="114"/>
      <c r="AK30" s="114"/>
      <c r="AL30" s="109"/>
      <c r="AM30" s="114"/>
      <c r="AN30" s="114"/>
      <c r="AO30" s="114"/>
      <c r="AP30" s="109"/>
      <c r="AQ30" s="113"/>
      <c r="AR30" s="113"/>
      <c r="AS30" s="109"/>
      <c r="AT30" s="115"/>
      <c r="AU30" s="109"/>
      <c r="AV30" s="116"/>
      <c r="AW30" s="117"/>
      <c r="AX30" s="118"/>
      <c r="AY30" s="109"/>
      <c r="AZ30" s="117"/>
      <c r="BA30" s="117"/>
      <c r="BB30" s="117"/>
      <c r="BC30" s="114"/>
      <c r="BD30" s="109"/>
      <c r="BE30" s="117"/>
      <c r="BF30" s="117"/>
      <c r="BG30" s="118"/>
      <c r="BH30" s="109"/>
      <c r="BI30" s="117"/>
      <c r="BJ30" s="119"/>
      <c r="BK30" s="117"/>
      <c r="BL30" s="117"/>
      <c r="BM30" s="109"/>
      <c r="BN30" s="120"/>
      <c r="BO30" s="109"/>
      <c r="BP30" s="110"/>
    </row>
    <row r="31" spans="2:68" s="121" customFormat="1" ht="30" x14ac:dyDescent="0.25">
      <c r="B31" s="96" t="s">
        <v>2270</v>
      </c>
      <c r="C31" s="96" t="s">
        <v>2349</v>
      </c>
      <c r="D31" s="97" t="s">
        <v>72</v>
      </c>
      <c r="E31" s="97" t="s">
        <v>73</v>
      </c>
      <c r="F31" s="325" t="s">
        <v>2350</v>
      </c>
      <c r="G31" s="96" t="s">
        <v>2351</v>
      </c>
      <c r="H31" s="97" t="s">
        <v>76</v>
      </c>
      <c r="I31" s="98" t="s">
        <v>2352</v>
      </c>
      <c r="J31" s="167" t="s">
        <v>78</v>
      </c>
      <c r="K31" s="33" t="s">
        <v>79</v>
      </c>
      <c r="L31" s="33" t="s">
        <v>79</v>
      </c>
      <c r="M31" s="109" t="s">
        <v>78</v>
      </c>
      <c r="N31" s="109" t="s">
        <v>78</v>
      </c>
      <c r="O31" s="109">
        <v>0</v>
      </c>
      <c r="P31" s="109">
        <v>0</v>
      </c>
      <c r="Q31" s="116">
        <v>0</v>
      </c>
      <c r="R31" s="109">
        <v>0</v>
      </c>
      <c r="S31" s="97" t="s">
        <v>90</v>
      </c>
      <c r="T31" s="97" t="s">
        <v>80</v>
      </c>
      <c r="U31" s="97" t="s">
        <v>81</v>
      </c>
      <c r="V31" s="97" t="s">
        <v>98</v>
      </c>
      <c r="W31" s="97" t="s">
        <v>78</v>
      </c>
      <c r="X31" s="97" t="s">
        <v>78</v>
      </c>
      <c r="Y31" s="164"/>
      <c r="Z31" s="97" t="s">
        <v>83</v>
      </c>
      <c r="AA31" s="32" t="s">
        <v>2353</v>
      </c>
      <c r="AB31" s="3">
        <v>162137611.34999999</v>
      </c>
      <c r="AC31" s="5">
        <v>2030</v>
      </c>
      <c r="AD31" s="4">
        <v>45429</v>
      </c>
      <c r="AE31" s="3">
        <v>32427522.27</v>
      </c>
      <c r="AF31" s="5">
        <v>2030</v>
      </c>
      <c r="AG31" s="4">
        <v>45429</v>
      </c>
      <c r="AH31" s="7">
        <f t="shared" si="0"/>
        <v>194565133.62</v>
      </c>
      <c r="AI31" s="114"/>
      <c r="AJ31" s="114"/>
      <c r="AK31" s="114"/>
      <c r="AL31" s="109"/>
      <c r="AM31" s="114"/>
      <c r="AN31" s="114"/>
      <c r="AO31" s="114"/>
      <c r="AP31" s="109"/>
      <c r="AQ31" s="113"/>
      <c r="AR31" s="113"/>
      <c r="AS31" s="109"/>
      <c r="AT31" s="115"/>
      <c r="AU31" s="109"/>
      <c r="AV31" s="116"/>
      <c r="AW31" s="117"/>
      <c r="AX31" s="118"/>
      <c r="AY31" s="109"/>
      <c r="AZ31" s="117"/>
      <c r="BA31" s="117"/>
      <c r="BB31" s="117"/>
      <c r="BC31" s="114"/>
      <c r="BD31" s="109"/>
      <c r="BE31" s="117"/>
      <c r="BF31" s="117"/>
      <c r="BG31" s="118"/>
      <c r="BH31" s="109"/>
      <c r="BI31" s="117"/>
      <c r="BJ31" s="119"/>
      <c r="BK31" s="117"/>
      <c r="BL31" s="117"/>
      <c r="BM31" s="109"/>
      <c r="BN31" s="120"/>
      <c r="BO31" s="109"/>
      <c r="BP31" s="110"/>
    </row>
    <row r="32" spans="2:68" s="121" customFormat="1" x14ac:dyDescent="0.25">
      <c r="B32" s="96" t="s">
        <v>2270</v>
      </c>
      <c r="C32" s="96" t="s">
        <v>2354</v>
      </c>
      <c r="D32" s="97" t="s">
        <v>72</v>
      </c>
      <c r="E32" s="97" t="s">
        <v>201</v>
      </c>
      <c r="F32" s="325" t="s">
        <v>2355</v>
      </c>
      <c r="G32" s="96" t="s">
        <v>2356</v>
      </c>
      <c r="H32" s="97" t="s">
        <v>76</v>
      </c>
      <c r="I32" s="98" t="s">
        <v>2357</v>
      </c>
      <c r="J32" s="167" t="s">
        <v>78</v>
      </c>
      <c r="K32" s="33" t="s">
        <v>79</v>
      </c>
      <c r="L32" s="33" t="s">
        <v>79</v>
      </c>
      <c r="M32" s="109" t="s">
        <v>78</v>
      </c>
      <c r="N32" s="109" t="s">
        <v>78</v>
      </c>
      <c r="O32" s="109">
        <v>0</v>
      </c>
      <c r="P32" s="109">
        <v>0</v>
      </c>
      <c r="Q32" s="116">
        <v>0</v>
      </c>
      <c r="R32" s="109">
        <v>0</v>
      </c>
      <c r="S32" s="97"/>
      <c r="T32" s="97"/>
      <c r="U32" s="97"/>
      <c r="V32" s="97"/>
      <c r="W32" s="97" t="s">
        <v>78</v>
      </c>
      <c r="X32" s="97" t="s">
        <v>78</v>
      </c>
      <c r="Y32" s="164"/>
      <c r="Z32" s="97"/>
      <c r="AA32" s="110"/>
      <c r="AB32" s="111"/>
      <c r="AC32" s="112"/>
      <c r="AD32" s="113"/>
      <c r="AE32" s="111"/>
      <c r="AF32" s="112"/>
      <c r="AG32" s="113"/>
      <c r="AH32" s="7">
        <f t="shared" si="0"/>
        <v>0</v>
      </c>
      <c r="AI32" s="114"/>
      <c r="AJ32" s="114"/>
      <c r="AK32" s="114"/>
      <c r="AL32" s="109"/>
      <c r="AM32" s="114"/>
      <c r="AN32" s="114"/>
      <c r="AO32" s="114"/>
      <c r="AP32" s="109"/>
      <c r="AQ32" s="113"/>
      <c r="AR32" s="113"/>
      <c r="AS32" s="109"/>
      <c r="AT32" s="115"/>
      <c r="AU32" s="109"/>
      <c r="AV32" s="116"/>
      <c r="AW32" s="117"/>
      <c r="AX32" s="118"/>
      <c r="AY32" s="109"/>
      <c r="AZ32" s="117"/>
      <c r="BA32" s="117"/>
      <c r="BB32" s="117"/>
      <c r="BC32" s="114"/>
      <c r="BD32" s="109"/>
      <c r="BE32" s="117"/>
      <c r="BF32" s="117"/>
      <c r="BG32" s="118"/>
      <c r="BH32" s="109"/>
      <c r="BI32" s="117"/>
      <c r="BJ32" s="119"/>
      <c r="BK32" s="117"/>
      <c r="BL32" s="117"/>
      <c r="BM32" s="109"/>
      <c r="BN32" s="120"/>
      <c r="BO32" s="109"/>
      <c r="BP32" s="110"/>
    </row>
    <row r="33" spans="2:68" s="121" customFormat="1" ht="30" x14ac:dyDescent="0.25">
      <c r="B33" s="96" t="s">
        <v>2270</v>
      </c>
      <c r="C33" s="96" t="s">
        <v>2358</v>
      </c>
      <c r="D33" s="97" t="s">
        <v>72</v>
      </c>
      <c r="E33" s="97" t="s">
        <v>201</v>
      </c>
      <c r="F33" s="325" t="s">
        <v>2359</v>
      </c>
      <c r="G33" s="96" t="s">
        <v>2360</v>
      </c>
      <c r="H33" s="97" t="s">
        <v>76</v>
      </c>
      <c r="I33" s="98" t="s">
        <v>2361</v>
      </c>
      <c r="J33" s="167" t="s">
        <v>78</v>
      </c>
      <c r="K33" s="33" t="s">
        <v>79</v>
      </c>
      <c r="L33" s="33" t="s">
        <v>79</v>
      </c>
      <c r="M33" s="109" t="s">
        <v>78</v>
      </c>
      <c r="N33" s="109" t="s">
        <v>78</v>
      </c>
      <c r="O33" s="109">
        <v>0</v>
      </c>
      <c r="P33" s="109">
        <v>0</v>
      </c>
      <c r="Q33" s="116">
        <v>0</v>
      </c>
      <c r="R33" s="109">
        <v>0</v>
      </c>
      <c r="S33" s="97" t="s">
        <v>90</v>
      </c>
      <c r="T33" s="97" t="s">
        <v>80</v>
      </c>
      <c r="U33" s="97" t="s">
        <v>81</v>
      </c>
      <c r="V33" s="97" t="s">
        <v>98</v>
      </c>
      <c r="W33" s="97" t="s">
        <v>78</v>
      </c>
      <c r="X33" s="97" t="s">
        <v>78</v>
      </c>
      <c r="Y33" s="164"/>
      <c r="Z33" s="97" t="s">
        <v>83</v>
      </c>
      <c r="AA33" s="32" t="s">
        <v>2353</v>
      </c>
      <c r="AB33" s="3">
        <v>259553099.80000001</v>
      </c>
      <c r="AC33" s="5">
        <v>2030</v>
      </c>
      <c r="AD33" s="4">
        <v>45429</v>
      </c>
      <c r="AE33" s="3">
        <v>51910619.960000001</v>
      </c>
      <c r="AF33" s="5">
        <v>2030</v>
      </c>
      <c r="AG33" s="4">
        <v>45429</v>
      </c>
      <c r="AH33" s="7">
        <f t="shared" si="0"/>
        <v>311463719.75999999</v>
      </c>
      <c r="AI33" s="114"/>
      <c r="AJ33" s="114"/>
      <c r="AK33" s="114"/>
      <c r="AL33" s="109"/>
      <c r="AM33" s="114"/>
      <c r="AN33" s="114"/>
      <c r="AO33" s="114"/>
      <c r="AP33" s="109"/>
      <c r="AQ33" s="113"/>
      <c r="AR33" s="113"/>
      <c r="AS33" s="109"/>
      <c r="AT33" s="115"/>
      <c r="AU33" s="109"/>
      <c r="AV33" s="116"/>
      <c r="AW33" s="117"/>
      <c r="AX33" s="118"/>
      <c r="AY33" s="109"/>
      <c r="AZ33" s="117"/>
      <c r="BA33" s="117"/>
      <c r="BB33" s="117"/>
      <c r="BC33" s="114"/>
      <c r="BD33" s="109"/>
      <c r="BE33" s="117"/>
      <c r="BF33" s="117"/>
      <c r="BG33" s="118"/>
      <c r="BH33" s="109"/>
      <c r="BI33" s="117"/>
      <c r="BJ33" s="119"/>
      <c r="BK33" s="117"/>
      <c r="BL33" s="117"/>
      <c r="BM33" s="109"/>
      <c r="BN33" s="120"/>
      <c r="BO33" s="109"/>
      <c r="BP33" s="110"/>
    </row>
    <row r="34" spans="2:68" s="121" customFormat="1" x14ac:dyDescent="0.25">
      <c r="B34" s="96" t="s">
        <v>2270</v>
      </c>
      <c r="C34" s="96" t="s">
        <v>2362</v>
      </c>
      <c r="D34" s="97" t="s">
        <v>72</v>
      </c>
      <c r="E34" s="97" t="s">
        <v>73</v>
      </c>
      <c r="F34" s="325" t="s">
        <v>2229</v>
      </c>
      <c r="G34" s="96" t="s">
        <v>2363</v>
      </c>
      <c r="H34" s="97" t="s">
        <v>76</v>
      </c>
      <c r="I34" s="98" t="s">
        <v>2364</v>
      </c>
      <c r="J34" s="167" t="s">
        <v>78</v>
      </c>
      <c r="K34" s="33" t="s">
        <v>79</v>
      </c>
      <c r="L34" s="33" t="s">
        <v>79</v>
      </c>
      <c r="M34" s="109" t="s">
        <v>78</v>
      </c>
      <c r="N34" s="109" t="s">
        <v>78</v>
      </c>
      <c r="O34" s="109">
        <v>0</v>
      </c>
      <c r="P34" s="109">
        <v>0</v>
      </c>
      <c r="Q34" s="116">
        <v>0</v>
      </c>
      <c r="R34" s="109">
        <v>0</v>
      </c>
      <c r="S34" s="97"/>
      <c r="T34" s="97"/>
      <c r="U34" s="97"/>
      <c r="V34" s="97"/>
      <c r="W34" s="97" t="s">
        <v>78</v>
      </c>
      <c r="X34" s="97" t="s">
        <v>78</v>
      </c>
      <c r="Y34" s="164"/>
      <c r="Z34" s="97"/>
      <c r="AA34" s="110"/>
      <c r="AB34" s="111"/>
      <c r="AC34" s="112"/>
      <c r="AD34" s="113"/>
      <c r="AE34" s="111"/>
      <c r="AF34" s="112"/>
      <c r="AG34" s="113"/>
      <c r="AH34" s="7">
        <f t="shared" si="0"/>
        <v>0</v>
      </c>
      <c r="AI34" s="114"/>
      <c r="AJ34" s="114"/>
      <c r="AK34" s="114"/>
      <c r="AL34" s="109"/>
      <c r="AM34" s="114"/>
      <c r="AN34" s="114"/>
      <c r="AO34" s="114"/>
      <c r="AP34" s="109"/>
      <c r="AQ34" s="113"/>
      <c r="AR34" s="113"/>
      <c r="AS34" s="109"/>
      <c r="AT34" s="115"/>
      <c r="AU34" s="109"/>
      <c r="AV34" s="116"/>
      <c r="AW34" s="117"/>
      <c r="AX34" s="118"/>
      <c r="AY34" s="109"/>
      <c r="AZ34" s="117"/>
      <c r="BA34" s="117"/>
      <c r="BB34" s="117"/>
      <c r="BC34" s="114"/>
      <c r="BD34" s="109"/>
      <c r="BE34" s="117"/>
      <c r="BF34" s="117"/>
      <c r="BG34" s="118"/>
      <c r="BH34" s="109"/>
      <c r="BI34" s="117"/>
      <c r="BJ34" s="119"/>
      <c r="BK34" s="117"/>
      <c r="BL34" s="117"/>
      <c r="BM34" s="109"/>
      <c r="BN34" s="120"/>
      <c r="BO34" s="109"/>
      <c r="BP34" s="110"/>
    </row>
    <row r="35" spans="2:68" s="121" customFormat="1" x14ac:dyDescent="0.25">
      <c r="B35" s="96" t="s">
        <v>2270</v>
      </c>
      <c r="C35" s="165" t="s">
        <v>2365</v>
      </c>
      <c r="D35" s="97" t="s">
        <v>85</v>
      </c>
      <c r="E35" s="97" t="s">
        <v>93</v>
      </c>
      <c r="F35" s="165" t="s">
        <v>2366</v>
      </c>
      <c r="G35" s="123"/>
      <c r="H35" s="97" t="s">
        <v>96</v>
      </c>
      <c r="I35" s="124"/>
      <c r="J35" s="167" t="s">
        <v>78</v>
      </c>
      <c r="K35" s="33" t="s">
        <v>79</v>
      </c>
      <c r="L35" s="33" t="s">
        <v>79</v>
      </c>
      <c r="M35" s="109" t="s">
        <v>78</v>
      </c>
      <c r="N35" s="109" t="s">
        <v>78</v>
      </c>
      <c r="O35" s="109">
        <v>0</v>
      </c>
      <c r="P35" s="109">
        <v>0</v>
      </c>
      <c r="Q35" s="116">
        <v>0</v>
      </c>
      <c r="R35" s="109">
        <v>0</v>
      </c>
      <c r="S35" s="97" t="s">
        <v>90</v>
      </c>
      <c r="T35" s="97"/>
      <c r="U35" s="97"/>
      <c r="V35" s="97"/>
      <c r="W35" s="97"/>
      <c r="X35" s="97" t="s">
        <v>79</v>
      </c>
      <c r="Y35" s="164"/>
      <c r="Z35" s="97"/>
      <c r="AA35" s="110"/>
      <c r="AB35" s="111"/>
      <c r="AC35" s="112"/>
      <c r="AD35" s="113"/>
      <c r="AE35" s="111"/>
      <c r="AF35" s="112"/>
      <c r="AG35" s="113"/>
      <c r="AH35" s="7">
        <f t="shared" si="0"/>
        <v>0</v>
      </c>
      <c r="AI35" s="114"/>
      <c r="AJ35" s="114"/>
      <c r="AK35" s="114"/>
      <c r="AL35" s="109"/>
      <c r="AM35" s="114"/>
      <c r="AN35" s="114"/>
      <c r="AO35" s="114"/>
      <c r="AP35" s="109"/>
      <c r="AQ35" s="113"/>
      <c r="AR35" s="113"/>
      <c r="AS35" s="109"/>
      <c r="AT35" s="115"/>
      <c r="AU35" s="109"/>
      <c r="AV35" s="116"/>
      <c r="AW35" s="117"/>
      <c r="AX35" s="118"/>
      <c r="AY35" s="109"/>
      <c r="AZ35" s="117"/>
      <c r="BA35" s="117"/>
      <c r="BB35" s="117"/>
      <c r="BC35" s="114"/>
      <c r="BD35" s="109"/>
      <c r="BE35" s="117"/>
      <c r="BF35" s="117"/>
      <c r="BG35" s="118"/>
      <c r="BH35" s="109"/>
      <c r="BI35" s="117"/>
      <c r="BJ35" s="119"/>
      <c r="BK35" s="117"/>
      <c r="BL35" s="117"/>
      <c r="BM35" s="109"/>
      <c r="BN35" s="120"/>
      <c r="BO35" s="109"/>
      <c r="BP35" s="110"/>
    </row>
    <row r="36" spans="2:68" s="121" customFormat="1" ht="30" x14ac:dyDescent="0.25">
      <c r="B36" s="96" t="s">
        <v>2270</v>
      </c>
      <c r="C36" s="165" t="s">
        <v>2272</v>
      </c>
      <c r="D36" s="97" t="s">
        <v>85</v>
      </c>
      <c r="E36" s="97" t="s">
        <v>93</v>
      </c>
      <c r="F36" s="165" t="s">
        <v>2367</v>
      </c>
      <c r="G36" s="123"/>
      <c r="H36" s="97" t="s">
        <v>96</v>
      </c>
      <c r="I36" s="124"/>
      <c r="J36" s="167" t="s">
        <v>78</v>
      </c>
      <c r="K36" s="33" t="s">
        <v>79</v>
      </c>
      <c r="L36" s="33" t="s">
        <v>79</v>
      </c>
      <c r="M36" s="109" t="s">
        <v>78</v>
      </c>
      <c r="N36" s="109" t="s">
        <v>78</v>
      </c>
      <c r="O36" s="109">
        <v>0</v>
      </c>
      <c r="P36" s="109">
        <v>0</v>
      </c>
      <c r="Q36" s="116">
        <v>0</v>
      </c>
      <c r="R36" s="109">
        <v>0</v>
      </c>
      <c r="S36" s="97"/>
      <c r="T36" s="97"/>
      <c r="U36" s="97"/>
      <c r="V36" s="97"/>
      <c r="W36" s="97"/>
      <c r="X36" s="97"/>
      <c r="Y36" s="164"/>
      <c r="Z36" s="97"/>
      <c r="AA36" s="110"/>
      <c r="AB36" s="111"/>
      <c r="AC36" s="112"/>
      <c r="AD36" s="113"/>
      <c r="AE36" s="111"/>
      <c r="AF36" s="112"/>
      <c r="AG36" s="113"/>
      <c r="AH36" s="7">
        <f t="shared" si="0"/>
        <v>0</v>
      </c>
      <c r="AI36" s="114"/>
      <c r="AJ36" s="114"/>
      <c r="AK36" s="114"/>
      <c r="AL36" s="109"/>
      <c r="AM36" s="114"/>
      <c r="AN36" s="114"/>
      <c r="AO36" s="114"/>
      <c r="AP36" s="109"/>
      <c r="AQ36" s="113"/>
      <c r="AR36" s="113"/>
      <c r="AS36" s="109"/>
      <c r="AT36" s="115"/>
      <c r="AU36" s="109"/>
      <c r="AV36" s="116"/>
      <c r="AW36" s="117"/>
      <c r="AX36" s="118"/>
      <c r="AY36" s="109"/>
      <c r="AZ36" s="117"/>
      <c r="BA36" s="117"/>
      <c r="BB36" s="117"/>
      <c r="BC36" s="114"/>
      <c r="BD36" s="109"/>
      <c r="BE36" s="117"/>
      <c r="BF36" s="117"/>
      <c r="BG36" s="118"/>
      <c r="BH36" s="109"/>
      <c r="BI36" s="117"/>
      <c r="BJ36" s="119"/>
      <c r="BK36" s="117"/>
      <c r="BL36" s="117"/>
      <c r="BM36" s="109"/>
      <c r="BN36" s="120"/>
      <c r="BO36" s="109"/>
      <c r="BP36" s="110"/>
    </row>
    <row r="37" spans="2:68" s="121" customFormat="1" ht="30" x14ac:dyDescent="0.25">
      <c r="B37" s="96" t="s">
        <v>2270</v>
      </c>
      <c r="C37" s="165" t="s">
        <v>2334</v>
      </c>
      <c r="D37" s="97" t="s">
        <v>85</v>
      </c>
      <c r="E37" s="97" t="s">
        <v>93</v>
      </c>
      <c r="F37" s="165" t="s">
        <v>2368</v>
      </c>
      <c r="G37" s="123"/>
      <c r="H37" s="97" t="s">
        <v>96</v>
      </c>
      <c r="I37" s="124"/>
      <c r="J37" s="167" t="s">
        <v>78</v>
      </c>
      <c r="K37" s="33" t="s">
        <v>79</v>
      </c>
      <c r="L37" s="33" t="s">
        <v>79</v>
      </c>
      <c r="M37" s="109" t="s">
        <v>78</v>
      </c>
      <c r="N37" s="109" t="s">
        <v>78</v>
      </c>
      <c r="O37" s="109">
        <v>0</v>
      </c>
      <c r="P37" s="109">
        <v>0</v>
      </c>
      <c r="Q37" s="116">
        <v>0</v>
      </c>
      <c r="R37" s="109">
        <v>0</v>
      </c>
      <c r="S37" s="97"/>
      <c r="T37" s="97"/>
      <c r="U37" s="97"/>
      <c r="V37" s="97"/>
      <c r="W37" s="97"/>
      <c r="X37" s="97" t="s">
        <v>79</v>
      </c>
      <c r="Y37" s="164"/>
      <c r="Z37" s="97"/>
      <c r="AA37" s="110"/>
      <c r="AB37" s="111"/>
      <c r="AC37" s="112"/>
      <c r="AD37" s="113"/>
      <c r="AE37" s="111"/>
      <c r="AF37" s="112"/>
      <c r="AG37" s="113"/>
      <c r="AH37" s="7">
        <f t="shared" si="0"/>
        <v>0</v>
      </c>
      <c r="AI37" s="114"/>
      <c r="AJ37" s="114"/>
      <c r="AK37" s="114"/>
      <c r="AL37" s="109"/>
      <c r="AM37" s="114"/>
      <c r="AN37" s="114"/>
      <c r="AO37" s="114"/>
      <c r="AP37" s="109"/>
      <c r="AQ37" s="113"/>
      <c r="AR37" s="113"/>
      <c r="AS37" s="109"/>
      <c r="AT37" s="115"/>
      <c r="AU37" s="109"/>
      <c r="AV37" s="116"/>
      <c r="AW37" s="117"/>
      <c r="AX37" s="118"/>
      <c r="AY37" s="109"/>
      <c r="AZ37" s="117"/>
      <c r="BA37" s="117"/>
      <c r="BB37" s="117"/>
      <c r="BC37" s="114"/>
      <c r="BD37" s="109"/>
      <c r="BE37" s="117"/>
      <c r="BF37" s="117"/>
      <c r="BG37" s="118"/>
      <c r="BH37" s="109"/>
      <c r="BI37" s="117"/>
      <c r="BJ37" s="119"/>
      <c r="BK37" s="117"/>
      <c r="BL37" s="117"/>
      <c r="BM37" s="109"/>
      <c r="BN37" s="120"/>
      <c r="BO37" s="109"/>
      <c r="BP37" s="110"/>
    </row>
    <row r="38" spans="2:68" s="121" customFormat="1" ht="30" x14ac:dyDescent="0.25">
      <c r="B38" s="96" t="s">
        <v>2270</v>
      </c>
      <c r="C38" s="165" t="s">
        <v>2306</v>
      </c>
      <c r="D38" s="97" t="s">
        <v>85</v>
      </c>
      <c r="E38" s="97" t="s">
        <v>93</v>
      </c>
      <c r="F38" s="165" t="s">
        <v>2369</v>
      </c>
      <c r="G38" s="123"/>
      <c r="H38" s="97" t="s">
        <v>96</v>
      </c>
      <c r="I38" s="124"/>
      <c r="J38" s="167" t="s">
        <v>78</v>
      </c>
      <c r="K38" s="33" t="s">
        <v>79</v>
      </c>
      <c r="L38" s="33" t="s">
        <v>79</v>
      </c>
      <c r="M38" s="109" t="s">
        <v>78</v>
      </c>
      <c r="N38" s="109" t="s">
        <v>78</v>
      </c>
      <c r="O38" s="109">
        <v>0</v>
      </c>
      <c r="P38" s="109">
        <v>0</v>
      </c>
      <c r="Q38" s="116">
        <v>0</v>
      </c>
      <c r="R38" s="109">
        <v>0</v>
      </c>
      <c r="S38" s="97"/>
      <c r="T38" s="97"/>
      <c r="U38" s="97"/>
      <c r="V38" s="97"/>
      <c r="W38" s="97"/>
      <c r="X38" s="97"/>
      <c r="Y38" s="164"/>
      <c r="Z38" s="97"/>
      <c r="AA38" s="110"/>
      <c r="AB38" s="111"/>
      <c r="AC38" s="112"/>
      <c r="AD38" s="113"/>
      <c r="AE38" s="111"/>
      <c r="AF38" s="112"/>
      <c r="AG38" s="113"/>
      <c r="AH38" s="7">
        <f t="shared" si="0"/>
        <v>0</v>
      </c>
      <c r="AI38" s="114"/>
      <c r="AJ38" s="114"/>
      <c r="AK38" s="114"/>
      <c r="AL38" s="109"/>
      <c r="AM38" s="114"/>
      <c r="AN38" s="114"/>
      <c r="AO38" s="114"/>
      <c r="AP38" s="109"/>
      <c r="AQ38" s="113"/>
      <c r="AR38" s="113"/>
      <c r="AS38" s="109"/>
      <c r="AT38" s="115"/>
      <c r="AU38" s="109"/>
      <c r="AV38" s="116"/>
      <c r="AW38" s="117"/>
      <c r="AX38" s="118"/>
      <c r="AY38" s="109"/>
      <c r="AZ38" s="117"/>
      <c r="BA38" s="117"/>
      <c r="BB38" s="117"/>
      <c r="BC38" s="114"/>
      <c r="BD38" s="109"/>
      <c r="BE38" s="117"/>
      <c r="BF38" s="117"/>
      <c r="BG38" s="118"/>
      <c r="BH38" s="109"/>
      <c r="BI38" s="117"/>
      <c r="BJ38" s="119"/>
      <c r="BK38" s="117"/>
      <c r="BL38" s="117"/>
      <c r="BM38" s="109"/>
      <c r="BN38" s="120"/>
      <c r="BO38" s="109"/>
      <c r="BP38" s="110"/>
    </row>
    <row r="39" spans="2:68" s="99" customFormat="1" ht="30" x14ac:dyDescent="0.25">
      <c r="B39" s="96" t="s">
        <v>2270</v>
      </c>
      <c r="C39" s="165" t="s">
        <v>2306</v>
      </c>
      <c r="D39" s="122" t="s">
        <v>85</v>
      </c>
      <c r="E39" s="97" t="s">
        <v>93</v>
      </c>
      <c r="F39" s="165" t="s">
        <v>2306</v>
      </c>
      <c r="G39" s="123"/>
      <c r="H39" s="97" t="s">
        <v>96</v>
      </c>
      <c r="I39" s="124"/>
      <c r="J39" s="167" t="s">
        <v>2370</v>
      </c>
      <c r="K39" s="33" t="s">
        <v>90</v>
      </c>
      <c r="L39" s="33" t="s">
        <v>90</v>
      </c>
      <c r="M39" s="109" t="s">
        <v>96</v>
      </c>
      <c r="N39" s="109" t="s">
        <v>134</v>
      </c>
      <c r="O39" s="109">
        <v>7500000</v>
      </c>
      <c r="P39" s="109">
        <v>231697815.68227202</v>
      </c>
      <c r="Q39" s="397"/>
      <c r="R39" s="170"/>
      <c r="S39" s="97" t="s">
        <v>90</v>
      </c>
      <c r="T39" s="97"/>
      <c r="U39" s="97"/>
      <c r="V39" s="97"/>
      <c r="W39" s="97"/>
      <c r="X39" s="97" t="s">
        <v>79</v>
      </c>
      <c r="Y39" s="164"/>
      <c r="Z39" s="97"/>
      <c r="AA39" s="110"/>
      <c r="AB39" s="111"/>
      <c r="AC39" s="112"/>
      <c r="AD39" s="113"/>
      <c r="AE39" s="111"/>
      <c r="AF39" s="112"/>
      <c r="AG39" s="113"/>
      <c r="AH39" s="7">
        <f t="shared" si="0"/>
        <v>0</v>
      </c>
      <c r="AI39" s="114"/>
      <c r="AJ39" s="114"/>
      <c r="AK39" s="114"/>
      <c r="AL39" s="109"/>
      <c r="AM39" s="114"/>
      <c r="AN39" s="114"/>
      <c r="AO39" s="114"/>
      <c r="AP39" s="109"/>
      <c r="AQ39" s="113"/>
      <c r="AR39" s="113"/>
      <c r="AS39" s="109"/>
      <c r="AT39" s="115"/>
      <c r="AU39" s="109"/>
      <c r="AV39" s="116"/>
      <c r="AW39" s="117"/>
      <c r="AX39" s="118"/>
      <c r="AY39" s="109"/>
      <c r="AZ39" s="117"/>
      <c r="BA39" s="117"/>
      <c r="BB39" s="117"/>
      <c r="BC39" s="114"/>
      <c r="BD39" s="109"/>
      <c r="BE39" s="117"/>
      <c r="BF39" s="117"/>
      <c r="BG39" s="118"/>
      <c r="BH39" s="109"/>
      <c r="BI39" s="117"/>
      <c r="BJ39" s="119"/>
      <c r="BK39" s="117"/>
      <c r="BL39" s="117"/>
      <c r="BM39" s="109"/>
      <c r="BN39" s="120"/>
      <c r="BO39" s="109"/>
      <c r="BP39" s="110"/>
    </row>
    <row r="40" spans="2:68" s="99" customFormat="1" x14ac:dyDescent="0.25">
      <c r="B40" s="96" t="s">
        <v>2270</v>
      </c>
      <c r="C40" s="165" t="s">
        <v>2279</v>
      </c>
      <c r="D40" s="122" t="s">
        <v>85</v>
      </c>
      <c r="E40" s="97" t="s">
        <v>93</v>
      </c>
      <c r="F40" s="165" t="s">
        <v>2371</v>
      </c>
      <c r="G40" s="123"/>
      <c r="H40" s="97" t="s">
        <v>96</v>
      </c>
      <c r="I40" s="124"/>
      <c r="J40" s="167" t="s">
        <v>78</v>
      </c>
      <c r="K40" s="33" t="s">
        <v>79</v>
      </c>
      <c r="L40" s="33" t="s">
        <v>79</v>
      </c>
      <c r="M40" s="109" t="s">
        <v>78</v>
      </c>
      <c r="N40" s="109" t="s">
        <v>78</v>
      </c>
      <c r="O40" s="109">
        <v>0</v>
      </c>
      <c r="P40" s="109">
        <v>0</v>
      </c>
      <c r="Q40" s="116">
        <v>0</v>
      </c>
      <c r="R40" s="109">
        <v>0</v>
      </c>
      <c r="S40" s="97" t="s">
        <v>90</v>
      </c>
      <c r="T40" s="97"/>
      <c r="U40" s="97"/>
      <c r="V40" s="97"/>
      <c r="W40" s="97"/>
      <c r="X40" s="97" t="s">
        <v>79</v>
      </c>
      <c r="Y40" s="164"/>
      <c r="Z40" s="97"/>
      <c r="AA40" s="110"/>
      <c r="AB40" s="111"/>
      <c r="AC40" s="112"/>
      <c r="AD40" s="113"/>
      <c r="AE40" s="111"/>
      <c r="AF40" s="112"/>
      <c r="AG40" s="113"/>
      <c r="AH40" s="7">
        <f t="shared" si="0"/>
        <v>0</v>
      </c>
      <c r="AI40" s="114"/>
      <c r="AJ40" s="114"/>
      <c r="AK40" s="114"/>
      <c r="AL40" s="109"/>
      <c r="AM40" s="114"/>
      <c r="AN40" s="114"/>
      <c r="AO40" s="114"/>
      <c r="AP40" s="109"/>
      <c r="AQ40" s="113"/>
      <c r="AR40" s="113"/>
      <c r="AS40" s="109"/>
      <c r="AT40" s="115"/>
      <c r="AU40" s="109"/>
      <c r="AV40" s="116"/>
      <c r="AW40" s="117"/>
      <c r="AX40" s="118"/>
      <c r="AY40" s="109"/>
      <c r="AZ40" s="117"/>
      <c r="BA40" s="117"/>
      <c r="BB40" s="117"/>
      <c r="BC40" s="114"/>
      <c r="BD40" s="109"/>
      <c r="BE40" s="117"/>
      <c r="BF40" s="117"/>
      <c r="BG40" s="118"/>
      <c r="BH40" s="109"/>
      <c r="BI40" s="117"/>
      <c r="BJ40" s="119"/>
      <c r="BK40" s="117"/>
      <c r="BL40" s="117"/>
      <c r="BM40" s="109"/>
      <c r="BN40" s="120"/>
      <c r="BO40" s="109"/>
      <c r="BP40" s="110"/>
    </row>
    <row r="41" spans="2:68" s="99" customFormat="1" x14ac:dyDescent="0.25">
      <c r="B41" s="96" t="s">
        <v>2270</v>
      </c>
      <c r="C41" s="165" t="s">
        <v>2279</v>
      </c>
      <c r="D41" s="122" t="s">
        <v>85</v>
      </c>
      <c r="E41" s="97" t="s">
        <v>93</v>
      </c>
      <c r="F41" s="165" t="s">
        <v>2372</v>
      </c>
      <c r="G41" s="123"/>
      <c r="H41" s="97" t="s">
        <v>96</v>
      </c>
      <c r="I41" s="124"/>
      <c r="J41" s="167" t="s">
        <v>78</v>
      </c>
      <c r="K41" s="33" t="s">
        <v>79</v>
      </c>
      <c r="L41" s="33" t="s">
        <v>79</v>
      </c>
      <c r="M41" s="109" t="s">
        <v>78</v>
      </c>
      <c r="N41" s="109" t="s">
        <v>78</v>
      </c>
      <c r="O41" s="109">
        <v>0</v>
      </c>
      <c r="P41" s="109">
        <v>0</v>
      </c>
      <c r="Q41" s="116">
        <v>0</v>
      </c>
      <c r="R41" s="109">
        <v>0</v>
      </c>
      <c r="S41" s="97" t="s">
        <v>90</v>
      </c>
      <c r="T41" s="97"/>
      <c r="U41" s="97"/>
      <c r="V41" s="97"/>
      <c r="W41" s="97"/>
      <c r="X41" s="97" t="s">
        <v>79</v>
      </c>
      <c r="Y41" s="164"/>
      <c r="Z41" s="97"/>
      <c r="AA41" s="110"/>
      <c r="AB41" s="111"/>
      <c r="AC41" s="112"/>
      <c r="AD41" s="113"/>
      <c r="AE41" s="111"/>
      <c r="AF41" s="112"/>
      <c r="AG41" s="113"/>
      <c r="AH41" s="7">
        <f t="shared" si="0"/>
        <v>0</v>
      </c>
      <c r="AI41" s="114"/>
      <c r="AJ41" s="114"/>
      <c r="AK41" s="114"/>
      <c r="AL41" s="109"/>
      <c r="AM41" s="114"/>
      <c r="AN41" s="114"/>
      <c r="AO41" s="114"/>
      <c r="AP41" s="109"/>
      <c r="AQ41" s="113"/>
      <c r="AR41" s="113"/>
      <c r="AS41" s="109"/>
      <c r="AT41" s="115"/>
      <c r="AU41" s="109"/>
      <c r="AV41" s="116"/>
      <c r="AW41" s="117"/>
      <c r="AX41" s="118"/>
      <c r="AY41" s="109"/>
      <c r="AZ41" s="117"/>
      <c r="BA41" s="117"/>
      <c r="BB41" s="117"/>
      <c r="BC41" s="114"/>
      <c r="BD41" s="109"/>
      <c r="BE41" s="117"/>
      <c r="BF41" s="117"/>
      <c r="BG41" s="118"/>
      <c r="BH41" s="109"/>
      <c r="BI41" s="117"/>
      <c r="BJ41" s="119"/>
      <c r="BK41" s="117"/>
      <c r="BL41" s="117"/>
      <c r="BM41" s="109"/>
      <c r="BN41" s="120"/>
      <c r="BO41" s="109"/>
      <c r="BP41" s="110"/>
    </row>
    <row r="42" spans="2:68" s="99" customFormat="1" x14ac:dyDescent="0.25">
      <c r="B42" s="96" t="s">
        <v>2270</v>
      </c>
      <c r="C42" s="96" t="s">
        <v>2279</v>
      </c>
      <c r="D42" s="122" t="s">
        <v>72</v>
      </c>
      <c r="E42" s="97" t="s">
        <v>201</v>
      </c>
      <c r="F42" s="96" t="s">
        <v>2373</v>
      </c>
      <c r="G42" s="96" t="s">
        <v>2374</v>
      </c>
      <c r="H42" s="97" t="s">
        <v>114</v>
      </c>
      <c r="I42" s="98" t="s">
        <v>2375</v>
      </c>
      <c r="J42" s="167" t="s">
        <v>78</v>
      </c>
      <c r="K42" s="33" t="s">
        <v>79</v>
      </c>
      <c r="L42" s="33" t="s">
        <v>79</v>
      </c>
      <c r="M42" s="109" t="s">
        <v>78</v>
      </c>
      <c r="N42" s="109" t="s">
        <v>78</v>
      </c>
      <c r="O42" s="109">
        <v>0</v>
      </c>
      <c r="P42" s="109">
        <v>0</v>
      </c>
      <c r="Q42" s="116">
        <v>0</v>
      </c>
      <c r="R42" s="109">
        <v>0</v>
      </c>
      <c r="S42" s="97"/>
      <c r="T42" s="97"/>
      <c r="U42" s="97"/>
      <c r="V42" s="97"/>
      <c r="W42" s="97" t="s">
        <v>78</v>
      </c>
      <c r="X42" s="97" t="s">
        <v>78</v>
      </c>
      <c r="Y42" s="164"/>
      <c r="Z42" s="97"/>
      <c r="AA42" s="110"/>
      <c r="AB42" s="111"/>
      <c r="AC42" s="112"/>
      <c r="AD42" s="113"/>
      <c r="AE42" s="111"/>
      <c r="AF42" s="112"/>
      <c r="AG42" s="113"/>
      <c r="AH42" s="7">
        <f t="shared" si="0"/>
        <v>0</v>
      </c>
      <c r="AI42" s="114"/>
      <c r="AJ42" s="114"/>
      <c r="AK42" s="114"/>
      <c r="AL42" s="109"/>
      <c r="AM42" s="114"/>
      <c r="AN42" s="114"/>
      <c r="AO42" s="114"/>
      <c r="AP42" s="109"/>
      <c r="AQ42" s="113"/>
      <c r="AR42" s="113"/>
      <c r="AS42" s="109"/>
      <c r="AT42" s="115"/>
      <c r="AU42" s="109"/>
      <c r="AV42" s="116"/>
      <c r="AW42" s="117"/>
      <c r="AX42" s="118"/>
      <c r="AY42" s="109"/>
      <c r="AZ42" s="117"/>
      <c r="BA42" s="117"/>
      <c r="BB42" s="117"/>
      <c r="BC42" s="114"/>
      <c r="BD42" s="109"/>
      <c r="BE42" s="117"/>
      <c r="BF42" s="117"/>
      <c r="BG42" s="118"/>
      <c r="BH42" s="109"/>
      <c r="BI42" s="117"/>
      <c r="BJ42" s="119"/>
      <c r="BK42" s="117"/>
      <c r="BL42" s="117"/>
      <c r="BM42" s="109"/>
      <c r="BN42" s="120"/>
      <c r="BO42" s="109"/>
      <c r="BP42" s="110"/>
    </row>
    <row r="43" spans="2:68" s="99" customFormat="1" x14ac:dyDescent="0.25">
      <c r="B43" s="96" t="s">
        <v>2270</v>
      </c>
      <c r="C43" s="96" t="s">
        <v>2279</v>
      </c>
      <c r="D43" s="122" t="s">
        <v>72</v>
      </c>
      <c r="E43" s="97" t="s">
        <v>201</v>
      </c>
      <c r="F43" s="96" t="s">
        <v>2376</v>
      </c>
      <c r="G43" s="96" t="s">
        <v>2377</v>
      </c>
      <c r="H43" s="97" t="s">
        <v>114</v>
      </c>
      <c r="I43" s="98" t="s">
        <v>2378</v>
      </c>
      <c r="J43" s="167" t="s">
        <v>78</v>
      </c>
      <c r="K43" s="33" t="s">
        <v>79</v>
      </c>
      <c r="L43" s="33" t="s">
        <v>79</v>
      </c>
      <c r="M43" s="109" t="s">
        <v>78</v>
      </c>
      <c r="N43" s="109" t="s">
        <v>78</v>
      </c>
      <c r="O43" s="109">
        <v>0</v>
      </c>
      <c r="P43" s="109">
        <v>0</v>
      </c>
      <c r="Q43" s="116">
        <v>0</v>
      </c>
      <c r="R43" s="109">
        <v>0</v>
      </c>
      <c r="S43" s="97"/>
      <c r="T43" s="97"/>
      <c r="U43" s="97"/>
      <c r="V43" s="97"/>
      <c r="W43" s="97" t="s">
        <v>78</v>
      </c>
      <c r="X43" s="97" t="s">
        <v>78</v>
      </c>
      <c r="Y43" s="164"/>
      <c r="Z43" s="97"/>
      <c r="AA43" s="110"/>
      <c r="AB43" s="111"/>
      <c r="AC43" s="112"/>
      <c r="AD43" s="113"/>
      <c r="AE43" s="111"/>
      <c r="AF43" s="112"/>
      <c r="AG43" s="113"/>
      <c r="AH43" s="7">
        <f t="shared" si="0"/>
        <v>0</v>
      </c>
      <c r="AI43" s="114"/>
      <c r="AJ43" s="114"/>
      <c r="AK43" s="114"/>
      <c r="AL43" s="109"/>
      <c r="AM43" s="114"/>
      <c r="AN43" s="114"/>
      <c r="AO43" s="114"/>
      <c r="AP43" s="109"/>
      <c r="AQ43" s="113"/>
      <c r="AR43" s="113"/>
      <c r="AS43" s="109"/>
      <c r="AT43" s="115"/>
      <c r="AU43" s="109"/>
      <c r="AV43" s="116"/>
      <c r="AW43" s="117"/>
      <c r="AX43" s="118"/>
      <c r="AY43" s="109"/>
      <c r="AZ43" s="117"/>
      <c r="BA43" s="117"/>
      <c r="BB43" s="117"/>
      <c r="BC43" s="114"/>
      <c r="BD43" s="109"/>
      <c r="BE43" s="117"/>
      <c r="BF43" s="117"/>
      <c r="BG43" s="118"/>
      <c r="BH43" s="109"/>
      <c r="BI43" s="117"/>
      <c r="BJ43" s="119"/>
      <c r="BK43" s="117"/>
      <c r="BL43" s="117"/>
      <c r="BM43" s="109"/>
      <c r="BN43" s="120"/>
      <c r="BO43" s="109"/>
      <c r="BP43" s="110"/>
    </row>
    <row r="44" spans="2:68" s="99" customFormat="1" x14ac:dyDescent="0.25">
      <c r="B44" s="96" t="s">
        <v>2270</v>
      </c>
      <c r="C44" s="96" t="s">
        <v>2279</v>
      </c>
      <c r="D44" s="122" t="s">
        <v>72</v>
      </c>
      <c r="E44" s="97" t="s">
        <v>73</v>
      </c>
      <c r="F44" s="96" t="s">
        <v>2379</v>
      </c>
      <c r="G44" s="96" t="s">
        <v>2380</v>
      </c>
      <c r="H44" s="97" t="s">
        <v>114</v>
      </c>
      <c r="I44" s="98" t="s">
        <v>2381</v>
      </c>
      <c r="J44" s="167" t="s">
        <v>78</v>
      </c>
      <c r="K44" s="33" t="s">
        <v>79</v>
      </c>
      <c r="L44" s="33" t="s">
        <v>79</v>
      </c>
      <c r="M44" s="109" t="s">
        <v>78</v>
      </c>
      <c r="N44" s="109" t="s">
        <v>78</v>
      </c>
      <c r="O44" s="109">
        <v>0</v>
      </c>
      <c r="P44" s="109">
        <v>0</v>
      </c>
      <c r="Q44" s="116">
        <v>0</v>
      </c>
      <c r="R44" s="109">
        <v>0</v>
      </c>
      <c r="S44" s="97"/>
      <c r="T44" s="97"/>
      <c r="U44" s="97"/>
      <c r="V44" s="97"/>
      <c r="W44" s="97" t="s">
        <v>78</v>
      </c>
      <c r="X44" s="97" t="s">
        <v>78</v>
      </c>
      <c r="Y44" s="164"/>
      <c r="Z44" s="97"/>
      <c r="AA44" s="110"/>
      <c r="AB44" s="111"/>
      <c r="AC44" s="112"/>
      <c r="AD44" s="113"/>
      <c r="AE44" s="111"/>
      <c r="AF44" s="112"/>
      <c r="AG44" s="113"/>
      <c r="AH44" s="7">
        <f t="shared" si="0"/>
        <v>0</v>
      </c>
      <c r="AI44" s="114"/>
      <c r="AJ44" s="114"/>
      <c r="AK44" s="114"/>
      <c r="AL44" s="109"/>
      <c r="AM44" s="114"/>
      <c r="AN44" s="114"/>
      <c r="AO44" s="114"/>
      <c r="AP44" s="109"/>
      <c r="AQ44" s="113"/>
      <c r="AR44" s="113"/>
      <c r="AS44" s="109"/>
      <c r="AT44" s="115"/>
      <c r="AU44" s="109"/>
      <c r="AV44" s="116"/>
      <c r="AW44" s="117"/>
      <c r="AX44" s="118"/>
      <c r="AY44" s="109"/>
      <c r="AZ44" s="117"/>
      <c r="BA44" s="117"/>
      <c r="BB44" s="117"/>
      <c r="BC44" s="114"/>
      <c r="BD44" s="109"/>
      <c r="BE44" s="117"/>
      <c r="BF44" s="117"/>
      <c r="BG44" s="118"/>
      <c r="BH44" s="109"/>
      <c r="BI44" s="117"/>
      <c r="BJ44" s="119"/>
      <c r="BK44" s="117"/>
      <c r="BL44" s="117"/>
      <c r="BM44" s="109"/>
      <c r="BN44" s="120"/>
      <c r="BO44" s="109"/>
      <c r="BP44" s="110"/>
    </row>
    <row r="45" spans="2:68" s="99" customFormat="1" x14ac:dyDescent="0.25">
      <c r="B45" s="96" t="s">
        <v>2270</v>
      </c>
      <c r="C45" s="96" t="s">
        <v>2382</v>
      </c>
      <c r="D45" s="122" t="s">
        <v>72</v>
      </c>
      <c r="E45" s="97" t="s">
        <v>201</v>
      </c>
      <c r="F45" s="96" t="s">
        <v>2383</v>
      </c>
      <c r="G45" s="96" t="s">
        <v>2384</v>
      </c>
      <c r="H45" s="97" t="s">
        <v>114</v>
      </c>
      <c r="I45" s="98" t="s">
        <v>2385</v>
      </c>
      <c r="J45" s="167" t="s">
        <v>78</v>
      </c>
      <c r="K45" s="33" t="s">
        <v>79</v>
      </c>
      <c r="L45" s="33" t="s">
        <v>79</v>
      </c>
      <c r="M45" s="109" t="s">
        <v>78</v>
      </c>
      <c r="N45" s="109" t="s">
        <v>78</v>
      </c>
      <c r="O45" s="109">
        <v>0</v>
      </c>
      <c r="P45" s="109">
        <v>0</v>
      </c>
      <c r="Q45" s="116">
        <v>0</v>
      </c>
      <c r="R45" s="109">
        <v>0</v>
      </c>
      <c r="S45" s="97"/>
      <c r="T45" s="97"/>
      <c r="U45" s="97"/>
      <c r="V45" s="97"/>
      <c r="W45" s="97" t="s">
        <v>78</v>
      </c>
      <c r="X45" s="97" t="s">
        <v>78</v>
      </c>
      <c r="Y45" s="164"/>
      <c r="Z45" s="97"/>
      <c r="AA45" s="110"/>
      <c r="AB45" s="111"/>
      <c r="AC45" s="112"/>
      <c r="AD45" s="113"/>
      <c r="AE45" s="111"/>
      <c r="AF45" s="112"/>
      <c r="AG45" s="113"/>
      <c r="AH45" s="7">
        <f t="shared" si="0"/>
        <v>0</v>
      </c>
      <c r="AI45" s="114"/>
      <c r="AJ45" s="114"/>
      <c r="AK45" s="114"/>
      <c r="AL45" s="109"/>
      <c r="AM45" s="114"/>
      <c r="AN45" s="114"/>
      <c r="AO45" s="114"/>
      <c r="AP45" s="109"/>
      <c r="AQ45" s="113"/>
      <c r="AR45" s="113"/>
      <c r="AS45" s="109"/>
      <c r="AT45" s="115"/>
      <c r="AU45" s="109"/>
      <c r="AV45" s="116"/>
      <c r="AW45" s="117"/>
      <c r="AX45" s="118"/>
      <c r="AY45" s="109"/>
      <c r="AZ45" s="117"/>
      <c r="BA45" s="117"/>
      <c r="BB45" s="117"/>
      <c r="BC45" s="114"/>
      <c r="BD45" s="109"/>
      <c r="BE45" s="117"/>
      <c r="BF45" s="117"/>
      <c r="BG45" s="118"/>
      <c r="BH45" s="109"/>
      <c r="BI45" s="117"/>
      <c r="BJ45" s="119"/>
      <c r="BK45" s="117"/>
      <c r="BL45" s="117"/>
      <c r="BM45" s="109"/>
      <c r="BN45" s="120"/>
      <c r="BO45" s="109"/>
      <c r="BP45" s="110"/>
    </row>
    <row r="46" spans="2:68" s="99" customFormat="1" x14ac:dyDescent="0.25">
      <c r="B46" s="96" t="s">
        <v>2270</v>
      </c>
      <c r="C46" s="96" t="s">
        <v>2279</v>
      </c>
      <c r="D46" s="122" t="s">
        <v>72</v>
      </c>
      <c r="E46" s="97" t="s">
        <v>201</v>
      </c>
      <c r="F46" s="96" t="s">
        <v>2386</v>
      </c>
      <c r="G46" s="96" t="s">
        <v>2387</v>
      </c>
      <c r="H46" s="97" t="s">
        <v>114</v>
      </c>
      <c r="I46" s="98" t="s">
        <v>2388</v>
      </c>
      <c r="J46" s="167" t="s">
        <v>78</v>
      </c>
      <c r="K46" s="33" t="s">
        <v>79</v>
      </c>
      <c r="L46" s="33" t="s">
        <v>79</v>
      </c>
      <c r="M46" s="109" t="s">
        <v>78</v>
      </c>
      <c r="N46" s="109" t="s">
        <v>78</v>
      </c>
      <c r="O46" s="109">
        <v>0</v>
      </c>
      <c r="P46" s="109">
        <v>0</v>
      </c>
      <c r="Q46" s="116">
        <v>0</v>
      </c>
      <c r="R46" s="109">
        <v>0</v>
      </c>
      <c r="S46" s="97"/>
      <c r="T46" s="97"/>
      <c r="U46" s="97"/>
      <c r="V46" s="97"/>
      <c r="W46" s="97" t="s">
        <v>78</v>
      </c>
      <c r="X46" s="97" t="s">
        <v>78</v>
      </c>
      <c r="Y46" s="164"/>
      <c r="Z46" s="97"/>
      <c r="AA46" s="110"/>
      <c r="AB46" s="111"/>
      <c r="AC46" s="112"/>
      <c r="AD46" s="113"/>
      <c r="AE46" s="111"/>
      <c r="AF46" s="112"/>
      <c r="AG46" s="113"/>
      <c r="AH46" s="7">
        <f t="shared" si="0"/>
        <v>0</v>
      </c>
      <c r="AI46" s="114"/>
      <c r="AJ46" s="114"/>
      <c r="AK46" s="114"/>
      <c r="AL46" s="109"/>
      <c r="AM46" s="114"/>
      <c r="AN46" s="114"/>
      <c r="AO46" s="114"/>
      <c r="AP46" s="109"/>
      <c r="AQ46" s="113"/>
      <c r="AR46" s="113"/>
      <c r="AS46" s="109"/>
      <c r="AT46" s="115"/>
      <c r="AU46" s="109"/>
      <c r="AV46" s="116"/>
      <c r="AW46" s="117"/>
      <c r="AX46" s="118"/>
      <c r="AY46" s="109"/>
      <c r="AZ46" s="117"/>
      <c r="BA46" s="117"/>
      <c r="BB46" s="117"/>
      <c r="BC46" s="114"/>
      <c r="BD46" s="109"/>
      <c r="BE46" s="117"/>
      <c r="BF46" s="117"/>
      <c r="BG46" s="118"/>
      <c r="BH46" s="109"/>
      <c r="BI46" s="117"/>
      <c r="BJ46" s="119"/>
      <c r="BK46" s="117"/>
      <c r="BL46" s="117"/>
      <c r="BM46" s="109"/>
      <c r="BN46" s="120"/>
      <c r="BO46" s="109"/>
      <c r="BP46" s="110"/>
    </row>
    <row r="47" spans="2:68" s="99" customFormat="1" x14ac:dyDescent="0.25">
      <c r="B47" s="96" t="s">
        <v>2270</v>
      </c>
      <c r="C47" s="96" t="s">
        <v>2389</v>
      </c>
      <c r="D47" s="122" t="s">
        <v>72</v>
      </c>
      <c r="E47" s="97" t="s">
        <v>73</v>
      </c>
      <c r="F47" s="96" t="s">
        <v>2390</v>
      </c>
      <c r="G47" s="96" t="s">
        <v>2391</v>
      </c>
      <c r="H47" s="97" t="s">
        <v>114</v>
      </c>
      <c r="I47" s="98" t="s">
        <v>2392</v>
      </c>
      <c r="J47" s="167" t="s">
        <v>78</v>
      </c>
      <c r="K47" s="33" t="s">
        <v>79</v>
      </c>
      <c r="L47" s="33" t="s">
        <v>79</v>
      </c>
      <c r="M47" s="109" t="s">
        <v>78</v>
      </c>
      <c r="N47" s="109" t="s">
        <v>78</v>
      </c>
      <c r="O47" s="109">
        <v>0</v>
      </c>
      <c r="P47" s="109">
        <v>0</v>
      </c>
      <c r="Q47" s="116">
        <v>0</v>
      </c>
      <c r="R47" s="109">
        <v>0</v>
      </c>
      <c r="S47" s="97"/>
      <c r="T47" s="97"/>
      <c r="U47" s="97"/>
      <c r="V47" s="97"/>
      <c r="W47" s="97" t="s">
        <v>78</v>
      </c>
      <c r="X47" s="97" t="s">
        <v>78</v>
      </c>
      <c r="Y47" s="164"/>
      <c r="Z47" s="97"/>
      <c r="AA47" s="110"/>
      <c r="AB47" s="111"/>
      <c r="AC47" s="112"/>
      <c r="AD47" s="113"/>
      <c r="AE47" s="111"/>
      <c r="AF47" s="112"/>
      <c r="AG47" s="113"/>
      <c r="AH47" s="7">
        <f t="shared" si="0"/>
        <v>0</v>
      </c>
      <c r="AI47" s="114"/>
      <c r="AJ47" s="114"/>
      <c r="AK47" s="114"/>
      <c r="AL47" s="109"/>
      <c r="AM47" s="114"/>
      <c r="AN47" s="114"/>
      <c r="AO47" s="114"/>
      <c r="AP47" s="109"/>
      <c r="AQ47" s="113"/>
      <c r="AR47" s="113"/>
      <c r="AS47" s="109"/>
      <c r="AT47" s="115"/>
      <c r="AU47" s="109"/>
      <c r="AV47" s="116"/>
      <c r="AW47" s="117"/>
      <c r="AX47" s="118"/>
      <c r="AY47" s="109"/>
      <c r="AZ47" s="117"/>
      <c r="BA47" s="117"/>
      <c r="BB47" s="117"/>
      <c r="BC47" s="114"/>
      <c r="BD47" s="109"/>
      <c r="BE47" s="117"/>
      <c r="BF47" s="117"/>
      <c r="BG47" s="118"/>
      <c r="BH47" s="109"/>
      <c r="BI47" s="117"/>
      <c r="BJ47" s="119"/>
      <c r="BK47" s="117"/>
      <c r="BL47" s="117"/>
      <c r="BM47" s="109"/>
      <c r="BN47" s="120"/>
      <c r="BO47" s="109"/>
      <c r="BP47" s="110"/>
    </row>
    <row r="48" spans="2:68" s="99" customFormat="1" x14ac:dyDescent="0.25">
      <c r="B48" s="96" t="s">
        <v>2270</v>
      </c>
      <c r="C48" s="96" t="s">
        <v>2271</v>
      </c>
      <c r="D48" s="122" t="s">
        <v>72</v>
      </c>
      <c r="E48" s="97" t="s">
        <v>73</v>
      </c>
      <c r="F48" s="325" t="s">
        <v>2393</v>
      </c>
      <c r="G48" s="96" t="s">
        <v>2394</v>
      </c>
      <c r="H48" s="97" t="s">
        <v>114</v>
      </c>
      <c r="I48" s="98" t="s">
        <v>2395</v>
      </c>
      <c r="J48" s="167" t="s">
        <v>78</v>
      </c>
      <c r="K48" s="33" t="s">
        <v>79</v>
      </c>
      <c r="L48" s="33" t="s">
        <v>79</v>
      </c>
      <c r="M48" s="109" t="s">
        <v>78</v>
      </c>
      <c r="N48" s="109" t="s">
        <v>78</v>
      </c>
      <c r="O48" s="109">
        <v>0</v>
      </c>
      <c r="P48" s="109">
        <v>0</v>
      </c>
      <c r="Q48" s="116">
        <v>0</v>
      </c>
      <c r="R48" s="109">
        <v>0</v>
      </c>
      <c r="S48" s="97"/>
      <c r="T48" s="97"/>
      <c r="U48" s="97"/>
      <c r="V48" s="97"/>
      <c r="W48" s="97" t="s">
        <v>78</v>
      </c>
      <c r="X48" s="97" t="s">
        <v>78</v>
      </c>
      <c r="Y48" s="164"/>
      <c r="Z48" s="97"/>
      <c r="AA48" s="110"/>
      <c r="AB48" s="111"/>
      <c r="AC48" s="112"/>
      <c r="AD48" s="113"/>
      <c r="AE48" s="111"/>
      <c r="AF48" s="112"/>
      <c r="AG48" s="113"/>
      <c r="AH48" s="7">
        <f t="shared" si="0"/>
        <v>0</v>
      </c>
      <c r="AI48" s="114"/>
      <c r="AJ48" s="114"/>
      <c r="AK48" s="114"/>
      <c r="AL48" s="109"/>
      <c r="AM48" s="114"/>
      <c r="AN48" s="114"/>
      <c r="AO48" s="114"/>
      <c r="AP48" s="109"/>
      <c r="AQ48" s="113"/>
      <c r="AR48" s="113"/>
      <c r="AS48" s="109"/>
      <c r="AT48" s="115"/>
      <c r="AU48" s="109"/>
      <c r="AV48" s="116"/>
      <c r="AW48" s="117"/>
      <c r="AX48" s="118"/>
      <c r="AY48" s="109"/>
      <c r="AZ48" s="117"/>
      <c r="BA48" s="117"/>
      <c r="BB48" s="117"/>
      <c r="BC48" s="114"/>
      <c r="BD48" s="109"/>
      <c r="BE48" s="117"/>
      <c r="BF48" s="117"/>
      <c r="BG48" s="118"/>
      <c r="BH48" s="109"/>
      <c r="BI48" s="117"/>
      <c r="BJ48" s="119"/>
      <c r="BK48" s="117"/>
      <c r="BL48" s="117"/>
      <c r="BM48" s="109"/>
      <c r="BN48" s="120"/>
      <c r="BO48" s="109"/>
      <c r="BP48" s="110"/>
    </row>
    <row r="49" spans="2:68" x14ac:dyDescent="0.25">
      <c r="B49" s="54"/>
      <c r="C49" s="77"/>
      <c r="D49" s="54"/>
      <c r="E49" s="54"/>
      <c r="F49" s="72"/>
      <c r="G49" s="72"/>
      <c r="H49" s="33"/>
      <c r="I49" s="77"/>
      <c r="J49" s="51"/>
      <c r="K49" s="33"/>
      <c r="L49" s="33"/>
      <c r="M49" s="109"/>
      <c r="N49" s="109"/>
      <c r="O49" s="62"/>
      <c r="P49" s="62"/>
      <c r="Q49" s="116"/>
      <c r="R49" s="109"/>
      <c r="S49" s="33"/>
      <c r="T49" s="33"/>
      <c r="U49" s="33"/>
      <c r="V49" s="33"/>
      <c r="W49" s="33"/>
      <c r="X49" s="33"/>
      <c r="Y49" s="132"/>
      <c r="Z49" s="33"/>
      <c r="AA49" s="32"/>
      <c r="AB49" s="3"/>
      <c r="AC49" s="5"/>
      <c r="AD49" s="4"/>
      <c r="AE49" s="3"/>
      <c r="AF49" s="5"/>
      <c r="AG49" s="4"/>
      <c r="AH49" s="7"/>
      <c r="AI49" s="27"/>
      <c r="AJ49" s="27"/>
      <c r="AK49" s="27"/>
      <c r="AL49" s="62"/>
      <c r="AM49" s="27"/>
      <c r="AN49" s="27"/>
      <c r="AO49" s="27"/>
      <c r="AP49" s="62"/>
      <c r="AQ49" s="4"/>
      <c r="AR49" s="4"/>
      <c r="AS49" s="62"/>
      <c r="AT49" s="64"/>
      <c r="AU49" s="62"/>
      <c r="AV49" s="65"/>
      <c r="AW49" s="66"/>
      <c r="AX49" s="67"/>
      <c r="AY49" s="62"/>
      <c r="AZ49" s="66"/>
      <c r="BA49" s="66"/>
      <c r="BB49" s="66"/>
      <c r="BC49" s="27"/>
      <c r="BD49" s="62"/>
      <c r="BE49" s="66"/>
      <c r="BF49" s="66"/>
      <c r="BG49" s="67"/>
      <c r="BH49" s="62"/>
      <c r="BI49" s="66"/>
      <c r="BJ49" s="68"/>
      <c r="BK49" s="66"/>
      <c r="BL49" s="66"/>
      <c r="BM49" s="62"/>
      <c r="BN49" s="69"/>
      <c r="BO49" s="62"/>
      <c r="BP49" s="32"/>
    </row>
    <row r="50" spans="2:68" x14ac:dyDescent="0.25">
      <c r="B50" s="54"/>
      <c r="C50" s="54"/>
      <c r="D50" s="54"/>
      <c r="E50" s="54"/>
      <c r="F50" s="72"/>
      <c r="G50" s="72"/>
      <c r="H50" s="33"/>
      <c r="I50" s="77"/>
      <c r="J50" s="51"/>
      <c r="K50" s="33"/>
      <c r="L50" s="33"/>
      <c r="M50" s="109"/>
      <c r="N50" s="109"/>
      <c r="O50" s="62"/>
      <c r="P50" s="62"/>
      <c r="Q50" s="116"/>
      <c r="R50" s="109"/>
      <c r="S50" s="33"/>
      <c r="T50" s="33"/>
      <c r="U50" s="33"/>
      <c r="V50" s="33"/>
      <c r="W50" s="33"/>
      <c r="X50" s="33"/>
      <c r="Y50" s="132"/>
      <c r="Z50" s="33"/>
      <c r="AA50" s="32"/>
      <c r="AB50" s="63"/>
      <c r="AC50" s="28"/>
      <c r="AD50" s="4"/>
      <c r="AE50" s="63"/>
      <c r="AF50" s="28"/>
      <c r="AG50" s="4"/>
      <c r="AH50" s="62"/>
      <c r="AI50" s="27"/>
      <c r="AJ50" s="27"/>
      <c r="AK50" s="27"/>
      <c r="AL50" s="62"/>
      <c r="AM50" s="27"/>
      <c r="AN50" s="27"/>
      <c r="AO50" s="27"/>
      <c r="AP50" s="62"/>
      <c r="AQ50" s="4"/>
      <c r="AR50" s="4"/>
      <c r="AS50" s="62"/>
      <c r="AT50" s="64"/>
      <c r="AU50" s="62"/>
      <c r="AV50" s="65"/>
      <c r="AW50" s="66"/>
      <c r="AX50" s="67"/>
      <c r="AY50" s="62"/>
      <c r="AZ50" s="66"/>
      <c r="BA50" s="66"/>
      <c r="BB50" s="66"/>
      <c r="BC50" s="27"/>
      <c r="BD50" s="62"/>
      <c r="BE50" s="66"/>
      <c r="BF50" s="66"/>
      <c r="BG50" s="67"/>
      <c r="BH50" s="62"/>
      <c r="BI50" s="66"/>
      <c r="BJ50" s="68"/>
      <c r="BK50" s="66"/>
      <c r="BL50" s="66"/>
      <c r="BM50" s="62"/>
      <c r="BN50" s="69"/>
      <c r="BO50" s="62"/>
      <c r="BP50" s="32"/>
    </row>
    <row r="51" spans="2:68" x14ac:dyDescent="0.25">
      <c r="B51" s="54"/>
      <c r="C51" s="54"/>
      <c r="D51" s="54"/>
      <c r="E51" s="54"/>
      <c r="F51" s="72"/>
      <c r="G51" s="72"/>
      <c r="H51" s="33"/>
      <c r="I51" s="77"/>
      <c r="J51" s="51"/>
      <c r="K51" s="33"/>
      <c r="L51" s="33"/>
      <c r="M51" s="109"/>
      <c r="N51" s="109"/>
      <c r="O51" s="62"/>
      <c r="P51" s="62"/>
      <c r="Q51" s="116"/>
      <c r="R51" s="109"/>
      <c r="S51" s="33"/>
      <c r="T51" s="33"/>
      <c r="U51" s="33"/>
      <c r="V51" s="33"/>
      <c r="W51" s="33"/>
      <c r="X51" s="33"/>
      <c r="Y51" s="132"/>
      <c r="Z51" s="33"/>
      <c r="AA51" s="32"/>
      <c r="AB51" s="63"/>
      <c r="AC51" s="28"/>
      <c r="AD51" s="4"/>
      <c r="AE51" s="63"/>
      <c r="AF51" s="28"/>
      <c r="AG51" s="4"/>
      <c r="AH51" s="62"/>
      <c r="AI51" s="27"/>
      <c r="AJ51" s="27"/>
      <c r="AK51" s="27"/>
      <c r="AL51" s="62"/>
      <c r="AM51" s="27"/>
      <c r="AN51" s="27"/>
      <c r="AO51" s="27"/>
      <c r="AP51" s="62"/>
      <c r="AQ51" s="4"/>
      <c r="AR51" s="4"/>
      <c r="AS51" s="62"/>
      <c r="AT51" s="64"/>
      <c r="AU51" s="62"/>
      <c r="AV51" s="65"/>
      <c r="AW51" s="66"/>
      <c r="AX51" s="67"/>
      <c r="AY51" s="62"/>
      <c r="AZ51" s="66"/>
      <c r="BA51" s="66"/>
      <c r="BB51" s="66"/>
      <c r="BC51" s="27"/>
      <c r="BD51" s="62"/>
      <c r="BE51" s="66"/>
      <c r="BF51" s="66"/>
      <c r="BG51" s="67"/>
      <c r="BH51" s="62"/>
      <c r="BI51" s="66"/>
      <c r="BJ51" s="68"/>
      <c r="BK51" s="66"/>
      <c r="BL51" s="66"/>
      <c r="BM51" s="62"/>
      <c r="BN51" s="69"/>
      <c r="BO51" s="62"/>
      <c r="BP51" s="32"/>
    </row>
    <row r="52" spans="2:68" x14ac:dyDescent="0.25">
      <c r="B52" s="54"/>
      <c r="C52" s="54"/>
      <c r="D52" s="54"/>
      <c r="E52" s="54"/>
      <c r="F52" s="72"/>
      <c r="G52" s="72"/>
      <c r="H52" s="33"/>
      <c r="I52" s="77"/>
      <c r="J52" s="51"/>
      <c r="K52" s="33"/>
      <c r="L52" s="33"/>
      <c r="M52" s="109"/>
      <c r="N52" s="109"/>
      <c r="O52" s="62"/>
      <c r="P52" s="62"/>
      <c r="Q52" s="116"/>
      <c r="R52" s="109"/>
      <c r="S52" s="33"/>
      <c r="T52" s="33"/>
      <c r="U52" s="33"/>
      <c r="V52" s="33"/>
      <c r="W52" s="33"/>
      <c r="X52" s="33"/>
      <c r="Y52" s="132"/>
      <c r="Z52" s="33"/>
      <c r="AA52" s="32"/>
      <c r="AB52" s="63"/>
      <c r="AC52" s="28"/>
      <c r="AD52" s="4"/>
      <c r="AE52" s="63"/>
      <c r="AF52" s="28"/>
      <c r="AG52" s="4"/>
      <c r="AH52" s="62"/>
      <c r="AI52" s="27"/>
      <c r="AJ52" s="27"/>
      <c r="AK52" s="27"/>
      <c r="AL52" s="62"/>
      <c r="AM52" s="27"/>
      <c r="AN52" s="27"/>
      <c r="AO52" s="27"/>
      <c r="AP52" s="62"/>
      <c r="AQ52" s="4"/>
      <c r="AR52" s="4"/>
      <c r="AS52" s="62"/>
      <c r="AT52" s="64"/>
      <c r="AU52" s="62"/>
      <c r="AV52" s="65"/>
      <c r="AW52" s="66"/>
      <c r="AX52" s="67"/>
      <c r="AY52" s="62"/>
      <c r="AZ52" s="66"/>
      <c r="BA52" s="66"/>
      <c r="BB52" s="66"/>
      <c r="BC52" s="27"/>
      <c r="BD52" s="62"/>
      <c r="BE52" s="66"/>
      <c r="BF52" s="66"/>
      <c r="BG52" s="67"/>
      <c r="BH52" s="62"/>
      <c r="BI52" s="66"/>
      <c r="BJ52" s="68"/>
      <c r="BK52" s="66"/>
      <c r="BL52" s="66"/>
      <c r="BM52" s="62"/>
      <c r="BN52" s="69"/>
      <c r="BO52" s="62"/>
      <c r="BP52" s="32"/>
    </row>
  </sheetData>
  <autoFilter ref="B5:BP48" xr:uid="{00000000-0009-0000-0000-000016000000}"/>
  <mergeCells count="5">
    <mergeCell ref="B4:I4"/>
    <mergeCell ref="AB3:AI3"/>
    <mergeCell ref="AJ3:AU3"/>
    <mergeCell ref="AV3:BN3"/>
    <mergeCell ref="J4:R4"/>
  </mergeCells>
  <dataValidations count="17">
    <dataValidation type="list" allowBlank="1" showInputMessage="1" showErrorMessage="1" sqref="BH6:BH52" xr:uid="{00000000-0002-0000-1600-000000000000}">
      <formula1>"SI,NO"</formula1>
    </dataValidation>
    <dataValidation type="list" allowBlank="1" showInputMessage="1" showErrorMessage="1" sqref="AI49:AI52 AM49:AM52" xr:uid="{00000000-0002-0000-1600-000001000000}">
      <formula1>"ESTRUCTURACIÓN, PROCESO DE SELECCIÓN, EJECUCIÓN, TERMINADO"</formula1>
    </dataValidation>
    <dataValidation type="list" allowBlank="1" showInputMessage="1" showErrorMessage="1" sqref="Z6:Z52" xr:uid="{00000000-0002-0000-1600-000002000000}">
      <formula1>"FERRETERIA Y TODEROS, REGIONAL (TRASLADO), SEDE NACIONAL, FINDETER, NO REQUIERE, NO PRIORIZADA"</formula1>
    </dataValidation>
    <dataValidation type="list" allowBlank="1" showInputMessage="1" showErrorMessage="1" sqref="U6:V52" xr:uid="{00000000-0002-0000-16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52 K6:L52" xr:uid="{00000000-0002-0000-1600-000004000000}">
      <formula1>"SI, NO"</formula1>
    </dataValidation>
    <dataValidation type="list" allowBlank="1" showInputMessage="1" showErrorMessage="1" sqref="W6:X52 BL6:BL52 BB6:BB52" xr:uid="{00000000-0002-0000-1600-000005000000}">
      <formula1>"SI, NO, NO APLICA"</formula1>
    </dataValidation>
    <dataValidation type="list" allowBlank="1" showInputMessage="1" showErrorMessage="1" sqref="T6:T52" xr:uid="{00000000-0002-0000-1600-000006000000}">
      <formula1>"BAJO, MEDIO, ALTO"</formula1>
    </dataValidation>
    <dataValidation type="list" allowBlank="1" showInputMessage="1" showErrorMessage="1" sqref="H6:H52" xr:uid="{00000000-0002-0000-1600-000007000000}">
      <formula1>"PROPIA, ARRIENDO, COMODATO"</formula1>
    </dataValidation>
    <dataValidation type="list" allowBlank="1" showInputMessage="1" showErrorMessage="1" sqref="J49:J52" xr:uid="{00000000-0002-0000-1600-000008000000}">
      <formula1>"NO APLICA, HACINAMIENTO, MALAS CONDICIONES DE LA INFRAESTRUCUTRA, RIESGOS EN LA INFRAESTRUCTURA, POR SOLICITUD DEL PROPIETARIO, TRASLADO A SEDE PROPIA."</formula1>
    </dataValidation>
    <dataValidation type="list" allowBlank="1" showInputMessage="1" showErrorMessage="1" sqref="D6:D10" xr:uid="{00000000-0002-0000-1600-000009000000}">
      <formula1>"SRPA, PRIMERA INFANCIA, SEDES ADMINISTRATIVAS,ADOLESCENCIA Y JUVENTUD, DIRECCIÓN DE PROTECCIÓN "</formula1>
    </dataValidation>
    <dataValidation type="list" allowBlank="1" showInputMessage="1" showErrorMessage="1" sqref="E6:E10" xr:uid="{00000000-0002-0000-1600-00000A000000}">
      <formula1>"CDI, HI, CAE, CIP, CETRA, INTERNADO RAJ, CASAS POSTINSTITUCIONALES, CZ, REGIONAL, UNIDAD DE SERVICIO, CASA ATRAPASUEÑOS, CASA DE LA MADRE Y EL NIÑO, CETI"</formula1>
    </dataValidation>
    <dataValidation type="list" allowBlank="1" showInputMessage="1" showErrorMessage="1" sqref="AI6:AI48 AM6:AM48" xr:uid="{00000000-0002-0000-1600-00000B000000}">
      <formula1>"ESTRUCTURACIÓN, PROCESO DE SELECCIÓN, EJECUCIÓN, SUSPENDIDO, SUSPENSIVO, TERMINADO"</formula1>
    </dataValidation>
    <dataValidation type="list" allowBlank="1" showInputMessage="1" showErrorMessage="1" sqref="E11:E48" xr:uid="{00000000-0002-0000-1600-00000C000000}">
      <formula1>"CDI, HI, CAE, CIP, CETRA, INTERNADO RAJ, CASAS POSTINSTITUCIONALES, CZ, REGIONAL, UNIDAD DE SERVICIO, CASA ATRAPASUEÑOS"</formula1>
    </dataValidation>
    <dataValidation type="list" allowBlank="1" showInputMessage="1" showErrorMessage="1" sqref="D11:D38" xr:uid="{00000000-0002-0000-1600-00000D000000}">
      <formula1>"SRPA, PRIMERA INFANCIA, SEDES ADMINISTRATIVAS,ADOLESCENCIA Y JUVENTUD"</formula1>
    </dataValidation>
    <dataValidation type="list" allowBlank="1" showInputMessage="1" showErrorMessage="1" sqref="M6:M52" xr:uid="{00000000-0002-0000-1600-00000E000000}">
      <formula1>"ARRIENDO, ADECUACIÓN, NO APLICA"</formula1>
    </dataValidation>
    <dataValidation type="list" allowBlank="1" showInputMessage="1" showErrorMessage="1" sqref="N6:N52" xr:uid="{00000000-0002-0000-1600-00000F000000}">
      <formula1>"NO APLICA, BUSQUEDA INMUEBLE, VISITA, CONCEPTO, MESA TECNICA, REMISIÓN SG, RECURSO TRASLADADO"</formula1>
    </dataValidation>
    <dataValidation type="list" allowBlank="1" showInputMessage="1" showErrorMessage="1" sqref="J6:J48" xr:uid="{00000000-0002-0000-1600-000010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B1:BP29"/>
  <sheetViews>
    <sheetView zoomScale="70" zoomScaleNormal="90" workbookViewId="0">
      <pane xSplit="5" topLeftCell="F1" activePane="topRight" state="frozen"/>
      <selection pane="topRight" activeCell="H12" sqref="H12"/>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9" width="30.28515625" style="2" customWidth="1"/>
    <col min="10" max="10" width="23.28515625" style="2" customWidth="1"/>
    <col min="11" max="11" width="14.7109375" style="2" customWidth="1"/>
    <col min="12" max="12" width="21.28515625" style="2" customWidth="1"/>
    <col min="13" max="13" width="14.7109375" style="2" customWidth="1"/>
    <col min="14" max="14" width="14.7109375" style="57" customWidth="1"/>
    <col min="15" max="15" width="30.28515625" style="2" customWidth="1"/>
    <col min="16" max="16" width="26.28515625" style="2" customWidth="1"/>
    <col min="17" max="17" width="16.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255"/>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60" x14ac:dyDescent="0.25">
      <c r="B6" s="71" t="s">
        <v>2396</v>
      </c>
      <c r="C6" s="71" t="s">
        <v>2397</v>
      </c>
      <c r="D6" s="33" t="s">
        <v>85</v>
      </c>
      <c r="E6" s="33" t="s">
        <v>93</v>
      </c>
      <c r="F6" s="71" t="s">
        <v>2398</v>
      </c>
      <c r="G6" s="71" t="s">
        <v>2399</v>
      </c>
      <c r="H6" s="33" t="s">
        <v>76</v>
      </c>
      <c r="I6" s="78" t="s">
        <v>2400</v>
      </c>
      <c r="J6" s="167" t="s">
        <v>133</v>
      </c>
      <c r="K6" s="33" t="s">
        <v>90</v>
      </c>
      <c r="L6" s="33" t="s">
        <v>79</v>
      </c>
      <c r="M6" s="109" t="s">
        <v>96</v>
      </c>
      <c r="N6" s="362" t="s">
        <v>424</v>
      </c>
      <c r="O6" s="62">
        <v>29029950</v>
      </c>
      <c r="P6" s="62">
        <v>556508169</v>
      </c>
      <c r="Q6" s="116">
        <v>0</v>
      </c>
      <c r="R6" s="109">
        <v>0</v>
      </c>
      <c r="S6" s="33" t="s">
        <v>90</v>
      </c>
      <c r="T6" s="33" t="s">
        <v>80</v>
      </c>
      <c r="U6" s="33" t="s">
        <v>81</v>
      </c>
      <c r="V6" s="33" t="s">
        <v>98</v>
      </c>
      <c r="W6" s="33" t="s">
        <v>79</v>
      </c>
      <c r="X6" s="33" t="s">
        <v>79</v>
      </c>
      <c r="Y6" s="132"/>
      <c r="Z6" s="33" t="s">
        <v>83</v>
      </c>
      <c r="AA6" s="32" t="s">
        <v>2401</v>
      </c>
      <c r="AB6" s="63">
        <v>31611933</v>
      </c>
      <c r="AC6" s="28"/>
      <c r="AD6" s="4">
        <v>45293</v>
      </c>
      <c r="AE6" s="63">
        <v>0</v>
      </c>
      <c r="AF6" s="28"/>
      <c r="AG6" s="4"/>
      <c r="AH6" s="62">
        <f t="shared" ref="AH6:AH29" si="0">+AB6+AE6</f>
        <v>31611933</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row>
    <row r="7" spans="2:68" s="1" customFormat="1" ht="30" x14ac:dyDescent="0.25">
      <c r="B7" s="71" t="s">
        <v>2396</v>
      </c>
      <c r="C7" s="71" t="s">
        <v>2402</v>
      </c>
      <c r="D7" s="33" t="s">
        <v>85</v>
      </c>
      <c r="E7" s="33" t="s">
        <v>93</v>
      </c>
      <c r="F7" s="71" t="s">
        <v>2403</v>
      </c>
      <c r="G7" s="71" t="s">
        <v>2404</v>
      </c>
      <c r="H7" s="33" t="s">
        <v>76</v>
      </c>
      <c r="I7" s="78" t="s">
        <v>2405</v>
      </c>
      <c r="J7" s="167" t="s">
        <v>2406</v>
      </c>
      <c r="K7" s="33" t="s">
        <v>90</v>
      </c>
      <c r="L7" s="33" t="s">
        <v>79</v>
      </c>
      <c r="M7" s="109" t="s">
        <v>146</v>
      </c>
      <c r="N7" s="362" t="s">
        <v>387</v>
      </c>
      <c r="O7" s="62">
        <v>29029950</v>
      </c>
      <c r="P7" s="62">
        <v>556508169</v>
      </c>
      <c r="Q7" s="397"/>
      <c r="R7" s="170"/>
      <c r="S7" s="33" t="s">
        <v>90</v>
      </c>
      <c r="T7" s="33" t="s">
        <v>80</v>
      </c>
      <c r="U7" s="33"/>
      <c r="V7" s="33"/>
      <c r="W7" s="33" t="s">
        <v>79</v>
      </c>
      <c r="X7" s="33" t="s">
        <v>79</v>
      </c>
      <c r="Y7" s="132"/>
      <c r="Z7" s="33"/>
      <c r="AA7" s="32"/>
      <c r="AB7" s="63">
        <v>0</v>
      </c>
      <c r="AC7" s="28"/>
      <c r="AD7" s="4"/>
      <c r="AE7" s="63">
        <v>0</v>
      </c>
      <c r="AF7" s="28"/>
      <c r="AG7" s="4"/>
      <c r="AH7" s="62">
        <f t="shared" si="0"/>
        <v>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75" x14ac:dyDescent="0.25">
      <c r="B8" s="72" t="s">
        <v>2396</v>
      </c>
      <c r="C8" s="72" t="s">
        <v>2397</v>
      </c>
      <c r="D8" s="33" t="s">
        <v>85</v>
      </c>
      <c r="E8" s="33" t="s">
        <v>93</v>
      </c>
      <c r="F8" s="72" t="s">
        <v>2407</v>
      </c>
      <c r="G8" s="72" t="s">
        <v>2408</v>
      </c>
      <c r="H8" s="33" t="s">
        <v>76</v>
      </c>
      <c r="I8" s="77" t="s">
        <v>2409</v>
      </c>
      <c r="J8" s="167" t="s">
        <v>133</v>
      </c>
      <c r="K8" s="33" t="s">
        <v>79</v>
      </c>
      <c r="L8" s="33" t="s">
        <v>79</v>
      </c>
      <c r="M8" s="109" t="s">
        <v>96</v>
      </c>
      <c r="N8" s="362" t="s">
        <v>424</v>
      </c>
      <c r="O8" s="62">
        <v>29029950</v>
      </c>
      <c r="P8" s="62">
        <v>556508169</v>
      </c>
      <c r="Q8" s="397"/>
      <c r="R8" s="170"/>
      <c r="S8" s="33" t="s">
        <v>90</v>
      </c>
      <c r="T8" s="33" t="s">
        <v>80</v>
      </c>
      <c r="U8" s="33"/>
      <c r="V8" s="33"/>
      <c r="W8" s="33" t="s">
        <v>79</v>
      </c>
      <c r="X8" s="33" t="s">
        <v>79</v>
      </c>
      <c r="Y8" s="132"/>
      <c r="Z8" s="33" t="s">
        <v>124</v>
      </c>
      <c r="AA8" s="32" t="s">
        <v>2410</v>
      </c>
      <c r="AB8" s="63">
        <v>130000000</v>
      </c>
      <c r="AC8" s="28"/>
      <c r="AD8" s="4">
        <v>45293</v>
      </c>
      <c r="AE8" s="63">
        <v>0</v>
      </c>
      <c r="AF8" s="28"/>
      <c r="AG8" s="4"/>
      <c r="AH8" s="62">
        <f t="shared" si="0"/>
        <v>130000000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ht="30" x14ac:dyDescent="0.25">
      <c r="B9" s="71" t="s">
        <v>2396</v>
      </c>
      <c r="C9" s="71" t="s">
        <v>2411</v>
      </c>
      <c r="D9" s="33" t="s">
        <v>85</v>
      </c>
      <c r="E9" s="33" t="s">
        <v>93</v>
      </c>
      <c r="F9" s="71" t="s">
        <v>2412</v>
      </c>
      <c r="G9" s="71" t="s">
        <v>2413</v>
      </c>
      <c r="H9" s="33" t="s">
        <v>76</v>
      </c>
      <c r="I9" s="78" t="s">
        <v>2414</v>
      </c>
      <c r="J9" s="167" t="s">
        <v>133</v>
      </c>
      <c r="K9" s="33" t="s">
        <v>90</v>
      </c>
      <c r="L9" s="33" t="s">
        <v>79</v>
      </c>
      <c r="M9" s="109" t="s">
        <v>146</v>
      </c>
      <c r="N9" s="362" t="s">
        <v>387</v>
      </c>
      <c r="O9" s="62">
        <v>11158238</v>
      </c>
      <c r="P9" s="62">
        <v>233804582</v>
      </c>
      <c r="Q9" s="397"/>
      <c r="R9" s="170"/>
      <c r="S9" s="33" t="s">
        <v>90</v>
      </c>
      <c r="T9" s="33" t="s">
        <v>80</v>
      </c>
      <c r="U9" s="33"/>
      <c r="V9" s="33"/>
      <c r="W9" s="33" t="s">
        <v>79</v>
      </c>
      <c r="X9" s="33" t="s">
        <v>79</v>
      </c>
      <c r="Y9" s="132"/>
      <c r="Z9" s="33"/>
      <c r="AA9" s="32"/>
      <c r="AB9" s="63">
        <v>0</v>
      </c>
      <c r="AC9" s="28"/>
      <c r="AD9" s="4"/>
      <c r="AE9" s="63">
        <v>0</v>
      </c>
      <c r="AF9" s="28"/>
      <c r="AG9" s="4"/>
      <c r="AH9" s="62">
        <f t="shared" si="0"/>
        <v>0</v>
      </c>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ht="30" x14ac:dyDescent="0.25">
      <c r="B10" s="71" t="s">
        <v>2396</v>
      </c>
      <c r="C10" s="71" t="s">
        <v>2415</v>
      </c>
      <c r="D10" s="33" t="s">
        <v>85</v>
      </c>
      <c r="E10" s="33" t="s">
        <v>93</v>
      </c>
      <c r="F10" s="71" t="s">
        <v>2416</v>
      </c>
      <c r="G10" s="71" t="s">
        <v>2417</v>
      </c>
      <c r="H10" s="33" t="s">
        <v>76</v>
      </c>
      <c r="I10" s="78" t="s">
        <v>2418</v>
      </c>
      <c r="J10" s="167" t="s">
        <v>2406</v>
      </c>
      <c r="K10" s="33" t="s">
        <v>90</v>
      </c>
      <c r="L10" s="33" t="s">
        <v>79</v>
      </c>
      <c r="M10" s="109" t="s">
        <v>146</v>
      </c>
      <c r="N10" s="362" t="s">
        <v>387</v>
      </c>
      <c r="O10" s="62">
        <v>29029950</v>
      </c>
      <c r="P10" s="62">
        <v>556508169</v>
      </c>
      <c r="Q10" s="397"/>
      <c r="R10" s="170"/>
      <c r="S10" s="33" t="s">
        <v>90</v>
      </c>
      <c r="T10" s="33" t="s">
        <v>80</v>
      </c>
      <c r="U10" s="33"/>
      <c r="V10" s="33"/>
      <c r="W10" s="33" t="s">
        <v>79</v>
      </c>
      <c r="X10" s="33" t="s">
        <v>79</v>
      </c>
      <c r="Y10" s="132"/>
      <c r="Z10" s="33"/>
      <c r="AA10" s="32"/>
      <c r="AB10" s="63">
        <v>0</v>
      </c>
      <c r="AC10" s="28"/>
      <c r="AD10" s="4"/>
      <c r="AE10" s="63">
        <v>0</v>
      </c>
      <c r="AF10" s="28"/>
      <c r="AG10" s="4"/>
      <c r="AH10" s="62">
        <f t="shared" si="0"/>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ht="30" x14ac:dyDescent="0.25">
      <c r="B11" s="72" t="s">
        <v>2396</v>
      </c>
      <c r="C11" s="72" t="s">
        <v>2415</v>
      </c>
      <c r="D11" s="33" t="s">
        <v>72</v>
      </c>
      <c r="E11" s="33" t="s">
        <v>201</v>
      </c>
      <c r="F11" s="76" t="s">
        <v>1632</v>
      </c>
      <c r="G11" s="72" t="s">
        <v>2419</v>
      </c>
      <c r="H11" s="33" t="s">
        <v>76</v>
      </c>
      <c r="I11" s="77" t="s">
        <v>2420</v>
      </c>
      <c r="J11" s="167" t="s">
        <v>78</v>
      </c>
      <c r="K11" s="33" t="s">
        <v>79</v>
      </c>
      <c r="L11" s="33" t="s">
        <v>79</v>
      </c>
      <c r="M11" s="109" t="s">
        <v>78</v>
      </c>
      <c r="N11" s="362" t="s">
        <v>78</v>
      </c>
      <c r="O11" s="62">
        <v>0</v>
      </c>
      <c r="P11" s="62">
        <v>0</v>
      </c>
      <c r="Q11" s="116">
        <v>0</v>
      </c>
      <c r="R11" s="109">
        <v>0</v>
      </c>
      <c r="S11" s="33" t="s">
        <v>90</v>
      </c>
      <c r="T11" s="33"/>
      <c r="U11" s="33"/>
      <c r="V11" s="33"/>
      <c r="W11" s="33" t="s">
        <v>78</v>
      </c>
      <c r="X11" s="33" t="s">
        <v>78</v>
      </c>
      <c r="Y11" s="132"/>
      <c r="Z11" s="33"/>
      <c r="AA11" s="32"/>
      <c r="AB11" s="63">
        <v>0</v>
      </c>
      <c r="AC11" s="28"/>
      <c r="AD11" s="4"/>
      <c r="AE11" s="63">
        <v>0</v>
      </c>
      <c r="AF11" s="28"/>
      <c r="AG11" s="4"/>
      <c r="AH11" s="62">
        <f t="shared" si="0"/>
        <v>0</v>
      </c>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45" x14ac:dyDescent="0.25">
      <c r="B12" s="71" t="s">
        <v>2396</v>
      </c>
      <c r="C12" s="71" t="s">
        <v>2397</v>
      </c>
      <c r="D12" s="33" t="s">
        <v>85</v>
      </c>
      <c r="E12" s="33" t="s">
        <v>93</v>
      </c>
      <c r="F12" s="71" t="s">
        <v>2421</v>
      </c>
      <c r="G12" s="71" t="s">
        <v>2422</v>
      </c>
      <c r="H12" s="33" t="s">
        <v>76</v>
      </c>
      <c r="I12" s="78" t="s">
        <v>2423</v>
      </c>
      <c r="J12" s="403" t="s">
        <v>133</v>
      </c>
      <c r="K12" s="95" t="s">
        <v>90</v>
      </c>
      <c r="L12" s="33" t="s">
        <v>79</v>
      </c>
      <c r="M12" s="170" t="s">
        <v>78</v>
      </c>
      <c r="N12" s="362" t="s">
        <v>78</v>
      </c>
      <c r="O12" s="62">
        <v>0</v>
      </c>
      <c r="P12" s="62">
        <v>0</v>
      </c>
      <c r="Q12" s="116">
        <v>0</v>
      </c>
      <c r="R12" s="109">
        <v>0</v>
      </c>
      <c r="S12" s="33" t="s">
        <v>90</v>
      </c>
      <c r="T12" s="33" t="s">
        <v>80</v>
      </c>
      <c r="U12" s="33" t="s">
        <v>81</v>
      </c>
      <c r="V12" s="33" t="s">
        <v>98</v>
      </c>
      <c r="W12" s="33" t="s">
        <v>79</v>
      </c>
      <c r="X12" s="33" t="s">
        <v>79</v>
      </c>
      <c r="Y12" s="132"/>
      <c r="Z12" s="33" t="s">
        <v>83</v>
      </c>
      <c r="AA12" s="32" t="s">
        <v>2424</v>
      </c>
      <c r="AB12" s="63">
        <v>330000000</v>
      </c>
      <c r="AC12" s="28"/>
      <c r="AD12" s="4">
        <v>45411</v>
      </c>
      <c r="AE12" s="63">
        <v>0</v>
      </c>
      <c r="AF12" s="28"/>
      <c r="AG12" s="4"/>
      <c r="AH12" s="62">
        <f t="shared" si="0"/>
        <v>330000000</v>
      </c>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ht="30" x14ac:dyDescent="0.25">
      <c r="B13" s="72" t="s">
        <v>2396</v>
      </c>
      <c r="C13" s="72" t="s">
        <v>2425</v>
      </c>
      <c r="D13" s="33" t="s">
        <v>72</v>
      </c>
      <c r="E13" s="33" t="s">
        <v>201</v>
      </c>
      <c r="F13" s="72" t="s">
        <v>2426</v>
      </c>
      <c r="G13" s="72" t="s">
        <v>2427</v>
      </c>
      <c r="H13" s="33" t="s">
        <v>76</v>
      </c>
      <c r="I13" s="77" t="s">
        <v>2428</v>
      </c>
      <c r="J13" s="167" t="s">
        <v>78</v>
      </c>
      <c r="K13" s="33" t="s">
        <v>79</v>
      </c>
      <c r="L13" s="33" t="s">
        <v>79</v>
      </c>
      <c r="M13" s="109" t="s">
        <v>78</v>
      </c>
      <c r="N13" s="362" t="s">
        <v>78</v>
      </c>
      <c r="O13" s="62">
        <v>0</v>
      </c>
      <c r="P13" s="62">
        <v>0</v>
      </c>
      <c r="Q13" s="116">
        <v>0</v>
      </c>
      <c r="R13" s="109">
        <v>0</v>
      </c>
      <c r="S13" s="33" t="s">
        <v>90</v>
      </c>
      <c r="T13" s="33"/>
      <c r="U13" s="33"/>
      <c r="V13" s="33"/>
      <c r="W13" s="33" t="s">
        <v>78</v>
      </c>
      <c r="X13" s="33" t="s">
        <v>78</v>
      </c>
      <c r="Y13" s="132"/>
      <c r="Z13" s="33"/>
      <c r="AA13" s="32"/>
      <c r="AB13" s="63">
        <v>0</v>
      </c>
      <c r="AC13" s="28"/>
      <c r="AD13" s="4"/>
      <c r="AE13" s="63">
        <v>0</v>
      </c>
      <c r="AF13" s="28"/>
      <c r="AG13" s="4"/>
      <c r="AH13" s="62">
        <f t="shared" si="0"/>
        <v>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ht="30" x14ac:dyDescent="0.25">
      <c r="B14" s="72" t="s">
        <v>2396</v>
      </c>
      <c r="C14" s="72" t="s">
        <v>2397</v>
      </c>
      <c r="D14" s="33" t="s">
        <v>110</v>
      </c>
      <c r="E14" s="33" t="s">
        <v>111</v>
      </c>
      <c r="F14" s="72" t="s">
        <v>2429</v>
      </c>
      <c r="G14" s="72" t="s">
        <v>2430</v>
      </c>
      <c r="H14" s="33" t="s">
        <v>76</v>
      </c>
      <c r="I14" s="77" t="s">
        <v>2431</v>
      </c>
      <c r="J14" s="167" t="s">
        <v>78</v>
      </c>
      <c r="K14" s="33" t="s">
        <v>79</v>
      </c>
      <c r="L14" s="33" t="s">
        <v>79</v>
      </c>
      <c r="M14" s="109" t="s">
        <v>78</v>
      </c>
      <c r="N14" s="362" t="s">
        <v>78</v>
      </c>
      <c r="O14" s="62">
        <v>0</v>
      </c>
      <c r="P14" s="62">
        <v>0</v>
      </c>
      <c r="Q14" s="116">
        <v>0</v>
      </c>
      <c r="R14" s="109">
        <v>0</v>
      </c>
      <c r="S14" s="33" t="s">
        <v>90</v>
      </c>
      <c r="T14" s="33"/>
      <c r="U14" s="33"/>
      <c r="V14" s="33"/>
      <c r="W14" s="33" t="s">
        <v>78</v>
      </c>
      <c r="X14" s="33" t="s">
        <v>78</v>
      </c>
      <c r="Y14" s="132"/>
      <c r="Z14" s="33"/>
      <c r="AA14" s="32"/>
      <c r="AB14" s="63">
        <v>0</v>
      </c>
      <c r="AC14" s="28"/>
      <c r="AD14" s="4"/>
      <c r="AE14" s="63">
        <v>0</v>
      </c>
      <c r="AF14" s="28"/>
      <c r="AG14" s="4"/>
      <c r="AH14" s="62">
        <f t="shared" si="0"/>
        <v>0</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30" x14ac:dyDescent="0.25">
      <c r="B15" s="72" t="s">
        <v>2396</v>
      </c>
      <c r="C15" s="72" t="s">
        <v>2397</v>
      </c>
      <c r="D15" s="33" t="s">
        <v>72</v>
      </c>
      <c r="E15" s="33" t="s">
        <v>201</v>
      </c>
      <c r="F15" s="76" t="s">
        <v>2432</v>
      </c>
      <c r="G15" s="72" t="s">
        <v>2433</v>
      </c>
      <c r="H15" s="33" t="s">
        <v>76</v>
      </c>
      <c r="I15" s="77" t="s">
        <v>2434</v>
      </c>
      <c r="J15" s="167" t="s">
        <v>78</v>
      </c>
      <c r="K15" s="33" t="s">
        <v>79</v>
      </c>
      <c r="L15" s="33" t="s">
        <v>79</v>
      </c>
      <c r="M15" s="109" t="s">
        <v>78</v>
      </c>
      <c r="N15" s="362" t="s">
        <v>78</v>
      </c>
      <c r="O15" s="62">
        <v>0</v>
      </c>
      <c r="P15" s="62">
        <v>0</v>
      </c>
      <c r="Q15" s="116">
        <v>0</v>
      </c>
      <c r="R15" s="109">
        <v>0</v>
      </c>
      <c r="S15" s="33" t="s">
        <v>90</v>
      </c>
      <c r="T15" s="33"/>
      <c r="U15" s="33"/>
      <c r="V15" s="33"/>
      <c r="W15" s="33" t="s">
        <v>78</v>
      </c>
      <c r="X15" s="33" t="s">
        <v>78</v>
      </c>
      <c r="Y15" s="132"/>
      <c r="Z15" s="33"/>
      <c r="AA15" s="32"/>
      <c r="AB15" s="63">
        <v>0</v>
      </c>
      <c r="AC15" s="28"/>
      <c r="AD15" s="4"/>
      <c r="AE15" s="63">
        <v>0</v>
      </c>
      <c r="AF15" s="28"/>
      <c r="AG15" s="4"/>
      <c r="AH15" s="62">
        <f t="shared" si="0"/>
        <v>0</v>
      </c>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ht="30" x14ac:dyDescent="0.25">
      <c r="B16" s="72" t="s">
        <v>2396</v>
      </c>
      <c r="C16" s="72" t="s">
        <v>2397</v>
      </c>
      <c r="D16" s="33" t="s">
        <v>72</v>
      </c>
      <c r="E16" s="33" t="s">
        <v>201</v>
      </c>
      <c r="F16" s="76" t="s">
        <v>246</v>
      </c>
      <c r="G16" s="72" t="s">
        <v>2435</v>
      </c>
      <c r="H16" s="33" t="s">
        <v>76</v>
      </c>
      <c r="I16" s="77" t="s">
        <v>2436</v>
      </c>
      <c r="J16" s="167" t="s">
        <v>78</v>
      </c>
      <c r="K16" s="33" t="s">
        <v>79</v>
      </c>
      <c r="L16" s="33" t="s">
        <v>79</v>
      </c>
      <c r="M16" s="109" t="s">
        <v>78</v>
      </c>
      <c r="N16" s="362" t="s">
        <v>78</v>
      </c>
      <c r="O16" s="62">
        <v>0</v>
      </c>
      <c r="P16" s="62">
        <v>0</v>
      </c>
      <c r="Q16" s="116">
        <v>0</v>
      </c>
      <c r="R16" s="109">
        <v>0</v>
      </c>
      <c r="S16" s="33" t="s">
        <v>90</v>
      </c>
      <c r="T16" s="33"/>
      <c r="U16" s="33"/>
      <c r="V16" s="33"/>
      <c r="W16" s="33" t="s">
        <v>78</v>
      </c>
      <c r="X16" s="33" t="s">
        <v>78</v>
      </c>
      <c r="Y16" s="132"/>
      <c r="Z16" s="33"/>
      <c r="AA16" s="32"/>
      <c r="AB16" s="63">
        <v>0</v>
      </c>
      <c r="AC16" s="28"/>
      <c r="AD16" s="4"/>
      <c r="AE16" s="63">
        <v>0</v>
      </c>
      <c r="AF16" s="28"/>
      <c r="AG16" s="4"/>
      <c r="AH16" s="62">
        <f t="shared" si="0"/>
        <v>0</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72" t="s">
        <v>2396</v>
      </c>
      <c r="C17" s="72" t="s">
        <v>2402</v>
      </c>
      <c r="D17" s="33" t="s">
        <v>72</v>
      </c>
      <c r="E17" s="33" t="s">
        <v>201</v>
      </c>
      <c r="F17" s="76" t="s">
        <v>2437</v>
      </c>
      <c r="G17" s="72" t="s">
        <v>2438</v>
      </c>
      <c r="H17" s="33" t="s">
        <v>76</v>
      </c>
      <c r="I17" s="77" t="s">
        <v>2439</v>
      </c>
      <c r="J17" s="167" t="s">
        <v>78</v>
      </c>
      <c r="K17" s="33" t="s">
        <v>79</v>
      </c>
      <c r="L17" s="33" t="s">
        <v>79</v>
      </c>
      <c r="M17" s="109" t="s">
        <v>78</v>
      </c>
      <c r="N17" s="362" t="s">
        <v>78</v>
      </c>
      <c r="O17" s="62">
        <v>0</v>
      </c>
      <c r="P17" s="62">
        <v>0</v>
      </c>
      <c r="Q17" s="116">
        <v>0</v>
      </c>
      <c r="R17" s="109">
        <v>0</v>
      </c>
      <c r="S17" s="33" t="s">
        <v>90</v>
      </c>
      <c r="T17" s="33"/>
      <c r="U17" s="33"/>
      <c r="V17" s="33"/>
      <c r="W17" s="33" t="s">
        <v>78</v>
      </c>
      <c r="X17" s="33" t="s">
        <v>78</v>
      </c>
      <c r="Y17" s="132"/>
      <c r="Z17" s="33"/>
      <c r="AA17" s="32"/>
      <c r="AB17" s="63">
        <v>0</v>
      </c>
      <c r="AC17" s="28"/>
      <c r="AD17" s="4"/>
      <c r="AE17" s="63">
        <v>0</v>
      </c>
      <c r="AF17" s="28"/>
      <c r="AG17" s="4"/>
      <c r="AH17" s="62">
        <f t="shared" si="0"/>
        <v>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30" x14ac:dyDescent="0.25">
      <c r="B18" s="72" t="s">
        <v>2396</v>
      </c>
      <c r="C18" s="72" t="s">
        <v>2397</v>
      </c>
      <c r="D18" s="33" t="s">
        <v>72</v>
      </c>
      <c r="E18" s="33" t="s">
        <v>201</v>
      </c>
      <c r="F18" s="76" t="s">
        <v>2440</v>
      </c>
      <c r="G18" s="72" t="s">
        <v>2441</v>
      </c>
      <c r="H18" s="33" t="s">
        <v>76</v>
      </c>
      <c r="I18" s="77" t="s">
        <v>2442</v>
      </c>
      <c r="J18" s="167" t="s">
        <v>78</v>
      </c>
      <c r="K18" s="33" t="s">
        <v>79</v>
      </c>
      <c r="L18" s="33" t="s">
        <v>79</v>
      </c>
      <c r="M18" s="109" t="s">
        <v>78</v>
      </c>
      <c r="N18" s="362" t="s">
        <v>78</v>
      </c>
      <c r="O18" s="62">
        <v>0</v>
      </c>
      <c r="P18" s="62">
        <v>0</v>
      </c>
      <c r="Q18" s="116">
        <v>0</v>
      </c>
      <c r="R18" s="109">
        <v>0</v>
      </c>
      <c r="S18" s="33" t="s">
        <v>90</v>
      </c>
      <c r="T18" s="33"/>
      <c r="U18" s="33"/>
      <c r="V18" s="33"/>
      <c r="W18" s="33" t="s">
        <v>78</v>
      </c>
      <c r="X18" s="33" t="s">
        <v>78</v>
      </c>
      <c r="Y18" s="132"/>
      <c r="Z18" s="33"/>
      <c r="AA18" s="32"/>
      <c r="AB18" s="63">
        <v>0</v>
      </c>
      <c r="AC18" s="28"/>
      <c r="AD18" s="4"/>
      <c r="AE18" s="63">
        <v>0</v>
      </c>
      <c r="AF18" s="28"/>
      <c r="AG18" s="4"/>
      <c r="AH18" s="62">
        <f t="shared" si="0"/>
        <v>0</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ht="30" x14ac:dyDescent="0.25">
      <c r="B19" s="72" t="s">
        <v>2396</v>
      </c>
      <c r="C19" s="72" t="s">
        <v>2397</v>
      </c>
      <c r="D19" s="33" t="s">
        <v>72</v>
      </c>
      <c r="E19" s="33" t="s">
        <v>201</v>
      </c>
      <c r="F19" s="76" t="s">
        <v>2443</v>
      </c>
      <c r="G19" s="72" t="s">
        <v>2444</v>
      </c>
      <c r="H19" s="33" t="s">
        <v>76</v>
      </c>
      <c r="I19" s="77" t="s">
        <v>2445</v>
      </c>
      <c r="J19" s="167" t="s">
        <v>78</v>
      </c>
      <c r="K19" s="33" t="s">
        <v>79</v>
      </c>
      <c r="L19" s="33" t="s">
        <v>79</v>
      </c>
      <c r="M19" s="109" t="s">
        <v>78</v>
      </c>
      <c r="N19" s="362" t="s">
        <v>78</v>
      </c>
      <c r="O19" s="62">
        <v>0</v>
      </c>
      <c r="P19" s="62">
        <v>0</v>
      </c>
      <c r="Q19" s="116">
        <v>0</v>
      </c>
      <c r="R19" s="109">
        <v>0</v>
      </c>
      <c r="S19" s="33" t="s">
        <v>90</v>
      </c>
      <c r="T19" s="33"/>
      <c r="U19" s="33"/>
      <c r="V19" s="33"/>
      <c r="W19" s="33" t="s">
        <v>78</v>
      </c>
      <c r="X19" s="33" t="s">
        <v>78</v>
      </c>
      <c r="Y19" s="132"/>
      <c r="Z19" s="33"/>
      <c r="AA19" s="32"/>
      <c r="AB19" s="63">
        <v>0</v>
      </c>
      <c r="AC19" s="28"/>
      <c r="AD19" s="4"/>
      <c r="AE19" s="63">
        <v>0</v>
      </c>
      <c r="AF19" s="28"/>
      <c r="AG19" s="4"/>
      <c r="AH19" s="62">
        <f t="shared" si="0"/>
        <v>0</v>
      </c>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ht="30" x14ac:dyDescent="0.25">
      <c r="B20" s="72" t="s">
        <v>2396</v>
      </c>
      <c r="C20" s="72" t="s">
        <v>2397</v>
      </c>
      <c r="D20" s="33" t="s">
        <v>72</v>
      </c>
      <c r="E20" s="33" t="s">
        <v>201</v>
      </c>
      <c r="F20" s="76" t="s">
        <v>2446</v>
      </c>
      <c r="G20" s="72" t="s">
        <v>2447</v>
      </c>
      <c r="H20" s="33" t="s">
        <v>76</v>
      </c>
      <c r="I20" s="77" t="s">
        <v>2448</v>
      </c>
      <c r="J20" s="167" t="s">
        <v>78</v>
      </c>
      <c r="K20" s="33" t="s">
        <v>79</v>
      </c>
      <c r="L20" s="33" t="s">
        <v>79</v>
      </c>
      <c r="M20" s="109" t="s">
        <v>78</v>
      </c>
      <c r="N20" s="362" t="s">
        <v>78</v>
      </c>
      <c r="O20" s="62">
        <v>0</v>
      </c>
      <c r="P20" s="62">
        <v>0</v>
      </c>
      <c r="Q20" s="116">
        <v>0</v>
      </c>
      <c r="R20" s="109">
        <v>0</v>
      </c>
      <c r="S20" s="33" t="s">
        <v>90</v>
      </c>
      <c r="T20" s="33"/>
      <c r="U20" s="33"/>
      <c r="V20" s="33"/>
      <c r="W20" s="33" t="s">
        <v>78</v>
      </c>
      <c r="X20" s="33" t="s">
        <v>78</v>
      </c>
      <c r="Y20" s="132"/>
      <c r="Z20" s="33"/>
      <c r="AA20" s="32"/>
      <c r="AB20" s="63">
        <v>0</v>
      </c>
      <c r="AC20" s="28"/>
      <c r="AD20" s="4"/>
      <c r="AE20" s="63">
        <v>0</v>
      </c>
      <c r="AF20" s="28"/>
      <c r="AG20" s="4"/>
      <c r="AH20" s="62">
        <f t="shared" si="0"/>
        <v>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ht="30" x14ac:dyDescent="0.25">
      <c r="B21" s="72" t="s">
        <v>2396</v>
      </c>
      <c r="C21" s="72" t="s">
        <v>2397</v>
      </c>
      <c r="D21" s="33" t="s">
        <v>72</v>
      </c>
      <c r="E21" s="33" t="s">
        <v>201</v>
      </c>
      <c r="F21" s="76" t="s">
        <v>2449</v>
      </c>
      <c r="G21" s="72" t="s">
        <v>2450</v>
      </c>
      <c r="H21" s="33" t="s">
        <v>76</v>
      </c>
      <c r="I21" s="77" t="s">
        <v>2451</v>
      </c>
      <c r="J21" s="167" t="s">
        <v>78</v>
      </c>
      <c r="K21" s="33" t="s">
        <v>79</v>
      </c>
      <c r="L21" s="33" t="s">
        <v>79</v>
      </c>
      <c r="M21" s="109" t="s">
        <v>78</v>
      </c>
      <c r="N21" s="362" t="s">
        <v>78</v>
      </c>
      <c r="O21" s="62">
        <v>0</v>
      </c>
      <c r="P21" s="62">
        <v>0</v>
      </c>
      <c r="Q21" s="116">
        <v>0</v>
      </c>
      <c r="R21" s="109">
        <v>0</v>
      </c>
      <c r="S21" s="33" t="s">
        <v>90</v>
      </c>
      <c r="T21" s="33"/>
      <c r="U21" s="33"/>
      <c r="V21" s="33"/>
      <c r="W21" s="33" t="s">
        <v>78</v>
      </c>
      <c r="X21" s="33" t="s">
        <v>78</v>
      </c>
      <c r="Y21" s="132"/>
      <c r="Z21" s="33"/>
      <c r="AA21" s="32"/>
      <c r="AB21" s="63">
        <v>0</v>
      </c>
      <c r="AC21" s="28"/>
      <c r="AD21" s="4"/>
      <c r="AE21" s="63">
        <v>0</v>
      </c>
      <c r="AF21" s="28"/>
      <c r="AG21" s="4"/>
      <c r="AH21" s="62">
        <f t="shared" si="0"/>
        <v>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ht="30" x14ac:dyDescent="0.25">
      <c r="B22" s="79" t="s">
        <v>2396</v>
      </c>
      <c r="C22" s="79" t="s">
        <v>2452</v>
      </c>
      <c r="D22" s="33" t="s">
        <v>110</v>
      </c>
      <c r="E22" s="33" t="s">
        <v>111</v>
      </c>
      <c r="F22" s="79" t="s">
        <v>2453</v>
      </c>
      <c r="G22" s="72"/>
      <c r="H22" s="33" t="s">
        <v>96</v>
      </c>
      <c r="I22" s="77"/>
      <c r="J22" s="167" t="s">
        <v>78</v>
      </c>
      <c r="K22" s="33" t="s">
        <v>79</v>
      </c>
      <c r="L22" s="33" t="s">
        <v>79</v>
      </c>
      <c r="M22" s="109" t="s">
        <v>78</v>
      </c>
      <c r="N22" s="362" t="s">
        <v>78</v>
      </c>
      <c r="O22" s="62">
        <v>0</v>
      </c>
      <c r="P22" s="62">
        <v>0</v>
      </c>
      <c r="Q22" s="116">
        <v>0</v>
      </c>
      <c r="R22" s="109">
        <v>0</v>
      </c>
      <c r="S22" s="33" t="s">
        <v>90</v>
      </c>
      <c r="T22" s="33"/>
      <c r="U22" s="33"/>
      <c r="V22" s="33"/>
      <c r="W22" s="33" t="s">
        <v>78</v>
      </c>
      <c r="X22" s="33" t="s">
        <v>78</v>
      </c>
      <c r="Y22" s="132"/>
      <c r="Z22" s="33"/>
      <c r="AA22" s="32"/>
      <c r="AB22" s="63">
        <v>0</v>
      </c>
      <c r="AC22" s="28"/>
      <c r="AD22" s="4"/>
      <c r="AE22" s="63">
        <v>0</v>
      </c>
      <c r="AF22" s="28"/>
      <c r="AG22" s="4"/>
      <c r="AH22" s="62">
        <f t="shared" si="0"/>
        <v>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ht="30" x14ac:dyDescent="0.25">
      <c r="B23" s="79" t="s">
        <v>2396</v>
      </c>
      <c r="C23" s="79" t="s">
        <v>2411</v>
      </c>
      <c r="D23" s="33" t="s">
        <v>85</v>
      </c>
      <c r="E23" s="33" t="s">
        <v>93</v>
      </c>
      <c r="F23" s="79" t="s">
        <v>2412</v>
      </c>
      <c r="G23" s="72"/>
      <c r="H23" s="33" t="s">
        <v>96</v>
      </c>
      <c r="I23" s="77"/>
      <c r="J23" s="167" t="s">
        <v>133</v>
      </c>
      <c r="K23" s="95" t="s">
        <v>79</v>
      </c>
      <c r="L23" s="33" t="s">
        <v>79</v>
      </c>
      <c r="M23" s="109" t="s">
        <v>96</v>
      </c>
      <c r="N23" s="362" t="s">
        <v>424</v>
      </c>
      <c r="O23" s="62">
        <v>11158238</v>
      </c>
      <c r="P23" s="62">
        <v>233804582</v>
      </c>
      <c r="Q23" s="397"/>
      <c r="R23" s="170"/>
      <c r="S23" s="33" t="s">
        <v>90</v>
      </c>
      <c r="T23" s="33" t="s">
        <v>80</v>
      </c>
      <c r="U23" s="33"/>
      <c r="V23" s="33"/>
      <c r="W23" s="33" t="s">
        <v>79</v>
      </c>
      <c r="X23" s="33" t="s">
        <v>79</v>
      </c>
      <c r="Y23" s="132"/>
      <c r="Z23" s="33"/>
      <c r="AA23" s="32"/>
      <c r="AB23" s="63">
        <v>0</v>
      </c>
      <c r="AC23" s="28"/>
      <c r="AD23" s="4"/>
      <c r="AE23" s="63">
        <v>0</v>
      </c>
      <c r="AF23" s="28"/>
      <c r="AG23" s="4"/>
      <c r="AH23" s="62">
        <f t="shared" si="0"/>
        <v>0</v>
      </c>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ht="30" x14ac:dyDescent="0.25">
      <c r="B24" s="72" t="s">
        <v>2396</v>
      </c>
      <c r="C24" s="72" t="s">
        <v>2397</v>
      </c>
      <c r="D24" s="33" t="s">
        <v>72</v>
      </c>
      <c r="E24" s="33" t="s">
        <v>201</v>
      </c>
      <c r="F24" s="72" t="s">
        <v>2454</v>
      </c>
      <c r="G24" s="72" t="s">
        <v>2455</v>
      </c>
      <c r="H24" s="33" t="s">
        <v>114</v>
      </c>
      <c r="I24" s="77" t="s">
        <v>2456</v>
      </c>
      <c r="J24" s="167" t="s">
        <v>78</v>
      </c>
      <c r="K24" s="33" t="s">
        <v>79</v>
      </c>
      <c r="L24" s="33" t="s">
        <v>79</v>
      </c>
      <c r="M24" s="109" t="s">
        <v>78</v>
      </c>
      <c r="N24" s="362" t="s">
        <v>78</v>
      </c>
      <c r="O24" s="62">
        <v>0</v>
      </c>
      <c r="P24" s="62">
        <v>0</v>
      </c>
      <c r="Q24" s="116">
        <v>0</v>
      </c>
      <c r="R24" s="109">
        <v>0</v>
      </c>
      <c r="S24" s="33" t="s">
        <v>90</v>
      </c>
      <c r="T24" s="33"/>
      <c r="U24" s="33"/>
      <c r="V24" s="33"/>
      <c r="W24" s="33" t="s">
        <v>78</v>
      </c>
      <c r="X24" s="33" t="s">
        <v>78</v>
      </c>
      <c r="Y24" s="132"/>
      <c r="Z24" s="33"/>
      <c r="AA24" s="32"/>
      <c r="AB24" s="63">
        <v>0</v>
      </c>
      <c r="AC24" s="28"/>
      <c r="AD24" s="4"/>
      <c r="AE24" s="63">
        <v>0</v>
      </c>
      <c r="AF24" s="28"/>
      <c r="AG24" s="4"/>
      <c r="AH24" s="62">
        <f t="shared" si="0"/>
        <v>0</v>
      </c>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ht="30" x14ac:dyDescent="0.25">
      <c r="B25" s="72" t="s">
        <v>2396</v>
      </c>
      <c r="C25" s="72" t="s">
        <v>2397</v>
      </c>
      <c r="D25" s="33" t="s">
        <v>72</v>
      </c>
      <c r="E25" s="33" t="s">
        <v>201</v>
      </c>
      <c r="F25" s="72" t="s">
        <v>2457</v>
      </c>
      <c r="G25" s="72" t="s">
        <v>2458</v>
      </c>
      <c r="H25" s="33" t="s">
        <v>114</v>
      </c>
      <c r="I25" s="77" t="s">
        <v>2459</v>
      </c>
      <c r="J25" s="167" t="s">
        <v>78</v>
      </c>
      <c r="K25" s="33" t="s">
        <v>79</v>
      </c>
      <c r="L25" s="33" t="s">
        <v>79</v>
      </c>
      <c r="M25" s="109" t="s">
        <v>78</v>
      </c>
      <c r="N25" s="362" t="s">
        <v>78</v>
      </c>
      <c r="O25" s="62">
        <v>0</v>
      </c>
      <c r="P25" s="62">
        <v>0</v>
      </c>
      <c r="Q25" s="116">
        <v>0</v>
      </c>
      <c r="R25" s="109">
        <v>0</v>
      </c>
      <c r="S25" s="33" t="s">
        <v>90</v>
      </c>
      <c r="T25" s="33"/>
      <c r="U25" s="33"/>
      <c r="V25" s="33"/>
      <c r="W25" s="33" t="s">
        <v>78</v>
      </c>
      <c r="X25" s="33" t="s">
        <v>78</v>
      </c>
      <c r="Y25" s="132"/>
      <c r="Z25" s="33"/>
      <c r="AA25" s="32"/>
      <c r="AB25" s="63">
        <v>0</v>
      </c>
      <c r="AC25" s="28"/>
      <c r="AD25" s="4"/>
      <c r="AE25" s="63">
        <v>0</v>
      </c>
      <c r="AF25" s="28"/>
      <c r="AG25" s="4"/>
      <c r="AH25" s="62">
        <f t="shared" si="0"/>
        <v>0</v>
      </c>
      <c r="AI25" s="27"/>
      <c r="AJ25" s="27"/>
      <c r="AK25" s="27"/>
      <c r="AL25" s="62"/>
      <c r="AM25" s="27"/>
      <c r="AN25" s="27"/>
      <c r="AO25" s="27"/>
      <c r="AP25" s="62"/>
      <c r="AQ25" s="4"/>
      <c r="AR25" s="4"/>
      <c r="AS25" s="62"/>
      <c r="AT25" s="64"/>
      <c r="AU25" s="62"/>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ht="30" x14ac:dyDescent="0.25">
      <c r="B26" s="72" t="s">
        <v>2396</v>
      </c>
      <c r="C26" s="72" t="s">
        <v>2460</v>
      </c>
      <c r="D26" s="33" t="s">
        <v>72</v>
      </c>
      <c r="E26" s="33" t="s">
        <v>201</v>
      </c>
      <c r="F26" s="72" t="s">
        <v>2461</v>
      </c>
      <c r="G26" s="72" t="s">
        <v>2462</v>
      </c>
      <c r="H26" s="33" t="s">
        <v>114</v>
      </c>
      <c r="I26" s="77" t="s">
        <v>2463</v>
      </c>
      <c r="J26" s="167" t="s">
        <v>78</v>
      </c>
      <c r="K26" s="33" t="s">
        <v>79</v>
      </c>
      <c r="L26" s="33" t="s">
        <v>79</v>
      </c>
      <c r="M26" s="109" t="s">
        <v>78</v>
      </c>
      <c r="N26" s="362" t="s">
        <v>78</v>
      </c>
      <c r="O26" s="62">
        <v>0</v>
      </c>
      <c r="P26" s="62">
        <v>0</v>
      </c>
      <c r="Q26" s="116">
        <v>0</v>
      </c>
      <c r="R26" s="109">
        <v>0</v>
      </c>
      <c r="S26" s="33" t="s">
        <v>90</v>
      </c>
      <c r="T26" s="33"/>
      <c r="U26" s="33"/>
      <c r="V26" s="33"/>
      <c r="W26" s="33" t="s">
        <v>78</v>
      </c>
      <c r="X26" s="33" t="s">
        <v>78</v>
      </c>
      <c r="Y26" s="132"/>
      <c r="Z26" s="33"/>
      <c r="AA26" s="32"/>
      <c r="AB26" s="63">
        <v>0</v>
      </c>
      <c r="AC26" s="28"/>
      <c r="AD26" s="4"/>
      <c r="AE26" s="63">
        <v>0</v>
      </c>
      <c r="AF26" s="28"/>
      <c r="AG26" s="4"/>
      <c r="AH26" s="62">
        <f t="shared" si="0"/>
        <v>0</v>
      </c>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x14ac:dyDescent="0.25">
      <c r="B27" s="54"/>
      <c r="C27" s="54"/>
      <c r="D27" s="33"/>
      <c r="E27" s="33"/>
      <c r="F27" s="72"/>
      <c r="G27" s="72"/>
      <c r="H27" s="33"/>
      <c r="I27" s="50"/>
      <c r="J27" s="51"/>
      <c r="K27" s="33"/>
      <c r="L27" s="33"/>
      <c r="M27" s="109"/>
      <c r="N27" s="362"/>
      <c r="O27" s="62"/>
      <c r="P27" s="62"/>
      <c r="Q27" s="116"/>
      <c r="R27" s="109"/>
      <c r="S27" s="33"/>
      <c r="T27" s="33"/>
      <c r="U27" s="33"/>
      <c r="V27" s="33"/>
      <c r="W27" s="33"/>
      <c r="X27" s="33"/>
      <c r="Y27" s="132"/>
      <c r="Z27" s="33"/>
      <c r="AA27" s="32"/>
      <c r="AB27" s="63"/>
      <c r="AC27" s="28"/>
      <c r="AD27" s="4"/>
      <c r="AE27" s="63"/>
      <c r="AF27" s="28"/>
      <c r="AG27" s="4"/>
      <c r="AH27" s="62">
        <f t="shared" si="0"/>
        <v>0</v>
      </c>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54"/>
      <c r="C28" s="54"/>
      <c r="D28" s="33"/>
      <c r="E28" s="33"/>
      <c r="F28" s="72"/>
      <c r="G28" s="72"/>
      <c r="H28" s="33"/>
      <c r="I28" s="77"/>
      <c r="J28" s="51"/>
      <c r="K28" s="33"/>
      <c r="L28" s="33"/>
      <c r="M28" s="109"/>
      <c r="N28" s="362"/>
      <c r="O28" s="62"/>
      <c r="P28" s="62"/>
      <c r="Q28" s="116"/>
      <c r="R28" s="109"/>
      <c r="S28" s="33"/>
      <c r="T28" s="33"/>
      <c r="U28" s="33"/>
      <c r="V28" s="33"/>
      <c r="W28" s="33"/>
      <c r="X28" s="33"/>
      <c r="Y28" s="132"/>
      <c r="Z28" s="33"/>
      <c r="AA28" s="32"/>
      <c r="AB28" s="63"/>
      <c r="AC28" s="28"/>
      <c r="AD28" s="4"/>
      <c r="AE28" s="63"/>
      <c r="AF28" s="28"/>
      <c r="AG28" s="4"/>
      <c r="AH28" s="62">
        <f t="shared" si="0"/>
        <v>0</v>
      </c>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54"/>
      <c r="C29" s="54"/>
      <c r="D29" s="33"/>
      <c r="E29" s="33"/>
      <c r="F29" s="72"/>
      <c r="G29" s="72"/>
      <c r="H29" s="33"/>
      <c r="I29" s="77"/>
      <c r="J29" s="51"/>
      <c r="K29" s="33"/>
      <c r="L29" s="33"/>
      <c r="M29" s="109"/>
      <c r="N29" s="362"/>
      <c r="O29" s="62"/>
      <c r="P29" s="62"/>
      <c r="Q29" s="116"/>
      <c r="R29" s="109"/>
      <c r="S29" s="33"/>
      <c r="T29" s="33"/>
      <c r="U29" s="33"/>
      <c r="V29" s="33"/>
      <c r="W29" s="33"/>
      <c r="X29" s="33"/>
      <c r="Y29" s="132"/>
      <c r="Z29" s="33"/>
      <c r="AA29" s="32"/>
      <c r="AB29" s="63"/>
      <c r="AC29" s="28"/>
      <c r="AD29" s="4"/>
      <c r="AE29" s="63"/>
      <c r="AF29" s="28"/>
      <c r="AG29" s="4"/>
      <c r="AH29" s="62">
        <f t="shared" si="0"/>
        <v>0</v>
      </c>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sheetData>
  <autoFilter ref="B5:BP29" xr:uid="{00000000-0009-0000-0000-000017000000}"/>
  <mergeCells count="5">
    <mergeCell ref="B4:I4"/>
    <mergeCell ref="AB3:AI3"/>
    <mergeCell ref="AJ3:AU3"/>
    <mergeCell ref="AV3:BN3"/>
    <mergeCell ref="J4:R4"/>
  </mergeCells>
  <dataValidations count="14">
    <dataValidation type="list" allowBlank="1" showInputMessage="1" showErrorMessage="1" sqref="BH6:BH29" xr:uid="{00000000-0002-0000-1700-000000000000}">
      <formula1>"SI,NO"</formula1>
    </dataValidation>
    <dataValidation type="list" allowBlank="1" showInputMessage="1" showErrorMessage="1" sqref="AM6:AM29 AI6:AI29" xr:uid="{00000000-0002-0000-1700-000001000000}">
      <formula1>"ESTRUCTURACIÓN, PROCESO DE SELECCIÓN, EJECUCIÓN, TERMINADO"</formula1>
    </dataValidation>
    <dataValidation type="list" allowBlank="1" showInputMessage="1" showErrorMessage="1" sqref="Z6:Z29" xr:uid="{00000000-0002-0000-1700-000002000000}">
      <formula1>"FERRETERIA Y TODEROS, REGIONAL (TRASLADO), SEDE NACIONAL, FINDETER, NO REQUIERE, NO PRIORIZADA"</formula1>
    </dataValidation>
    <dataValidation type="list" allowBlank="1" showInputMessage="1" showErrorMessage="1" sqref="U6:V29" xr:uid="{00000000-0002-0000-1700-000003000000}">
      <formula1>"MOBILIARIO, ESTUDIOS Y DISEÑOS, REFORZAMIENTO ESTRUCTURAL, MANTENIMIENTOS BASICOS, MANTENIMIENTOS ESPECIALIZADOS, AMPLIACIÓN, MANTENIMIENTOS ELECTRICOS, NINGUNA"</formula1>
    </dataValidation>
    <dataValidation type="list" allowBlank="1" showInputMessage="1" showErrorMessage="1" sqref="K6:L29 S6:S29" xr:uid="{00000000-0002-0000-1700-000004000000}">
      <formula1>"SI, NO"</formula1>
    </dataValidation>
    <dataValidation type="list" allowBlank="1" showInputMessage="1" showErrorMessage="1" sqref="BL6:BL29 BB6:BB29 W6:X29" xr:uid="{00000000-0002-0000-1700-000005000000}">
      <formula1>"SI, NO, NO APLICA"</formula1>
    </dataValidation>
    <dataValidation type="list" allowBlank="1" showInputMessage="1" showErrorMessage="1" sqref="T6:T29" xr:uid="{00000000-0002-0000-1700-000006000000}">
      <formula1>"BAJO, MEDIO, ALTO"</formula1>
    </dataValidation>
    <dataValidation type="list" allowBlank="1" showInputMessage="1" showErrorMessage="1" sqref="H6:H29" xr:uid="{00000000-0002-0000-1700-000007000000}">
      <formula1>"PROPIA, ARRIENDO, COMODATO"</formula1>
    </dataValidation>
    <dataValidation type="list" allowBlank="1" showInputMessage="1" showErrorMessage="1" sqref="D6:D29" xr:uid="{00000000-0002-0000-1700-000008000000}">
      <formula1>"SRPA, PRIMERA INFANCIA, SEDES ADMINISTRATIVAS,ADOLESCENCIA Y JUVENTUD"</formula1>
    </dataValidation>
    <dataValidation type="list" allowBlank="1" showInputMessage="1" showErrorMessage="1" sqref="E6:E29" xr:uid="{00000000-0002-0000-1700-000009000000}">
      <formula1>"CDI, HI, CAE, CIP, CETRA, INTERNADO RAJ, CASAS POSTINSTITUCIONALES, CZ, REGIONAL, UNIDAD DE SERVICIO, CASA ATRAPASUEÑOS"</formula1>
    </dataValidation>
    <dataValidation type="list" allowBlank="1" showInputMessage="1" showErrorMessage="1" sqref="J27:J29" xr:uid="{00000000-0002-0000-1700-00000A000000}">
      <formula1>"NO APLICA, HACINAMIENTO, MALAS CONDICIONES DE LA INFRAESTRUCUTRA, RIESGOS EN LA INFRAESTRUCTURA, POR SOLICITUD DEL PROPIETARIO, TRASLADO A SEDE PROPIA."</formula1>
    </dataValidation>
    <dataValidation type="list" allowBlank="1" showInputMessage="1" showErrorMessage="1" sqref="N6:N29" xr:uid="{00000000-0002-0000-1700-00000B000000}">
      <formula1>"NO APLICA, BUSQUEDA INMUEBLE, VISITA, CONCEPTO, MESA TECNICA, REMISIÓN SG, RECURSO TRASLADADO"</formula1>
    </dataValidation>
    <dataValidation type="list" allowBlank="1" showInputMessage="1" showErrorMessage="1" sqref="M6:M29" xr:uid="{00000000-0002-0000-1700-00000C000000}">
      <formula1>"ARRIENDO, ADECUACIÓN, NO APLICA"</formula1>
    </dataValidation>
    <dataValidation type="list" allowBlank="1" showInputMessage="1" showErrorMessage="1" sqref="J6:J26" xr:uid="{00000000-0002-0000-1700-00000D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1:BP92"/>
  <sheetViews>
    <sheetView zoomScale="70" zoomScaleNormal="90" workbookViewId="0">
      <pane xSplit="8" topLeftCell="I1" activePane="topRight" state="frozen"/>
      <selection pane="topRight" activeCell="I1" sqref="I1"/>
    </sheetView>
  </sheetViews>
  <sheetFormatPr baseColWidth="10" defaultColWidth="11.28515625" defaultRowHeight="15" customHeight="1" x14ac:dyDescent="0.25"/>
  <cols>
    <col min="1" max="1" width="3" customWidth="1"/>
    <col min="2" max="2" width="13.7109375" style="2" customWidth="1"/>
    <col min="3" max="3" width="17.28515625" style="2" customWidth="1"/>
    <col min="4" max="4" width="26.7109375" style="2" customWidth="1"/>
    <col min="5" max="5" width="16.28515625" style="2" customWidth="1"/>
    <col min="6" max="6" width="29.28515625" style="2" customWidth="1"/>
    <col min="7" max="8" width="19.28515625" style="2" customWidth="1"/>
    <col min="9" max="9" width="13.7109375" style="2" customWidth="1"/>
    <col min="10" max="10" width="30.28515625" style="2" customWidth="1"/>
    <col min="11" max="11" width="14.7109375" style="2" customWidth="1"/>
    <col min="12" max="12" width="21.28515625" style="2" customWidth="1"/>
    <col min="13" max="13" width="14.7109375" style="2" customWidth="1"/>
    <col min="14" max="14" width="14.7109375" style="57" customWidth="1"/>
    <col min="15" max="15" width="23.7109375" style="2" customWidth="1"/>
    <col min="16" max="16" width="26.7109375" style="2" customWidth="1"/>
    <col min="17" max="17" width="16.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255"/>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168" t="s">
        <v>2464</v>
      </c>
      <c r="C6" s="168" t="s">
        <v>2465</v>
      </c>
      <c r="D6" s="97" t="s">
        <v>85</v>
      </c>
      <c r="E6" s="97" t="s">
        <v>93</v>
      </c>
      <c r="F6" s="123" t="s">
        <v>2465</v>
      </c>
      <c r="G6" s="123" t="s">
        <v>2466</v>
      </c>
      <c r="H6" s="97" t="s">
        <v>76</v>
      </c>
      <c r="I6" s="169" t="s">
        <v>2467</v>
      </c>
      <c r="J6" s="167" t="s">
        <v>78</v>
      </c>
      <c r="K6" s="33" t="s">
        <v>79</v>
      </c>
      <c r="L6" s="33" t="s">
        <v>79</v>
      </c>
      <c r="M6" s="109" t="s">
        <v>78</v>
      </c>
      <c r="N6" s="362" t="s">
        <v>78</v>
      </c>
      <c r="O6" s="109">
        <v>0</v>
      </c>
      <c r="P6" s="109">
        <v>0</v>
      </c>
      <c r="Q6" s="116">
        <v>0</v>
      </c>
      <c r="R6" s="109">
        <v>0</v>
      </c>
      <c r="S6" s="97" t="s">
        <v>90</v>
      </c>
      <c r="T6" s="97" t="s">
        <v>80</v>
      </c>
      <c r="U6" s="97" t="s">
        <v>81</v>
      </c>
      <c r="V6" s="97" t="s">
        <v>98</v>
      </c>
      <c r="W6" s="97" t="s">
        <v>79</v>
      </c>
      <c r="X6" s="97" t="s">
        <v>79</v>
      </c>
      <c r="Y6" s="164"/>
      <c r="Z6" s="97" t="s">
        <v>83</v>
      </c>
      <c r="AA6" s="32" t="s">
        <v>2468</v>
      </c>
      <c r="AB6" s="3">
        <v>277788122</v>
      </c>
      <c r="AC6" s="5">
        <v>1937</v>
      </c>
      <c r="AD6" s="4">
        <v>45420</v>
      </c>
      <c r="AE6" s="3">
        <v>55557624</v>
      </c>
      <c r="AF6" s="5">
        <v>1937</v>
      </c>
      <c r="AG6" s="4">
        <v>45420</v>
      </c>
      <c r="AH6" s="7">
        <f>+AB6+AE6</f>
        <v>333345746</v>
      </c>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ht="30" x14ac:dyDescent="0.25">
      <c r="B7" s="168" t="s">
        <v>2464</v>
      </c>
      <c r="C7" s="168" t="s">
        <v>2465</v>
      </c>
      <c r="D7" s="97" t="s">
        <v>72</v>
      </c>
      <c r="E7" s="97" t="s">
        <v>201</v>
      </c>
      <c r="F7" s="123" t="s">
        <v>2469</v>
      </c>
      <c r="G7" s="123" t="s">
        <v>2466</v>
      </c>
      <c r="H7" s="97" t="s">
        <v>76</v>
      </c>
      <c r="I7" s="169" t="s">
        <v>2467</v>
      </c>
      <c r="J7" s="167" t="s">
        <v>78</v>
      </c>
      <c r="K7" s="33" t="s">
        <v>79</v>
      </c>
      <c r="L7" s="33" t="s">
        <v>79</v>
      </c>
      <c r="M7" s="109" t="s">
        <v>78</v>
      </c>
      <c r="N7" s="362" t="s">
        <v>78</v>
      </c>
      <c r="O7" s="109">
        <v>0</v>
      </c>
      <c r="P7" s="109">
        <v>0</v>
      </c>
      <c r="Q7" s="116">
        <v>0</v>
      </c>
      <c r="R7" s="109">
        <v>0</v>
      </c>
      <c r="S7" s="97"/>
      <c r="T7" s="97"/>
      <c r="U7" s="97"/>
      <c r="V7" s="97"/>
      <c r="W7" s="97" t="s">
        <v>78</v>
      </c>
      <c r="X7" s="97" t="s">
        <v>78</v>
      </c>
      <c r="Y7" s="164"/>
      <c r="Z7" s="97"/>
      <c r="AA7" s="110"/>
      <c r="AB7" s="111"/>
      <c r="AC7" s="112"/>
      <c r="AD7" s="113"/>
      <c r="AE7" s="111"/>
      <c r="AF7" s="112"/>
      <c r="AG7" s="113"/>
      <c r="AH7" s="109"/>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30" x14ac:dyDescent="0.25">
      <c r="B8" s="168" t="s">
        <v>2464</v>
      </c>
      <c r="C8" s="168" t="s">
        <v>2470</v>
      </c>
      <c r="D8" s="97" t="s">
        <v>85</v>
      </c>
      <c r="E8" s="97"/>
      <c r="F8" s="123" t="s">
        <v>2471</v>
      </c>
      <c r="G8" s="123" t="s">
        <v>2472</v>
      </c>
      <c r="H8" s="97" t="s">
        <v>76</v>
      </c>
      <c r="I8" s="169" t="s">
        <v>2473</v>
      </c>
      <c r="J8" s="167" t="s">
        <v>78</v>
      </c>
      <c r="K8" s="33" t="s">
        <v>79</v>
      </c>
      <c r="L8" s="33" t="s">
        <v>79</v>
      </c>
      <c r="M8" s="109" t="s">
        <v>78</v>
      </c>
      <c r="N8" s="362" t="s">
        <v>78</v>
      </c>
      <c r="O8" s="109">
        <v>0</v>
      </c>
      <c r="P8" s="109">
        <v>0</v>
      </c>
      <c r="Q8" s="116">
        <v>0</v>
      </c>
      <c r="R8" s="109">
        <v>0</v>
      </c>
      <c r="S8" s="97"/>
      <c r="T8" s="97"/>
      <c r="U8" s="97"/>
      <c r="V8" s="97"/>
      <c r="W8" s="97"/>
      <c r="X8" s="97"/>
      <c r="Y8" s="164"/>
      <c r="Z8" s="97"/>
      <c r="AA8" s="110"/>
      <c r="AB8" s="111"/>
      <c r="AC8" s="112"/>
      <c r="AD8" s="113"/>
      <c r="AE8" s="111"/>
      <c r="AF8" s="112"/>
      <c r="AG8" s="113"/>
      <c r="AH8" s="109"/>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ht="30" x14ac:dyDescent="0.25">
      <c r="B9" s="168" t="s">
        <v>2464</v>
      </c>
      <c r="C9" s="168" t="s">
        <v>2474</v>
      </c>
      <c r="D9" s="97" t="s">
        <v>85</v>
      </c>
      <c r="E9" s="97" t="s">
        <v>86</v>
      </c>
      <c r="F9" s="123" t="s">
        <v>2475</v>
      </c>
      <c r="G9" s="123" t="s">
        <v>2476</v>
      </c>
      <c r="H9" s="97" t="s">
        <v>76</v>
      </c>
      <c r="I9" s="169" t="s">
        <v>2477</v>
      </c>
      <c r="J9" s="167" t="s">
        <v>78</v>
      </c>
      <c r="K9" s="33" t="s">
        <v>79</v>
      </c>
      <c r="L9" s="33" t="s">
        <v>79</v>
      </c>
      <c r="M9" s="109" t="s">
        <v>78</v>
      </c>
      <c r="N9" s="362" t="s">
        <v>78</v>
      </c>
      <c r="O9" s="109">
        <v>0</v>
      </c>
      <c r="P9" s="109">
        <v>0</v>
      </c>
      <c r="Q9" s="116">
        <v>0</v>
      </c>
      <c r="R9" s="109">
        <v>0</v>
      </c>
      <c r="S9" s="97" t="s">
        <v>90</v>
      </c>
      <c r="T9" s="97" t="s">
        <v>80</v>
      </c>
      <c r="U9" s="97" t="s">
        <v>81</v>
      </c>
      <c r="V9" s="97" t="s">
        <v>98</v>
      </c>
      <c r="W9" s="97" t="s">
        <v>79</v>
      </c>
      <c r="X9" s="97" t="s">
        <v>79</v>
      </c>
      <c r="Y9" s="164"/>
      <c r="Z9" s="97" t="s">
        <v>83</v>
      </c>
      <c r="AA9" s="110" t="s">
        <v>81</v>
      </c>
      <c r="AB9" s="111">
        <v>130000000</v>
      </c>
      <c r="AC9" s="5">
        <v>1871</v>
      </c>
      <c r="AD9" s="113">
        <v>45411</v>
      </c>
      <c r="AE9" s="111">
        <v>0</v>
      </c>
      <c r="AF9" s="112"/>
      <c r="AG9" s="113"/>
      <c r="AH9" s="7">
        <f>+AB9+AE9</f>
        <v>130000000</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ht="30" x14ac:dyDescent="0.25">
      <c r="B10" s="168" t="s">
        <v>2464</v>
      </c>
      <c r="C10" s="168" t="s">
        <v>2474</v>
      </c>
      <c r="D10" s="97" t="s">
        <v>85</v>
      </c>
      <c r="E10" s="97" t="s">
        <v>93</v>
      </c>
      <c r="F10" s="123" t="s">
        <v>2474</v>
      </c>
      <c r="G10" s="123" t="s">
        <v>2476</v>
      </c>
      <c r="H10" s="97" t="s">
        <v>76</v>
      </c>
      <c r="I10" s="169" t="s">
        <v>2477</v>
      </c>
      <c r="J10" s="167" t="s">
        <v>78</v>
      </c>
      <c r="K10" s="33" t="s">
        <v>79</v>
      </c>
      <c r="L10" s="33" t="s">
        <v>79</v>
      </c>
      <c r="M10" s="109" t="s">
        <v>78</v>
      </c>
      <c r="N10" s="362" t="s">
        <v>78</v>
      </c>
      <c r="O10" s="109">
        <v>0</v>
      </c>
      <c r="P10" s="109">
        <v>0</v>
      </c>
      <c r="Q10" s="116">
        <v>0</v>
      </c>
      <c r="R10" s="109">
        <v>0</v>
      </c>
      <c r="S10" s="97" t="s">
        <v>90</v>
      </c>
      <c r="T10" s="97" t="s">
        <v>80</v>
      </c>
      <c r="U10" s="97" t="s">
        <v>81</v>
      </c>
      <c r="V10" s="97" t="s">
        <v>98</v>
      </c>
      <c r="W10" s="97" t="s">
        <v>79</v>
      </c>
      <c r="X10" s="97" t="s">
        <v>79</v>
      </c>
      <c r="Y10" s="164"/>
      <c r="Z10" s="97" t="s">
        <v>83</v>
      </c>
      <c r="AA10" s="32" t="s">
        <v>2478</v>
      </c>
      <c r="AB10" s="3">
        <v>441781780</v>
      </c>
      <c r="AC10" s="5">
        <v>1937</v>
      </c>
      <c r="AD10" s="4">
        <v>45420</v>
      </c>
      <c r="AE10" s="3">
        <v>88356356</v>
      </c>
      <c r="AF10" s="5">
        <v>1937</v>
      </c>
      <c r="AG10" s="4">
        <v>45420</v>
      </c>
      <c r="AH10" s="7">
        <f>+AB10+AE10</f>
        <v>530138136</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30" x14ac:dyDescent="0.25">
      <c r="B11" s="168" t="s">
        <v>2464</v>
      </c>
      <c r="C11" s="168" t="s">
        <v>2479</v>
      </c>
      <c r="D11" s="97" t="s">
        <v>85</v>
      </c>
      <c r="E11" s="97" t="s">
        <v>93</v>
      </c>
      <c r="F11" s="123" t="s">
        <v>2480</v>
      </c>
      <c r="G11" s="123" t="s">
        <v>2481</v>
      </c>
      <c r="H11" s="97" t="s">
        <v>76</v>
      </c>
      <c r="I11" s="169" t="s">
        <v>2482</v>
      </c>
      <c r="J11" s="167" t="s">
        <v>78</v>
      </c>
      <c r="K11" s="33" t="s">
        <v>79</v>
      </c>
      <c r="L11" s="33" t="s">
        <v>79</v>
      </c>
      <c r="M11" s="109" t="s">
        <v>78</v>
      </c>
      <c r="N11" s="362" t="s">
        <v>78</v>
      </c>
      <c r="O11" s="109">
        <v>0</v>
      </c>
      <c r="P11" s="109">
        <v>0</v>
      </c>
      <c r="Q11" s="116">
        <v>0</v>
      </c>
      <c r="R11" s="109">
        <v>0</v>
      </c>
      <c r="S11" s="97" t="s">
        <v>90</v>
      </c>
      <c r="T11" s="97"/>
      <c r="U11" s="97"/>
      <c r="V11" s="97"/>
      <c r="W11" s="97" t="s">
        <v>79</v>
      </c>
      <c r="X11" s="97" t="s">
        <v>79</v>
      </c>
      <c r="Y11" s="164"/>
      <c r="Z11" s="97"/>
      <c r="AA11" s="110"/>
      <c r="AB11" s="111"/>
      <c r="AC11" s="112"/>
      <c r="AD11" s="113"/>
      <c r="AE11" s="111"/>
      <c r="AF11" s="112"/>
      <c r="AG11" s="113"/>
      <c r="AH11" s="109"/>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45" x14ac:dyDescent="0.25">
      <c r="B12" s="168" t="s">
        <v>2464</v>
      </c>
      <c r="C12" s="168" t="s">
        <v>2479</v>
      </c>
      <c r="D12" s="97" t="s">
        <v>72</v>
      </c>
      <c r="E12" s="97" t="s">
        <v>73</v>
      </c>
      <c r="F12" s="123" t="s">
        <v>2345</v>
      </c>
      <c r="G12" s="123" t="s">
        <v>2483</v>
      </c>
      <c r="H12" s="97" t="s">
        <v>76</v>
      </c>
      <c r="I12" s="169" t="s">
        <v>2484</v>
      </c>
      <c r="J12" s="167" t="s">
        <v>78</v>
      </c>
      <c r="K12" s="33" t="s">
        <v>79</v>
      </c>
      <c r="L12" s="33" t="s">
        <v>79</v>
      </c>
      <c r="M12" s="109" t="s">
        <v>78</v>
      </c>
      <c r="N12" s="362" t="s">
        <v>78</v>
      </c>
      <c r="O12" s="109">
        <v>0</v>
      </c>
      <c r="P12" s="109">
        <v>0</v>
      </c>
      <c r="Q12" s="116">
        <v>0</v>
      </c>
      <c r="R12" s="109">
        <v>0</v>
      </c>
      <c r="S12" s="97" t="s">
        <v>90</v>
      </c>
      <c r="T12" s="97"/>
      <c r="U12" s="97"/>
      <c r="V12" s="97"/>
      <c r="W12" s="97" t="s">
        <v>78</v>
      </c>
      <c r="X12" s="97" t="s">
        <v>78</v>
      </c>
      <c r="Y12" s="164"/>
      <c r="Z12" s="97"/>
      <c r="AA12" s="110"/>
      <c r="AB12" s="111"/>
      <c r="AC12" s="112"/>
      <c r="AD12" s="113"/>
      <c r="AE12" s="111"/>
      <c r="AF12" s="112"/>
      <c r="AG12" s="113"/>
      <c r="AH12" s="109"/>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30" x14ac:dyDescent="0.25">
      <c r="B13" s="168" t="s">
        <v>2464</v>
      </c>
      <c r="C13" s="168" t="s">
        <v>2485</v>
      </c>
      <c r="D13" s="97" t="s">
        <v>72</v>
      </c>
      <c r="E13" s="97" t="s">
        <v>73</v>
      </c>
      <c r="F13" s="123" t="s">
        <v>1763</v>
      </c>
      <c r="G13" s="123" t="s">
        <v>2486</v>
      </c>
      <c r="H13" s="97" t="s">
        <v>76</v>
      </c>
      <c r="I13" s="169" t="s">
        <v>2487</v>
      </c>
      <c r="J13" s="167" t="s">
        <v>78</v>
      </c>
      <c r="K13" s="33" t="s">
        <v>79</v>
      </c>
      <c r="L13" s="33" t="s">
        <v>79</v>
      </c>
      <c r="M13" s="109" t="s">
        <v>78</v>
      </c>
      <c r="N13" s="362" t="s">
        <v>78</v>
      </c>
      <c r="O13" s="109">
        <v>0</v>
      </c>
      <c r="P13" s="109">
        <v>0</v>
      </c>
      <c r="Q13" s="116">
        <v>0</v>
      </c>
      <c r="R13" s="109">
        <v>0</v>
      </c>
      <c r="S13" s="97" t="s">
        <v>79</v>
      </c>
      <c r="T13" s="97"/>
      <c r="U13" s="97"/>
      <c r="V13" s="97"/>
      <c r="W13" s="97" t="s">
        <v>78</v>
      </c>
      <c r="X13" s="97" t="s">
        <v>78</v>
      </c>
      <c r="Y13" s="164"/>
      <c r="Z13" s="97"/>
      <c r="AA13" s="110"/>
      <c r="AB13" s="111"/>
      <c r="AC13" s="112"/>
      <c r="AD13" s="113"/>
      <c r="AE13" s="111"/>
      <c r="AF13" s="112"/>
      <c r="AG13" s="113"/>
      <c r="AH13" s="109"/>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30" x14ac:dyDescent="0.25">
      <c r="B14" s="168" t="s">
        <v>2464</v>
      </c>
      <c r="C14" s="168" t="s">
        <v>2470</v>
      </c>
      <c r="D14" s="97" t="s">
        <v>72</v>
      </c>
      <c r="E14" s="97" t="s">
        <v>73</v>
      </c>
      <c r="F14" s="123" t="s">
        <v>2488</v>
      </c>
      <c r="G14" s="123" t="s">
        <v>2489</v>
      </c>
      <c r="H14" s="97" t="s">
        <v>76</v>
      </c>
      <c r="I14" s="169" t="s">
        <v>2490</v>
      </c>
      <c r="J14" s="167" t="s">
        <v>78</v>
      </c>
      <c r="K14" s="33" t="s">
        <v>79</v>
      </c>
      <c r="L14" s="33" t="s">
        <v>79</v>
      </c>
      <c r="M14" s="109" t="s">
        <v>78</v>
      </c>
      <c r="N14" s="362" t="s">
        <v>78</v>
      </c>
      <c r="O14" s="109">
        <v>0</v>
      </c>
      <c r="P14" s="109">
        <v>0</v>
      </c>
      <c r="Q14" s="116">
        <v>0</v>
      </c>
      <c r="R14" s="109">
        <v>0</v>
      </c>
      <c r="S14" s="97"/>
      <c r="T14" s="97"/>
      <c r="U14" s="97"/>
      <c r="V14" s="97"/>
      <c r="W14" s="97" t="s">
        <v>78</v>
      </c>
      <c r="X14" s="97" t="s">
        <v>78</v>
      </c>
      <c r="Y14" s="164"/>
      <c r="Z14" s="97"/>
      <c r="AA14" s="110"/>
      <c r="AB14" s="111"/>
      <c r="AC14" s="112"/>
      <c r="AD14" s="113"/>
      <c r="AE14" s="111"/>
      <c r="AF14" s="112"/>
      <c r="AG14" s="113"/>
      <c r="AH14" s="109"/>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45" x14ac:dyDescent="0.25">
      <c r="B15" s="168" t="s">
        <v>2464</v>
      </c>
      <c r="C15" s="168" t="s">
        <v>2491</v>
      </c>
      <c r="D15" s="97" t="s">
        <v>72</v>
      </c>
      <c r="E15" s="97" t="s">
        <v>73</v>
      </c>
      <c r="F15" s="123" t="s">
        <v>2492</v>
      </c>
      <c r="G15" s="123" t="s">
        <v>2493</v>
      </c>
      <c r="H15" s="97" t="s">
        <v>76</v>
      </c>
      <c r="I15" s="169" t="s">
        <v>2494</v>
      </c>
      <c r="J15" s="167" t="s">
        <v>78</v>
      </c>
      <c r="K15" s="33" t="s">
        <v>79</v>
      </c>
      <c r="L15" s="33" t="s">
        <v>79</v>
      </c>
      <c r="M15" s="109" t="s">
        <v>78</v>
      </c>
      <c r="N15" s="362" t="s">
        <v>78</v>
      </c>
      <c r="O15" s="109">
        <v>0</v>
      </c>
      <c r="P15" s="109">
        <v>0</v>
      </c>
      <c r="Q15" s="116">
        <v>0</v>
      </c>
      <c r="R15" s="109">
        <v>0</v>
      </c>
      <c r="S15" s="97" t="s">
        <v>90</v>
      </c>
      <c r="T15" s="97" t="s">
        <v>80</v>
      </c>
      <c r="U15" s="97" t="s">
        <v>81</v>
      </c>
      <c r="V15" s="97" t="s">
        <v>98</v>
      </c>
      <c r="W15" s="97" t="s">
        <v>78</v>
      </c>
      <c r="X15" s="97" t="s">
        <v>78</v>
      </c>
      <c r="Y15" s="164"/>
      <c r="Z15" s="97" t="s">
        <v>83</v>
      </c>
      <c r="AA15" s="32" t="s">
        <v>2495</v>
      </c>
      <c r="AB15" s="3">
        <v>348804877</v>
      </c>
      <c r="AC15" s="5">
        <v>1896</v>
      </c>
      <c r="AD15" s="4">
        <v>45415</v>
      </c>
      <c r="AE15" s="3">
        <v>69760975.400000006</v>
      </c>
      <c r="AF15" s="5">
        <v>1896</v>
      </c>
      <c r="AG15" s="4">
        <v>45415</v>
      </c>
      <c r="AH15" s="7">
        <f>+AB15+AE15</f>
        <v>418565852.39999998</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45" x14ac:dyDescent="0.25">
      <c r="B16" s="168" t="s">
        <v>2464</v>
      </c>
      <c r="C16" s="168" t="s">
        <v>2479</v>
      </c>
      <c r="D16" s="97" t="s">
        <v>72</v>
      </c>
      <c r="E16" s="97" t="s">
        <v>73</v>
      </c>
      <c r="F16" s="123" t="s">
        <v>2496</v>
      </c>
      <c r="G16" s="123" t="s">
        <v>2497</v>
      </c>
      <c r="H16" s="97" t="s">
        <v>76</v>
      </c>
      <c r="I16" s="169" t="s">
        <v>2498</v>
      </c>
      <c r="J16" s="167" t="s">
        <v>78</v>
      </c>
      <c r="K16" s="33" t="s">
        <v>79</v>
      </c>
      <c r="L16" s="33" t="s">
        <v>79</v>
      </c>
      <c r="M16" s="109" t="s">
        <v>78</v>
      </c>
      <c r="N16" s="362" t="s">
        <v>78</v>
      </c>
      <c r="O16" s="109">
        <v>0</v>
      </c>
      <c r="P16" s="109">
        <v>0</v>
      </c>
      <c r="Q16" s="116">
        <v>0</v>
      </c>
      <c r="R16" s="109">
        <v>0</v>
      </c>
      <c r="S16" s="97" t="s">
        <v>90</v>
      </c>
      <c r="T16" s="97" t="s">
        <v>80</v>
      </c>
      <c r="U16" s="97" t="s">
        <v>81</v>
      </c>
      <c r="V16" s="97" t="s">
        <v>98</v>
      </c>
      <c r="W16" s="97" t="s">
        <v>78</v>
      </c>
      <c r="X16" s="97" t="s">
        <v>78</v>
      </c>
      <c r="Y16" s="164"/>
      <c r="Z16" s="97" t="s">
        <v>83</v>
      </c>
      <c r="AA16" s="32" t="s">
        <v>2499</v>
      </c>
      <c r="AB16" s="3">
        <v>210695522</v>
      </c>
      <c r="AC16" s="5">
        <v>1896</v>
      </c>
      <c r="AD16" s="4">
        <v>45415</v>
      </c>
      <c r="AE16" s="3">
        <v>42139104.399999999</v>
      </c>
      <c r="AF16" s="5">
        <v>1896</v>
      </c>
      <c r="AG16" s="4">
        <v>45415</v>
      </c>
      <c r="AH16" s="7">
        <f>+AB16+AE16</f>
        <v>252834626.40000001</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90" x14ac:dyDescent="0.25">
      <c r="B17" s="168" t="s">
        <v>2464</v>
      </c>
      <c r="C17" s="165" t="s">
        <v>2500</v>
      </c>
      <c r="D17" s="97" t="s">
        <v>85</v>
      </c>
      <c r="E17" s="97" t="s">
        <v>93</v>
      </c>
      <c r="F17" s="165" t="s">
        <v>2500</v>
      </c>
      <c r="G17" s="123"/>
      <c r="H17" s="97" t="s">
        <v>96</v>
      </c>
      <c r="I17" s="124"/>
      <c r="J17" s="167" t="s">
        <v>304</v>
      </c>
      <c r="K17" s="33" t="s">
        <v>90</v>
      </c>
      <c r="L17" s="33" t="s">
        <v>79</v>
      </c>
      <c r="M17" s="109" t="s">
        <v>96</v>
      </c>
      <c r="N17" s="362" t="s">
        <v>387</v>
      </c>
      <c r="O17" s="109">
        <v>12000000</v>
      </c>
      <c r="P17" s="109">
        <v>100400000</v>
      </c>
      <c r="Q17" s="65">
        <v>720</v>
      </c>
      <c r="R17" s="62">
        <f>+O17/Q17</f>
        <v>16666.666666666668</v>
      </c>
      <c r="S17" s="97" t="s">
        <v>90</v>
      </c>
      <c r="T17" s="97"/>
      <c r="U17" s="97"/>
      <c r="V17" s="97"/>
      <c r="W17" s="97"/>
      <c r="X17" s="97"/>
      <c r="Y17" s="164"/>
      <c r="Z17" s="97"/>
      <c r="AA17" s="110"/>
      <c r="AB17" s="111"/>
      <c r="AC17" s="112"/>
      <c r="AD17" s="113"/>
      <c r="AE17" s="111"/>
      <c r="AF17" s="112"/>
      <c r="AG17" s="113"/>
      <c r="AH17" s="109"/>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t="s">
        <v>2501</v>
      </c>
    </row>
    <row r="18" spans="2:68" s="121" customFormat="1" ht="30" x14ac:dyDescent="0.25">
      <c r="B18" s="168" t="s">
        <v>2464</v>
      </c>
      <c r="C18" s="165" t="s">
        <v>2500</v>
      </c>
      <c r="D18" s="97" t="s">
        <v>85</v>
      </c>
      <c r="E18" s="97" t="s">
        <v>93</v>
      </c>
      <c r="F18" s="165" t="s">
        <v>2502</v>
      </c>
      <c r="G18" s="123"/>
      <c r="H18" s="97" t="s">
        <v>96</v>
      </c>
      <c r="I18" s="124"/>
      <c r="J18" s="167" t="s">
        <v>78</v>
      </c>
      <c r="K18" s="33" t="s">
        <v>79</v>
      </c>
      <c r="L18" s="33" t="s">
        <v>79</v>
      </c>
      <c r="M18" s="109" t="s">
        <v>78</v>
      </c>
      <c r="N18" s="362" t="s">
        <v>78</v>
      </c>
      <c r="O18" s="109">
        <v>0</v>
      </c>
      <c r="P18" s="109">
        <v>0</v>
      </c>
      <c r="Q18" s="116">
        <v>0</v>
      </c>
      <c r="R18" s="109">
        <v>0</v>
      </c>
      <c r="S18" s="97"/>
      <c r="T18" s="97"/>
      <c r="U18" s="97"/>
      <c r="V18" s="97"/>
      <c r="W18" s="97"/>
      <c r="X18" s="97"/>
      <c r="Y18" s="164"/>
      <c r="Z18" s="97"/>
      <c r="AA18" s="110"/>
      <c r="AB18" s="111"/>
      <c r="AC18" s="112"/>
      <c r="AD18" s="113"/>
      <c r="AE18" s="111"/>
      <c r="AF18" s="112"/>
      <c r="AG18" s="113"/>
      <c r="AH18" s="109"/>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30" x14ac:dyDescent="0.25">
      <c r="B19" s="168" t="s">
        <v>2464</v>
      </c>
      <c r="C19" s="165" t="s">
        <v>2474</v>
      </c>
      <c r="D19" s="97" t="s">
        <v>85</v>
      </c>
      <c r="E19" s="97" t="s">
        <v>86</v>
      </c>
      <c r="F19" s="165" t="s">
        <v>2503</v>
      </c>
      <c r="G19" s="123"/>
      <c r="H19" s="97" t="s">
        <v>96</v>
      </c>
      <c r="I19" s="124"/>
      <c r="J19" s="167" t="s">
        <v>78</v>
      </c>
      <c r="K19" s="33" t="s">
        <v>79</v>
      </c>
      <c r="L19" s="33" t="s">
        <v>79</v>
      </c>
      <c r="M19" s="109" t="s">
        <v>78</v>
      </c>
      <c r="N19" s="362" t="s">
        <v>78</v>
      </c>
      <c r="O19" s="109">
        <v>0</v>
      </c>
      <c r="P19" s="109">
        <v>0</v>
      </c>
      <c r="Q19" s="116">
        <v>0</v>
      </c>
      <c r="R19" s="109">
        <v>0</v>
      </c>
      <c r="S19" s="97"/>
      <c r="T19" s="97"/>
      <c r="U19" s="97"/>
      <c r="V19" s="97"/>
      <c r="W19" s="97"/>
      <c r="X19" s="97"/>
      <c r="Y19" s="164"/>
      <c r="Z19" s="97"/>
      <c r="AA19" s="110"/>
      <c r="AB19" s="111"/>
      <c r="AC19" s="112"/>
      <c r="AD19" s="113"/>
      <c r="AE19" s="111"/>
      <c r="AF19" s="112"/>
      <c r="AG19" s="113"/>
      <c r="AH19" s="109"/>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ht="30" x14ac:dyDescent="0.25">
      <c r="B20" s="168" t="s">
        <v>2464</v>
      </c>
      <c r="C20" s="165" t="s">
        <v>2480</v>
      </c>
      <c r="D20" s="97" t="s">
        <v>85</v>
      </c>
      <c r="E20" s="97" t="s">
        <v>93</v>
      </c>
      <c r="F20" s="165" t="s">
        <v>2504</v>
      </c>
      <c r="G20" s="123"/>
      <c r="H20" s="97" t="s">
        <v>96</v>
      </c>
      <c r="I20" s="124"/>
      <c r="J20" s="167" t="s">
        <v>78</v>
      </c>
      <c r="K20" s="33" t="s">
        <v>79</v>
      </c>
      <c r="L20" s="33" t="s">
        <v>79</v>
      </c>
      <c r="M20" s="109" t="s">
        <v>78</v>
      </c>
      <c r="N20" s="362" t="s">
        <v>78</v>
      </c>
      <c r="O20" s="109">
        <v>0</v>
      </c>
      <c r="P20" s="109">
        <v>0</v>
      </c>
      <c r="Q20" s="116">
        <v>0</v>
      </c>
      <c r="R20" s="109">
        <v>0</v>
      </c>
      <c r="S20" s="97"/>
      <c r="T20" s="97"/>
      <c r="U20" s="97"/>
      <c r="V20" s="97"/>
      <c r="W20" s="97"/>
      <c r="X20" s="97"/>
      <c r="Y20" s="164"/>
      <c r="Z20" s="97"/>
      <c r="AA20" s="110"/>
      <c r="AB20" s="111"/>
      <c r="AC20" s="112"/>
      <c r="AD20" s="113"/>
      <c r="AE20" s="111"/>
      <c r="AF20" s="112"/>
      <c r="AG20" s="113"/>
      <c r="AH20" s="109"/>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30" x14ac:dyDescent="0.25">
      <c r="B21" s="168" t="s">
        <v>2464</v>
      </c>
      <c r="C21" s="165" t="s">
        <v>2505</v>
      </c>
      <c r="D21" s="97" t="s">
        <v>85</v>
      </c>
      <c r="E21" s="97"/>
      <c r="F21" s="165" t="s">
        <v>2506</v>
      </c>
      <c r="G21" s="123"/>
      <c r="H21" s="97" t="s">
        <v>96</v>
      </c>
      <c r="I21" s="124"/>
      <c r="J21" s="167" t="s">
        <v>78</v>
      </c>
      <c r="K21" s="33" t="s">
        <v>79</v>
      </c>
      <c r="L21" s="33" t="s">
        <v>79</v>
      </c>
      <c r="M21" s="109" t="s">
        <v>78</v>
      </c>
      <c r="N21" s="362" t="s">
        <v>78</v>
      </c>
      <c r="O21" s="109">
        <v>0</v>
      </c>
      <c r="P21" s="109">
        <v>0</v>
      </c>
      <c r="Q21" s="116">
        <v>0</v>
      </c>
      <c r="R21" s="109">
        <v>0</v>
      </c>
      <c r="S21" s="97"/>
      <c r="T21" s="97"/>
      <c r="U21" s="97"/>
      <c r="V21" s="97"/>
      <c r="W21" s="97"/>
      <c r="X21" s="97"/>
      <c r="Y21" s="164"/>
      <c r="Z21" s="97"/>
      <c r="AA21" s="110"/>
      <c r="AB21" s="111"/>
      <c r="AC21" s="112"/>
      <c r="AD21" s="113"/>
      <c r="AE21" s="111"/>
      <c r="AF21" s="112"/>
      <c r="AG21" s="113"/>
      <c r="AH21" s="109"/>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x14ac:dyDescent="0.25">
      <c r="B22" s="168" t="s">
        <v>2464</v>
      </c>
      <c r="C22" s="165" t="s">
        <v>2465</v>
      </c>
      <c r="D22" s="97" t="s">
        <v>85</v>
      </c>
      <c r="E22" s="97" t="s">
        <v>93</v>
      </c>
      <c r="F22" s="165" t="s">
        <v>2465</v>
      </c>
      <c r="G22" s="123"/>
      <c r="H22" s="97" t="s">
        <v>96</v>
      </c>
      <c r="I22" s="124"/>
      <c r="J22" s="167" t="s">
        <v>78</v>
      </c>
      <c r="K22" s="33" t="s">
        <v>79</v>
      </c>
      <c r="L22" s="33" t="s">
        <v>79</v>
      </c>
      <c r="M22" s="109" t="s">
        <v>78</v>
      </c>
      <c r="N22" s="362" t="s">
        <v>78</v>
      </c>
      <c r="O22" s="109">
        <v>0</v>
      </c>
      <c r="P22" s="109">
        <v>0</v>
      </c>
      <c r="Q22" s="116">
        <v>0</v>
      </c>
      <c r="R22" s="109">
        <v>0</v>
      </c>
      <c r="S22" s="97"/>
      <c r="T22" s="97"/>
      <c r="U22" s="97"/>
      <c r="V22" s="97"/>
      <c r="W22" s="97"/>
      <c r="X22" s="97"/>
      <c r="Y22" s="164"/>
      <c r="Z22" s="97"/>
      <c r="AA22" s="32"/>
      <c r="AB22" s="3"/>
      <c r="AC22" s="5"/>
      <c r="AD22" s="4"/>
      <c r="AE22" s="3"/>
      <c r="AF22" s="5"/>
      <c r="AG22" s="4"/>
      <c r="AH22" s="7"/>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x14ac:dyDescent="0.25">
      <c r="B23" s="168" t="s">
        <v>2464</v>
      </c>
      <c r="C23" s="165" t="s">
        <v>2507</v>
      </c>
      <c r="D23" s="97" t="s">
        <v>85</v>
      </c>
      <c r="E23" s="97"/>
      <c r="F23" s="165" t="s">
        <v>2508</v>
      </c>
      <c r="G23" s="123"/>
      <c r="H23" s="97" t="s">
        <v>96</v>
      </c>
      <c r="I23" s="124"/>
      <c r="J23" s="167" t="s">
        <v>78</v>
      </c>
      <c r="K23" s="33" t="s">
        <v>79</v>
      </c>
      <c r="L23" s="33" t="s">
        <v>79</v>
      </c>
      <c r="M23" s="109" t="s">
        <v>78</v>
      </c>
      <c r="N23" s="362" t="s">
        <v>78</v>
      </c>
      <c r="O23" s="109">
        <v>0</v>
      </c>
      <c r="P23" s="109">
        <v>0</v>
      </c>
      <c r="Q23" s="116">
        <v>0</v>
      </c>
      <c r="R23" s="109">
        <v>0</v>
      </c>
      <c r="S23" s="97"/>
      <c r="T23" s="97"/>
      <c r="U23" s="97"/>
      <c r="V23" s="97"/>
      <c r="W23" s="97"/>
      <c r="X23" s="97"/>
      <c r="Y23" s="164"/>
      <c r="Z23" s="97"/>
      <c r="AA23" s="110"/>
      <c r="AB23" s="111"/>
      <c r="AC23" s="112"/>
      <c r="AD23" s="113"/>
      <c r="AE23" s="111"/>
      <c r="AF23" s="112"/>
      <c r="AG23" s="113"/>
      <c r="AH23" s="109"/>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x14ac:dyDescent="0.25">
      <c r="B24" s="168" t="s">
        <v>2464</v>
      </c>
      <c r="C24" s="165" t="s">
        <v>2474</v>
      </c>
      <c r="D24" s="97" t="s">
        <v>85</v>
      </c>
      <c r="E24" s="97" t="s">
        <v>86</v>
      </c>
      <c r="F24" s="165" t="s">
        <v>2509</v>
      </c>
      <c r="G24" s="123"/>
      <c r="H24" s="97" t="s">
        <v>96</v>
      </c>
      <c r="I24" s="124"/>
      <c r="J24" s="167" t="s">
        <v>78</v>
      </c>
      <c r="K24" s="33" t="s">
        <v>79</v>
      </c>
      <c r="L24" s="33" t="s">
        <v>79</v>
      </c>
      <c r="M24" s="109" t="s">
        <v>78</v>
      </c>
      <c r="N24" s="362" t="s">
        <v>78</v>
      </c>
      <c r="O24" s="109">
        <v>0</v>
      </c>
      <c r="P24" s="109">
        <v>0</v>
      </c>
      <c r="Q24" s="116">
        <v>0</v>
      </c>
      <c r="R24" s="109">
        <v>0</v>
      </c>
      <c r="S24" s="97"/>
      <c r="T24" s="97"/>
      <c r="U24" s="97"/>
      <c r="V24" s="97"/>
      <c r="W24" s="97"/>
      <c r="X24" s="97"/>
      <c r="Y24" s="164"/>
      <c r="Z24" s="97"/>
      <c r="AA24" s="110"/>
      <c r="AB24" s="111"/>
      <c r="AC24" s="112"/>
      <c r="AD24" s="113"/>
      <c r="AE24" s="111"/>
      <c r="AF24" s="112"/>
      <c r="AG24" s="113"/>
      <c r="AH24" s="109"/>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168" t="s">
        <v>2464</v>
      </c>
      <c r="C25" s="165" t="s">
        <v>2474</v>
      </c>
      <c r="D25" s="97" t="s">
        <v>85</v>
      </c>
      <c r="E25" s="97" t="s">
        <v>93</v>
      </c>
      <c r="F25" s="165" t="s">
        <v>2510</v>
      </c>
      <c r="G25" s="123"/>
      <c r="H25" s="97" t="s">
        <v>96</v>
      </c>
      <c r="I25" s="124"/>
      <c r="J25" s="167" t="s">
        <v>78</v>
      </c>
      <c r="K25" s="33" t="s">
        <v>79</v>
      </c>
      <c r="L25" s="33" t="s">
        <v>79</v>
      </c>
      <c r="M25" s="109" t="s">
        <v>78</v>
      </c>
      <c r="N25" s="362" t="s">
        <v>78</v>
      </c>
      <c r="O25" s="109">
        <v>0</v>
      </c>
      <c r="P25" s="109">
        <v>0</v>
      </c>
      <c r="Q25" s="116">
        <v>0</v>
      </c>
      <c r="R25" s="109">
        <v>0</v>
      </c>
      <c r="S25" s="97"/>
      <c r="T25" s="97"/>
      <c r="U25" s="97"/>
      <c r="V25" s="97"/>
      <c r="W25" s="97"/>
      <c r="X25" s="97"/>
      <c r="Y25" s="164"/>
      <c r="Z25" s="97"/>
      <c r="AA25" s="110"/>
      <c r="AB25" s="111"/>
      <c r="AC25" s="112"/>
      <c r="AD25" s="113"/>
      <c r="AE25" s="111"/>
      <c r="AF25" s="112"/>
      <c r="AG25" s="113"/>
      <c r="AH25" s="109"/>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s="1" customFormat="1" x14ac:dyDescent="0.25">
      <c r="B26" s="54"/>
      <c r="C26" s="54"/>
      <c r="D26" s="33"/>
      <c r="E26" s="33"/>
      <c r="F26" s="72"/>
      <c r="G26" s="72"/>
      <c r="H26" s="33"/>
      <c r="I26" s="77"/>
      <c r="J26" s="51"/>
      <c r="K26" s="33"/>
      <c r="L26" s="33"/>
      <c r="M26" s="109"/>
      <c r="N26" s="362"/>
      <c r="O26" s="62"/>
      <c r="P26" s="62"/>
      <c r="Q26" s="116"/>
      <c r="R26" s="109"/>
      <c r="S26" s="33"/>
      <c r="T26" s="33"/>
      <c r="U26" s="33"/>
      <c r="V26" s="33"/>
      <c r="W26" s="33"/>
      <c r="X26" s="33"/>
      <c r="Y26" s="132"/>
      <c r="Z26" s="33"/>
      <c r="AA26" s="32"/>
      <c r="AB26" s="63"/>
      <c r="AC26" s="28"/>
      <c r="AD26" s="4"/>
      <c r="AE26" s="63"/>
      <c r="AF26" s="28"/>
      <c r="AG26" s="4"/>
      <c r="AH26" s="62"/>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x14ac:dyDescent="0.25">
      <c r="B27" s="54"/>
      <c r="C27" s="54"/>
      <c r="D27" s="33"/>
      <c r="E27" s="33"/>
      <c r="F27" s="72"/>
      <c r="G27" s="72"/>
      <c r="H27" s="33"/>
      <c r="I27" s="77"/>
      <c r="J27" s="51"/>
      <c r="K27" s="33"/>
      <c r="L27" s="33"/>
      <c r="M27" s="109"/>
      <c r="N27" s="362"/>
      <c r="O27" s="62"/>
      <c r="P27" s="62"/>
      <c r="Q27" s="116"/>
      <c r="R27" s="109"/>
      <c r="S27" s="33"/>
      <c r="T27" s="33"/>
      <c r="U27" s="33"/>
      <c r="V27" s="33"/>
      <c r="W27" s="33"/>
      <c r="X27" s="33"/>
      <c r="Y27" s="132"/>
      <c r="Z27" s="33"/>
      <c r="AA27" s="32"/>
      <c r="AB27" s="63"/>
      <c r="AC27" s="28"/>
      <c r="AD27" s="4"/>
      <c r="AE27" s="63"/>
      <c r="AF27" s="28"/>
      <c r="AG27" s="4"/>
      <c r="AH27" s="62"/>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54"/>
      <c r="C28" s="54"/>
      <c r="D28" s="33"/>
      <c r="E28" s="33"/>
      <c r="F28" s="72"/>
      <c r="G28" s="72"/>
      <c r="H28" s="33"/>
      <c r="I28" s="77"/>
      <c r="J28" s="51"/>
      <c r="K28" s="33"/>
      <c r="L28" s="33"/>
      <c r="M28" s="109"/>
      <c r="N28" s="362"/>
      <c r="O28" s="62"/>
      <c r="P28" s="62"/>
      <c r="Q28" s="116"/>
      <c r="R28" s="109"/>
      <c r="S28" s="33"/>
      <c r="T28" s="33"/>
      <c r="U28" s="33"/>
      <c r="V28" s="33"/>
      <c r="W28" s="33"/>
      <c r="X28" s="33"/>
      <c r="Y28" s="132"/>
      <c r="Z28" s="33"/>
      <c r="AA28" s="32"/>
      <c r="AB28" s="63"/>
      <c r="AC28" s="28"/>
      <c r="AD28" s="4"/>
      <c r="AE28" s="63"/>
      <c r="AF28" s="28"/>
      <c r="AG28" s="4"/>
      <c r="AH28" s="62"/>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54"/>
      <c r="C29" s="54"/>
      <c r="D29" s="33"/>
      <c r="E29" s="33"/>
      <c r="F29" s="72"/>
      <c r="G29" s="72"/>
      <c r="H29" s="33"/>
      <c r="I29" s="77"/>
      <c r="J29" s="51"/>
      <c r="K29" s="33"/>
      <c r="L29" s="33"/>
      <c r="M29" s="109"/>
      <c r="N29" s="362"/>
      <c r="O29" s="62"/>
      <c r="P29" s="62"/>
      <c r="Q29" s="116"/>
      <c r="R29" s="109"/>
      <c r="S29" s="33"/>
      <c r="T29" s="33"/>
      <c r="U29" s="33"/>
      <c r="V29" s="33"/>
      <c r="W29" s="33"/>
      <c r="X29" s="33"/>
      <c r="Y29" s="132"/>
      <c r="Z29" s="33"/>
      <c r="AA29" s="32"/>
      <c r="AB29" s="63"/>
      <c r="AC29" s="28"/>
      <c r="AD29" s="4"/>
      <c r="AE29" s="63"/>
      <c r="AF29" s="28"/>
      <c r="AG29" s="4"/>
      <c r="AH29" s="62"/>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54"/>
      <c r="C30" s="54"/>
      <c r="D30" s="33"/>
      <c r="E30" s="33"/>
      <c r="F30" s="72"/>
      <c r="G30" s="72"/>
      <c r="H30" s="33"/>
      <c r="I30" s="77"/>
      <c r="J30" s="51"/>
      <c r="K30" s="2"/>
      <c r="L30" s="2"/>
      <c r="M30" s="2"/>
      <c r="N30" s="57"/>
      <c r="O30" s="62"/>
      <c r="P30" s="62"/>
      <c r="Q30" s="2"/>
      <c r="R30" s="2"/>
      <c r="S30" s="33"/>
      <c r="T30" s="33"/>
      <c r="U30" s="33"/>
      <c r="V30" s="33"/>
      <c r="W30" s="33"/>
      <c r="X30" s="33"/>
      <c r="Y30" s="132"/>
      <c r="Z30" s="33"/>
      <c r="AA30" s="32"/>
      <c r="AB30" s="63"/>
      <c r="AC30" s="28"/>
      <c r="AD30" s="4"/>
      <c r="AE30" s="63"/>
      <c r="AF30" s="28"/>
      <c r="AG30" s="4"/>
      <c r="AH30" s="62"/>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x14ac:dyDescent="0.25"/>
    <row r="32" spans="2:6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sheetData>
  <autoFilter ref="B5:BP25" xr:uid="{00000000-0009-0000-0000-000018000000}"/>
  <mergeCells count="5">
    <mergeCell ref="B4:I4"/>
    <mergeCell ref="AB3:AI3"/>
    <mergeCell ref="AJ3:AU3"/>
    <mergeCell ref="AV3:BN3"/>
    <mergeCell ref="J4:R4"/>
  </mergeCells>
  <dataValidations count="17">
    <dataValidation type="list" allowBlank="1" showInputMessage="1" showErrorMessage="1" sqref="BH6:BH30" xr:uid="{00000000-0002-0000-1800-000000000000}">
      <formula1>"SI,NO"</formula1>
    </dataValidation>
    <dataValidation type="list" allowBlank="1" showInputMessage="1" showErrorMessage="1" sqref="AM26:AM30 AI26:AI30" xr:uid="{00000000-0002-0000-1800-000001000000}">
      <formula1>"ESTRUCTURACIÓN, PROCESO DE SELECCIÓN, EJECUCIÓN, TERMINADO"</formula1>
    </dataValidation>
    <dataValidation type="list" allowBlank="1" showInputMessage="1" showErrorMessage="1" sqref="Z6:Z30" xr:uid="{00000000-0002-0000-1800-000002000000}">
      <formula1>"FERRETERIA Y TODEROS, REGIONAL (TRASLADO), SEDE NACIONAL, FINDETER, NO REQUIERE, NO PRIORIZADA"</formula1>
    </dataValidation>
    <dataValidation type="list" allowBlank="1" showInputMessage="1" showErrorMessage="1" sqref="U6:V30" xr:uid="{00000000-0002-0000-18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30 K6:L29" xr:uid="{00000000-0002-0000-1800-000004000000}">
      <formula1>"SI, NO"</formula1>
    </dataValidation>
    <dataValidation type="list" allowBlank="1" showInputMessage="1" showErrorMessage="1" sqref="W6:X30 BB6:BB30 BL6:BL30" xr:uid="{00000000-0002-0000-1800-000005000000}">
      <formula1>"SI, NO, NO APLICA"</formula1>
    </dataValidation>
    <dataValidation type="list" allowBlank="1" showInputMessage="1" showErrorMessage="1" sqref="T6:T30" xr:uid="{00000000-0002-0000-1800-000006000000}">
      <formula1>"BAJO, MEDIO, ALTO"</formula1>
    </dataValidation>
    <dataValidation type="list" allowBlank="1" showInputMessage="1" showErrorMessage="1" sqref="H6:H30" xr:uid="{00000000-0002-0000-1800-000007000000}">
      <formula1>"PROPIA, ARRIENDO, COMODATO"</formula1>
    </dataValidation>
    <dataValidation type="list" allowBlank="1" showInputMessage="1" showErrorMessage="1" sqref="D11:D30" xr:uid="{00000000-0002-0000-1800-000008000000}">
      <formula1>"SRPA, PRIMERA INFANCIA, SEDES ADMINISTRATIVAS,ADOLESCENCIA Y JUVENTUD"</formula1>
    </dataValidation>
    <dataValidation type="list" allowBlank="1" showInputMessage="1" showErrorMessage="1" sqref="E11:E30" xr:uid="{00000000-0002-0000-1800-000009000000}">
      <formula1>"CDI, HI, CAE, CIP, CETRA, INTERNADO RAJ, CASAS POSTINSTITUCIONALES, CZ, REGIONAL, UNIDAD DE SERVICIO, CASA ATRAPASUEÑOS"</formula1>
    </dataValidation>
    <dataValidation type="list" allowBlank="1" showInputMessage="1" showErrorMessage="1" sqref="J26:J30" xr:uid="{00000000-0002-0000-1800-00000A000000}">
      <formula1>"NO APLICA, HACINAMIENTO, MALAS CONDICIONES DE LA INFRAESTRUCUTRA, RIESGOS EN LA INFRAESTRUCTURA, POR SOLICITUD DEL PROPIETARIO, TRASLADO A SEDE PROPIA."</formula1>
    </dataValidation>
    <dataValidation type="list" allowBlank="1" showInputMessage="1" showErrorMessage="1" sqref="D6:D10" xr:uid="{00000000-0002-0000-1800-00000B000000}">
      <formula1>"SRPA, PRIMERA INFANCIA, SEDES ADMINISTRATIVAS,ADOLESCENCIA Y JUVENTUD, DIRECCIÓN DE PROTECCIÓN "</formula1>
    </dataValidation>
    <dataValidation type="list" allowBlank="1" showInputMessage="1" showErrorMessage="1" sqref="E6:E10" xr:uid="{00000000-0002-0000-1800-00000C000000}">
      <formula1>"CDI, HI, CAE, CIP, CETRA, INTERNADO RAJ, CASAS POSTINSTITUCIONALES, CZ, REGIONAL, UNIDAD DE SERVICIO, CASA ATRAPASUEÑOS, CASA DE LA MADRE Y EL NIÑO, CETI"</formula1>
    </dataValidation>
    <dataValidation type="list" allowBlank="1" showInputMessage="1" showErrorMessage="1" sqref="AI6:AI25 AM6:AM25" xr:uid="{00000000-0002-0000-1800-00000D000000}">
      <formula1>"ESTRUCTURACIÓN, PROCESO DE SELECCIÓN, EJECUCIÓN, SUSPENDIDO, SUSPENSIVO, TERMINADO"</formula1>
    </dataValidation>
    <dataValidation type="list" allowBlank="1" showInputMessage="1" showErrorMessage="1" sqref="M6:M29" xr:uid="{00000000-0002-0000-1800-00000E000000}">
      <formula1>"ARRIENDO, ADECUACIÓN, NO APLICA"</formula1>
    </dataValidation>
    <dataValidation type="list" allowBlank="1" showInputMessage="1" showErrorMessage="1" sqref="N6:N29" xr:uid="{00000000-0002-0000-1800-00000F000000}">
      <formula1>"NO APLICA, BUSQUEDA INMUEBLE, VISITA, CONCEPTO, MESA TECNICA, REMISIÓN SG, RECURSO TRASLADADO"</formula1>
    </dataValidation>
    <dataValidation type="list" allowBlank="1" showInputMessage="1" showErrorMessage="1" sqref="J6:J25" xr:uid="{00000000-0002-0000-1800-000010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B1:BP93"/>
  <sheetViews>
    <sheetView zoomScale="61" zoomScaleNormal="90" workbookViewId="0">
      <selection activeCell="E26" sqref="E26"/>
    </sheetView>
  </sheetViews>
  <sheetFormatPr baseColWidth="10" defaultColWidth="11.28515625" defaultRowHeight="15" customHeight="1" x14ac:dyDescent="0.25"/>
  <cols>
    <col min="1" max="1" width="3" customWidth="1"/>
    <col min="2" max="2" width="10" style="2" customWidth="1"/>
    <col min="3" max="3" width="11.28515625" style="2" customWidth="1"/>
    <col min="4" max="4" width="19.7109375" style="2" customWidth="1"/>
    <col min="5" max="5" width="17.85546875" style="2" customWidth="1"/>
    <col min="6" max="6" width="23.28515625" style="2" customWidth="1"/>
    <col min="7" max="7" width="16.7109375" style="2" customWidth="1"/>
    <col min="8" max="8" width="17.7109375" style="2" customWidth="1"/>
    <col min="9" max="9" width="12.85546875" style="2" customWidth="1"/>
    <col min="10" max="10" width="23.85546875" style="2" customWidth="1"/>
    <col min="11" max="11" width="14.7109375" style="2" customWidth="1"/>
    <col min="12" max="12" width="21.28515625" style="2" customWidth="1"/>
    <col min="13" max="14" width="14.7109375" style="2" customWidth="1"/>
    <col min="15" max="15" width="20.28515625" style="2" customWidth="1"/>
    <col min="16" max="16" width="22.28515625" style="2" customWidth="1"/>
    <col min="17" max="17" width="16.7109375" style="2" customWidth="1"/>
    <col min="18" max="18" width="19.28515625" style="2" customWidth="1"/>
    <col min="19" max="19" width="30.28515625" style="2" customWidth="1"/>
    <col min="20" max="21" width="26.28515625" customWidth="1"/>
    <col min="22" max="22" width="19.140625" customWidth="1"/>
    <col min="23"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50" t="s">
        <v>2</v>
      </c>
      <c r="C4" s="665"/>
      <c r="D4" s="665"/>
      <c r="E4" s="665"/>
      <c r="F4" s="665"/>
      <c r="G4" s="665"/>
      <c r="H4" s="665"/>
      <c r="I4" s="666"/>
      <c r="J4" s="667" t="s">
        <v>3</v>
      </c>
      <c r="K4" s="668"/>
      <c r="L4" s="668"/>
      <c r="M4" s="668"/>
      <c r="N4" s="668"/>
      <c r="O4" s="668"/>
      <c r="P4" s="668"/>
      <c r="Q4" s="668"/>
      <c r="R4" s="66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60" x14ac:dyDescent="0.25">
      <c r="B6" s="93" t="s">
        <v>2511</v>
      </c>
      <c r="C6" s="93" t="s">
        <v>2512</v>
      </c>
      <c r="D6" s="33" t="s">
        <v>85</v>
      </c>
      <c r="E6" s="33" t="s">
        <v>86</v>
      </c>
      <c r="F6" s="93" t="s">
        <v>120</v>
      </c>
      <c r="G6" s="93" t="s">
        <v>2513</v>
      </c>
      <c r="H6" s="33" t="s">
        <v>76</v>
      </c>
      <c r="I6" s="94" t="s">
        <v>2514</v>
      </c>
      <c r="J6" s="167" t="s">
        <v>78</v>
      </c>
      <c r="K6" s="33" t="s">
        <v>79</v>
      </c>
      <c r="L6" s="33" t="s">
        <v>79</v>
      </c>
      <c r="M6" s="109" t="s">
        <v>78</v>
      </c>
      <c r="N6" s="109" t="s">
        <v>78</v>
      </c>
      <c r="O6" s="62">
        <v>0</v>
      </c>
      <c r="P6" s="62">
        <v>0</v>
      </c>
      <c r="Q6" s="116">
        <v>0</v>
      </c>
      <c r="R6" s="109">
        <v>0</v>
      </c>
      <c r="S6" s="33" t="s">
        <v>90</v>
      </c>
      <c r="T6" s="33" t="s">
        <v>80</v>
      </c>
      <c r="U6" s="33" t="s">
        <v>81</v>
      </c>
      <c r="V6" s="33" t="s">
        <v>98</v>
      </c>
      <c r="W6" s="33" t="s">
        <v>79</v>
      </c>
      <c r="X6" s="33"/>
      <c r="Y6" s="132"/>
      <c r="Z6" s="33"/>
      <c r="AA6" s="32"/>
      <c r="AB6" s="63">
        <v>0</v>
      </c>
      <c r="AC6" s="28"/>
      <c r="AD6" s="4"/>
      <c r="AE6" s="63">
        <v>0</v>
      </c>
      <c r="AF6" s="28"/>
      <c r="AG6" s="4"/>
      <c r="AH6" s="62">
        <f>+AB6+AE6</f>
        <v>0</v>
      </c>
      <c r="AI6" s="27"/>
      <c r="AJ6" s="27"/>
      <c r="AK6" s="27"/>
      <c r="AL6" s="62"/>
      <c r="AM6" s="27"/>
      <c r="AN6" s="27"/>
      <c r="AO6" s="27"/>
      <c r="AP6" s="62"/>
      <c r="AQ6" s="4"/>
      <c r="AR6" s="4"/>
      <c r="AS6" s="62"/>
      <c r="AT6" s="64"/>
      <c r="AU6" s="62"/>
      <c r="AV6" s="65">
        <v>1412</v>
      </c>
      <c r="AW6" s="66"/>
      <c r="AX6" s="67"/>
      <c r="AY6" s="62"/>
      <c r="AZ6" s="66">
        <v>44873</v>
      </c>
      <c r="BA6" s="66">
        <v>45037</v>
      </c>
      <c r="BB6" s="66" t="s">
        <v>90</v>
      </c>
      <c r="BC6" s="27"/>
      <c r="BD6" s="62">
        <v>943157613</v>
      </c>
      <c r="BE6" s="66">
        <v>45334</v>
      </c>
      <c r="BF6" s="66">
        <v>45516</v>
      </c>
      <c r="BG6" s="67"/>
      <c r="BH6" s="62"/>
      <c r="BI6" s="66">
        <v>45334</v>
      </c>
      <c r="BJ6" s="17"/>
      <c r="BK6" s="66">
        <v>45516</v>
      </c>
      <c r="BL6" s="66" t="s">
        <v>79</v>
      </c>
      <c r="BM6" s="62"/>
      <c r="BN6" s="69">
        <v>9.1</v>
      </c>
      <c r="BO6" s="62">
        <f>943157613+154301904</f>
        <v>1097459517</v>
      </c>
      <c r="BP6" s="32" t="s">
        <v>2515</v>
      </c>
    </row>
    <row r="7" spans="2:68" s="1" customFormat="1" ht="30" x14ac:dyDescent="0.25">
      <c r="B7" s="93" t="s">
        <v>2511</v>
      </c>
      <c r="C7" s="93" t="s">
        <v>2516</v>
      </c>
      <c r="D7" s="33" t="s">
        <v>85</v>
      </c>
      <c r="E7" s="33" t="s">
        <v>93</v>
      </c>
      <c r="F7" s="93" t="s">
        <v>2517</v>
      </c>
      <c r="G7" s="93" t="s">
        <v>2518</v>
      </c>
      <c r="H7" s="33" t="s">
        <v>76</v>
      </c>
      <c r="I7" s="94" t="s">
        <v>2519</v>
      </c>
      <c r="J7" s="167" t="s">
        <v>78</v>
      </c>
      <c r="K7" s="33" t="s">
        <v>79</v>
      </c>
      <c r="L7" s="33" t="s">
        <v>79</v>
      </c>
      <c r="M7" s="109" t="s">
        <v>78</v>
      </c>
      <c r="N7" s="109" t="s">
        <v>78</v>
      </c>
      <c r="O7" s="62">
        <v>0</v>
      </c>
      <c r="P7" s="62">
        <v>0</v>
      </c>
      <c r="Q7" s="116">
        <v>0</v>
      </c>
      <c r="R7" s="109">
        <v>0</v>
      </c>
      <c r="S7" s="33"/>
      <c r="T7" s="33"/>
      <c r="U7" s="33"/>
      <c r="V7" s="33"/>
      <c r="W7" s="33"/>
      <c r="X7" s="33"/>
      <c r="Y7" s="132"/>
      <c r="Z7" s="33"/>
      <c r="AA7" s="32"/>
      <c r="AB7" s="63">
        <v>0</v>
      </c>
      <c r="AC7" s="28"/>
      <c r="AD7" s="4"/>
      <c r="AE7" s="63">
        <v>0</v>
      </c>
      <c r="AF7" s="28"/>
      <c r="AG7" s="4"/>
      <c r="AH7" s="62">
        <f t="shared" ref="AH7:AH8" si="0">+AB7+AE7</f>
        <v>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row>
    <row r="8" spans="2:68" s="1" customFormat="1" ht="30" x14ac:dyDescent="0.25">
      <c r="B8" s="93" t="s">
        <v>2511</v>
      </c>
      <c r="C8" s="93" t="s">
        <v>2516</v>
      </c>
      <c r="D8" s="33" t="s">
        <v>85</v>
      </c>
      <c r="E8" s="33" t="s">
        <v>93</v>
      </c>
      <c r="F8" s="93" t="s">
        <v>2517</v>
      </c>
      <c r="G8" s="93" t="s">
        <v>2520</v>
      </c>
      <c r="H8" s="33" t="s">
        <v>76</v>
      </c>
      <c r="I8" s="94" t="s">
        <v>2521</v>
      </c>
      <c r="J8" s="167" t="s">
        <v>78</v>
      </c>
      <c r="K8" s="33" t="s">
        <v>79</v>
      </c>
      <c r="L8" s="33" t="s">
        <v>79</v>
      </c>
      <c r="M8" s="109" t="s">
        <v>78</v>
      </c>
      <c r="N8" s="109" t="s">
        <v>78</v>
      </c>
      <c r="O8" s="62">
        <v>0</v>
      </c>
      <c r="P8" s="62">
        <v>0</v>
      </c>
      <c r="Q8" s="116">
        <v>0</v>
      </c>
      <c r="R8" s="109">
        <v>0</v>
      </c>
      <c r="S8" s="33"/>
      <c r="T8" s="33"/>
      <c r="U8" s="33"/>
      <c r="V8" s="33"/>
      <c r="W8" s="33"/>
      <c r="X8" s="33"/>
      <c r="Y8" s="132"/>
      <c r="Z8" s="33"/>
      <c r="AA8" s="32"/>
      <c r="AB8" s="63">
        <v>0</v>
      </c>
      <c r="AC8" s="28"/>
      <c r="AD8" s="4"/>
      <c r="AE8" s="63">
        <v>0</v>
      </c>
      <c r="AF8" s="28"/>
      <c r="AG8" s="4"/>
      <c r="AH8" s="62">
        <f t="shared" si="0"/>
        <v>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x14ac:dyDescent="0.25">
      <c r="B9" s="93" t="s">
        <v>2511</v>
      </c>
      <c r="C9" s="93" t="s">
        <v>2522</v>
      </c>
      <c r="D9" s="33" t="s">
        <v>72</v>
      </c>
      <c r="E9" s="33" t="s">
        <v>73</v>
      </c>
      <c r="F9" s="93" t="s">
        <v>2523</v>
      </c>
      <c r="G9" s="93" t="s">
        <v>2524</v>
      </c>
      <c r="H9" s="33" t="s">
        <v>76</v>
      </c>
      <c r="I9" s="94" t="s">
        <v>2525</v>
      </c>
      <c r="J9" s="167" t="s">
        <v>78</v>
      </c>
      <c r="K9" s="33" t="s">
        <v>79</v>
      </c>
      <c r="L9" s="33" t="s">
        <v>79</v>
      </c>
      <c r="M9" s="109" t="s">
        <v>78</v>
      </c>
      <c r="N9" s="109" t="s">
        <v>78</v>
      </c>
      <c r="O9" s="62">
        <v>0</v>
      </c>
      <c r="P9" s="62">
        <v>0</v>
      </c>
      <c r="Q9" s="116">
        <v>0</v>
      </c>
      <c r="R9" s="109">
        <v>0</v>
      </c>
      <c r="S9" s="33"/>
      <c r="T9" s="33"/>
      <c r="U9" s="33"/>
      <c r="V9" s="33"/>
      <c r="W9" s="33"/>
      <c r="X9" s="33"/>
      <c r="Y9" s="132"/>
      <c r="Z9" s="33"/>
      <c r="AA9" s="32"/>
      <c r="AB9" s="63">
        <v>0</v>
      </c>
      <c r="AC9" s="28"/>
      <c r="AD9" s="4"/>
      <c r="AE9" s="63">
        <v>0</v>
      </c>
      <c r="AF9" s="28"/>
      <c r="AG9" s="4"/>
      <c r="AH9" s="62">
        <f>+AB9+AE9</f>
        <v>0</v>
      </c>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x14ac:dyDescent="0.25">
      <c r="B10" s="93" t="s">
        <v>2511</v>
      </c>
      <c r="C10" s="93" t="s">
        <v>2512</v>
      </c>
      <c r="D10" s="33" t="s">
        <v>72</v>
      </c>
      <c r="E10" s="33" t="s">
        <v>201</v>
      </c>
      <c r="F10" s="324" t="s">
        <v>2526</v>
      </c>
      <c r="G10" s="93" t="s">
        <v>2527</v>
      </c>
      <c r="H10" s="33" t="s">
        <v>76</v>
      </c>
      <c r="I10" s="94" t="s">
        <v>2528</v>
      </c>
      <c r="J10" s="167" t="s">
        <v>78</v>
      </c>
      <c r="K10" s="33" t="s">
        <v>79</v>
      </c>
      <c r="L10" s="33" t="s">
        <v>79</v>
      </c>
      <c r="M10" s="109" t="s">
        <v>78</v>
      </c>
      <c r="N10" s="109" t="s">
        <v>78</v>
      </c>
      <c r="O10" s="62">
        <v>0</v>
      </c>
      <c r="P10" s="62">
        <v>0</v>
      </c>
      <c r="Q10" s="116">
        <v>0</v>
      </c>
      <c r="R10" s="109">
        <v>0</v>
      </c>
      <c r="S10" s="33"/>
      <c r="T10" s="33"/>
      <c r="U10" s="33"/>
      <c r="V10" s="33"/>
      <c r="W10" s="33"/>
      <c r="X10" s="33"/>
      <c r="Y10" s="132"/>
      <c r="Z10" s="33"/>
      <c r="AA10" s="32"/>
      <c r="AB10" s="63">
        <v>0</v>
      </c>
      <c r="AC10" s="28"/>
      <c r="AD10" s="4"/>
      <c r="AE10" s="63">
        <v>0</v>
      </c>
      <c r="AF10" s="28"/>
      <c r="AG10" s="4"/>
      <c r="AH10" s="62">
        <f t="shared" ref="AH10" si="1">+AB10+AE10</f>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ht="45" x14ac:dyDescent="0.25">
      <c r="B11" s="93" t="s">
        <v>2511</v>
      </c>
      <c r="C11" s="93" t="s">
        <v>2512</v>
      </c>
      <c r="D11" s="33" t="s">
        <v>85</v>
      </c>
      <c r="E11" s="33" t="s">
        <v>2453</v>
      </c>
      <c r="F11" s="93" t="s">
        <v>2529</v>
      </c>
      <c r="G11" s="93" t="s">
        <v>2530</v>
      </c>
      <c r="H11" s="33" t="s">
        <v>76</v>
      </c>
      <c r="I11" s="94" t="s">
        <v>2531</v>
      </c>
      <c r="J11" s="167" t="s">
        <v>183</v>
      </c>
      <c r="K11" s="33" t="s">
        <v>90</v>
      </c>
      <c r="L11" s="33" t="s">
        <v>79</v>
      </c>
      <c r="M11" s="109" t="s">
        <v>96</v>
      </c>
      <c r="N11" s="362" t="s">
        <v>424</v>
      </c>
      <c r="O11" s="62">
        <v>24261014</v>
      </c>
      <c r="P11" s="62">
        <v>462859600</v>
      </c>
      <c r="Q11" s="116">
        <v>0</v>
      </c>
      <c r="R11" s="109">
        <v>0</v>
      </c>
      <c r="S11" s="33" t="s">
        <v>90</v>
      </c>
      <c r="T11" s="33"/>
      <c r="U11" s="33" t="s">
        <v>81</v>
      </c>
      <c r="V11" s="33" t="s">
        <v>98</v>
      </c>
      <c r="W11" s="33" t="s">
        <v>79</v>
      </c>
      <c r="X11" s="33" t="s">
        <v>79</v>
      </c>
      <c r="Y11" s="132"/>
      <c r="Z11" s="33" t="s">
        <v>83</v>
      </c>
      <c r="AA11" s="32" t="s">
        <v>2532</v>
      </c>
      <c r="AB11" s="63">
        <f>130000000/6</f>
        <v>21666666.666666668</v>
      </c>
      <c r="AC11" s="28">
        <v>1871</v>
      </c>
      <c r="AD11" s="4">
        <v>45411</v>
      </c>
      <c r="AE11" s="63">
        <v>0</v>
      </c>
      <c r="AF11" s="28"/>
      <c r="AG11" s="28"/>
      <c r="AH11" s="62">
        <f t="shared" ref="AH11:AH12" si="2">+AB11+AE11</f>
        <v>21666666.666666668</v>
      </c>
      <c r="AI11" s="27" t="s">
        <v>891</v>
      </c>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30" x14ac:dyDescent="0.25">
      <c r="B12" s="93" t="s">
        <v>2511</v>
      </c>
      <c r="C12" s="93" t="s">
        <v>2512</v>
      </c>
      <c r="D12" s="33" t="s">
        <v>85</v>
      </c>
      <c r="E12" s="33" t="s">
        <v>1163</v>
      </c>
      <c r="F12" s="93" t="s">
        <v>2533</v>
      </c>
      <c r="G12" s="93" t="s">
        <v>2530</v>
      </c>
      <c r="H12" s="33" t="s">
        <v>76</v>
      </c>
      <c r="I12" s="94" t="s">
        <v>2531</v>
      </c>
      <c r="J12" s="167" t="s">
        <v>78</v>
      </c>
      <c r="K12" s="33" t="s">
        <v>79</v>
      </c>
      <c r="L12" s="33" t="s">
        <v>79</v>
      </c>
      <c r="M12" s="109" t="s">
        <v>78</v>
      </c>
      <c r="N12" s="109" t="s">
        <v>78</v>
      </c>
      <c r="O12" s="62">
        <v>0</v>
      </c>
      <c r="P12" s="62">
        <v>0</v>
      </c>
      <c r="Q12" s="116">
        <v>0</v>
      </c>
      <c r="R12" s="109">
        <v>0</v>
      </c>
      <c r="S12" s="33" t="s">
        <v>90</v>
      </c>
      <c r="T12" s="33"/>
      <c r="U12" s="33" t="s">
        <v>81</v>
      </c>
      <c r="V12" s="33" t="s">
        <v>98</v>
      </c>
      <c r="W12" s="33" t="s">
        <v>79</v>
      </c>
      <c r="X12" s="33" t="s">
        <v>79</v>
      </c>
      <c r="Y12" s="132"/>
      <c r="Z12" s="33" t="s">
        <v>83</v>
      </c>
      <c r="AA12" s="32" t="s">
        <v>2532</v>
      </c>
      <c r="AB12" s="63">
        <f>130000000/6</f>
        <v>21666666.666666668</v>
      </c>
      <c r="AC12" s="28">
        <v>1871</v>
      </c>
      <c r="AD12" s="4">
        <v>45411</v>
      </c>
      <c r="AE12" s="63">
        <v>0</v>
      </c>
      <c r="AF12" s="28"/>
      <c r="AG12" s="28"/>
      <c r="AH12" s="62">
        <f t="shared" si="2"/>
        <v>21666666.666666668</v>
      </c>
      <c r="AI12" s="27" t="s">
        <v>891</v>
      </c>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93" t="s">
        <v>2511</v>
      </c>
      <c r="C13" s="93" t="s">
        <v>2534</v>
      </c>
      <c r="D13" s="33" t="s">
        <v>72</v>
      </c>
      <c r="E13" s="33" t="s">
        <v>201</v>
      </c>
      <c r="F13" s="324" t="s">
        <v>2535</v>
      </c>
      <c r="G13" s="93" t="s">
        <v>2536</v>
      </c>
      <c r="H13" s="33" t="s">
        <v>76</v>
      </c>
      <c r="I13" s="94" t="s">
        <v>2537</v>
      </c>
      <c r="J13" s="167" t="s">
        <v>78</v>
      </c>
      <c r="K13" s="33" t="s">
        <v>79</v>
      </c>
      <c r="L13" s="33" t="s">
        <v>79</v>
      </c>
      <c r="M13" s="109" t="s">
        <v>78</v>
      </c>
      <c r="N13" s="109" t="s">
        <v>78</v>
      </c>
      <c r="O13" s="62">
        <v>0</v>
      </c>
      <c r="P13" s="62">
        <v>0</v>
      </c>
      <c r="Q13" s="116">
        <v>0</v>
      </c>
      <c r="R13" s="109">
        <v>0</v>
      </c>
      <c r="S13" s="33"/>
      <c r="T13" s="33"/>
      <c r="U13" s="33"/>
      <c r="V13" s="33"/>
      <c r="W13" s="33"/>
      <c r="X13" s="33"/>
      <c r="Y13" s="132"/>
      <c r="Z13" s="33"/>
      <c r="AA13" s="32"/>
      <c r="AB13" s="63">
        <v>0</v>
      </c>
      <c r="AC13" s="28"/>
      <c r="AD13" s="4"/>
      <c r="AE13" s="63">
        <v>0</v>
      </c>
      <c r="AF13" s="28"/>
      <c r="AG13" s="4"/>
      <c r="AH13" s="62">
        <f>+AB13+AE13</f>
        <v>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93" t="s">
        <v>2511</v>
      </c>
      <c r="C14" s="93" t="s">
        <v>2538</v>
      </c>
      <c r="D14" s="33" t="s">
        <v>72</v>
      </c>
      <c r="E14" s="33" t="s">
        <v>201</v>
      </c>
      <c r="F14" s="324" t="s">
        <v>2539</v>
      </c>
      <c r="G14" s="93" t="s">
        <v>2540</v>
      </c>
      <c r="H14" s="33" t="s">
        <v>76</v>
      </c>
      <c r="I14" s="94" t="s">
        <v>2541</v>
      </c>
      <c r="J14" s="167" t="s">
        <v>78</v>
      </c>
      <c r="K14" s="33" t="s">
        <v>79</v>
      </c>
      <c r="L14" s="33" t="s">
        <v>79</v>
      </c>
      <c r="M14" s="109" t="s">
        <v>78</v>
      </c>
      <c r="N14" s="109" t="s">
        <v>78</v>
      </c>
      <c r="O14" s="62">
        <v>0</v>
      </c>
      <c r="P14" s="62">
        <v>0</v>
      </c>
      <c r="Q14" s="116">
        <v>0</v>
      </c>
      <c r="R14" s="109">
        <v>0</v>
      </c>
      <c r="S14" s="33"/>
      <c r="T14" s="33"/>
      <c r="U14" s="33"/>
      <c r="V14" s="33"/>
      <c r="W14" s="33"/>
      <c r="X14" s="33"/>
      <c r="Y14" s="132"/>
      <c r="Z14" s="33"/>
      <c r="AA14" s="32"/>
      <c r="AB14" s="63">
        <v>0</v>
      </c>
      <c r="AC14" s="28"/>
      <c r="AD14" s="4"/>
      <c r="AE14" s="63">
        <v>0</v>
      </c>
      <c r="AF14" s="28"/>
      <c r="AG14" s="4"/>
      <c r="AH14" s="62">
        <f t="shared" ref="AH14" si="3">+AB14+AE14</f>
        <v>0</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30" x14ac:dyDescent="0.25">
      <c r="B15" s="80" t="s">
        <v>2511</v>
      </c>
      <c r="C15" s="80" t="s">
        <v>2512</v>
      </c>
      <c r="D15" s="33" t="s">
        <v>85</v>
      </c>
      <c r="E15" s="33" t="s">
        <v>93</v>
      </c>
      <c r="F15" s="80" t="s">
        <v>2542</v>
      </c>
      <c r="G15" s="72"/>
      <c r="H15" s="33" t="s">
        <v>96</v>
      </c>
      <c r="I15" s="77"/>
      <c r="J15" s="167" t="s">
        <v>78</v>
      </c>
      <c r="K15" s="33" t="s">
        <v>79</v>
      </c>
      <c r="L15" s="33" t="s">
        <v>79</v>
      </c>
      <c r="M15" s="109" t="s">
        <v>78</v>
      </c>
      <c r="N15" s="109" t="s">
        <v>78</v>
      </c>
      <c r="O15" s="62">
        <v>0</v>
      </c>
      <c r="P15" s="62">
        <v>0</v>
      </c>
      <c r="Q15" s="116">
        <v>0</v>
      </c>
      <c r="R15" s="109">
        <v>0</v>
      </c>
      <c r="S15" s="33"/>
      <c r="T15" s="33"/>
      <c r="U15" s="33"/>
      <c r="V15" s="33"/>
      <c r="W15" s="33"/>
      <c r="X15" s="33"/>
      <c r="Y15" s="132"/>
      <c r="Z15" s="33"/>
      <c r="AA15" s="32"/>
      <c r="AB15" s="63">
        <v>0</v>
      </c>
      <c r="AC15" s="28"/>
      <c r="AD15" s="4"/>
      <c r="AE15" s="63">
        <v>0</v>
      </c>
      <c r="AF15" s="28"/>
      <c r="AG15" s="4"/>
      <c r="AH15" s="62">
        <f>+AB15+AE15</f>
        <v>0</v>
      </c>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93" t="s">
        <v>2511</v>
      </c>
      <c r="C16" s="93" t="s">
        <v>2512</v>
      </c>
      <c r="D16" s="33" t="s">
        <v>72</v>
      </c>
      <c r="E16" s="33" t="s">
        <v>201</v>
      </c>
      <c r="F16" s="93" t="s">
        <v>2543</v>
      </c>
      <c r="G16" s="93" t="s">
        <v>2544</v>
      </c>
      <c r="H16" s="33" t="s">
        <v>114</v>
      </c>
      <c r="I16" s="94" t="s">
        <v>2545</v>
      </c>
      <c r="J16" s="167" t="s">
        <v>78</v>
      </c>
      <c r="K16" s="33" t="s">
        <v>79</v>
      </c>
      <c r="L16" s="33" t="s">
        <v>79</v>
      </c>
      <c r="M16" s="109" t="s">
        <v>78</v>
      </c>
      <c r="N16" s="109" t="s">
        <v>78</v>
      </c>
      <c r="O16" s="62">
        <v>0</v>
      </c>
      <c r="P16" s="62">
        <v>0</v>
      </c>
      <c r="Q16" s="116">
        <v>0</v>
      </c>
      <c r="R16" s="109">
        <v>0</v>
      </c>
      <c r="S16" s="33"/>
      <c r="T16" s="33"/>
      <c r="U16" s="33"/>
      <c r="V16" s="33"/>
      <c r="W16" s="33"/>
      <c r="X16" s="33"/>
      <c r="Y16" s="132"/>
      <c r="Z16" s="33"/>
      <c r="AA16" s="32"/>
      <c r="AB16" s="63">
        <v>0</v>
      </c>
      <c r="AC16" s="28"/>
      <c r="AD16" s="4"/>
      <c r="AE16" s="63">
        <v>0</v>
      </c>
      <c r="AF16" s="28"/>
      <c r="AG16" s="4"/>
      <c r="AH16" s="62">
        <f t="shared" ref="AH16:AH21" si="4">+AB16+AE16</f>
        <v>0</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x14ac:dyDescent="0.25">
      <c r="B17" s="93" t="s">
        <v>2511</v>
      </c>
      <c r="C17" s="93" t="s">
        <v>2512</v>
      </c>
      <c r="D17" s="33" t="s">
        <v>72</v>
      </c>
      <c r="E17" s="33" t="s">
        <v>201</v>
      </c>
      <c r="F17" s="93" t="s">
        <v>2546</v>
      </c>
      <c r="G17" s="93" t="s">
        <v>2547</v>
      </c>
      <c r="H17" s="33" t="s">
        <v>114</v>
      </c>
      <c r="I17" s="94" t="s">
        <v>2548</v>
      </c>
      <c r="J17" s="167" t="s">
        <v>78</v>
      </c>
      <c r="K17" s="33" t="s">
        <v>79</v>
      </c>
      <c r="L17" s="33" t="s">
        <v>79</v>
      </c>
      <c r="M17" s="109" t="s">
        <v>78</v>
      </c>
      <c r="N17" s="109" t="s">
        <v>78</v>
      </c>
      <c r="O17" s="62">
        <v>0</v>
      </c>
      <c r="P17" s="62">
        <v>0</v>
      </c>
      <c r="Q17" s="116">
        <v>0</v>
      </c>
      <c r="R17" s="109">
        <v>0</v>
      </c>
      <c r="S17" s="33"/>
      <c r="T17" s="33"/>
      <c r="U17" s="33"/>
      <c r="V17" s="33"/>
      <c r="W17" s="33"/>
      <c r="X17" s="33"/>
      <c r="Y17" s="132"/>
      <c r="Z17" s="33"/>
      <c r="AA17" s="32"/>
      <c r="AB17" s="63">
        <v>0</v>
      </c>
      <c r="AC17" s="28"/>
      <c r="AD17" s="4"/>
      <c r="AE17" s="63">
        <v>0</v>
      </c>
      <c r="AF17" s="28"/>
      <c r="AG17" s="4"/>
      <c r="AH17" s="62">
        <f t="shared" si="4"/>
        <v>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93" t="s">
        <v>2511</v>
      </c>
      <c r="C18" s="93" t="s">
        <v>2549</v>
      </c>
      <c r="D18" s="33" t="s">
        <v>72</v>
      </c>
      <c r="E18" s="33" t="s">
        <v>201</v>
      </c>
      <c r="F18" s="93" t="s">
        <v>246</v>
      </c>
      <c r="G18" s="93" t="s">
        <v>2550</v>
      </c>
      <c r="H18" s="33" t="s">
        <v>114</v>
      </c>
      <c r="I18" s="94" t="s">
        <v>2551</v>
      </c>
      <c r="J18" s="167" t="s">
        <v>78</v>
      </c>
      <c r="K18" s="33" t="s">
        <v>79</v>
      </c>
      <c r="L18" s="33" t="s">
        <v>79</v>
      </c>
      <c r="M18" s="109" t="s">
        <v>78</v>
      </c>
      <c r="N18" s="109" t="s">
        <v>78</v>
      </c>
      <c r="O18" s="62">
        <v>0</v>
      </c>
      <c r="P18" s="62">
        <v>0</v>
      </c>
      <c r="Q18" s="116">
        <v>0</v>
      </c>
      <c r="R18" s="109">
        <v>0</v>
      </c>
      <c r="S18" s="33"/>
      <c r="T18" s="33"/>
      <c r="U18" s="33"/>
      <c r="V18" s="33"/>
      <c r="W18" s="33"/>
      <c r="X18" s="33"/>
      <c r="Y18" s="132"/>
      <c r="Z18" s="33"/>
      <c r="AA18" s="32"/>
      <c r="AB18" s="63">
        <v>0</v>
      </c>
      <c r="AC18" s="28"/>
      <c r="AD18" s="4"/>
      <c r="AE18" s="63">
        <v>0</v>
      </c>
      <c r="AF18" s="28"/>
      <c r="AG18" s="4"/>
      <c r="AH18" s="62">
        <f t="shared" si="4"/>
        <v>0</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93" t="s">
        <v>2511</v>
      </c>
      <c r="C19" s="93" t="s">
        <v>2552</v>
      </c>
      <c r="D19" s="33" t="s">
        <v>72</v>
      </c>
      <c r="E19" s="33" t="s">
        <v>201</v>
      </c>
      <c r="F19" s="93" t="s">
        <v>1684</v>
      </c>
      <c r="G19" s="93" t="s">
        <v>2553</v>
      </c>
      <c r="H19" s="33" t="s">
        <v>114</v>
      </c>
      <c r="I19" s="94" t="s">
        <v>2554</v>
      </c>
      <c r="J19" s="167" t="s">
        <v>78</v>
      </c>
      <c r="K19" s="33" t="s">
        <v>79</v>
      </c>
      <c r="L19" s="33" t="s">
        <v>79</v>
      </c>
      <c r="M19" s="109" t="s">
        <v>78</v>
      </c>
      <c r="N19" s="109" t="s">
        <v>78</v>
      </c>
      <c r="O19" s="62">
        <v>0</v>
      </c>
      <c r="P19" s="62">
        <v>0</v>
      </c>
      <c r="Q19" s="116">
        <v>0</v>
      </c>
      <c r="R19" s="109">
        <v>0</v>
      </c>
      <c r="S19" s="33"/>
      <c r="T19" s="33"/>
      <c r="U19" s="33"/>
      <c r="V19" s="33"/>
      <c r="W19" s="33"/>
      <c r="X19" s="33"/>
      <c r="Y19" s="132"/>
      <c r="Z19" s="33"/>
      <c r="AA19" s="32"/>
      <c r="AB19" s="63">
        <v>0</v>
      </c>
      <c r="AC19" s="28"/>
      <c r="AD19" s="4"/>
      <c r="AE19" s="63">
        <v>0</v>
      </c>
      <c r="AF19" s="28"/>
      <c r="AG19" s="4"/>
      <c r="AH19" s="62">
        <f t="shared" si="4"/>
        <v>0</v>
      </c>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93" t="s">
        <v>2511</v>
      </c>
      <c r="C20" s="93" t="s">
        <v>2512</v>
      </c>
      <c r="D20" s="33" t="s">
        <v>72</v>
      </c>
      <c r="E20" s="33" t="s">
        <v>201</v>
      </c>
      <c r="F20" s="93" t="s">
        <v>2555</v>
      </c>
      <c r="G20" s="93" t="s">
        <v>2556</v>
      </c>
      <c r="H20" s="33" t="s">
        <v>114</v>
      </c>
      <c r="I20" s="94" t="s">
        <v>2557</v>
      </c>
      <c r="J20" s="167" t="s">
        <v>78</v>
      </c>
      <c r="K20" s="33" t="s">
        <v>79</v>
      </c>
      <c r="L20" s="33" t="s">
        <v>79</v>
      </c>
      <c r="M20" s="109" t="s">
        <v>78</v>
      </c>
      <c r="N20" s="109" t="s">
        <v>78</v>
      </c>
      <c r="O20" s="62">
        <v>0</v>
      </c>
      <c r="P20" s="62">
        <v>0</v>
      </c>
      <c r="Q20" s="116">
        <v>0</v>
      </c>
      <c r="R20" s="109">
        <v>0</v>
      </c>
      <c r="S20" s="33"/>
      <c r="T20" s="33"/>
      <c r="U20" s="33"/>
      <c r="V20" s="33"/>
      <c r="W20" s="33"/>
      <c r="X20" s="33"/>
      <c r="Y20" s="132"/>
      <c r="Z20" s="33"/>
      <c r="AA20" s="32"/>
      <c r="AB20" s="63">
        <v>0</v>
      </c>
      <c r="AC20" s="28"/>
      <c r="AD20" s="4"/>
      <c r="AE20" s="63">
        <v>0</v>
      </c>
      <c r="AF20" s="28"/>
      <c r="AG20" s="4"/>
      <c r="AH20" s="62">
        <f t="shared" si="4"/>
        <v>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x14ac:dyDescent="0.25">
      <c r="B21" s="93" t="s">
        <v>2511</v>
      </c>
      <c r="C21" s="93" t="s">
        <v>2512</v>
      </c>
      <c r="D21" s="33" t="s">
        <v>72</v>
      </c>
      <c r="E21" s="33" t="s">
        <v>73</v>
      </c>
      <c r="F21" s="93" t="s">
        <v>2558</v>
      </c>
      <c r="G21" s="93" t="s">
        <v>2559</v>
      </c>
      <c r="H21" s="33" t="s">
        <v>114</v>
      </c>
      <c r="I21" s="94" t="s">
        <v>2560</v>
      </c>
      <c r="J21" s="167" t="s">
        <v>78</v>
      </c>
      <c r="K21" s="33" t="s">
        <v>79</v>
      </c>
      <c r="L21" s="33" t="s">
        <v>79</v>
      </c>
      <c r="M21" s="109" t="s">
        <v>78</v>
      </c>
      <c r="N21" s="109" t="s">
        <v>78</v>
      </c>
      <c r="O21" s="62">
        <v>0</v>
      </c>
      <c r="P21" s="62">
        <v>0</v>
      </c>
      <c r="Q21" s="116">
        <v>0</v>
      </c>
      <c r="R21" s="109">
        <v>0</v>
      </c>
      <c r="S21" s="33"/>
      <c r="T21" s="33"/>
      <c r="U21" s="33"/>
      <c r="V21" s="33"/>
      <c r="W21" s="33"/>
      <c r="X21" s="33"/>
      <c r="Y21" s="132"/>
      <c r="Z21" s="33"/>
      <c r="AA21" s="32"/>
      <c r="AB21" s="63">
        <v>0</v>
      </c>
      <c r="AC21" s="28"/>
      <c r="AD21" s="4"/>
      <c r="AE21" s="63">
        <v>0</v>
      </c>
      <c r="AF21" s="28"/>
      <c r="AG21" s="4"/>
      <c r="AH21" s="62">
        <f t="shared" si="4"/>
        <v>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x14ac:dyDescent="0.25">
      <c r="B22" s="93" t="s">
        <v>2511</v>
      </c>
      <c r="C22" s="93" t="s">
        <v>2516</v>
      </c>
      <c r="D22" s="33" t="s">
        <v>72</v>
      </c>
      <c r="E22" s="33" t="s">
        <v>201</v>
      </c>
      <c r="F22" s="93" t="s">
        <v>2561</v>
      </c>
      <c r="G22" s="93" t="s">
        <v>2562</v>
      </c>
      <c r="H22" s="33" t="s">
        <v>114</v>
      </c>
      <c r="I22" s="94" t="s">
        <v>2563</v>
      </c>
      <c r="J22" s="167" t="s">
        <v>78</v>
      </c>
      <c r="K22" s="33" t="s">
        <v>79</v>
      </c>
      <c r="L22" s="33" t="s">
        <v>79</v>
      </c>
      <c r="M22" s="109" t="s">
        <v>78</v>
      </c>
      <c r="N22" s="109" t="s">
        <v>78</v>
      </c>
      <c r="O22" s="62">
        <v>0</v>
      </c>
      <c r="P22" s="62">
        <v>0</v>
      </c>
      <c r="Q22" s="116">
        <v>0</v>
      </c>
      <c r="R22" s="109">
        <v>0</v>
      </c>
      <c r="S22" s="33"/>
      <c r="T22" s="33"/>
      <c r="U22" s="33"/>
      <c r="V22" s="33"/>
      <c r="W22" s="33"/>
      <c r="X22" s="33"/>
      <c r="Y22" s="132"/>
      <c r="Z22" s="33"/>
      <c r="AA22" s="32"/>
      <c r="AB22" s="63">
        <v>0</v>
      </c>
      <c r="AC22" s="28"/>
      <c r="AD22" s="4"/>
      <c r="AE22" s="63">
        <v>0</v>
      </c>
      <c r="AF22" s="28"/>
      <c r="AG22" s="4"/>
      <c r="AH22" s="62">
        <f t="shared" ref="AH22" si="5">+AB22+AE22</f>
        <v>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x14ac:dyDescent="0.25">
      <c r="B23" s="54"/>
      <c r="C23" s="54"/>
      <c r="D23" s="33"/>
      <c r="E23" s="33"/>
      <c r="F23" s="72"/>
      <c r="G23" s="72"/>
      <c r="H23" s="33"/>
      <c r="I23" s="77"/>
      <c r="J23" s="167"/>
      <c r="K23" s="33"/>
      <c r="L23" s="33"/>
      <c r="M23" s="109"/>
      <c r="N23" s="109"/>
      <c r="O23" s="62"/>
      <c r="P23" s="62"/>
      <c r="Q23" s="116"/>
      <c r="R23" s="109"/>
      <c r="S23" s="33"/>
      <c r="T23" s="33"/>
      <c r="U23" s="33"/>
      <c r="V23" s="33"/>
      <c r="W23" s="33"/>
      <c r="X23" s="33"/>
      <c r="Y23" s="132"/>
      <c r="Z23" s="33"/>
      <c r="AA23" s="32"/>
      <c r="AB23" s="63"/>
      <c r="AC23" s="28"/>
      <c r="AD23" s="4"/>
      <c r="AE23" s="63"/>
      <c r="AF23" s="28"/>
      <c r="AG23" s="4"/>
      <c r="AH23" s="62"/>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x14ac:dyDescent="0.25">
      <c r="B24" s="54"/>
      <c r="C24" s="54"/>
      <c r="D24" s="33"/>
      <c r="E24" s="33"/>
      <c r="F24" s="72"/>
      <c r="G24" s="72"/>
      <c r="H24" s="33"/>
      <c r="I24" s="77"/>
      <c r="J24" s="167"/>
      <c r="K24" s="33"/>
      <c r="L24" s="33"/>
      <c r="M24" s="109"/>
      <c r="N24" s="109"/>
      <c r="O24" s="62"/>
      <c r="P24" s="62"/>
      <c r="Q24" s="116"/>
      <c r="R24" s="109"/>
      <c r="S24" s="33"/>
      <c r="T24" s="33"/>
      <c r="U24" s="33"/>
      <c r="V24" s="33"/>
      <c r="W24" s="33"/>
      <c r="X24" s="33"/>
      <c r="Y24" s="132"/>
      <c r="Z24" s="33"/>
      <c r="AA24" s="32"/>
      <c r="AB24" s="63"/>
      <c r="AC24" s="28"/>
      <c r="AD24" s="4"/>
      <c r="AE24" s="63"/>
      <c r="AF24" s="28"/>
      <c r="AG24" s="4"/>
      <c r="AH24" s="62"/>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x14ac:dyDescent="0.25">
      <c r="Q25" s="116"/>
      <c r="R25" s="109"/>
    </row>
    <row r="26" spans="2:68" x14ac:dyDescent="0.25">
      <c r="Q26" s="116"/>
      <c r="R26" s="109"/>
    </row>
    <row r="27" spans="2:68" x14ac:dyDescent="0.25">
      <c r="Q27" s="116"/>
      <c r="R27" s="109"/>
    </row>
    <row r="28" spans="2:68" x14ac:dyDescent="0.25">
      <c r="Q28" s="116"/>
      <c r="R28" s="109"/>
    </row>
    <row r="29" spans="2:68" x14ac:dyDescent="0.25">
      <c r="Q29" s="116"/>
      <c r="R29" s="109"/>
    </row>
    <row r="30" spans="2:68" x14ac:dyDescent="0.25">
      <c r="Q30" s="116"/>
      <c r="R30" s="109"/>
    </row>
    <row r="31" spans="2:68" x14ac:dyDescent="0.25"/>
    <row r="32" spans="2:6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sheetData>
  <autoFilter ref="B5:BP22" xr:uid="{00000000-0009-0000-0000-000019000000}"/>
  <mergeCells count="5">
    <mergeCell ref="B4:I4"/>
    <mergeCell ref="AB3:AI3"/>
    <mergeCell ref="AJ3:AU3"/>
    <mergeCell ref="AV3:BN3"/>
    <mergeCell ref="J4:R4"/>
  </mergeCells>
  <dataValidations count="17">
    <dataValidation type="list" allowBlank="1" showInputMessage="1" showErrorMessage="1" sqref="BH6:BH24" xr:uid="{00000000-0002-0000-1900-000000000000}">
      <formula1>"SI,NO"</formula1>
    </dataValidation>
    <dataValidation type="list" allowBlank="1" showInputMessage="1" showErrorMessage="1" sqref="E13:E24 E9:E10" xr:uid="{00000000-0002-0000-1900-000001000000}">
      <formula1>"CDI, HI, CAE, CIP, CETRA, INTERNADO RAJ, CASAS POSTINSTITUCIONALES, CZ, REGIONAL, UNIDAD DE SERVICIO, CASA ATRAPASUEÑOS"</formula1>
    </dataValidation>
    <dataValidation type="list" allowBlank="1" showInputMessage="1" showErrorMessage="1" sqref="D9:D24" xr:uid="{00000000-0002-0000-1900-000002000000}">
      <formula1>"SRPA, PRIMERA INFANCIA, SEDES ADMINISTRATIVAS,ADOLESCENCIA Y JUVENTUD"</formula1>
    </dataValidation>
    <dataValidation type="list" allowBlank="1" showInputMessage="1" showErrorMessage="1" sqref="H6:H24" xr:uid="{00000000-0002-0000-1900-000003000000}">
      <formula1>"PROPIA, ARRIENDO, COMODATO"</formula1>
    </dataValidation>
    <dataValidation type="list" allowBlank="1" showInputMessage="1" showErrorMessage="1" sqref="T6:T24" xr:uid="{00000000-0002-0000-1900-000004000000}">
      <formula1>"BAJO, MEDIO, ALTO"</formula1>
    </dataValidation>
    <dataValidation type="list" allowBlank="1" showInputMessage="1" showErrorMessage="1" sqref="BB6:BB24 W6:X24 BL6:BL24" xr:uid="{00000000-0002-0000-1900-000005000000}">
      <formula1>"SI, NO, NO APLICA"</formula1>
    </dataValidation>
    <dataValidation type="list" allowBlank="1" showInputMessage="1" showErrorMessage="1" sqref="S6:S24 K6:L24" xr:uid="{00000000-0002-0000-1900-000006000000}">
      <formula1>"SI, NO"</formula1>
    </dataValidation>
    <dataValidation type="list" allowBlank="1" showInputMessage="1" showErrorMessage="1" sqref="U6:V24" xr:uid="{00000000-0002-0000-1900-000007000000}">
      <formula1>"MOBILIARIO, ESTUDIOS Y DISEÑOS, REFORZAMIENTO ESTRUCTURAL, MANTENIMIENTOS BASICOS, MANTENIMIENTOS ESPECIALIZADOS, AMPLIACIÓN, MANTENIMIENTOS ELECTRICOS, NINGUNA"</formula1>
    </dataValidation>
    <dataValidation type="list" allowBlank="1" showInputMessage="1" showErrorMessage="1" sqref="Z6:Z24" xr:uid="{00000000-0002-0000-1900-000008000000}">
      <formula1>"FERRETERIA Y TODEROS, REGIONAL (TRASLADO), SEDE NACIONAL, FINDETER, NO REQUIERE, NO PRIORIZADA"</formula1>
    </dataValidation>
    <dataValidation type="list" allowBlank="1" showInputMessage="1" showErrorMessage="1" sqref="AI6:AI24 AM6:AM24" xr:uid="{00000000-0002-0000-1900-000009000000}">
      <formula1>"ESTRUCTURACIÓN, PROCESO DE SELECCIÓN, EJECUCIÓN, TERMINADO"</formula1>
    </dataValidation>
    <dataValidation type="list" allowBlank="1" showInputMessage="1" showErrorMessage="1" sqref="E6:E8" xr:uid="{00000000-0002-0000-1900-00000A000000}">
      <formula1>"CDI, HI, CAE, CIP, CETRA, INTERNADO RAJ, CASAS POSTINSTITUCIONALES, CZ, REGIONAL, UNIDAD DE SERVICIO, CASA ATRAPASUEÑOS, CASA DE LA MADRE Y EL NIÑO, CETI"</formula1>
    </dataValidation>
    <dataValidation type="list" allowBlank="1" showInputMessage="1" showErrorMessage="1" sqref="D6:D8" xr:uid="{00000000-0002-0000-1900-00000B000000}">
      <formula1>"SRPA, PRIMERA INFANCIA, SEDES ADMINISTRATIVAS,ADOLESCENCIA Y JUVENTUD, DIRECCIÓN DE PROTECCIÓN "</formula1>
    </dataValidation>
    <dataValidation type="list" allowBlank="1" showInputMessage="1" showErrorMessage="1" sqref="N6:N24" xr:uid="{00000000-0002-0000-1900-00000C000000}">
      <formula1>"NO APLICA, BUSQUEDA INMUEBLE, VISITA, CONCEPTO, MESA TECNICA, REMISIÓN SG, RECURSO TRASLADADO"</formula1>
    </dataValidation>
    <dataValidation type="list" allowBlank="1" showInputMessage="1" showErrorMessage="1" sqref="M6:M24" xr:uid="{00000000-0002-0000-1900-00000D000000}">
      <formula1>"ARRIENDO, ADECUACIÓN, NO APLICA"</formula1>
    </dataValidation>
    <dataValidation type="list" allowBlank="1" showInputMessage="1" showErrorMessage="1" sqref="J6:J24" xr:uid="{00000000-0002-0000-1900-00000E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E11" xr:uid="{00000000-0002-0000-1900-00000F000000}">
      <formula1>"CAIVAS, CDI, HI, CAE, CIP, CETRA, INTERNADO RAJ, CASAS POSTINSTITUCIONALES, CZ, REGIONAL, UNIDAD DE SERVICIO, CASA ATRAPASUEÑOS, CASA DE LA MADRE Y EL NIÑO, CETI"</formula1>
    </dataValidation>
    <dataValidation type="list" allowBlank="1" showInputMessage="1" showErrorMessage="1" sqref="E12" xr:uid="{00000000-0002-0000-1900-000010000000}">
      <formula1>"CESPA, CAIVAS, CDI, HI, CAE, CIP, CETRA, INTERNADO RAJ, CASAS POSTINSTITUCIONALES, CZ, REGIONAL, UNIDAD DE SERVICIO, CASA ATRAPASUEÑOS, CASA DE LA MADRE Y EL NIÑO, CETI"</formula1>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B1:BP30"/>
  <sheetViews>
    <sheetView topLeftCell="A11" zoomScale="70" zoomScaleNormal="90" workbookViewId="0">
      <selection activeCell="F25" sqref="F25"/>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8" width="17.28515625" style="2" customWidth="1"/>
    <col min="9" max="10" width="30.28515625" style="2" customWidth="1"/>
    <col min="11" max="11" width="14.7109375" style="2" customWidth="1"/>
    <col min="12" max="12" width="21.28515625" style="2" customWidth="1"/>
    <col min="13" max="14" width="14.7109375" style="2" customWidth="1"/>
    <col min="15" max="16" width="30.28515625" style="2" customWidth="1"/>
    <col min="17" max="17" width="16.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75" x14ac:dyDescent="0.25">
      <c r="B6" s="73" t="s">
        <v>2564</v>
      </c>
      <c r="C6" s="73" t="s">
        <v>2565</v>
      </c>
      <c r="D6" s="33" t="s">
        <v>85</v>
      </c>
      <c r="E6" s="33" t="s">
        <v>93</v>
      </c>
      <c r="F6" s="73" t="s">
        <v>2566</v>
      </c>
      <c r="G6" s="73" t="s">
        <v>2567</v>
      </c>
      <c r="H6" s="33" t="s">
        <v>76</v>
      </c>
      <c r="I6" s="87" t="s">
        <v>2568</v>
      </c>
      <c r="J6" s="167" t="s">
        <v>133</v>
      </c>
      <c r="K6" s="95" t="s">
        <v>90</v>
      </c>
      <c r="L6" s="33" t="s">
        <v>79</v>
      </c>
      <c r="M6" s="109" t="s">
        <v>96</v>
      </c>
      <c r="N6" s="109" t="s">
        <v>78</v>
      </c>
      <c r="O6" s="62">
        <v>12000000</v>
      </c>
      <c r="P6" s="62">
        <v>233804582</v>
      </c>
      <c r="Q6" s="116">
        <v>0</v>
      </c>
      <c r="R6" s="109">
        <v>0</v>
      </c>
      <c r="S6" s="33" t="s">
        <v>90</v>
      </c>
      <c r="T6" s="33" t="s">
        <v>80</v>
      </c>
      <c r="U6" s="33" t="s">
        <v>81</v>
      </c>
      <c r="V6" s="33" t="s">
        <v>98</v>
      </c>
      <c r="W6" s="33" t="s">
        <v>79</v>
      </c>
      <c r="X6" s="33" t="s">
        <v>79</v>
      </c>
      <c r="Y6" s="132">
        <v>45421</v>
      </c>
      <c r="Z6" s="33" t="s">
        <v>83</v>
      </c>
      <c r="AA6" s="32" t="s">
        <v>2569</v>
      </c>
      <c r="AB6" s="63">
        <v>139997135.25999999</v>
      </c>
      <c r="AC6" s="28">
        <v>2716</v>
      </c>
      <c r="AD6" s="4">
        <v>45468</v>
      </c>
      <c r="AE6" s="63">
        <v>0</v>
      </c>
      <c r="AF6" s="63"/>
      <c r="AG6" s="62"/>
      <c r="AH6" s="62">
        <f>+AB6+AE6</f>
        <v>139997135.25999999</v>
      </c>
      <c r="AI6" s="27" t="s">
        <v>891</v>
      </c>
      <c r="AJ6" s="27"/>
      <c r="AK6" s="27"/>
      <c r="AL6" s="62">
        <v>0</v>
      </c>
      <c r="AM6" s="27"/>
      <c r="AN6" s="27"/>
      <c r="AO6" s="27"/>
      <c r="AP6" s="62">
        <v>0</v>
      </c>
      <c r="AQ6" s="4"/>
      <c r="AR6" s="4"/>
      <c r="AS6" s="62">
        <v>0</v>
      </c>
      <c r="AT6" s="64"/>
      <c r="AU6" s="62">
        <v>0</v>
      </c>
      <c r="AV6" s="65"/>
      <c r="AW6" s="66"/>
      <c r="AX6" s="67"/>
      <c r="AY6" s="62">
        <v>0</v>
      </c>
      <c r="AZ6" s="66"/>
      <c r="BA6" s="66"/>
      <c r="BB6" s="66" t="s">
        <v>78</v>
      </c>
      <c r="BC6" s="27"/>
      <c r="BD6" s="62">
        <v>0</v>
      </c>
      <c r="BE6" s="66"/>
      <c r="BF6" s="66"/>
      <c r="BG6" s="67"/>
      <c r="BH6" s="62" t="s">
        <v>79</v>
      </c>
      <c r="BI6" s="66"/>
      <c r="BJ6" s="68"/>
      <c r="BK6" s="66"/>
      <c r="BL6" s="66" t="s">
        <v>78</v>
      </c>
      <c r="BM6" s="62"/>
      <c r="BN6" s="69"/>
      <c r="BO6" s="62">
        <v>0</v>
      </c>
      <c r="BP6" s="348" t="s">
        <v>2570</v>
      </c>
    </row>
    <row r="7" spans="2:68" s="1" customFormat="1" ht="30" x14ac:dyDescent="0.25">
      <c r="B7" s="44" t="s">
        <v>2564</v>
      </c>
      <c r="C7" s="44" t="s">
        <v>2571</v>
      </c>
      <c r="D7" s="33" t="s">
        <v>85</v>
      </c>
      <c r="E7" s="33" t="s">
        <v>86</v>
      </c>
      <c r="F7" s="44" t="s">
        <v>120</v>
      </c>
      <c r="G7" s="44" t="s">
        <v>2572</v>
      </c>
      <c r="H7" s="33" t="s">
        <v>76</v>
      </c>
      <c r="I7" s="70" t="s">
        <v>2573</v>
      </c>
      <c r="J7" s="167" t="s">
        <v>78</v>
      </c>
      <c r="K7" s="33" t="s">
        <v>79</v>
      </c>
      <c r="L7" s="33" t="s">
        <v>79</v>
      </c>
      <c r="M7" s="109" t="s">
        <v>78</v>
      </c>
      <c r="N7" s="109" t="s">
        <v>78</v>
      </c>
      <c r="O7" s="62">
        <v>0</v>
      </c>
      <c r="P7" s="62">
        <v>0</v>
      </c>
      <c r="Q7" s="116">
        <v>0</v>
      </c>
      <c r="R7" s="109">
        <v>0</v>
      </c>
      <c r="S7" s="33" t="s">
        <v>90</v>
      </c>
      <c r="T7" s="33" t="s">
        <v>80</v>
      </c>
      <c r="U7" s="33" t="s">
        <v>98</v>
      </c>
      <c r="V7" s="33" t="s">
        <v>141</v>
      </c>
      <c r="W7" s="33" t="s">
        <v>90</v>
      </c>
      <c r="X7" s="33" t="s">
        <v>79</v>
      </c>
      <c r="Y7" s="132">
        <v>45421</v>
      </c>
      <c r="Z7" s="33" t="s">
        <v>83</v>
      </c>
      <c r="AA7" s="32" t="s">
        <v>2574</v>
      </c>
      <c r="AB7" s="63">
        <v>239656673</v>
      </c>
      <c r="AC7" s="28">
        <v>2284</v>
      </c>
      <c r="AD7" s="4">
        <v>45441</v>
      </c>
      <c r="AE7" s="63">
        <v>0</v>
      </c>
      <c r="AF7" s="63"/>
      <c r="AG7" s="4"/>
      <c r="AH7" s="62">
        <f t="shared" ref="AH7:AH27" si="0">+AB7+AE7</f>
        <v>239656673</v>
      </c>
      <c r="AI7" s="27" t="s">
        <v>891</v>
      </c>
      <c r="AJ7" s="27"/>
      <c r="AK7" s="27"/>
      <c r="AL7" s="62">
        <v>0</v>
      </c>
      <c r="AM7" s="27"/>
      <c r="AN7" s="27"/>
      <c r="AO7" s="27"/>
      <c r="AP7" s="62">
        <v>0</v>
      </c>
      <c r="AQ7" s="4"/>
      <c r="AR7" s="4"/>
      <c r="AS7" s="62">
        <v>0</v>
      </c>
      <c r="AT7" s="64"/>
      <c r="AU7" s="62">
        <v>0</v>
      </c>
      <c r="AV7" s="65"/>
      <c r="AW7" s="66"/>
      <c r="AX7" s="67"/>
      <c r="AY7" s="62">
        <v>0</v>
      </c>
      <c r="AZ7" s="66"/>
      <c r="BA7" s="66"/>
      <c r="BB7" s="66" t="s">
        <v>78</v>
      </c>
      <c r="BC7" s="27"/>
      <c r="BD7" s="62">
        <v>0</v>
      </c>
      <c r="BE7" s="66"/>
      <c r="BF7" s="66"/>
      <c r="BG7" s="67"/>
      <c r="BH7" s="62" t="s">
        <v>79</v>
      </c>
      <c r="BI7" s="66"/>
      <c r="BJ7" s="68"/>
      <c r="BK7" s="66"/>
      <c r="BL7" s="66" t="s">
        <v>78</v>
      </c>
      <c r="BM7" s="62"/>
      <c r="BN7" s="69"/>
      <c r="BO7" s="62">
        <v>0</v>
      </c>
      <c r="BP7" s="32"/>
    </row>
    <row r="8" spans="2:68" s="1" customFormat="1" ht="60" x14ac:dyDescent="0.25">
      <c r="B8" s="44" t="s">
        <v>2564</v>
      </c>
      <c r="C8" s="44" t="s">
        <v>2571</v>
      </c>
      <c r="D8" s="45" t="s">
        <v>72</v>
      </c>
      <c r="E8" s="323" t="s">
        <v>201</v>
      </c>
      <c r="F8" s="89" t="s">
        <v>2575</v>
      </c>
      <c r="G8" s="44" t="s">
        <v>2576</v>
      </c>
      <c r="H8" s="33" t="s">
        <v>76</v>
      </c>
      <c r="I8" s="70" t="s">
        <v>2577</v>
      </c>
      <c r="J8" s="167" t="s">
        <v>78</v>
      </c>
      <c r="K8" s="33" t="s">
        <v>79</v>
      </c>
      <c r="L8" s="33" t="s">
        <v>79</v>
      </c>
      <c r="M8" s="109" t="s">
        <v>78</v>
      </c>
      <c r="N8" s="109" t="s">
        <v>78</v>
      </c>
      <c r="O8" s="62">
        <v>0</v>
      </c>
      <c r="P8" s="62">
        <v>0</v>
      </c>
      <c r="Q8" s="116">
        <v>0</v>
      </c>
      <c r="R8" s="109">
        <v>0</v>
      </c>
      <c r="S8" s="97" t="s">
        <v>90</v>
      </c>
      <c r="T8" s="97" t="s">
        <v>80</v>
      </c>
      <c r="U8" s="33" t="s">
        <v>98</v>
      </c>
      <c r="V8" s="33" t="s">
        <v>141</v>
      </c>
      <c r="W8" s="33" t="s">
        <v>78</v>
      </c>
      <c r="X8" s="33" t="s">
        <v>78</v>
      </c>
      <c r="Y8" s="132"/>
      <c r="Z8" s="33" t="s">
        <v>137</v>
      </c>
      <c r="AA8" s="33" t="s">
        <v>103</v>
      </c>
      <c r="AB8" s="63">
        <v>0</v>
      </c>
      <c r="AC8" s="28"/>
      <c r="AD8" s="4"/>
      <c r="AE8" s="63">
        <v>0</v>
      </c>
      <c r="AF8" s="28"/>
      <c r="AG8" s="4"/>
      <c r="AH8" s="62">
        <f t="shared" si="0"/>
        <v>0</v>
      </c>
      <c r="AI8" s="27"/>
      <c r="AJ8" s="27"/>
      <c r="AK8" s="27"/>
      <c r="AL8" s="62">
        <v>0</v>
      </c>
      <c r="AM8" s="27"/>
      <c r="AN8" s="27"/>
      <c r="AO8" s="27"/>
      <c r="AP8" s="62">
        <v>0</v>
      </c>
      <c r="AQ8" s="4"/>
      <c r="AR8" s="4"/>
      <c r="AS8" s="62">
        <v>0</v>
      </c>
      <c r="AT8" s="64"/>
      <c r="AU8" s="62">
        <v>0</v>
      </c>
      <c r="AV8" s="65"/>
      <c r="AW8" s="66"/>
      <c r="AX8" s="67"/>
      <c r="AY8" s="62">
        <v>0</v>
      </c>
      <c r="AZ8" s="66"/>
      <c r="BA8" s="66"/>
      <c r="BB8" s="66" t="s">
        <v>78</v>
      </c>
      <c r="BC8" s="27"/>
      <c r="BD8" s="62">
        <v>0</v>
      </c>
      <c r="BE8" s="66"/>
      <c r="BF8" s="66"/>
      <c r="BG8" s="67"/>
      <c r="BH8" s="62" t="s">
        <v>79</v>
      </c>
      <c r="BI8" s="66"/>
      <c r="BJ8" s="68"/>
      <c r="BK8" s="66"/>
      <c r="BL8" s="66" t="s">
        <v>78</v>
      </c>
      <c r="BM8" s="62"/>
      <c r="BN8" s="69"/>
      <c r="BO8" s="62">
        <v>0</v>
      </c>
      <c r="BP8" s="348" t="s">
        <v>2578</v>
      </c>
    </row>
    <row r="9" spans="2:68" s="1" customFormat="1" ht="60" x14ac:dyDescent="0.25">
      <c r="B9" s="44" t="s">
        <v>2564</v>
      </c>
      <c r="C9" s="191" t="s">
        <v>2579</v>
      </c>
      <c r="D9" s="45" t="s">
        <v>72</v>
      </c>
      <c r="E9" s="323" t="s">
        <v>201</v>
      </c>
      <c r="F9" s="89" t="s">
        <v>2580</v>
      </c>
      <c r="G9" s="44" t="s">
        <v>2581</v>
      </c>
      <c r="H9" s="33" t="s">
        <v>76</v>
      </c>
      <c r="I9" s="70" t="s">
        <v>2582</v>
      </c>
      <c r="J9" s="167" t="s">
        <v>78</v>
      </c>
      <c r="K9" s="33" t="s">
        <v>79</v>
      </c>
      <c r="L9" s="33" t="s">
        <v>79</v>
      </c>
      <c r="M9" s="109" t="s">
        <v>78</v>
      </c>
      <c r="N9" s="109" t="s">
        <v>78</v>
      </c>
      <c r="O9" s="62">
        <v>0</v>
      </c>
      <c r="P9" s="62">
        <v>0</v>
      </c>
      <c r="Q9" s="116">
        <v>0</v>
      </c>
      <c r="R9" s="109">
        <v>0</v>
      </c>
      <c r="S9" s="33" t="s">
        <v>90</v>
      </c>
      <c r="T9" s="33" t="s">
        <v>80</v>
      </c>
      <c r="U9" s="33" t="s">
        <v>98</v>
      </c>
      <c r="V9" s="33" t="s">
        <v>141</v>
      </c>
      <c r="W9" s="33" t="s">
        <v>78</v>
      </c>
      <c r="X9" s="33" t="s">
        <v>78</v>
      </c>
      <c r="Y9" s="132"/>
      <c r="Z9" s="33" t="s">
        <v>137</v>
      </c>
      <c r="AA9" s="33" t="s">
        <v>103</v>
      </c>
      <c r="AB9" s="63">
        <v>0</v>
      </c>
      <c r="AC9" s="28"/>
      <c r="AD9" s="4"/>
      <c r="AE9" s="63">
        <v>0</v>
      </c>
      <c r="AF9" s="28"/>
      <c r="AG9" s="4"/>
      <c r="AH9" s="62">
        <f t="shared" si="0"/>
        <v>0</v>
      </c>
      <c r="AI9" s="27"/>
      <c r="AJ9" s="27"/>
      <c r="AK9" s="27"/>
      <c r="AL9" s="62">
        <v>0</v>
      </c>
      <c r="AM9" s="27"/>
      <c r="AN9" s="27"/>
      <c r="AO9" s="27"/>
      <c r="AP9" s="62">
        <v>0</v>
      </c>
      <c r="AQ9" s="4"/>
      <c r="AR9" s="4"/>
      <c r="AS9" s="62">
        <v>0</v>
      </c>
      <c r="AT9" s="64"/>
      <c r="AU9" s="62">
        <v>0</v>
      </c>
      <c r="AV9" s="65"/>
      <c r="AW9" s="66"/>
      <c r="AX9" s="67"/>
      <c r="AY9" s="62">
        <v>0</v>
      </c>
      <c r="AZ9" s="66"/>
      <c r="BA9" s="66"/>
      <c r="BB9" s="66" t="s">
        <v>78</v>
      </c>
      <c r="BC9" s="27"/>
      <c r="BD9" s="62">
        <v>0</v>
      </c>
      <c r="BE9" s="66"/>
      <c r="BF9" s="66"/>
      <c r="BG9" s="67"/>
      <c r="BH9" s="62" t="s">
        <v>79</v>
      </c>
      <c r="BI9" s="66"/>
      <c r="BJ9" s="68"/>
      <c r="BK9" s="66"/>
      <c r="BL9" s="66" t="s">
        <v>78</v>
      </c>
      <c r="BM9" s="62"/>
      <c r="BN9" s="69"/>
      <c r="BO9" s="62">
        <v>0</v>
      </c>
      <c r="BP9" s="560" t="s">
        <v>2583</v>
      </c>
    </row>
    <row r="10" spans="2:68" s="1" customFormat="1" ht="60" x14ac:dyDescent="0.25">
      <c r="B10" s="44" t="s">
        <v>2564</v>
      </c>
      <c r="C10" s="44" t="s">
        <v>2571</v>
      </c>
      <c r="D10" s="45" t="s">
        <v>72</v>
      </c>
      <c r="E10" s="323" t="s">
        <v>201</v>
      </c>
      <c r="F10" s="84" t="s">
        <v>2584</v>
      </c>
      <c r="G10" s="44" t="s">
        <v>2585</v>
      </c>
      <c r="H10" s="33" t="s">
        <v>76</v>
      </c>
      <c r="I10" s="70" t="s">
        <v>2586</v>
      </c>
      <c r="J10" s="167" t="s">
        <v>78</v>
      </c>
      <c r="K10" s="33" t="s">
        <v>79</v>
      </c>
      <c r="L10" s="33" t="s">
        <v>79</v>
      </c>
      <c r="M10" s="109" t="s">
        <v>78</v>
      </c>
      <c r="N10" s="109" t="s">
        <v>78</v>
      </c>
      <c r="O10" s="62">
        <v>0</v>
      </c>
      <c r="P10" s="62">
        <v>0</v>
      </c>
      <c r="Q10" s="116">
        <v>0</v>
      </c>
      <c r="R10" s="109">
        <v>0</v>
      </c>
      <c r="S10" s="97" t="s">
        <v>90</v>
      </c>
      <c r="T10" s="97" t="s">
        <v>80</v>
      </c>
      <c r="U10" s="33" t="s">
        <v>98</v>
      </c>
      <c r="V10" s="33" t="s">
        <v>141</v>
      </c>
      <c r="W10" s="33" t="s">
        <v>78</v>
      </c>
      <c r="X10" s="33" t="s">
        <v>78</v>
      </c>
      <c r="Y10" s="132"/>
      <c r="Z10" s="33" t="s">
        <v>137</v>
      </c>
      <c r="AA10" s="33" t="s">
        <v>103</v>
      </c>
      <c r="AB10" s="63">
        <v>0</v>
      </c>
      <c r="AC10" s="28"/>
      <c r="AD10" s="4"/>
      <c r="AE10" s="63">
        <v>0</v>
      </c>
      <c r="AF10" s="28"/>
      <c r="AG10" s="4"/>
      <c r="AH10" s="62">
        <f t="shared" si="0"/>
        <v>0</v>
      </c>
      <c r="AI10" s="27"/>
      <c r="AJ10" s="27"/>
      <c r="AK10" s="27"/>
      <c r="AL10" s="62">
        <v>0</v>
      </c>
      <c r="AM10" s="27"/>
      <c r="AN10" s="27"/>
      <c r="AO10" s="27"/>
      <c r="AP10" s="62">
        <v>0</v>
      </c>
      <c r="AQ10" s="4"/>
      <c r="AR10" s="4"/>
      <c r="AS10" s="62">
        <v>0</v>
      </c>
      <c r="AT10" s="64"/>
      <c r="AU10" s="62">
        <v>0</v>
      </c>
      <c r="AV10" s="65"/>
      <c r="AW10" s="66"/>
      <c r="AX10" s="67"/>
      <c r="AY10" s="62">
        <v>0</v>
      </c>
      <c r="AZ10" s="66"/>
      <c r="BA10" s="66"/>
      <c r="BB10" s="66" t="s">
        <v>78</v>
      </c>
      <c r="BC10" s="27"/>
      <c r="BD10" s="62">
        <v>0</v>
      </c>
      <c r="BE10" s="66"/>
      <c r="BF10" s="66"/>
      <c r="BG10" s="67"/>
      <c r="BH10" s="62" t="s">
        <v>79</v>
      </c>
      <c r="BI10" s="66"/>
      <c r="BJ10" s="68"/>
      <c r="BK10" s="66"/>
      <c r="BL10" s="66" t="s">
        <v>78</v>
      </c>
      <c r="BM10" s="62"/>
      <c r="BN10" s="69"/>
      <c r="BO10" s="62">
        <v>0</v>
      </c>
      <c r="BP10" s="348" t="s">
        <v>2587</v>
      </c>
    </row>
    <row r="11" spans="2:68" s="1" customFormat="1" x14ac:dyDescent="0.25">
      <c r="B11" s="44" t="s">
        <v>2564</v>
      </c>
      <c r="C11" s="44" t="s">
        <v>2588</v>
      </c>
      <c r="D11" s="45" t="s">
        <v>72</v>
      </c>
      <c r="E11" s="323" t="s">
        <v>201</v>
      </c>
      <c r="F11" s="84" t="s">
        <v>2589</v>
      </c>
      <c r="G11" s="44" t="s">
        <v>2590</v>
      </c>
      <c r="H11" s="33" t="s">
        <v>76</v>
      </c>
      <c r="I11" s="70" t="s">
        <v>2591</v>
      </c>
      <c r="J11" s="167" t="s">
        <v>78</v>
      </c>
      <c r="K11" s="33" t="s">
        <v>79</v>
      </c>
      <c r="L11" s="33" t="s">
        <v>79</v>
      </c>
      <c r="M11" s="109" t="s">
        <v>78</v>
      </c>
      <c r="N11" s="109" t="s">
        <v>78</v>
      </c>
      <c r="O11" s="62">
        <v>0</v>
      </c>
      <c r="P11" s="62">
        <v>0</v>
      </c>
      <c r="Q11" s="116">
        <v>0</v>
      </c>
      <c r="R11" s="109">
        <v>0</v>
      </c>
      <c r="S11" s="33" t="s">
        <v>90</v>
      </c>
      <c r="T11" s="33" t="s">
        <v>80</v>
      </c>
      <c r="U11" s="33" t="s">
        <v>98</v>
      </c>
      <c r="V11" s="33" t="s">
        <v>141</v>
      </c>
      <c r="W11" s="33" t="s">
        <v>78</v>
      </c>
      <c r="X11" s="33" t="s">
        <v>78</v>
      </c>
      <c r="Y11" s="132"/>
      <c r="Z11" s="33" t="s">
        <v>137</v>
      </c>
      <c r="AA11" s="33" t="s">
        <v>103</v>
      </c>
      <c r="AB11" s="63">
        <v>0</v>
      </c>
      <c r="AC11" s="28"/>
      <c r="AD11" s="4"/>
      <c r="AE11" s="63">
        <v>0</v>
      </c>
      <c r="AF11" s="28"/>
      <c r="AG11" s="4"/>
      <c r="AH11" s="62">
        <f t="shared" si="0"/>
        <v>0</v>
      </c>
      <c r="AI11" s="27"/>
      <c r="AJ11" s="27"/>
      <c r="AK11" s="27"/>
      <c r="AL11" s="62">
        <v>0</v>
      </c>
      <c r="AM11" s="27"/>
      <c r="AN11" s="27"/>
      <c r="AO11" s="27"/>
      <c r="AP11" s="62">
        <v>0</v>
      </c>
      <c r="AQ11" s="4"/>
      <c r="AR11" s="4"/>
      <c r="AS11" s="62">
        <v>0</v>
      </c>
      <c r="AT11" s="64"/>
      <c r="AU11" s="62">
        <v>0</v>
      </c>
      <c r="AV11" s="65"/>
      <c r="AW11" s="66"/>
      <c r="AX11" s="67"/>
      <c r="AY11" s="62">
        <v>0</v>
      </c>
      <c r="AZ11" s="66"/>
      <c r="BA11" s="66"/>
      <c r="BB11" s="66" t="s">
        <v>78</v>
      </c>
      <c r="BC11" s="27"/>
      <c r="BD11" s="62">
        <v>0</v>
      </c>
      <c r="BE11" s="66"/>
      <c r="BF11" s="66"/>
      <c r="BG11" s="67"/>
      <c r="BH11" s="62" t="s">
        <v>79</v>
      </c>
      <c r="BI11" s="66"/>
      <c r="BJ11" s="68"/>
      <c r="BK11" s="66"/>
      <c r="BL11" s="66" t="s">
        <v>78</v>
      </c>
      <c r="BM11" s="62"/>
      <c r="BN11" s="69"/>
      <c r="BO11" s="62">
        <v>0</v>
      </c>
      <c r="BP11" s="32"/>
    </row>
    <row r="12" spans="2:68" s="1" customFormat="1" ht="75" x14ac:dyDescent="0.25">
      <c r="B12" s="44" t="s">
        <v>2564</v>
      </c>
      <c r="C12" s="44" t="s">
        <v>2571</v>
      </c>
      <c r="D12" s="45" t="s">
        <v>72</v>
      </c>
      <c r="E12" s="323" t="s">
        <v>201</v>
      </c>
      <c r="F12" s="84" t="s">
        <v>2592</v>
      </c>
      <c r="G12" s="44" t="s">
        <v>2593</v>
      </c>
      <c r="H12" s="33" t="s">
        <v>76</v>
      </c>
      <c r="I12" s="70" t="s">
        <v>2594</v>
      </c>
      <c r="J12" s="167" t="s">
        <v>78</v>
      </c>
      <c r="K12" s="33" t="s">
        <v>79</v>
      </c>
      <c r="L12" s="33" t="s">
        <v>79</v>
      </c>
      <c r="M12" s="109" t="s">
        <v>78</v>
      </c>
      <c r="N12" s="109" t="s">
        <v>78</v>
      </c>
      <c r="O12" s="62">
        <v>0</v>
      </c>
      <c r="P12" s="62">
        <v>0</v>
      </c>
      <c r="Q12" s="116">
        <v>0</v>
      </c>
      <c r="R12" s="109">
        <v>0</v>
      </c>
      <c r="S12" s="33" t="s">
        <v>90</v>
      </c>
      <c r="T12" s="33" t="s">
        <v>80</v>
      </c>
      <c r="U12" s="33" t="s">
        <v>136</v>
      </c>
      <c r="V12" s="33" t="s">
        <v>98</v>
      </c>
      <c r="W12" s="33" t="s">
        <v>78</v>
      </c>
      <c r="X12" s="33" t="s">
        <v>78</v>
      </c>
      <c r="Y12" s="132"/>
      <c r="Z12" s="33" t="s">
        <v>473</v>
      </c>
      <c r="AA12" s="32" t="s">
        <v>2595</v>
      </c>
      <c r="AB12" s="3">
        <v>40500000</v>
      </c>
      <c r="AC12" s="28">
        <v>1896</v>
      </c>
      <c r="AD12" s="4">
        <v>45415</v>
      </c>
      <c r="AE12" s="63">
        <v>0</v>
      </c>
      <c r="AF12" s="3"/>
      <c r="AG12" s="3"/>
      <c r="AH12" s="62">
        <f t="shared" si="0"/>
        <v>40500000</v>
      </c>
      <c r="AI12" s="27" t="s">
        <v>128</v>
      </c>
      <c r="AJ12" s="27"/>
      <c r="AK12" s="27"/>
      <c r="AL12" s="62">
        <v>0</v>
      </c>
      <c r="AM12" s="27"/>
      <c r="AN12" s="27"/>
      <c r="AO12" s="27"/>
      <c r="AP12" s="62">
        <v>0</v>
      </c>
      <c r="AQ12" s="4"/>
      <c r="AR12" s="4"/>
      <c r="AS12" s="62">
        <v>0</v>
      </c>
      <c r="AT12" s="64"/>
      <c r="AU12" s="62">
        <v>0</v>
      </c>
      <c r="AV12" s="65"/>
      <c r="AW12" s="66"/>
      <c r="AX12" s="67"/>
      <c r="AY12" s="62">
        <v>0</v>
      </c>
      <c r="AZ12" s="66"/>
      <c r="BA12" s="66"/>
      <c r="BB12" s="66" t="s">
        <v>78</v>
      </c>
      <c r="BC12" s="27"/>
      <c r="BD12" s="62">
        <v>0</v>
      </c>
      <c r="BE12" s="66"/>
      <c r="BF12" s="66"/>
      <c r="BG12" s="67"/>
      <c r="BH12" s="62" t="s">
        <v>79</v>
      </c>
      <c r="BI12" s="66"/>
      <c r="BJ12" s="68"/>
      <c r="BK12" s="66"/>
      <c r="BL12" s="66" t="s">
        <v>78</v>
      </c>
      <c r="BM12" s="62"/>
      <c r="BN12" s="69"/>
      <c r="BO12" s="62">
        <v>0</v>
      </c>
      <c r="BP12" s="32" t="s">
        <v>2596</v>
      </c>
    </row>
    <row r="13" spans="2:68" s="1" customFormat="1" ht="60" x14ac:dyDescent="0.25">
      <c r="B13" s="44" t="s">
        <v>2564</v>
      </c>
      <c r="C13" s="44" t="s">
        <v>2597</v>
      </c>
      <c r="D13" s="45" t="s">
        <v>72</v>
      </c>
      <c r="E13" s="323" t="s">
        <v>201</v>
      </c>
      <c r="F13" s="89" t="s">
        <v>2598</v>
      </c>
      <c r="G13" s="44" t="s">
        <v>2599</v>
      </c>
      <c r="H13" s="33" t="s">
        <v>76</v>
      </c>
      <c r="I13" s="70" t="s">
        <v>2600</v>
      </c>
      <c r="J13" s="167" t="s">
        <v>78</v>
      </c>
      <c r="K13" s="33" t="s">
        <v>79</v>
      </c>
      <c r="L13" s="33" t="s">
        <v>79</v>
      </c>
      <c r="M13" s="109" t="s">
        <v>78</v>
      </c>
      <c r="N13" s="109" t="s">
        <v>78</v>
      </c>
      <c r="O13" s="62">
        <v>0</v>
      </c>
      <c r="P13" s="62">
        <v>0</v>
      </c>
      <c r="Q13" s="116">
        <v>0</v>
      </c>
      <c r="R13" s="109">
        <v>0</v>
      </c>
      <c r="S13" s="33" t="s">
        <v>90</v>
      </c>
      <c r="T13" s="33" t="s">
        <v>80</v>
      </c>
      <c r="U13" s="33" t="s">
        <v>81</v>
      </c>
      <c r="V13" s="33" t="s">
        <v>98</v>
      </c>
      <c r="W13" s="33" t="s">
        <v>78</v>
      </c>
      <c r="X13" s="33" t="s">
        <v>78</v>
      </c>
      <c r="Y13" s="132"/>
      <c r="Z13" s="33" t="s">
        <v>124</v>
      </c>
      <c r="AA13" s="33" t="s">
        <v>103</v>
      </c>
      <c r="AB13" s="63">
        <v>0</v>
      </c>
      <c r="AC13" s="28"/>
      <c r="AD13" s="4"/>
      <c r="AE13" s="63">
        <v>0</v>
      </c>
      <c r="AF13" s="28"/>
      <c r="AG13" s="4"/>
      <c r="AH13" s="62">
        <f t="shared" si="0"/>
        <v>0</v>
      </c>
      <c r="AI13" s="27"/>
      <c r="AJ13" s="27"/>
      <c r="AK13" s="27"/>
      <c r="AL13" s="62">
        <v>0</v>
      </c>
      <c r="AM13" s="27"/>
      <c r="AN13" s="27"/>
      <c r="AO13" s="27"/>
      <c r="AP13" s="62">
        <v>0</v>
      </c>
      <c r="AQ13" s="4"/>
      <c r="AR13" s="4"/>
      <c r="AS13" s="62">
        <v>0</v>
      </c>
      <c r="AT13" s="64"/>
      <c r="AU13" s="62">
        <v>0</v>
      </c>
      <c r="AV13" s="65"/>
      <c r="AW13" s="66"/>
      <c r="AX13" s="67"/>
      <c r="AY13" s="62">
        <v>0</v>
      </c>
      <c r="AZ13" s="66"/>
      <c r="BA13" s="66"/>
      <c r="BB13" s="66" t="s">
        <v>78</v>
      </c>
      <c r="BC13" s="27"/>
      <c r="BD13" s="62">
        <v>0</v>
      </c>
      <c r="BE13" s="66"/>
      <c r="BF13" s="66"/>
      <c r="BG13" s="67"/>
      <c r="BH13" s="62" t="s">
        <v>79</v>
      </c>
      <c r="BI13" s="66"/>
      <c r="BJ13" s="68"/>
      <c r="BK13" s="66"/>
      <c r="BL13" s="66" t="s">
        <v>78</v>
      </c>
      <c r="BM13" s="62"/>
      <c r="BN13" s="69"/>
      <c r="BO13" s="62">
        <v>0</v>
      </c>
      <c r="BP13" s="348" t="s">
        <v>2601</v>
      </c>
    </row>
    <row r="14" spans="2:68" s="1" customFormat="1" ht="60" x14ac:dyDescent="0.25">
      <c r="B14" s="44" t="s">
        <v>2564</v>
      </c>
      <c r="C14" s="44" t="s">
        <v>2571</v>
      </c>
      <c r="D14" s="45" t="s">
        <v>72</v>
      </c>
      <c r="E14" s="323" t="s">
        <v>201</v>
      </c>
      <c r="F14" s="84" t="s">
        <v>2602</v>
      </c>
      <c r="G14" s="44" t="s">
        <v>2603</v>
      </c>
      <c r="H14" s="33" t="s">
        <v>76</v>
      </c>
      <c r="I14" s="70" t="s">
        <v>2604</v>
      </c>
      <c r="J14" s="167" t="s">
        <v>78</v>
      </c>
      <c r="K14" s="33" t="s">
        <v>79</v>
      </c>
      <c r="L14" s="33" t="s">
        <v>79</v>
      </c>
      <c r="M14" s="109" t="s">
        <v>78</v>
      </c>
      <c r="N14" s="109" t="s">
        <v>78</v>
      </c>
      <c r="O14" s="62">
        <v>0</v>
      </c>
      <c r="P14" s="62">
        <v>0</v>
      </c>
      <c r="Q14" s="116">
        <v>0</v>
      </c>
      <c r="R14" s="109">
        <v>0</v>
      </c>
      <c r="S14" s="33" t="s">
        <v>90</v>
      </c>
      <c r="T14" s="33" t="s">
        <v>80</v>
      </c>
      <c r="U14" s="33" t="s">
        <v>81</v>
      </c>
      <c r="V14" s="33" t="s">
        <v>98</v>
      </c>
      <c r="W14" s="33" t="s">
        <v>78</v>
      </c>
      <c r="X14" s="33" t="s">
        <v>78</v>
      </c>
      <c r="Y14" s="132"/>
      <c r="Z14" s="33" t="s">
        <v>124</v>
      </c>
      <c r="AA14" s="33" t="s">
        <v>103</v>
      </c>
      <c r="AB14" s="63">
        <v>0</v>
      </c>
      <c r="AC14" s="28"/>
      <c r="AD14" s="4"/>
      <c r="AE14" s="63">
        <v>0</v>
      </c>
      <c r="AF14" s="28"/>
      <c r="AG14" s="4"/>
      <c r="AH14" s="62">
        <f t="shared" si="0"/>
        <v>0</v>
      </c>
      <c r="AI14" s="27"/>
      <c r="AJ14" s="27"/>
      <c r="AK14" s="27"/>
      <c r="AL14" s="62">
        <v>0</v>
      </c>
      <c r="AM14" s="27"/>
      <c r="AN14" s="27"/>
      <c r="AO14" s="27"/>
      <c r="AP14" s="62">
        <v>0</v>
      </c>
      <c r="AQ14" s="4"/>
      <c r="AR14" s="4"/>
      <c r="AS14" s="62">
        <v>0</v>
      </c>
      <c r="AT14" s="64"/>
      <c r="AU14" s="62">
        <v>0</v>
      </c>
      <c r="AV14" s="65"/>
      <c r="AW14" s="66"/>
      <c r="AX14" s="67"/>
      <c r="AY14" s="62">
        <v>0</v>
      </c>
      <c r="AZ14" s="66"/>
      <c r="BA14" s="66"/>
      <c r="BB14" s="66" t="s">
        <v>78</v>
      </c>
      <c r="BC14" s="27"/>
      <c r="BD14" s="62">
        <v>0</v>
      </c>
      <c r="BE14" s="66"/>
      <c r="BF14" s="66"/>
      <c r="BG14" s="67"/>
      <c r="BH14" s="62" t="s">
        <v>79</v>
      </c>
      <c r="BI14" s="66"/>
      <c r="BJ14" s="68"/>
      <c r="BK14" s="66"/>
      <c r="BL14" s="66" t="s">
        <v>78</v>
      </c>
      <c r="BM14" s="62"/>
      <c r="BN14" s="69"/>
      <c r="BO14" s="62">
        <v>0</v>
      </c>
      <c r="BP14" s="348" t="s">
        <v>2587</v>
      </c>
    </row>
    <row r="15" spans="2:68" s="1" customFormat="1" ht="30" x14ac:dyDescent="0.25">
      <c r="B15" s="44" t="s">
        <v>2564</v>
      </c>
      <c r="C15" s="44" t="s">
        <v>2571</v>
      </c>
      <c r="D15" s="45" t="s">
        <v>72</v>
      </c>
      <c r="E15" s="323" t="s">
        <v>201</v>
      </c>
      <c r="F15" s="84" t="s">
        <v>2605</v>
      </c>
      <c r="G15" s="44" t="s">
        <v>2606</v>
      </c>
      <c r="H15" s="33" t="s">
        <v>76</v>
      </c>
      <c r="I15" s="70" t="s">
        <v>2607</v>
      </c>
      <c r="J15" s="167" t="s">
        <v>78</v>
      </c>
      <c r="K15" s="33" t="s">
        <v>79</v>
      </c>
      <c r="L15" s="33" t="s">
        <v>79</v>
      </c>
      <c r="M15" s="109" t="s">
        <v>78</v>
      </c>
      <c r="N15" s="109" t="s">
        <v>78</v>
      </c>
      <c r="O15" s="62">
        <v>0</v>
      </c>
      <c r="P15" s="62">
        <v>0</v>
      </c>
      <c r="Q15" s="116">
        <v>0</v>
      </c>
      <c r="R15" s="109">
        <v>0</v>
      </c>
      <c r="S15" s="33" t="s">
        <v>90</v>
      </c>
      <c r="T15" s="33" t="s">
        <v>80</v>
      </c>
      <c r="U15" s="33" t="s">
        <v>136</v>
      </c>
      <c r="V15" s="33" t="s">
        <v>98</v>
      </c>
      <c r="W15" s="33" t="s">
        <v>78</v>
      </c>
      <c r="X15" s="33" t="s">
        <v>78</v>
      </c>
      <c r="Y15" s="132">
        <v>45421</v>
      </c>
      <c r="Z15" s="33" t="s">
        <v>425</v>
      </c>
      <c r="AA15" s="33" t="s">
        <v>103</v>
      </c>
      <c r="AB15" s="63">
        <v>0</v>
      </c>
      <c r="AC15" s="28"/>
      <c r="AD15" s="4"/>
      <c r="AE15" s="63">
        <v>0</v>
      </c>
      <c r="AF15" s="28"/>
      <c r="AG15" s="4"/>
      <c r="AH15" s="62">
        <f t="shared" si="0"/>
        <v>0</v>
      </c>
      <c r="AI15" s="27"/>
      <c r="AJ15" s="27"/>
      <c r="AK15" s="27"/>
      <c r="AL15" s="62">
        <v>0</v>
      </c>
      <c r="AM15" s="27"/>
      <c r="AN15" s="27"/>
      <c r="AO15" s="27"/>
      <c r="AP15" s="62">
        <v>0</v>
      </c>
      <c r="AQ15" s="4"/>
      <c r="AR15" s="4"/>
      <c r="AS15" s="62">
        <v>0</v>
      </c>
      <c r="AT15" s="64"/>
      <c r="AU15" s="62">
        <v>0</v>
      </c>
      <c r="AV15" s="65"/>
      <c r="AW15" s="66"/>
      <c r="AX15" s="67"/>
      <c r="AY15" s="62">
        <v>0</v>
      </c>
      <c r="AZ15" s="66"/>
      <c r="BA15" s="66"/>
      <c r="BB15" s="66" t="s">
        <v>78</v>
      </c>
      <c r="BC15" s="27"/>
      <c r="BD15" s="62">
        <v>0</v>
      </c>
      <c r="BE15" s="66"/>
      <c r="BF15" s="66"/>
      <c r="BG15" s="67"/>
      <c r="BH15" s="62" t="s">
        <v>79</v>
      </c>
      <c r="BI15" s="66"/>
      <c r="BJ15" s="68"/>
      <c r="BK15" s="66"/>
      <c r="BL15" s="66" t="s">
        <v>78</v>
      </c>
      <c r="BM15" s="62"/>
      <c r="BN15" s="69"/>
      <c r="BO15" s="62">
        <v>0</v>
      </c>
      <c r="BP15" s="32"/>
    </row>
    <row r="16" spans="2:68" s="1" customFormat="1" x14ac:dyDescent="0.25">
      <c r="B16" s="80" t="s">
        <v>2564</v>
      </c>
      <c r="C16" s="80" t="s">
        <v>2571</v>
      </c>
      <c r="D16" s="33" t="s">
        <v>85</v>
      </c>
      <c r="E16" s="33" t="s">
        <v>201</v>
      </c>
      <c r="F16" s="80" t="s">
        <v>2608</v>
      </c>
      <c r="G16" s="72"/>
      <c r="H16" s="33" t="s">
        <v>96</v>
      </c>
      <c r="I16" s="77"/>
      <c r="J16" s="167" t="s">
        <v>78</v>
      </c>
      <c r="K16" s="33" t="s">
        <v>79</v>
      </c>
      <c r="L16" s="33" t="s">
        <v>79</v>
      </c>
      <c r="M16" s="109" t="s">
        <v>78</v>
      </c>
      <c r="N16" s="109" t="s">
        <v>78</v>
      </c>
      <c r="O16" s="62">
        <v>0</v>
      </c>
      <c r="P16" s="62">
        <v>0</v>
      </c>
      <c r="Q16" s="116">
        <v>0</v>
      </c>
      <c r="R16" s="109">
        <v>0</v>
      </c>
      <c r="S16" s="33" t="s">
        <v>90</v>
      </c>
      <c r="T16" s="33" t="s">
        <v>97</v>
      </c>
      <c r="U16" s="33" t="s">
        <v>98</v>
      </c>
      <c r="V16" s="33" t="s">
        <v>141</v>
      </c>
      <c r="W16" s="33" t="s">
        <v>78</v>
      </c>
      <c r="X16" s="33" t="s">
        <v>78</v>
      </c>
      <c r="Y16" s="132">
        <v>45421</v>
      </c>
      <c r="Z16" s="33" t="s">
        <v>124</v>
      </c>
      <c r="AA16" s="33" t="s">
        <v>103</v>
      </c>
      <c r="AB16" s="63">
        <v>0</v>
      </c>
      <c r="AC16" s="28"/>
      <c r="AD16" s="4"/>
      <c r="AE16" s="63">
        <v>0</v>
      </c>
      <c r="AF16" s="28"/>
      <c r="AG16" s="4"/>
      <c r="AH16" s="62">
        <f t="shared" si="0"/>
        <v>0</v>
      </c>
      <c r="AI16" s="27"/>
      <c r="AJ16" s="27"/>
      <c r="AK16" s="27"/>
      <c r="AL16" s="62">
        <v>0</v>
      </c>
      <c r="AM16" s="27"/>
      <c r="AN16" s="27"/>
      <c r="AO16" s="27"/>
      <c r="AP16" s="62">
        <v>0</v>
      </c>
      <c r="AQ16" s="4"/>
      <c r="AR16" s="4"/>
      <c r="AS16" s="62">
        <v>0</v>
      </c>
      <c r="AT16" s="64"/>
      <c r="AU16" s="62">
        <v>0</v>
      </c>
      <c r="AV16" s="65"/>
      <c r="AW16" s="66"/>
      <c r="AX16" s="67"/>
      <c r="AY16" s="62">
        <v>0</v>
      </c>
      <c r="AZ16" s="66"/>
      <c r="BA16" s="66"/>
      <c r="BB16" s="66" t="s">
        <v>78</v>
      </c>
      <c r="BC16" s="27"/>
      <c r="BD16" s="62">
        <v>0</v>
      </c>
      <c r="BE16" s="66"/>
      <c r="BF16" s="66"/>
      <c r="BG16" s="67"/>
      <c r="BH16" s="62" t="s">
        <v>79</v>
      </c>
      <c r="BI16" s="66"/>
      <c r="BJ16" s="68"/>
      <c r="BK16" s="66"/>
      <c r="BL16" s="66" t="s">
        <v>78</v>
      </c>
      <c r="BM16" s="62"/>
      <c r="BN16" s="69"/>
      <c r="BO16" s="62">
        <v>0</v>
      </c>
      <c r="BP16" s="32"/>
    </row>
    <row r="17" spans="2:68" s="1" customFormat="1" ht="75" x14ac:dyDescent="0.25">
      <c r="B17" s="80" t="s">
        <v>2564</v>
      </c>
      <c r="C17" s="80" t="s">
        <v>2571</v>
      </c>
      <c r="D17" s="33" t="s">
        <v>110</v>
      </c>
      <c r="E17" s="33" t="s">
        <v>111</v>
      </c>
      <c r="F17" s="80" t="s">
        <v>2609</v>
      </c>
      <c r="G17" s="72"/>
      <c r="H17" s="33" t="s">
        <v>96</v>
      </c>
      <c r="I17" s="77"/>
      <c r="J17" s="167" t="s">
        <v>78</v>
      </c>
      <c r="K17" s="33" t="s">
        <v>79</v>
      </c>
      <c r="L17" s="33" t="s">
        <v>79</v>
      </c>
      <c r="M17" s="109" t="s">
        <v>78</v>
      </c>
      <c r="N17" s="109" t="s">
        <v>78</v>
      </c>
      <c r="O17" s="62">
        <v>0</v>
      </c>
      <c r="P17" s="62">
        <v>0</v>
      </c>
      <c r="Q17" s="116">
        <v>0</v>
      </c>
      <c r="R17" s="109">
        <v>0</v>
      </c>
      <c r="S17" s="33" t="s">
        <v>79</v>
      </c>
      <c r="T17" s="33" t="s">
        <v>80</v>
      </c>
      <c r="U17" s="33" t="s">
        <v>98</v>
      </c>
      <c r="V17" s="33" t="s">
        <v>141</v>
      </c>
      <c r="W17" s="33" t="s">
        <v>78</v>
      </c>
      <c r="X17" s="33" t="s">
        <v>78</v>
      </c>
      <c r="Y17" s="132"/>
      <c r="Z17" s="33" t="s">
        <v>83</v>
      </c>
      <c r="AA17" s="32" t="s">
        <v>2610</v>
      </c>
      <c r="AB17" s="63">
        <v>27813914</v>
      </c>
      <c r="AC17" s="28">
        <v>2716</v>
      </c>
      <c r="AD17" s="4">
        <v>45467</v>
      </c>
      <c r="AE17" s="63">
        <v>0</v>
      </c>
      <c r="AF17" s="3"/>
      <c r="AG17" s="3"/>
      <c r="AH17" s="62">
        <f t="shared" si="0"/>
        <v>27813914</v>
      </c>
      <c r="AI17" s="27" t="s">
        <v>891</v>
      </c>
      <c r="AJ17" s="27"/>
      <c r="AK17" s="27"/>
      <c r="AL17" s="62">
        <v>0</v>
      </c>
      <c r="AM17" s="27"/>
      <c r="AN17" s="27"/>
      <c r="AO17" s="27"/>
      <c r="AP17" s="62">
        <v>0</v>
      </c>
      <c r="AQ17" s="4"/>
      <c r="AR17" s="4"/>
      <c r="AS17" s="62">
        <v>0</v>
      </c>
      <c r="AT17" s="64"/>
      <c r="AU17" s="62">
        <v>0</v>
      </c>
      <c r="AV17" s="65"/>
      <c r="AW17" s="66"/>
      <c r="AX17" s="67"/>
      <c r="AY17" s="62">
        <v>0</v>
      </c>
      <c r="AZ17" s="66"/>
      <c r="BA17" s="66"/>
      <c r="BB17" s="66" t="s">
        <v>78</v>
      </c>
      <c r="BC17" s="27"/>
      <c r="BD17" s="62">
        <v>0</v>
      </c>
      <c r="BE17" s="66"/>
      <c r="BF17" s="66"/>
      <c r="BG17" s="67"/>
      <c r="BH17" s="62" t="s">
        <v>79</v>
      </c>
      <c r="BI17" s="66"/>
      <c r="BJ17" s="68"/>
      <c r="BK17" s="66"/>
      <c r="BL17" s="66" t="s">
        <v>78</v>
      </c>
      <c r="BM17" s="62"/>
      <c r="BN17" s="69"/>
      <c r="BO17" s="62">
        <v>0</v>
      </c>
      <c r="BP17" s="32" t="s">
        <v>2611</v>
      </c>
    </row>
    <row r="18" spans="2:68" s="1" customFormat="1" ht="30" x14ac:dyDescent="0.25">
      <c r="B18" s="80" t="s">
        <v>2564</v>
      </c>
      <c r="C18" s="80" t="s">
        <v>2612</v>
      </c>
      <c r="D18" s="33" t="s">
        <v>85</v>
      </c>
      <c r="E18" s="33" t="s">
        <v>93</v>
      </c>
      <c r="F18" s="80" t="s">
        <v>2613</v>
      </c>
      <c r="G18" s="72" t="s">
        <v>2614</v>
      </c>
      <c r="H18" s="33" t="s">
        <v>96</v>
      </c>
      <c r="I18" s="77"/>
      <c r="J18" s="167" t="s">
        <v>78</v>
      </c>
      <c r="K18" s="33" t="s">
        <v>79</v>
      </c>
      <c r="L18" s="33" t="s">
        <v>79</v>
      </c>
      <c r="M18" s="109" t="s">
        <v>78</v>
      </c>
      <c r="N18" s="109" t="s">
        <v>78</v>
      </c>
      <c r="O18" s="62">
        <v>0</v>
      </c>
      <c r="P18" s="62">
        <v>0</v>
      </c>
      <c r="Q18" s="116">
        <v>0</v>
      </c>
      <c r="R18" s="109">
        <v>0</v>
      </c>
      <c r="S18" s="33" t="s">
        <v>90</v>
      </c>
      <c r="T18" s="33" t="s">
        <v>97</v>
      </c>
      <c r="U18" s="33" t="s">
        <v>98</v>
      </c>
      <c r="V18" s="33" t="s">
        <v>141</v>
      </c>
      <c r="W18" s="33" t="s">
        <v>79</v>
      </c>
      <c r="X18" s="33" t="s">
        <v>79</v>
      </c>
      <c r="Y18" s="132"/>
      <c r="Z18" s="33" t="s">
        <v>124</v>
      </c>
      <c r="AA18" s="33" t="s">
        <v>103</v>
      </c>
      <c r="AB18" s="63">
        <v>0</v>
      </c>
      <c r="AC18" s="28"/>
      <c r="AD18" s="4"/>
      <c r="AE18" s="63">
        <v>0</v>
      </c>
      <c r="AF18" s="28"/>
      <c r="AG18" s="4"/>
      <c r="AH18" s="62">
        <f t="shared" si="0"/>
        <v>0</v>
      </c>
      <c r="AI18" s="27"/>
      <c r="AJ18" s="27"/>
      <c r="AK18" s="27"/>
      <c r="AL18" s="62">
        <v>0</v>
      </c>
      <c r="AM18" s="27"/>
      <c r="AN18" s="27"/>
      <c r="AO18" s="27"/>
      <c r="AP18" s="62">
        <v>0</v>
      </c>
      <c r="AQ18" s="4"/>
      <c r="AR18" s="4"/>
      <c r="AS18" s="62">
        <v>0</v>
      </c>
      <c r="AT18" s="64"/>
      <c r="AU18" s="62">
        <v>0</v>
      </c>
      <c r="AV18" s="65"/>
      <c r="AW18" s="66"/>
      <c r="AX18" s="67"/>
      <c r="AY18" s="62">
        <v>0</v>
      </c>
      <c r="AZ18" s="66"/>
      <c r="BA18" s="66"/>
      <c r="BB18" s="66" t="s">
        <v>78</v>
      </c>
      <c r="BC18" s="27"/>
      <c r="BD18" s="62">
        <v>0</v>
      </c>
      <c r="BE18" s="66"/>
      <c r="BF18" s="66"/>
      <c r="BG18" s="67"/>
      <c r="BH18" s="62" t="s">
        <v>79</v>
      </c>
      <c r="BI18" s="66"/>
      <c r="BJ18" s="68"/>
      <c r="BK18" s="66"/>
      <c r="BL18" s="66" t="s">
        <v>78</v>
      </c>
      <c r="BM18" s="62"/>
      <c r="BN18" s="69"/>
      <c r="BO18" s="62">
        <v>0</v>
      </c>
      <c r="BP18" s="32"/>
    </row>
    <row r="19" spans="2:68" s="1" customFormat="1" ht="30" x14ac:dyDescent="0.25">
      <c r="B19" s="80" t="s">
        <v>2564</v>
      </c>
      <c r="C19" s="80" t="s">
        <v>2615</v>
      </c>
      <c r="D19" s="33" t="s">
        <v>85</v>
      </c>
      <c r="E19" s="33" t="s">
        <v>93</v>
      </c>
      <c r="F19" s="80" t="s">
        <v>2616</v>
      </c>
      <c r="G19" s="72" t="s">
        <v>2617</v>
      </c>
      <c r="H19" s="33" t="s">
        <v>96</v>
      </c>
      <c r="I19" s="77"/>
      <c r="J19" s="167" t="s">
        <v>78</v>
      </c>
      <c r="K19" s="33" t="s">
        <v>79</v>
      </c>
      <c r="L19" s="33" t="s">
        <v>79</v>
      </c>
      <c r="M19" s="109" t="s">
        <v>78</v>
      </c>
      <c r="N19" s="109" t="s">
        <v>78</v>
      </c>
      <c r="O19" s="62">
        <v>0</v>
      </c>
      <c r="P19" s="62">
        <v>0</v>
      </c>
      <c r="Q19" s="116">
        <v>0</v>
      </c>
      <c r="R19" s="109">
        <v>0</v>
      </c>
      <c r="S19" s="33" t="s">
        <v>90</v>
      </c>
      <c r="T19" s="33" t="s">
        <v>97</v>
      </c>
      <c r="U19" s="33" t="s">
        <v>98</v>
      </c>
      <c r="V19" s="33" t="s">
        <v>141</v>
      </c>
      <c r="W19" s="33" t="s">
        <v>79</v>
      </c>
      <c r="X19" s="33" t="s">
        <v>79</v>
      </c>
      <c r="Y19" s="132"/>
      <c r="Z19" s="33" t="s">
        <v>124</v>
      </c>
      <c r="AA19" s="33" t="s">
        <v>103</v>
      </c>
      <c r="AB19" s="63">
        <v>0</v>
      </c>
      <c r="AC19" s="28"/>
      <c r="AD19" s="4"/>
      <c r="AE19" s="63">
        <v>0</v>
      </c>
      <c r="AF19" s="28"/>
      <c r="AG19" s="4"/>
      <c r="AH19" s="62">
        <f t="shared" si="0"/>
        <v>0</v>
      </c>
      <c r="AI19" s="27"/>
      <c r="AJ19" s="27"/>
      <c r="AK19" s="27"/>
      <c r="AL19" s="62">
        <v>0</v>
      </c>
      <c r="AM19" s="27"/>
      <c r="AN19" s="27"/>
      <c r="AO19" s="27"/>
      <c r="AP19" s="62">
        <v>0</v>
      </c>
      <c r="AQ19" s="4"/>
      <c r="AR19" s="4"/>
      <c r="AS19" s="62">
        <v>0</v>
      </c>
      <c r="AT19" s="64"/>
      <c r="AU19" s="62">
        <v>0</v>
      </c>
      <c r="AV19" s="65"/>
      <c r="AW19" s="66"/>
      <c r="AX19" s="67"/>
      <c r="AY19" s="62">
        <v>0</v>
      </c>
      <c r="AZ19" s="66"/>
      <c r="BA19" s="66"/>
      <c r="BB19" s="66" t="s">
        <v>78</v>
      </c>
      <c r="BC19" s="27"/>
      <c r="BD19" s="62">
        <v>0</v>
      </c>
      <c r="BE19" s="66"/>
      <c r="BF19" s="66"/>
      <c r="BG19" s="67"/>
      <c r="BH19" s="62" t="s">
        <v>79</v>
      </c>
      <c r="BI19" s="66"/>
      <c r="BJ19" s="68"/>
      <c r="BK19" s="66"/>
      <c r="BL19" s="66" t="s">
        <v>78</v>
      </c>
      <c r="BM19" s="62"/>
      <c r="BN19" s="69"/>
      <c r="BO19" s="62">
        <v>0</v>
      </c>
      <c r="BP19" s="32"/>
    </row>
    <row r="20" spans="2:68" s="1" customFormat="1" ht="75" x14ac:dyDescent="0.25">
      <c r="B20" s="79" t="s">
        <v>2564</v>
      </c>
      <c r="C20" s="79" t="s">
        <v>2618</v>
      </c>
      <c r="D20" s="33" t="s">
        <v>85</v>
      </c>
      <c r="E20" s="33" t="s">
        <v>93</v>
      </c>
      <c r="F20" s="79" t="s">
        <v>2619</v>
      </c>
      <c r="G20" s="72" t="s">
        <v>2620</v>
      </c>
      <c r="H20" s="33" t="s">
        <v>96</v>
      </c>
      <c r="I20" s="77"/>
      <c r="J20" s="167" t="s">
        <v>133</v>
      </c>
      <c r="K20" s="33" t="s">
        <v>90</v>
      </c>
      <c r="L20" s="33" t="s">
        <v>90</v>
      </c>
      <c r="M20" s="109" t="s">
        <v>96</v>
      </c>
      <c r="N20" s="109" t="s">
        <v>2621</v>
      </c>
      <c r="O20" s="62">
        <v>56290000</v>
      </c>
      <c r="P20" s="62">
        <v>875387955</v>
      </c>
      <c r="Q20" s="116">
        <v>840.04</v>
      </c>
      <c r="R20" s="109">
        <v>0</v>
      </c>
      <c r="S20" s="33" t="s">
        <v>90</v>
      </c>
      <c r="T20" s="33" t="s">
        <v>80</v>
      </c>
      <c r="U20" s="33" t="s">
        <v>135</v>
      </c>
      <c r="V20" s="33" t="s">
        <v>141</v>
      </c>
      <c r="W20" s="33" t="s">
        <v>79</v>
      </c>
      <c r="X20" s="33" t="s">
        <v>79</v>
      </c>
      <c r="Y20" s="132"/>
      <c r="Z20" s="33" t="s">
        <v>425</v>
      </c>
      <c r="AA20" s="33" t="s">
        <v>103</v>
      </c>
      <c r="AB20" s="63">
        <v>0</v>
      </c>
      <c r="AC20" s="28"/>
      <c r="AD20" s="4"/>
      <c r="AE20" s="63">
        <v>0</v>
      </c>
      <c r="AF20" s="28"/>
      <c r="AG20" s="4"/>
      <c r="AH20" s="62">
        <f t="shared" si="0"/>
        <v>0</v>
      </c>
      <c r="AI20" s="27"/>
      <c r="AJ20" s="27"/>
      <c r="AK20" s="27"/>
      <c r="AL20" s="62">
        <v>0</v>
      </c>
      <c r="AM20" s="27"/>
      <c r="AN20" s="27"/>
      <c r="AO20" s="27"/>
      <c r="AP20" s="62">
        <v>0</v>
      </c>
      <c r="AQ20" s="4"/>
      <c r="AR20" s="4"/>
      <c r="AS20" s="62">
        <v>0</v>
      </c>
      <c r="AT20" s="64"/>
      <c r="AU20" s="62">
        <v>0</v>
      </c>
      <c r="AV20" s="65"/>
      <c r="AW20" s="66"/>
      <c r="AX20" s="67"/>
      <c r="AY20" s="62">
        <v>0</v>
      </c>
      <c r="AZ20" s="66"/>
      <c r="BA20" s="66"/>
      <c r="BB20" s="66" t="s">
        <v>78</v>
      </c>
      <c r="BC20" s="27"/>
      <c r="BD20" s="62">
        <v>0</v>
      </c>
      <c r="BE20" s="66"/>
      <c r="BF20" s="66"/>
      <c r="BG20" s="67"/>
      <c r="BH20" s="62" t="s">
        <v>79</v>
      </c>
      <c r="BI20" s="66"/>
      <c r="BJ20" s="68"/>
      <c r="BK20" s="66"/>
      <c r="BL20" s="66" t="s">
        <v>78</v>
      </c>
      <c r="BM20" s="62"/>
      <c r="BN20" s="69"/>
      <c r="BO20" s="62">
        <v>0</v>
      </c>
      <c r="BP20" s="32" t="s">
        <v>2622</v>
      </c>
    </row>
    <row r="21" spans="2:68" s="1" customFormat="1" x14ac:dyDescent="0.25">
      <c r="B21" s="44" t="s">
        <v>2564</v>
      </c>
      <c r="C21" s="44" t="s">
        <v>2623</v>
      </c>
      <c r="D21" s="33" t="s">
        <v>72</v>
      </c>
      <c r="E21" s="33" t="s">
        <v>201</v>
      </c>
      <c r="F21" s="44" t="s">
        <v>2624</v>
      </c>
      <c r="G21" s="44" t="s">
        <v>2625</v>
      </c>
      <c r="H21" s="33" t="s">
        <v>114</v>
      </c>
      <c r="I21" s="70" t="s">
        <v>2626</v>
      </c>
      <c r="J21" s="167" t="s">
        <v>78</v>
      </c>
      <c r="K21" s="33" t="s">
        <v>79</v>
      </c>
      <c r="L21" s="33" t="s">
        <v>79</v>
      </c>
      <c r="M21" s="109" t="s">
        <v>78</v>
      </c>
      <c r="N21" s="109" t="s">
        <v>78</v>
      </c>
      <c r="O21" s="62">
        <v>0</v>
      </c>
      <c r="P21" s="62">
        <v>0</v>
      </c>
      <c r="Q21" s="116">
        <v>0</v>
      </c>
      <c r="R21" s="109">
        <v>0</v>
      </c>
      <c r="S21" s="33" t="s">
        <v>90</v>
      </c>
      <c r="T21" s="33"/>
      <c r="U21" s="33"/>
      <c r="V21" s="33"/>
      <c r="W21" s="33"/>
      <c r="X21" s="33"/>
      <c r="Y21" s="132"/>
      <c r="Z21" s="33" t="s">
        <v>137</v>
      </c>
      <c r="AA21" s="33" t="s">
        <v>103</v>
      </c>
      <c r="AB21" s="63">
        <v>0</v>
      </c>
      <c r="AC21" s="28"/>
      <c r="AD21" s="4"/>
      <c r="AE21" s="63">
        <v>0</v>
      </c>
      <c r="AF21" s="28"/>
      <c r="AG21" s="4"/>
      <c r="AH21" s="62">
        <f t="shared" si="0"/>
        <v>0</v>
      </c>
      <c r="AI21" s="27"/>
      <c r="AJ21" s="27"/>
      <c r="AK21" s="27"/>
      <c r="AL21" s="62">
        <v>0</v>
      </c>
      <c r="AM21" s="27"/>
      <c r="AN21" s="27"/>
      <c r="AO21" s="27"/>
      <c r="AP21" s="62">
        <v>0</v>
      </c>
      <c r="AQ21" s="4"/>
      <c r="AR21" s="4"/>
      <c r="AS21" s="62">
        <v>0</v>
      </c>
      <c r="AT21" s="64"/>
      <c r="AU21" s="62">
        <v>0</v>
      </c>
      <c r="AV21" s="65"/>
      <c r="AW21" s="66"/>
      <c r="AX21" s="67"/>
      <c r="AY21" s="62">
        <v>0</v>
      </c>
      <c r="AZ21" s="66"/>
      <c r="BA21" s="66"/>
      <c r="BB21" s="66" t="s">
        <v>78</v>
      </c>
      <c r="BC21" s="27"/>
      <c r="BD21" s="62">
        <v>0</v>
      </c>
      <c r="BE21" s="66"/>
      <c r="BF21" s="66"/>
      <c r="BG21" s="67"/>
      <c r="BH21" s="62" t="s">
        <v>79</v>
      </c>
      <c r="BI21" s="66"/>
      <c r="BJ21" s="68"/>
      <c r="BK21" s="66"/>
      <c r="BL21" s="66" t="s">
        <v>78</v>
      </c>
      <c r="BM21" s="62"/>
      <c r="BN21" s="69"/>
      <c r="BO21" s="62">
        <v>0</v>
      </c>
      <c r="BP21" s="32"/>
    </row>
    <row r="22" spans="2:68" s="1" customFormat="1" x14ac:dyDescent="0.25">
      <c r="B22" s="44" t="s">
        <v>2564</v>
      </c>
      <c r="C22" s="44" t="s">
        <v>2627</v>
      </c>
      <c r="D22" s="33" t="s">
        <v>72</v>
      </c>
      <c r="E22" s="33" t="s">
        <v>201</v>
      </c>
      <c r="F22" s="44" t="s">
        <v>2628</v>
      </c>
      <c r="G22" s="44" t="s">
        <v>2629</v>
      </c>
      <c r="H22" s="33" t="s">
        <v>114</v>
      </c>
      <c r="I22" s="70" t="s">
        <v>2630</v>
      </c>
      <c r="J22" s="167" t="s">
        <v>78</v>
      </c>
      <c r="K22" s="33" t="s">
        <v>79</v>
      </c>
      <c r="L22" s="33" t="s">
        <v>79</v>
      </c>
      <c r="M22" s="109" t="s">
        <v>78</v>
      </c>
      <c r="N22" s="109" t="s">
        <v>78</v>
      </c>
      <c r="O22" s="62">
        <v>0</v>
      </c>
      <c r="P22" s="62">
        <v>0</v>
      </c>
      <c r="Q22" s="116">
        <v>0</v>
      </c>
      <c r="R22" s="109">
        <v>0</v>
      </c>
      <c r="S22" s="33" t="s">
        <v>90</v>
      </c>
      <c r="T22" s="33"/>
      <c r="U22" s="33"/>
      <c r="V22" s="33"/>
      <c r="W22" s="33"/>
      <c r="X22" s="33"/>
      <c r="Y22" s="132"/>
      <c r="Z22" s="33" t="s">
        <v>137</v>
      </c>
      <c r="AA22" s="33" t="s">
        <v>103</v>
      </c>
      <c r="AB22" s="63">
        <v>0</v>
      </c>
      <c r="AC22" s="28"/>
      <c r="AD22" s="4"/>
      <c r="AE22" s="63">
        <v>0</v>
      </c>
      <c r="AF22" s="28"/>
      <c r="AG22" s="4"/>
      <c r="AH22" s="62">
        <f t="shared" si="0"/>
        <v>0</v>
      </c>
      <c r="AI22" s="27"/>
      <c r="AJ22" s="27"/>
      <c r="AK22" s="27"/>
      <c r="AL22" s="62">
        <v>0</v>
      </c>
      <c r="AM22" s="27"/>
      <c r="AN22" s="27"/>
      <c r="AO22" s="27"/>
      <c r="AP22" s="62">
        <v>0</v>
      </c>
      <c r="AQ22" s="4"/>
      <c r="AR22" s="4"/>
      <c r="AS22" s="62">
        <v>0</v>
      </c>
      <c r="AT22" s="64"/>
      <c r="AU22" s="62">
        <v>0</v>
      </c>
      <c r="AV22" s="65"/>
      <c r="AW22" s="66"/>
      <c r="AX22" s="67"/>
      <c r="AY22" s="62">
        <v>0</v>
      </c>
      <c r="AZ22" s="66"/>
      <c r="BA22" s="66"/>
      <c r="BB22" s="66" t="s">
        <v>78</v>
      </c>
      <c r="BC22" s="27"/>
      <c r="BD22" s="62">
        <v>0</v>
      </c>
      <c r="BE22" s="66"/>
      <c r="BF22" s="66"/>
      <c r="BG22" s="67"/>
      <c r="BH22" s="62" t="s">
        <v>79</v>
      </c>
      <c r="BI22" s="66"/>
      <c r="BJ22" s="68"/>
      <c r="BK22" s="66"/>
      <c r="BL22" s="66" t="s">
        <v>78</v>
      </c>
      <c r="BM22" s="62"/>
      <c r="BN22" s="69"/>
      <c r="BO22" s="62">
        <v>0</v>
      </c>
      <c r="BP22" s="32"/>
    </row>
    <row r="23" spans="2:68" s="1" customFormat="1" x14ac:dyDescent="0.25">
      <c r="B23" s="44" t="s">
        <v>2564</v>
      </c>
      <c r="C23" s="44" t="s">
        <v>2631</v>
      </c>
      <c r="D23" s="33" t="s">
        <v>72</v>
      </c>
      <c r="E23" s="33" t="s">
        <v>201</v>
      </c>
      <c r="F23" s="44" t="s">
        <v>2632</v>
      </c>
      <c r="G23" s="44" t="s">
        <v>2633</v>
      </c>
      <c r="H23" s="33" t="s">
        <v>114</v>
      </c>
      <c r="I23" s="70" t="s">
        <v>2634</v>
      </c>
      <c r="J23" s="167" t="s">
        <v>78</v>
      </c>
      <c r="K23" s="33" t="s">
        <v>79</v>
      </c>
      <c r="L23" s="33" t="s">
        <v>79</v>
      </c>
      <c r="M23" s="109" t="s">
        <v>78</v>
      </c>
      <c r="N23" s="109" t="s">
        <v>78</v>
      </c>
      <c r="O23" s="62">
        <v>0</v>
      </c>
      <c r="P23" s="62">
        <v>0</v>
      </c>
      <c r="Q23" s="116">
        <v>0</v>
      </c>
      <c r="R23" s="109">
        <v>0</v>
      </c>
      <c r="S23" s="33" t="s">
        <v>90</v>
      </c>
      <c r="T23" s="33"/>
      <c r="U23" s="33"/>
      <c r="V23" s="33"/>
      <c r="W23" s="33"/>
      <c r="X23" s="33"/>
      <c r="Y23" s="132"/>
      <c r="Z23" s="33" t="s">
        <v>137</v>
      </c>
      <c r="AA23" s="33" t="s">
        <v>103</v>
      </c>
      <c r="AB23" s="63">
        <v>0</v>
      </c>
      <c r="AC23" s="28"/>
      <c r="AD23" s="4"/>
      <c r="AE23" s="63">
        <v>0</v>
      </c>
      <c r="AF23" s="28"/>
      <c r="AG23" s="4"/>
      <c r="AH23" s="62">
        <f t="shared" si="0"/>
        <v>0</v>
      </c>
      <c r="AI23" s="27"/>
      <c r="AJ23" s="27"/>
      <c r="AK23" s="27"/>
      <c r="AL23" s="62">
        <v>0</v>
      </c>
      <c r="AM23" s="27"/>
      <c r="AN23" s="27"/>
      <c r="AO23" s="27"/>
      <c r="AP23" s="62">
        <v>0</v>
      </c>
      <c r="AQ23" s="4"/>
      <c r="AR23" s="4"/>
      <c r="AS23" s="62">
        <v>0</v>
      </c>
      <c r="AT23" s="64"/>
      <c r="AU23" s="62">
        <v>0</v>
      </c>
      <c r="AV23" s="65"/>
      <c r="AW23" s="66"/>
      <c r="AX23" s="67"/>
      <c r="AY23" s="62">
        <v>0</v>
      </c>
      <c r="AZ23" s="66"/>
      <c r="BA23" s="66"/>
      <c r="BB23" s="66" t="s">
        <v>78</v>
      </c>
      <c r="BC23" s="27"/>
      <c r="BD23" s="62">
        <v>0</v>
      </c>
      <c r="BE23" s="66"/>
      <c r="BF23" s="66"/>
      <c r="BG23" s="67"/>
      <c r="BH23" s="62" t="s">
        <v>79</v>
      </c>
      <c r="BI23" s="66"/>
      <c r="BJ23" s="68"/>
      <c r="BK23" s="66"/>
      <c r="BL23" s="66" t="s">
        <v>78</v>
      </c>
      <c r="BM23" s="62"/>
      <c r="BN23" s="69"/>
      <c r="BO23" s="62">
        <v>0</v>
      </c>
      <c r="BP23" s="32"/>
    </row>
    <row r="24" spans="2:68" s="1" customFormat="1" x14ac:dyDescent="0.25">
      <c r="B24" s="44" t="s">
        <v>2564</v>
      </c>
      <c r="C24" s="44" t="s">
        <v>2635</v>
      </c>
      <c r="D24" s="33" t="s">
        <v>72</v>
      </c>
      <c r="E24" s="33" t="s">
        <v>201</v>
      </c>
      <c r="F24" s="44" t="s">
        <v>2636</v>
      </c>
      <c r="G24" s="44" t="s">
        <v>2637</v>
      </c>
      <c r="H24" s="33" t="s">
        <v>114</v>
      </c>
      <c r="I24" s="44" t="s">
        <v>2638</v>
      </c>
      <c r="J24" s="167" t="s">
        <v>78</v>
      </c>
      <c r="K24" s="33" t="s">
        <v>79</v>
      </c>
      <c r="L24" s="33" t="s">
        <v>79</v>
      </c>
      <c r="M24" s="109" t="s">
        <v>78</v>
      </c>
      <c r="N24" s="109" t="s">
        <v>78</v>
      </c>
      <c r="O24" s="62">
        <v>0</v>
      </c>
      <c r="P24" s="62">
        <v>0</v>
      </c>
      <c r="Q24" s="116">
        <v>0</v>
      </c>
      <c r="R24" s="109">
        <v>0</v>
      </c>
      <c r="S24" s="33" t="s">
        <v>90</v>
      </c>
      <c r="T24" s="33"/>
      <c r="U24" s="33"/>
      <c r="V24" s="33"/>
      <c r="W24" s="33"/>
      <c r="X24" s="33"/>
      <c r="Y24" s="132"/>
      <c r="Z24" s="33" t="s">
        <v>137</v>
      </c>
      <c r="AA24" s="33" t="s">
        <v>103</v>
      </c>
      <c r="AB24" s="63">
        <v>0</v>
      </c>
      <c r="AC24" s="28"/>
      <c r="AD24" s="4"/>
      <c r="AE24" s="63">
        <v>0</v>
      </c>
      <c r="AF24" s="28"/>
      <c r="AG24" s="4"/>
      <c r="AH24" s="62">
        <f t="shared" si="0"/>
        <v>0</v>
      </c>
      <c r="AI24" s="27"/>
      <c r="AJ24" s="27"/>
      <c r="AK24" s="27"/>
      <c r="AL24" s="62">
        <v>0</v>
      </c>
      <c r="AM24" s="27"/>
      <c r="AN24" s="27"/>
      <c r="AO24" s="27"/>
      <c r="AP24" s="62">
        <v>0</v>
      </c>
      <c r="AQ24" s="4"/>
      <c r="AR24" s="4"/>
      <c r="AS24" s="62">
        <v>0</v>
      </c>
      <c r="AT24" s="64"/>
      <c r="AU24" s="62">
        <v>0</v>
      </c>
      <c r="AV24" s="65"/>
      <c r="AW24" s="66"/>
      <c r="AX24" s="67"/>
      <c r="AY24" s="62">
        <v>0</v>
      </c>
      <c r="AZ24" s="66"/>
      <c r="BA24" s="66"/>
      <c r="BB24" s="66" t="s">
        <v>78</v>
      </c>
      <c r="BC24" s="27"/>
      <c r="BD24" s="62">
        <v>0</v>
      </c>
      <c r="BE24" s="66"/>
      <c r="BF24" s="66"/>
      <c r="BG24" s="67"/>
      <c r="BH24" s="62" t="s">
        <v>79</v>
      </c>
      <c r="BI24" s="66"/>
      <c r="BJ24" s="68"/>
      <c r="BK24" s="66"/>
      <c r="BL24" s="66" t="s">
        <v>78</v>
      </c>
      <c r="BM24" s="62"/>
      <c r="BN24" s="69"/>
      <c r="BO24" s="62">
        <v>0</v>
      </c>
      <c r="BP24" s="32"/>
    </row>
    <row r="25" spans="2:68" s="1" customFormat="1" x14ac:dyDescent="0.25">
      <c r="B25" s="44" t="s">
        <v>2564</v>
      </c>
      <c r="C25" s="44" t="s">
        <v>2565</v>
      </c>
      <c r="D25" s="33" t="s">
        <v>72</v>
      </c>
      <c r="E25" s="33" t="s">
        <v>201</v>
      </c>
      <c r="F25" s="44" t="s">
        <v>2639</v>
      </c>
      <c r="G25" s="44" t="s">
        <v>2640</v>
      </c>
      <c r="H25" s="33" t="s">
        <v>114</v>
      </c>
      <c r="I25" s="70" t="s">
        <v>2641</v>
      </c>
      <c r="J25" s="167" t="s">
        <v>78</v>
      </c>
      <c r="K25" s="33" t="s">
        <v>79</v>
      </c>
      <c r="L25" s="33" t="s">
        <v>79</v>
      </c>
      <c r="M25" s="109" t="s">
        <v>78</v>
      </c>
      <c r="N25" s="109" t="s">
        <v>78</v>
      </c>
      <c r="O25" s="62">
        <v>0</v>
      </c>
      <c r="P25" s="62">
        <v>0</v>
      </c>
      <c r="Q25" s="116">
        <v>0</v>
      </c>
      <c r="R25" s="109">
        <v>0</v>
      </c>
      <c r="S25" s="33" t="s">
        <v>90</v>
      </c>
      <c r="T25" s="33"/>
      <c r="U25" s="33"/>
      <c r="V25" s="33"/>
      <c r="W25" s="33"/>
      <c r="X25" s="33"/>
      <c r="Y25" s="132"/>
      <c r="Z25" s="33" t="s">
        <v>137</v>
      </c>
      <c r="AA25" s="33" t="s">
        <v>103</v>
      </c>
      <c r="AB25" s="63">
        <v>0</v>
      </c>
      <c r="AC25" s="28"/>
      <c r="AD25" s="4"/>
      <c r="AE25" s="63">
        <v>0</v>
      </c>
      <c r="AF25" s="28"/>
      <c r="AG25" s="4"/>
      <c r="AH25" s="62">
        <f t="shared" si="0"/>
        <v>0</v>
      </c>
      <c r="AI25" s="27"/>
      <c r="AJ25" s="27"/>
      <c r="AK25" s="27"/>
      <c r="AL25" s="62">
        <v>0</v>
      </c>
      <c r="AM25" s="27"/>
      <c r="AN25" s="27"/>
      <c r="AO25" s="27"/>
      <c r="AP25" s="62">
        <v>0</v>
      </c>
      <c r="AQ25" s="4"/>
      <c r="AR25" s="4"/>
      <c r="AS25" s="62">
        <v>0</v>
      </c>
      <c r="AT25" s="64"/>
      <c r="AU25" s="62">
        <v>0</v>
      </c>
      <c r="AV25" s="65"/>
      <c r="AW25" s="66"/>
      <c r="AX25" s="67"/>
      <c r="AY25" s="62">
        <v>0</v>
      </c>
      <c r="AZ25" s="66"/>
      <c r="BA25" s="66"/>
      <c r="BB25" s="66" t="s">
        <v>78</v>
      </c>
      <c r="BC25" s="27"/>
      <c r="BD25" s="62">
        <v>0</v>
      </c>
      <c r="BE25" s="66"/>
      <c r="BF25" s="66"/>
      <c r="BG25" s="67"/>
      <c r="BH25" s="62" t="s">
        <v>79</v>
      </c>
      <c r="BI25" s="66"/>
      <c r="BJ25" s="68"/>
      <c r="BK25" s="66"/>
      <c r="BL25" s="66" t="s">
        <v>78</v>
      </c>
      <c r="BM25" s="62"/>
      <c r="BN25" s="69"/>
      <c r="BO25" s="62">
        <v>0</v>
      </c>
      <c r="BP25" s="32"/>
    </row>
    <row r="26" spans="2:68" s="1" customFormat="1" x14ac:dyDescent="0.25">
      <c r="B26" s="44" t="s">
        <v>2564</v>
      </c>
      <c r="C26" s="44" t="s">
        <v>2579</v>
      </c>
      <c r="D26" s="33" t="s">
        <v>72</v>
      </c>
      <c r="E26" s="33" t="s">
        <v>201</v>
      </c>
      <c r="F26" s="44" t="s">
        <v>2642</v>
      </c>
      <c r="G26" s="44" t="s">
        <v>2643</v>
      </c>
      <c r="H26" s="33" t="s">
        <v>114</v>
      </c>
      <c r="I26" s="70" t="s">
        <v>2644</v>
      </c>
      <c r="J26" s="167" t="s">
        <v>78</v>
      </c>
      <c r="K26" s="33" t="s">
        <v>79</v>
      </c>
      <c r="L26" s="33" t="s">
        <v>79</v>
      </c>
      <c r="M26" s="109" t="s">
        <v>78</v>
      </c>
      <c r="N26" s="109" t="s">
        <v>78</v>
      </c>
      <c r="O26" s="62">
        <v>0</v>
      </c>
      <c r="P26" s="62">
        <v>0</v>
      </c>
      <c r="Q26" s="116">
        <v>0</v>
      </c>
      <c r="R26" s="109">
        <v>0</v>
      </c>
      <c r="S26" s="33" t="s">
        <v>90</v>
      </c>
      <c r="T26" s="33"/>
      <c r="U26" s="33"/>
      <c r="V26" s="33"/>
      <c r="W26" s="33"/>
      <c r="X26" s="33"/>
      <c r="Y26" s="132"/>
      <c r="Z26" s="33" t="s">
        <v>137</v>
      </c>
      <c r="AA26" s="33" t="s">
        <v>103</v>
      </c>
      <c r="AB26" s="63">
        <v>0</v>
      </c>
      <c r="AC26" s="28"/>
      <c r="AD26" s="4"/>
      <c r="AE26" s="63">
        <v>0</v>
      </c>
      <c r="AF26" s="28"/>
      <c r="AG26" s="4"/>
      <c r="AH26" s="62">
        <f t="shared" si="0"/>
        <v>0</v>
      </c>
      <c r="AI26" s="27"/>
      <c r="AJ26" s="27"/>
      <c r="AK26" s="27"/>
      <c r="AL26" s="62">
        <v>0</v>
      </c>
      <c r="AM26" s="27"/>
      <c r="AN26" s="27"/>
      <c r="AO26" s="27"/>
      <c r="AP26" s="62">
        <v>0</v>
      </c>
      <c r="AQ26" s="4"/>
      <c r="AR26" s="4"/>
      <c r="AS26" s="62">
        <v>0</v>
      </c>
      <c r="AT26" s="64"/>
      <c r="AU26" s="62">
        <v>0</v>
      </c>
      <c r="AV26" s="65"/>
      <c r="AW26" s="66"/>
      <c r="AX26" s="67"/>
      <c r="AY26" s="62">
        <v>0</v>
      </c>
      <c r="AZ26" s="66"/>
      <c r="BA26" s="66"/>
      <c r="BB26" s="66" t="s">
        <v>78</v>
      </c>
      <c r="BC26" s="27"/>
      <c r="BD26" s="62">
        <v>0</v>
      </c>
      <c r="BE26" s="66"/>
      <c r="BF26" s="66"/>
      <c r="BG26" s="67"/>
      <c r="BH26" s="62" t="s">
        <v>79</v>
      </c>
      <c r="BI26" s="66"/>
      <c r="BJ26" s="68"/>
      <c r="BK26" s="66"/>
      <c r="BL26" s="66" t="s">
        <v>78</v>
      </c>
      <c r="BM26" s="62"/>
      <c r="BN26" s="69"/>
      <c r="BO26" s="62">
        <v>0</v>
      </c>
      <c r="BP26" s="32"/>
    </row>
    <row r="27" spans="2:68" s="1" customFormat="1" x14ac:dyDescent="0.25">
      <c r="B27" s="44" t="s">
        <v>2564</v>
      </c>
      <c r="C27" s="44" t="s">
        <v>178</v>
      </c>
      <c r="D27" s="33" t="s">
        <v>72</v>
      </c>
      <c r="E27" s="33" t="s">
        <v>201</v>
      </c>
      <c r="F27" s="44" t="s">
        <v>2645</v>
      </c>
      <c r="G27" s="44" t="s">
        <v>2646</v>
      </c>
      <c r="H27" s="33" t="s">
        <v>114</v>
      </c>
      <c r="I27" s="70" t="s">
        <v>2647</v>
      </c>
      <c r="J27" s="167" t="s">
        <v>78</v>
      </c>
      <c r="K27" s="33" t="s">
        <v>79</v>
      </c>
      <c r="L27" s="33" t="s">
        <v>79</v>
      </c>
      <c r="M27" s="109" t="s">
        <v>78</v>
      </c>
      <c r="N27" s="109" t="s">
        <v>78</v>
      </c>
      <c r="O27" s="62">
        <v>0</v>
      </c>
      <c r="P27" s="62">
        <v>0</v>
      </c>
      <c r="Q27" s="116">
        <v>0</v>
      </c>
      <c r="R27" s="109">
        <v>0</v>
      </c>
      <c r="S27" s="33" t="s">
        <v>90</v>
      </c>
      <c r="T27" s="33"/>
      <c r="U27" s="33"/>
      <c r="V27" s="33"/>
      <c r="W27" s="33"/>
      <c r="X27" s="33"/>
      <c r="Y27" s="132"/>
      <c r="Z27" s="33" t="s">
        <v>137</v>
      </c>
      <c r="AA27" s="33" t="s">
        <v>103</v>
      </c>
      <c r="AB27" s="63">
        <v>0</v>
      </c>
      <c r="AC27" s="28"/>
      <c r="AD27" s="4"/>
      <c r="AE27" s="63">
        <v>0</v>
      </c>
      <c r="AF27" s="28"/>
      <c r="AG27" s="4"/>
      <c r="AH27" s="62">
        <f t="shared" si="0"/>
        <v>0</v>
      </c>
      <c r="AI27" s="27"/>
      <c r="AJ27" s="27"/>
      <c r="AK27" s="27"/>
      <c r="AL27" s="62">
        <v>0</v>
      </c>
      <c r="AM27" s="27"/>
      <c r="AN27" s="27"/>
      <c r="AO27" s="27"/>
      <c r="AP27" s="62">
        <v>0</v>
      </c>
      <c r="AQ27" s="4"/>
      <c r="AR27" s="4"/>
      <c r="AS27" s="62">
        <v>0</v>
      </c>
      <c r="AT27" s="64"/>
      <c r="AU27" s="62">
        <v>0</v>
      </c>
      <c r="AV27" s="65"/>
      <c r="AW27" s="66"/>
      <c r="AX27" s="67"/>
      <c r="AY27" s="62"/>
      <c r="AZ27" s="66"/>
      <c r="BA27" s="66"/>
      <c r="BB27" s="66" t="s">
        <v>78</v>
      </c>
      <c r="BC27" s="27"/>
      <c r="BD27" s="62"/>
      <c r="BE27" s="66"/>
      <c r="BF27" s="66"/>
      <c r="BG27" s="67"/>
      <c r="BH27" s="62"/>
      <c r="BI27" s="66"/>
      <c r="BJ27" s="68"/>
      <c r="BK27" s="66"/>
      <c r="BL27" s="66" t="s">
        <v>78</v>
      </c>
      <c r="BM27" s="62"/>
      <c r="BN27" s="69"/>
      <c r="BO27" s="62">
        <v>0</v>
      </c>
      <c r="BP27" s="32"/>
    </row>
    <row r="28" spans="2:68" s="1" customFormat="1" x14ac:dyDescent="0.25">
      <c r="B28" s="54"/>
      <c r="C28" s="54"/>
      <c r="D28" s="33"/>
      <c r="E28" s="33"/>
      <c r="F28" s="72"/>
      <c r="G28" s="72"/>
      <c r="H28" s="33"/>
      <c r="I28" s="77"/>
      <c r="J28" s="51"/>
      <c r="K28" s="33"/>
      <c r="L28" s="33"/>
      <c r="M28" s="109"/>
      <c r="N28" s="109"/>
      <c r="O28" s="62"/>
      <c r="P28" s="62"/>
      <c r="Q28" s="116"/>
      <c r="R28" s="109"/>
      <c r="S28" s="33"/>
      <c r="T28" s="33"/>
      <c r="U28" s="33"/>
      <c r="V28" s="33"/>
      <c r="W28" s="33"/>
      <c r="X28" s="33"/>
      <c r="Y28" s="132"/>
      <c r="Z28" s="33"/>
      <c r="AA28" s="32"/>
      <c r="AB28" s="63"/>
      <c r="AC28" s="28"/>
      <c r="AD28" s="4"/>
      <c r="AE28" s="63"/>
      <c r="AF28" s="28"/>
      <c r="AG28" s="4"/>
      <c r="AH28" s="62"/>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54"/>
      <c r="C29" s="54"/>
      <c r="D29" s="33"/>
      <c r="E29" s="33"/>
      <c r="F29" s="72"/>
      <c r="G29" s="72"/>
      <c r="H29" s="33"/>
      <c r="I29" s="77"/>
      <c r="J29" s="51"/>
      <c r="K29" s="33"/>
      <c r="L29" s="33"/>
      <c r="M29" s="109"/>
      <c r="N29" s="109"/>
      <c r="O29" s="62"/>
      <c r="P29" s="62"/>
      <c r="Q29" s="116"/>
      <c r="R29" s="109"/>
      <c r="S29" s="33"/>
      <c r="T29" s="33"/>
      <c r="U29" s="33"/>
      <c r="V29" s="33"/>
      <c r="W29" s="33"/>
      <c r="X29" s="33"/>
      <c r="Y29" s="132"/>
      <c r="Z29" s="33"/>
      <c r="AA29" s="32"/>
      <c r="AB29" s="63"/>
      <c r="AC29" s="28"/>
      <c r="AD29" s="4"/>
      <c r="AE29" s="63"/>
      <c r="AF29" s="28"/>
      <c r="AG29" s="4"/>
      <c r="AH29" s="62"/>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54"/>
      <c r="C30" s="54"/>
      <c r="D30" s="33"/>
      <c r="E30" s="33"/>
      <c r="F30" s="72"/>
      <c r="G30" s="72"/>
      <c r="H30" s="33"/>
      <c r="I30" s="77"/>
      <c r="J30" s="51"/>
      <c r="K30" s="33"/>
      <c r="L30" s="33"/>
      <c r="M30" s="109"/>
      <c r="N30" s="109"/>
      <c r="O30" s="62"/>
      <c r="P30" s="62"/>
      <c r="Q30" s="2"/>
      <c r="R30" s="2"/>
      <c r="S30" s="33"/>
      <c r="T30" s="33"/>
      <c r="U30" s="33"/>
      <c r="V30" s="33"/>
      <c r="W30" s="33"/>
      <c r="X30" s="33"/>
      <c r="Y30" s="132"/>
      <c r="Z30" s="33"/>
      <c r="AA30" s="32"/>
      <c r="AB30" s="63"/>
      <c r="AC30" s="28"/>
      <c r="AD30" s="4"/>
      <c r="AE30" s="63"/>
      <c r="AF30" s="28"/>
      <c r="AG30" s="4"/>
      <c r="AH30" s="62"/>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sheetData>
  <mergeCells count="5">
    <mergeCell ref="B4:I4"/>
    <mergeCell ref="AB3:AI3"/>
    <mergeCell ref="AJ3:AU3"/>
    <mergeCell ref="AV3:BN3"/>
    <mergeCell ref="J4:R4"/>
  </mergeCells>
  <dataValidations count="16">
    <dataValidation type="list" allowBlank="1" showInputMessage="1" showErrorMessage="1" sqref="E6:E7" xr:uid="{00000000-0002-0000-1A00-000000000000}">
      <formula1>"CDI, HI, CAE, CIP, CETRA, INTERNADO RAJ, CASAS POSTINSTITUCIONALES, CZ, REGIONAL, UNIDAD DE SERVICIO, CASA ATRAPASUEÑOS, CASA DE LA MADRE Y EL NIÑO, CETI"</formula1>
    </dataValidation>
    <dataValidation type="list" allowBlank="1" showInputMessage="1" showErrorMessage="1" sqref="D6:D7" xr:uid="{00000000-0002-0000-1A00-000001000000}">
      <formula1>"SRPA, PRIMERA INFANCIA, SEDES ADMINISTRATIVAS,ADOLESCENCIA Y JUVENTUD, DIRECCIÓN DE PROTECCIÓN "</formula1>
    </dataValidation>
    <dataValidation type="list" allowBlank="1" showInputMessage="1" showErrorMessage="1" sqref="E8:E30" xr:uid="{00000000-0002-0000-1A00-000002000000}">
      <formula1>"CDI, HI, CAE, CIP, CETRA, INTERNADO RAJ, CASAS POSTINSTITUCIONALES, CZ, REGIONAL, UNIDAD DE SERVICIO, CASA ATRAPASUEÑOS"</formula1>
    </dataValidation>
    <dataValidation type="list" allowBlank="1" showInputMessage="1" showErrorMessage="1" sqref="D8:D30" xr:uid="{00000000-0002-0000-1A00-000003000000}">
      <formula1>"SRPA, PRIMERA INFANCIA, SEDES ADMINISTRATIVAS,ADOLESCENCIA Y JUVENTUD"</formula1>
    </dataValidation>
    <dataValidation type="list" allowBlank="1" showInputMessage="1" showErrorMessage="1" sqref="BH6:BH30" xr:uid="{00000000-0002-0000-1A00-000004000000}">
      <formula1>"SI,NO"</formula1>
    </dataValidation>
    <dataValidation type="list" allowBlank="1" showInputMessage="1" showErrorMessage="1" sqref="J28:J30" xr:uid="{00000000-0002-0000-1A00-000005000000}">
      <formula1>"NO APLICA, HACINAMIENTO, MALAS CONDICIONES DE LA INFRAESTRUCUTRA, RIESGOS EN LA INFRAESTRUCTURA, POR SOLICITUD DEL PROPIETARIO, TRASLADO A SEDE PROPIA."</formula1>
    </dataValidation>
    <dataValidation type="list" allowBlank="1" showInputMessage="1" showErrorMessage="1" sqref="H6:H30" xr:uid="{00000000-0002-0000-1A00-000006000000}">
      <formula1>"PROPIA, ARRIENDO, COMODATO"</formula1>
    </dataValidation>
    <dataValidation type="list" allowBlank="1" showInputMessage="1" showErrorMessage="1" sqref="T6:T30" xr:uid="{00000000-0002-0000-1A00-000007000000}">
      <formula1>"BAJO, MEDIO, ALTO"</formula1>
    </dataValidation>
    <dataValidation type="list" allowBlank="1" showInputMessage="1" showErrorMessage="1" sqref="BB6:BB30 W6:X30 BL6:BL30" xr:uid="{00000000-0002-0000-1A00-000008000000}">
      <formula1>"SI, NO, NO APLICA"</formula1>
    </dataValidation>
    <dataValidation type="list" allowBlank="1" showInputMessage="1" showErrorMessage="1" sqref="S6:S30 K6:L30" xr:uid="{00000000-0002-0000-1A00-000009000000}">
      <formula1>"SI, NO"</formula1>
    </dataValidation>
    <dataValidation type="list" allowBlank="1" showInputMessage="1" showErrorMessage="1" sqref="U6:V30" xr:uid="{00000000-0002-0000-1A00-00000A000000}">
      <formula1>"MOBILIARIO, ESTUDIOS Y DISEÑOS, REFORZAMIENTO ESTRUCTURAL, MANTENIMIENTOS BASICOS, MANTENIMIENTOS ESPECIALIZADOS, AMPLIACIÓN, MANTENIMIENTOS ELECTRICOS, NINGUNA"</formula1>
    </dataValidation>
    <dataValidation type="list" allowBlank="1" showInputMessage="1" showErrorMessage="1" sqref="Z6:Z30" xr:uid="{00000000-0002-0000-1A00-00000B000000}">
      <formula1>"FERRETERIA Y TODEROS, REGIONAL (TRASLADO), SEDE NACIONAL, FINDETER, NO REQUIERE, NO PRIORIZADA"</formula1>
    </dataValidation>
    <dataValidation type="list" allowBlank="1" showInputMessage="1" showErrorMessage="1" sqref="AM6:AM30 AI6:AI30" xr:uid="{00000000-0002-0000-1A00-00000C000000}">
      <formula1>"ESTRUCTURACIÓN, PROCESO DE SELECCIÓN, EJECUCIÓN, TERMINADO"</formula1>
    </dataValidation>
    <dataValidation type="list" allowBlank="1" showInputMessage="1" showErrorMessage="1" sqref="M6:M30" xr:uid="{00000000-0002-0000-1A00-00000D000000}">
      <formula1>"ARRIENDO, ADECUACIÓN, NO APLICA"</formula1>
    </dataValidation>
    <dataValidation type="list" allowBlank="1" showInputMessage="1" showErrorMessage="1" sqref="N6:N30" xr:uid="{00000000-0002-0000-1A00-00000E000000}">
      <formula1>"NO APLICA, BUSQUEDA INMUEBLE, VISITA, CONCEPTO, MESA TECNICA, REMISIÓN SG, RECURSO TRASLADADO"</formula1>
    </dataValidation>
    <dataValidation type="list" allowBlank="1" showInputMessage="1" showErrorMessage="1" sqref="J6:J27" xr:uid="{00000000-0002-0000-1A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BP92"/>
  <sheetViews>
    <sheetView topLeftCell="D1" zoomScale="70" zoomScaleNormal="90" workbookViewId="0">
      <pane xSplit="3" topLeftCell="G1" activePane="topRight" state="frozen"/>
      <selection activeCell="D1" sqref="D1"/>
      <selection pane="topRight" activeCell="G1" sqref="G1"/>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10" width="30.28515625" style="2" customWidth="1"/>
    <col min="11" max="11" width="14.7109375" style="2" customWidth="1"/>
    <col min="12" max="12" width="21.28515625" style="2" customWidth="1"/>
    <col min="13" max="14" width="14.7109375" style="2" customWidth="1"/>
    <col min="15" max="16" width="30.28515625" style="2" customWidth="1"/>
    <col min="17" max="17" width="16.7109375" style="2" customWidth="1"/>
    <col min="18" max="18" width="19.28515625" style="2" customWidth="1"/>
    <col min="19" max="19" width="30.28515625" style="2" customWidth="1"/>
    <col min="20" max="24" width="26.28515625" customWidth="1"/>
    <col min="25"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3"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45" x14ac:dyDescent="0.25">
      <c r="B6" s="44" t="s">
        <v>2648</v>
      </c>
      <c r="C6" s="44" t="s">
        <v>2649</v>
      </c>
      <c r="D6" s="33" t="s">
        <v>359</v>
      </c>
      <c r="E6" s="33" t="s">
        <v>373</v>
      </c>
      <c r="F6" s="44" t="s">
        <v>2650</v>
      </c>
      <c r="G6" s="50" t="s">
        <v>2651</v>
      </c>
      <c r="H6" s="33" t="s">
        <v>76</v>
      </c>
      <c r="I6" s="70" t="s">
        <v>2652</v>
      </c>
      <c r="J6" s="167" t="s">
        <v>304</v>
      </c>
      <c r="K6" s="33" t="s">
        <v>90</v>
      </c>
      <c r="L6" s="33" t="s">
        <v>79</v>
      </c>
      <c r="M6" s="109" t="s">
        <v>146</v>
      </c>
      <c r="N6" s="109" t="s">
        <v>78</v>
      </c>
      <c r="O6" s="62">
        <v>8500000</v>
      </c>
      <c r="P6" s="62">
        <v>25000000</v>
      </c>
      <c r="Q6" s="116"/>
      <c r="R6" s="109"/>
      <c r="S6" s="33" t="s">
        <v>90</v>
      </c>
      <c r="T6" s="33" t="s">
        <v>80</v>
      </c>
      <c r="U6" s="33" t="s">
        <v>136</v>
      </c>
      <c r="V6" s="33" t="s">
        <v>81</v>
      </c>
      <c r="W6" s="33" t="s">
        <v>78</v>
      </c>
      <c r="X6" s="33" t="s">
        <v>78</v>
      </c>
      <c r="Y6" s="132">
        <v>45240</v>
      </c>
      <c r="Z6" s="33" t="s">
        <v>473</v>
      </c>
      <c r="AA6" s="32" t="s">
        <v>2653</v>
      </c>
      <c r="AB6" s="63">
        <v>0</v>
      </c>
      <c r="AC6" s="28"/>
      <c r="AD6" s="4"/>
      <c r="AE6" s="63">
        <v>0</v>
      </c>
      <c r="AF6" s="28"/>
      <c r="AG6" s="4"/>
      <c r="AH6" s="62">
        <f t="shared" ref="AH6:AH10" si="0">AB6</f>
        <v>0</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7"/>
      <c r="BI6" s="66"/>
      <c r="BJ6" s="68"/>
      <c r="BK6" s="66"/>
      <c r="BL6" s="66"/>
      <c r="BM6" s="62"/>
      <c r="BN6" s="69"/>
      <c r="BO6" s="62"/>
      <c r="BP6" s="32"/>
    </row>
    <row r="7" spans="2:68" s="1" customFormat="1" ht="30" x14ac:dyDescent="0.25">
      <c r="B7" s="44" t="s">
        <v>2648</v>
      </c>
      <c r="C7" s="44" t="s">
        <v>2649</v>
      </c>
      <c r="D7" s="33" t="s">
        <v>72</v>
      </c>
      <c r="E7" s="33" t="s">
        <v>201</v>
      </c>
      <c r="F7" s="84" t="s">
        <v>2654</v>
      </c>
      <c r="G7" s="50" t="s">
        <v>2655</v>
      </c>
      <c r="H7" s="33" t="s">
        <v>76</v>
      </c>
      <c r="I7" s="70" t="s">
        <v>2656</v>
      </c>
      <c r="J7" s="167" t="s">
        <v>78</v>
      </c>
      <c r="K7" s="33" t="s">
        <v>79</v>
      </c>
      <c r="L7" s="33" t="s">
        <v>79</v>
      </c>
      <c r="M7" s="109" t="s">
        <v>78</v>
      </c>
      <c r="N7" s="109" t="s">
        <v>78</v>
      </c>
      <c r="O7" s="62">
        <v>0</v>
      </c>
      <c r="P7" s="62">
        <v>0</v>
      </c>
      <c r="Q7" s="116"/>
      <c r="R7" s="109"/>
      <c r="S7" s="33" t="s">
        <v>90</v>
      </c>
      <c r="T7" s="33" t="s">
        <v>91</v>
      </c>
      <c r="U7" s="33" t="s">
        <v>81</v>
      </c>
      <c r="V7" s="33" t="s">
        <v>98</v>
      </c>
      <c r="W7" s="33" t="s">
        <v>78</v>
      </c>
      <c r="X7" s="33" t="s">
        <v>78</v>
      </c>
      <c r="Y7" s="132"/>
      <c r="Z7" s="33" t="s">
        <v>137</v>
      </c>
      <c r="AA7" s="32"/>
      <c r="AB7" s="63">
        <v>0</v>
      </c>
      <c r="AC7" s="28"/>
      <c r="AD7" s="4"/>
      <c r="AE7" s="63">
        <v>0</v>
      </c>
      <c r="AF7" s="28"/>
      <c r="AG7" s="4"/>
      <c r="AH7" s="62">
        <f t="shared" si="0"/>
        <v>0</v>
      </c>
      <c r="AI7" s="27"/>
      <c r="AJ7" s="27"/>
      <c r="AK7" s="27"/>
      <c r="AL7" s="62"/>
      <c r="AM7" s="27"/>
      <c r="AN7" s="27"/>
      <c r="AO7" s="27"/>
      <c r="AP7" s="62"/>
      <c r="AQ7" s="4"/>
      <c r="AR7" s="4"/>
      <c r="AS7" s="62"/>
      <c r="AT7" s="64"/>
      <c r="AU7" s="62"/>
      <c r="AV7" s="65"/>
      <c r="AW7" s="66"/>
      <c r="AX7" s="67"/>
      <c r="AY7" s="62"/>
      <c r="AZ7" s="66"/>
      <c r="BA7" s="66"/>
      <c r="BB7" s="66"/>
      <c r="BC7" s="27"/>
      <c r="BD7" s="62"/>
      <c r="BE7" s="66"/>
      <c r="BF7" s="66"/>
      <c r="BG7" s="67"/>
      <c r="BH7" s="67"/>
      <c r="BI7" s="66"/>
      <c r="BJ7" s="68"/>
      <c r="BK7" s="66"/>
      <c r="BL7" s="66"/>
      <c r="BM7" s="62"/>
      <c r="BN7" s="69"/>
      <c r="BO7" s="62"/>
      <c r="BP7" s="32"/>
    </row>
    <row r="8" spans="2:68" s="1" customFormat="1" ht="30" x14ac:dyDescent="0.25">
      <c r="B8" s="80" t="s">
        <v>2648</v>
      </c>
      <c r="C8" s="80" t="s">
        <v>2657</v>
      </c>
      <c r="D8" s="33" t="s">
        <v>85</v>
      </c>
      <c r="E8" s="33" t="s">
        <v>193</v>
      </c>
      <c r="F8" s="80" t="s">
        <v>2658</v>
      </c>
      <c r="G8" s="72"/>
      <c r="H8" s="33" t="s">
        <v>96</v>
      </c>
      <c r="I8" s="77"/>
      <c r="J8" s="167" t="s">
        <v>78</v>
      </c>
      <c r="K8" s="33" t="s">
        <v>79</v>
      </c>
      <c r="L8" s="33" t="s">
        <v>79</v>
      </c>
      <c r="M8" s="109" t="s">
        <v>78</v>
      </c>
      <c r="N8" s="109" t="s">
        <v>78</v>
      </c>
      <c r="O8" s="62">
        <v>0</v>
      </c>
      <c r="P8" s="62">
        <v>0</v>
      </c>
      <c r="Q8" s="116"/>
      <c r="R8" s="109"/>
      <c r="S8" s="33" t="s">
        <v>90</v>
      </c>
      <c r="T8" s="33"/>
      <c r="U8" s="33" t="s">
        <v>141</v>
      </c>
      <c r="V8" s="33" t="s">
        <v>141</v>
      </c>
      <c r="W8" s="33" t="s">
        <v>90</v>
      </c>
      <c r="X8" s="33" t="s">
        <v>90</v>
      </c>
      <c r="Y8" s="132"/>
      <c r="Z8" s="33" t="s">
        <v>137</v>
      </c>
      <c r="AA8" s="32"/>
      <c r="AB8" s="63">
        <v>0</v>
      </c>
      <c r="AC8" s="28"/>
      <c r="AD8" s="4"/>
      <c r="AE8" s="63">
        <v>0</v>
      </c>
      <c r="AF8" s="28"/>
      <c r="AG8" s="4"/>
      <c r="AH8" s="62">
        <f t="shared" si="0"/>
        <v>0</v>
      </c>
      <c r="AI8" s="27"/>
      <c r="AJ8" s="27"/>
      <c r="AK8" s="27"/>
      <c r="AL8" s="62"/>
      <c r="AM8" s="27"/>
      <c r="AN8" s="27"/>
      <c r="AO8" s="27"/>
      <c r="AP8" s="62"/>
      <c r="AQ8" s="4"/>
      <c r="AR8" s="4"/>
      <c r="AS8" s="62"/>
      <c r="AT8" s="64"/>
      <c r="AU8" s="62"/>
      <c r="AV8" s="65"/>
      <c r="AW8" s="66"/>
      <c r="AX8" s="67"/>
      <c r="AY8" s="62"/>
      <c r="AZ8" s="66"/>
      <c r="BA8" s="66"/>
      <c r="BB8" s="66"/>
      <c r="BC8" s="27"/>
      <c r="BD8" s="62"/>
      <c r="BE8" s="66"/>
      <c r="BF8" s="66"/>
      <c r="BG8" s="67"/>
      <c r="BH8" s="67"/>
      <c r="BI8" s="66"/>
      <c r="BJ8" s="68"/>
      <c r="BK8" s="66"/>
      <c r="BL8" s="66"/>
      <c r="BM8" s="62"/>
      <c r="BN8" s="69"/>
      <c r="BO8" s="62"/>
      <c r="BP8" s="32"/>
    </row>
    <row r="9" spans="2:68" s="1" customFormat="1" ht="30" x14ac:dyDescent="0.25">
      <c r="B9" s="44" t="s">
        <v>2648</v>
      </c>
      <c r="C9" s="44" t="s">
        <v>2649</v>
      </c>
      <c r="D9" s="33" t="s">
        <v>72</v>
      </c>
      <c r="E9" s="33" t="s">
        <v>73</v>
      </c>
      <c r="F9" s="44" t="s">
        <v>2659</v>
      </c>
      <c r="G9" s="50" t="s">
        <v>2660</v>
      </c>
      <c r="H9" s="33" t="s">
        <v>114</v>
      </c>
      <c r="I9" s="44" t="s">
        <v>2661</v>
      </c>
      <c r="J9" s="167" t="s">
        <v>78</v>
      </c>
      <c r="K9" s="33" t="s">
        <v>79</v>
      </c>
      <c r="L9" s="33" t="s">
        <v>79</v>
      </c>
      <c r="M9" s="109" t="s">
        <v>146</v>
      </c>
      <c r="N9" s="109" t="s">
        <v>78</v>
      </c>
      <c r="O9" s="62">
        <v>0</v>
      </c>
      <c r="P9" s="62">
        <v>0</v>
      </c>
      <c r="Q9" s="116"/>
      <c r="R9" s="109"/>
      <c r="S9" s="33" t="s">
        <v>79</v>
      </c>
      <c r="T9" s="33" t="s">
        <v>80</v>
      </c>
      <c r="U9" s="33" t="s">
        <v>81</v>
      </c>
      <c r="V9" s="33" t="s">
        <v>98</v>
      </c>
      <c r="W9" s="33" t="s">
        <v>79</v>
      </c>
      <c r="X9" s="33" t="s">
        <v>78</v>
      </c>
      <c r="Y9" s="132"/>
      <c r="Z9" s="33" t="s">
        <v>473</v>
      </c>
      <c r="AA9" s="186"/>
      <c r="AB9" s="63">
        <v>0</v>
      </c>
      <c r="AC9" s="28"/>
      <c r="AD9" s="4"/>
      <c r="AE9" s="63">
        <v>0</v>
      </c>
      <c r="AF9" s="28"/>
      <c r="AG9" s="4"/>
      <c r="AH9" s="62">
        <f t="shared" si="0"/>
        <v>0</v>
      </c>
      <c r="AI9" s="27"/>
      <c r="AJ9" s="27"/>
      <c r="AK9" s="27"/>
      <c r="AL9" s="62"/>
      <c r="AM9" s="27"/>
      <c r="AN9" s="27"/>
      <c r="AO9" s="27"/>
      <c r="AP9" s="62"/>
      <c r="AQ9" s="4"/>
      <c r="AR9" s="4"/>
      <c r="AS9" s="62"/>
      <c r="AT9" s="64"/>
      <c r="AU9" s="62"/>
      <c r="AV9" s="65">
        <v>1377</v>
      </c>
      <c r="AW9" s="66">
        <v>2022</v>
      </c>
      <c r="AX9" s="384" t="s">
        <v>2662</v>
      </c>
      <c r="AY9" s="62"/>
      <c r="AZ9" s="389">
        <v>45051</v>
      </c>
      <c r="BA9" s="389">
        <v>45112</v>
      </c>
      <c r="BB9" s="66" t="s">
        <v>79</v>
      </c>
      <c r="BC9" s="390" t="s">
        <v>2662</v>
      </c>
      <c r="BD9" s="394">
        <v>1022904467.6900001</v>
      </c>
      <c r="BE9" s="391">
        <v>45196</v>
      </c>
      <c r="BF9" s="391">
        <v>45543</v>
      </c>
      <c r="BG9" s="396" t="s">
        <v>2663</v>
      </c>
      <c r="BH9" s="395">
        <v>142958845</v>
      </c>
      <c r="BI9" s="393">
        <v>45051</v>
      </c>
      <c r="BJ9" s="68"/>
      <c r="BK9" s="392">
        <v>45543</v>
      </c>
      <c r="BL9" s="66" t="s">
        <v>79</v>
      </c>
      <c r="BM9" s="62">
        <f>BH9+BD9</f>
        <v>1165863312.6900001</v>
      </c>
      <c r="BN9" s="69"/>
      <c r="BO9" s="62">
        <v>0.70409999999999995</v>
      </c>
      <c r="BP9" s="32" t="s">
        <v>2664</v>
      </c>
    </row>
    <row r="10" spans="2:68" s="1" customFormat="1" ht="60" x14ac:dyDescent="0.25">
      <c r="B10" s="44" t="s">
        <v>2648</v>
      </c>
      <c r="C10" s="44" t="s">
        <v>2649</v>
      </c>
      <c r="D10" s="33" t="s">
        <v>110</v>
      </c>
      <c r="E10" s="33" t="s">
        <v>111</v>
      </c>
      <c r="F10" s="44" t="s">
        <v>2665</v>
      </c>
      <c r="G10" s="50" t="s">
        <v>2666</v>
      </c>
      <c r="H10" s="33" t="s">
        <v>114</v>
      </c>
      <c r="I10" s="70" t="s">
        <v>2667</v>
      </c>
      <c r="J10" s="167" t="s">
        <v>78</v>
      </c>
      <c r="K10" s="33" t="s">
        <v>79</v>
      </c>
      <c r="L10" s="33" t="s">
        <v>79</v>
      </c>
      <c r="M10" s="109" t="s">
        <v>146</v>
      </c>
      <c r="N10" s="109" t="s">
        <v>78</v>
      </c>
      <c r="O10" s="62">
        <v>0</v>
      </c>
      <c r="P10" s="62">
        <v>0</v>
      </c>
      <c r="Q10" s="116"/>
      <c r="R10" s="109"/>
      <c r="S10" s="33" t="s">
        <v>90</v>
      </c>
      <c r="T10" s="33" t="s">
        <v>91</v>
      </c>
      <c r="U10" s="33" t="s">
        <v>81</v>
      </c>
      <c r="V10" s="33" t="s">
        <v>98</v>
      </c>
      <c r="W10" s="33" t="s">
        <v>79</v>
      </c>
      <c r="X10" s="33" t="s">
        <v>78</v>
      </c>
      <c r="Y10" s="132"/>
      <c r="Z10" s="184" t="s">
        <v>83</v>
      </c>
      <c r="AA10" s="382" t="s">
        <v>2668</v>
      </c>
      <c r="AB10" s="383">
        <f>14911680+129635816+114494487+166408348</f>
        <v>425450331</v>
      </c>
      <c r="AC10" s="28">
        <v>3206</v>
      </c>
      <c r="AD10" s="4" t="s">
        <v>1563</v>
      </c>
      <c r="AE10" s="63">
        <v>0</v>
      </c>
      <c r="AF10" s="28"/>
      <c r="AG10" s="4"/>
      <c r="AH10" s="62">
        <f t="shared" si="0"/>
        <v>425450331</v>
      </c>
      <c r="AI10" s="27"/>
      <c r="AJ10" s="27"/>
      <c r="AK10" s="27"/>
      <c r="AL10" s="62"/>
      <c r="AM10" s="27"/>
      <c r="AN10" s="27"/>
      <c r="AO10" s="27"/>
      <c r="AP10" s="62"/>
      <c r="AQ10" s="4"/>
      <c r="AR10" s="4"/>
      <c r="AS10" s="62"/>
      <c r="AT10" s="64"/>
      <c r="AU10" s="62"/>
      <c r="AV10" s="65"/>
      <c r="AW10" s="66"/>
      <c r="AX10" s="67"/>
      <c r="AY10" s="62"/>
      <c r="AZ10" s="66"/>
      <c r="BA10" s="66"/>
      <c r="BB10" s="66"/>
      <c r="BC10" s="385"/>
      <c r="BD10" s="289"/>
      <c r="BE10" s="229"/>
      <c r="BF10" s="229"/>
      <c r="BG10" s="229"/>
      <c r="BH10" s="229"/>
      <c r="BI10" s="229"/>
      <c r="BJ10" s="386"/>
      <c r="BK10" s="66"/>
      <c r="BL10" s="66"/>
      <c r="BM10" s="62"/>
      <c r="BN10" s="69"/>
      <c r="BO10" s="62"/>
      <c r="BP10" s="32"/>
    </row>
    <row r="11" spans="2:68" s="1" customFormat="1" ht="45" x14ac:dyDescent="0.25">
      <c r="B11" s="44" t="s">
        <v>2648</v>
      </c>
      <c r="C11" s="44" t="s">
        <v>2649</v>
      </c>
      <c r="D11" s="33" t="s">
        <v>85</v>
      </c>
      <c r="E11" s="33" t="s">
        <v>86</v>
      </c>
      <c r="F11" s="44" t="s">
        <v>2669</v>
      </c>
      <c r="G11" s="50" t="s">
        <v>2670</v>
      </c>
      <c r="H11" s="33" t="s">
        <v>114</v>
      </c>
      <c r="I11" s="70" t="s">
        <v>2671</v>
      </c>
      <c r="J11" s="167" t="s">
        <v>78</v>
      </c>
      <c r="K11" s="33" t="s">
        <v>79</v>
      </c>
      <c r="L11" s="33" t="s">
        <v>79</v>
      </c>
      <c r="M11" s="109" t="s">
        <v>146</v>
      </c>
      <c r="N11" s="109" t="s">
        <v>78</v>
      </c>
      <c r="O11" s="62">
        <v>0</v>
      </c>
      <c r="P11" s="62">
        <v>0</v>
      </c>
      <c r="Q11" s="116"/>
      <c r="R11" s="109"/>
      <c r="S11" s="33" t="s">
        <v>90</v>
      </c>
      <c r="T11" s="33" t="s">
        <v>91</v>
      </c>
      <c r="U11" s="33" t="s">
        <v>81</v>
      </c>
      <c r="V11" s="33" t="s">
        <v>98</v>
      </c>
      <c r="W11" s="33" t="s">
        <v>79</v>
      </c>
      <c r="X11" s="33" t="s">
        <v>90</v>
      </c>
      <c r="Y11" s="132">
        <v>45240</v>
      </c>
      <c r="Z11" s="184" t="s">
        <v>83</v>
      </c>
      <c r="AA11" s="382" t="s">
        <v>2672</v>
      </c>
      <c r="AB11" s="383">
        <f>137911379+130000000</f>
        <v>267911379</v>
      </c>
      <c r="AC11" s="28">
        <v>1871</v>
      </c>
      <c r="AD11" s="4" t="s">
        <v>1563</v>
      </c>
      <c r="AE11" s="63">
        <v>0</v>
      </c>
      <c r="AF11" s="28"/>
      <c r="AG11" s="4"/>
      <c r="AH11" s="62">
        <f>AB11</f>
        <v>267911379</v>
      </c>
      <c r="AI11" s="27"/>
      <c r="AJ11" s="27"/>
      <c r="AK11" s="27"/>
      <c r="AL11" s="62"/>
      <c r="AM11" s="27"/>
      <c r="AN11" s="27"/>
      <c r="AO11" s="27"/>
      <c r="AP11" s="62"/>
      <c r="AQ11" s="4"/>
      <c r="AR11" s="4"/>
      <c r="AS11" s="62"/>
      <c r="AT11" s="64"/>
      <c r="AU11" s="62"/>
      <c r="AV11" s="65"/>
      <c r="AW11" s="66"/>
      <c r="AX11" s="67"/>
      <c r="AY11" s="62"/>
      <c r="AZ11" s="66"/>
      <c r="BA11" s="66"/>
      <c r="BB11" s="66"/>
      <c r="BC11" s="27"/>
      <c r="BD11" s="179"/>
      <c r="BE11" s="387"/>
      <c r="BF11" s="387"/>
      <c r="BG11" s="388"/>
      <c r="BH11" s="179"/>
      <c r="BI11" s="387"/>
      <c r="BJ11" s="68"/>
      <c r="BK11" s="66"/>
      <c r="BL11" s="66"/>
      <c r="BM11" s="62"/>
      <c r="BN11" s="69"/>
      <c r="BO11" s="62"/>
      <c r="BP11" s="32"/>
    </row>
    <row r="12" spans="2:68" s="1" customFormat="1" x14ac:dyDescent="0.25">
      <c r="B12" s="54"/>
      <c r="C12" s="54"/>
      <c r="D12" s="33"/>
      <c r="E12" s="33"/>
      <c r="F12" s="72"/>
      <c r="G12" s="72"/>
      <c r="H12" s="33"/>
      <c r="I12" s="77"/>
      <c r="J12" s="51"/>
      <c r="K12" s="33"/>
      <c r="L12" s="33"/>
      <c r="M12" s="109"/>
      <c r="N12" s="109"/>
      <c r="O12" s="62"/>
      <c r="P12" s="62"/>
      <c r="Q12" s="116"/>
      <c r="R12" s="109"/>
      <c r="S12" s="33"/>
      <c r="T12" s="33"/>
      <c r="U12" s="33"/>
      <c r="V12" s="33"/>
      <c r="W12" s="33"/>
      <c r="X12" s="33"/>
      <c r="Y12" s="132"/>
      <c r="Z12" s="33"/>
      <c r="AA12" s="187"/>
      <c r="AB12" s="63"/>
      <c r="AC12" s="28"/>
      <c r="AD12" s="4"/>
      <c r="AE12" s="63"/>
      <c r="AF12" s="28"/>
      <c r="AG12" s="4"/>
      <c r="AH12" s="62"/>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54"/>
      <c r="C13" s="54"/>
      <c r="D13" s="33"/>
      <c r="E13" s="33"/>
      <c r="F13" s="72"/>
      <c r="G13" s="72"/>
      <c r="H13" s="33"/>
      <c r="I13" s="77"/>
      <c r="J13" s="51"/>
      <c r="K13" s="33"/>
      <c r="L13" s="33"/>
      <c r="M13" s="109"/>
      <c r="N13" s="109"/>
      <c r="O13" s="62"/>
      <c r="P13" s="62"/>
      <c r="Q13" s="116"/>
      <c r="R13" s="109"/>
      <c r="S13" s="33"/>
      <c r="T13" s="33"/>
      <c r="U13" s="33"/>
      <c r="V13" s="33"/>
      <c r="W13" s="33"/>
      <c r="X13" s="33"/>
      <c r="Y13" s="132"/>
      <c r="Z13" s="33"/>
      <c r="AA13" s="32"/>
      <c r="AB13" s="63"/>
      <c r="AC13" s="28"/>
      <c r="AD13" s="4"/>
      <c r="AE13" s="63"/>
      <c r="AF13" s="28"/>
      <c r="AG13" s="4"/>
      <c r="AH13" s="62"/>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54"/>
      <c r="C14" s="54"/>
      <c r="D14" s="33"/>
      <c r="E14" s="33"/>
      <c r="F14" s="72"/>
      <c r="G14" s="72"/>
      <c r="H14" s="33"/>
      <c r="I14" s="77"/>
      <c r="J14" s="51"/>
      <c r="K14" s="33"/>
      <c r="L14" s="33"/>
      <c r="M14" s="109"/>
      <c r="N14" s="109"/>
      <c r="O14" s="62"/>
      <c r="P14" s="62"/>
      <c r="Q14" s="116"/>
      <c r="R14" s="109"/>
      <c r="S14" s="33"/>
      <c r="T14" s="33"/>
      <c r="U14" s="33"/>
      <c r="V14" s="33"/>
      <c r="W14" s="33"/>
      <c r="X14" s="33"/>
      <c r="Y14" s="132"/>
      <c r="Z14" s="33"/>
      <c r="AA14" s="32"/>
      <c r="AB14" s="63"/>
      <c r="AC14" s="28"/>
      <c r="AD14" s="4"/>
      <c r="AE14" s="63"/>
      <c r="AF14" s="28"/>
      <c r="AG14" s="4"/>
      <c r="AH14" s="62"/>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4"/>
      <c r="C15" s="54"/>
      <c r="D15" s="33"/>
      <c r="E15" s="33"/>
      <c r="F15" s="72"/>
      <c r="G15" s="72"/>
      <c r="H15" s="33"/>
      <c r="I15" s="77"/>
      <c r="J15" s="51"/>
      <c r="K15" s="33"/>
      <c r="L15" s="33"/>
      <c r="M15" s="109"/>
      <c r="N15" s="109"/>
      <c r="O15" s="62"/>
      <c r="P15" s="62"/>
      <c r="Q15" s="116"/>
      <c r="R15" s="109"/>
      <c r="S15" s="33"/>
      <c r="T15" s="33"/>
      <c r="U15" s="33"/>
      <c r="V15" s="33"/>
      <c r="W15" s="33"/>
      <c r="X15" s="33"/>
      <c r="Y15" s="132"/>
      <c r="Z15" s="33"/>
      <c r="AA15" s="32"/>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54"/>
      <c r="C16" s="54"/>
      <c r="D16" s="33"/>
      <c r="E16" s="33"/>
      <c r="F16" s="72"/>
      <c r="G16" s="72"/>
      <c r="H16" s="33"/>
      <c r="I16" s="77"/>
      <c r="J16" s="51"/>
      <c r="K16" s="33"/>
      <c r="L16" s="33"/>
      <c r="M16" s="109"/>
      <c r="N16" s="109"/>
      <c r="O16" s="62"/>
      <c r="P16" s="62"/>
      <c r="Q16" s="116"/>
      <c r="R16" s="109"/>
      <c r="S16" s="33"/>
      <c r="T16" s="33"/>
      <c r="U16" s="33"/>
      <c r="V16" s="33"/>
      <c r="W16" s="33"/>
      <c r="X16" s="33"/>
      <c r="Y16" s="132"/>
      <c r="Z16" s="33"/>
      <c r="AA16" s="32"/>
      <c r="AB16" s="63"/>
      <c r="AC16" s="28"/>
      <c r="AD16" s="4"/>
      <c r="AE16" s="63"/>
      <c r="AF16" s="28"/>
      <c r="AG16" s="4"/>
      <c r="AH16" s="62"/>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x14ac:dyDescent="0.25">
      <c r="B17" s="54"/>
      <c r="C17" s="54"/>
      <c r="D17" s="33"/>
      <c r="E17" s="33"/>
      <c r="F17" s="72"/>
      <c r="G17" s="72"/>
      <c r="H17" s="33"/>
      <c r="I17" s="77"/>
      <c r="J17" s="51"/>
      <c r="K17" s="33"/>
      <c r="L17" s="33"/>
      <c r="M17" s="109"/>
      <c r="N17" s="109"/>
      <c r="O17" s="62"/>
      <c r="P17" s="62"/>
      <c r="Q17" s="116"/>
      <c r="R17" s="109"/>
      <c r="S17" s="33"/>
      <c r="T17" s="33"/>
      <c r="U17" s="33"/>
      <c r="V17" s="33"/>
      <c r="W17" s="33"/>
      <c r="X17" s="33"/>
      <c r="Y17" s="132"/>
      <c r="Z17" s="33"/>
      <c r="AA17" s="32"/>
      <c r="AB17" s="63"/>
      <c r="AC17" s="28"/>
      <c r="AD17" s="4"/>
      <c r="AE17" s="63"/>
      <c r="AF17" s="28"/>
      <c r="AG17" s="4"/>
      <c r="AH17" s="62"/>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54"/>
      <c r="C18" s="54"/>
      <c r="D18" s="33"/>
      <c r="E18" s="33"/>
      <c r="F18" s="72"/>
      <c r="G18" s="72"/>
      <c r="H18" s="33"/>
      <c r="I18" s="77"/>
      <c r="J18" s="51"/>
      <c r="K18" s="33"/>
      <c r="L18" s="33"/>
      <c r="M18" s="109"/>
      <c r="N18" s="109"/>
      <c r="O18" s="62"/>
      <c r="P18" s="62"/>
      <c r="Q18" s="116"/>
      <c r="R18" s="109"/>
      <c r="S18" s="33"/>
      <c r="T18" s="33"/>
      <c r="U18" s="33"/>
      <c r="V18" s="33"/>
      <c r="W18" s="33"/>
      <c r="X18" s="33"/>
      <c r="Y18" s="132"/>
      <c r="Z18" s="33"/>
      <c r="AA18" s="32"/>
      <c r="AB18" s="63"/>
      <c r="AC18" s="28"/>
      <c r="AD18" s="4"/>
      <c r="AE18" s="63"/>
      <c r="AF18" s="28"/>
      <c r="AG18" s="4"/>
      <c r="AH18" s="62"/>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54"/>
      <c r="C19" s="54"/>
      <c r="D19" s="33"/>
      <c r="E19" s="33"/>
      <c r="F19" s="72"/>
      <c r="G19" s="72"/>
      <c r="H19" s="33"/>
      <c r="I19" s="77"/>
      <c r="J19" s="51"/>
      <c r="K19" s="33"/>
      <c r="L19" s="33"/>
      <c r="M19" s="109"/>
      <c r="N19" s="109"/>
      <c r="O19" s="62"/>
      <c r="P19" s="62"/>
      <c r="Q19" s="116"/>
      <c r="R19" s="109"/>
      <c r="S19" s="33"/>
      <c r="T19" s="33"/>
      <c r="U19" s="33"/>
      <c r="V19" s="33"/>
      <c r="W19" s="33"/>
      <c r="X19" s="33"/>
      <c r="Y19" s="132"/>
      <c r="Z19" s="33"/>
      <c r="AA19" s="32"/>
      <c r="AB19" s="63"/>
      <c r="AC19" s="28"/>
      <c r="AD19" s="4"/>
      <c r="AE19" s="63"/>
      <c r="AF19" s="28"/>
      <c r="AG19" s="4"/>
      <c r="AH19" s="62"/>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54"/>
      <c r="C20" s="54"/>
      <c r="D20" s="33"/>
      <c r="E20" s="33"/>
      <c r="F20" s="72"/>
      <c r="G20" s="72"/>
      <c r="H20" s="33"/>
      <c r="I20" s="77"/>
      <c r="J20" s="51"/>
      <c r="K20" s="33"/>
      <c r="L20" s="33"/>
      <c r="M20" s="109"/>
      <c r="N20" s="109"/>
      <c r="O20" s="62"/>
      <c r="P20" s="62"/>
      <c r="Q20" s="116"/>
      <c r="R20" s="109"/>
      <c r="S20" s="33"/>
      <c r="T20" s="33"/>
      <c r="U20" s="33"/>
      <c r="V20" s="33"/>
      <c r="W20" s="33"/>
      <c r="X20" s="33"/>
      <c r="Y20" s="132"/>
      <c r="Z20" s="33"/>
      <c r="AA20" s="32"/>
      <c r="AB20" s="63"/>
      <c r="AC20" s="28"/>
      <c r="AD20" s="4"/>
      <c r="AE20" s="63"/>
      <c r="AF20" s="28"/>
      <c r="AG20" s="4"/>
      <c r="AH20" s="62"/>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x14ac:dyDescent="0.25">
      <c r="B21" s="54"/>
      <c r="C21" s="54"/>
      <c r="D21" s="33"/>
      <c r="E21" s="33"/>
      <c r="F21" s="72"/>
      <c r="G21" s="72"/>
      <c r="H21" s="33"/>
      <c r="I21" s="77"/>
      <c r="J21" s="51"/>
      <c r="K21" s="33"/>
      <c r="L21" s="33"/>
      <c r="M21" s="109"/>
      <c r="N21" s="109"/>
      <c r="O21" s="62"/>
      <c r="P21" s="62"/>
      <c r="Q21" s="116"/>
      <c r="R21" s="109"/>
      <c r="S21" s="33"/>
      <c r="T21" s="33"/>
      <c r="U21" s="33"/>
      <c r="V21" s="33"/>
      <c r="W21" s="33"/>
      <c r="X21" s="33"/>
      <c r="Y21" s="132"/>
      <c r="Z21" s="33"/>
      <c r="AA21" s="32"/>
      <c r="AB21" s="63"/>
      <c r="AC21" s="28"/>
      <c r="AD21" s="4"/>
      <c r="AE21" s="63"/>
      <c r="AF21" s="28"/>
      <c r="AG21" s="4"/>
      <c r="AH21" s="62"/>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x14ac:dyDescent="0.25">
      <c r="B22" s="54"/>
      <c r="C22" s="54"/>
      <c r="D22" s="33"/>
      <c r="E22" s="33"/>
      <c r="F22" s="72"/>
      <c r="G22" s="72"/>
      <c r="H22" s="33"/>
      <c r="I22" s="77"/>
      <c r="J22" s="51"/>
      <c r="K22" s="33"/>
      <c r="L22" s="33"/>
      <c r="M22" s="109"/>
      <c r="N22" s="109"/>
      <c r="O22" s="62"/>
      <c r="P22" s="62"/>
      <c r="Q22" s="116"/>
      <c r="R22" s="109"/>
      <c r="S22" s="33"/>
      <c r="T22" s="33"/>
      <c r="U22" s="33"/>
      <c r="V22" s="33"/>
      <c r="W22" s="33"/>
      <c r="X22" s="33"/>
      <c r="Y22" s="132"/>
      <c r="Z22" s="33"/>
      <c r="AA22" s="32"/>
      <c r="AB22" s="63"/>
      <c r="AC22" s="28"/>
      <c r="AD22" s="4"/>
      <c r="AE22" s="63"/>
      <c r="AF22" s="28"/>
      <c r="AG22" s="4"/>
      <c r="AH22" s="62"/>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x14ac:dyDescent="0.25">
      <c r="B23" s="54"/>
      <c r="C23" s="54"/>
      <c r="D23" s="33"/>
      <c r="E23" s="33"/>
      <c r="F23" s="72"/>
      <c r="G23" s="72"/>
      <c r="H23" s="33"/>
      <c r="I23" s="77"/>
      <c r="J23" s="51"/>
      <c r="K23" s="33"/>
      <c r="L23" s="33"/>
      <c r="M23" s="109"/>
      <c r="N23" s="109"/>
      <c r="O23" s="62"/>
      <c r="P23" s="62"/>
      <c r="Q23" s="116"/>
      <c r="R23" s="109"/>
      <c r="S23" s="33"/>
      <c r="T23" s="33"/>
      <c r="U23" s="33"/>
      <c r="V23" s="33"/>
      <c r="W23" s="33"/>
      <c r="X23" s="33"/>
      <c r="Y23" s="132"/>
      <c r="Z23" s="33"/>
      <c r="AA23" s="32"/>
      <c r="AB23" s="63"/>
      <c r="AC23" s="28"/>
      <c r="AD23" s="4"/>
      <c r="AE23" s="63"/>
      <c r="AF23" s="28"/>
      <c r="AG23" s="4"/>
      <c r="AH23" s="62"/>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x14ac:dyDescent="0.25">
      <c r="B24" s="54"/>
      <c r="C24" s="54"/>
      <c r="D24" s="33"/>
      <c r="E24" s="33"/>
      <c r="F24" s="72"/>
      <c r="G24" s="72"/>
      <c r="H24" s="33"/>
      <c r="I24" s="77"/>
      <c r="J24" s="51"/>
      <c r="K24" s="33"/>
      <c r="L24" s="33"/>
      <c r="M24" s="109"/>
      <c r="N24" s="109"/>
      <c r="O24" s="62"/>
      <c r="P24" s="62"/>
      <c r="Q24" s="116"/>
      <c r="R24" s="109"/>
      <c r="S24" s="33"/>
      <c r="T24" s="33"/>
      <c r="U24" s="33"/>
      <c r="V24" s="33"/>
      <c r="W24" s="33"/>
      <c r="X24" s="33"/>
      <c r="Y24" s="132"/>
      <c r="Z24" s="33"/>
      <c r="AA24" s="32"/>
      <c r="AB24" s="63"/>
      <c r="AC24" s="28"/>
      <c r="AD24" s="4"/>
      <c r="AE24" s="63"/>
      <c r="AF24" s="28"/>
      <c r="AG24" s="4"/>
      <c r="AH24" s="62"/>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x14ac:dyDescent="0.25">
      <c r="B25" s="54"/>
      <c r="C25" s="54"/>
      <c r="D25" s="33"/>
      <c r="E25" s="33"/>
      <c r="F25" s="72"/>
      <c r="G25" s="72"/>
      <c r="H25" s="33"/>
      <c r="I25" s="77"/>
      <c r="J25" s="51"/>
      <c r="K25" s="33"/>
      <c r="L25" s="33"/>
      <c r="M25" s="109"/>
      <c r="N25" s="109"/>
      <c r="O25" s="62"/>
      <c r="P25" s="62"/>
      <c r="Q25" s="116"/>
      <c r="R25" s="109"/>
      <c r="S25" s="33"/>
      <c r="T25" s="33"/>
      <c r="U25" s="33"/>
      <c r="V25" s="33"/>
      <c r="W25" s="33"/>
      <c r="X25" s="33"/>
      <c r="Y25" s="132"/>
      <c r="Z25" s="33"/>
      <c r="AA25" s="32"/>
      <c r="AB25" s="63"/>
      <c r="AC25" s="28"/>
      <c r="AD25" s="4"/>
      <c r="AE25" s="63"/>
      <c r="AF25" s="28"/>
      <c r="AG25" s="4"/>
      <c r="AH25" s="62"/>
      <c r="AI25" s="27"/>
      <c r="AJ25" s="27"/>
      <c r="AK25" s="27"/>
      <c r="AL25" s="62"/>
      <c r="AM25" s="27"/>
      <c r="AN25" s="27"/>
      <c r="AO25" s="27"/>
      <c r="AP25" s="62"/>
      <c r="AQ25" s="4"/>
      <c r="AR25" s="4"/>
      <c r="AS25" s="62"/>
      <c r="AT25" s="64"/>
      <c r="AU25" s="62"/>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x14ac:dyDescent="0.25">
      <c r="B26" s="54"/>
      <c r="C26" s="54"/>
      <c r="D26" s="33"/>
      <c r="E26" s="33"/>
      <c r="F26" s="72"/>
      <c r="G26" s="72"/>
      <c r="H26" s="33"/>
      <c r="I26" s="77"/>
      <c r="J26" s="51"/>
      <c r="K26" s="33"/>
      <c r="L26" s="33"/>
      <c r="M26" s="109"/>
      <c r="N26" s="109"/>
      <c r="O26" s="62"/>
      <c r="P26" s="62"/>
      <c r="Q26" s="116"/>
      <c r="R26" s="109"/>
      <c r="S26" s="33"/>
      <c r="T26" s="33"/>
      <c r="U26" s="33"/>
      <c r="V26" s="33"/>
      <c r="W26" s="33"/>
      <c r="X26" s="33"/>
      <c r="Y26" s="132"/>
      <c r="Z26" s="33"/>
      <c r="AA26" s="32"/>
      <c r="AB26" s="63"/>
      <c r="AC26" s="28"/>
      <c r="AD26" s="4"/>
      <c r="AE26" s="63"/>
      <c r="AF26" s="28"/>
      <c r="AG26" s="4"/>
      <c r="AH26" s="62"/>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x14ac:dyDescent="0.25">
      <c r="B27" s="54"/>
      <c r="C27" s="54"/>
      <c r="D27" s="33"/>
      <c r="E27" s="33"/>
      <c r="F27" s="72"/>
      <c r="G27" s="72"/>
      <c r="H27" s="33"/>
      <c r="I27" s="77"/>
      <c r="J27" s="51"/>
      <c r="K27" s="33"/>
      <c r="L27" s="33"/>
      <c r="M27" s="109"/>
      <c r="N27" s="109"/>
      <c r="O27" s="62"/>
      <c r="P27" s="62"/>
      <c r="Q27" s="116"/>
      <c r="R27" s="109"/>
      <c r="S27" s="33"/>
      <c r="T27" s="33"/>
      <c r="U27" s="33"/>
      <c r="V27" s="33"/>
      <c r="W27" s="33"/>
      <c r="X27" s="33"/>
      <c r="Y27" s="132"/>
      <c r="Z27" s="33"/>
      <c r="AA27" s="32"/>
      <c r="AB27" s="63"/>
      <c r="AC27" s="28"/>
      <c r="AD27" s="4"/>
      <c r="AE27" s="63"/>
      <c r="AF27" s="28"/>
      <c r="AG27" s="4"/>
      <c r="AH27" s="62"/>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x14ac:dyDescent="0.25">
      <c r="B28" s="54"/>
      <c r="C28" s="54"/>
      <c r="D28" s="33"/>
      <c r="E28" s="33"/>
      <c r="F28" s="72"/>
      <c r="G28" s="72"/>
      <c r="H28" s="33"/>
      <c r="I28" s="77"/>
      <c r="J28" s="51"/>
      <c r="K28" s="33"/>
      <c r="L28" s="33"/>
      <c r="M28" s="109"/>
      <c r="N28" s="109"/>
      <c r="O28" s="62"/>
      <c r="P28" s="62"/>
      <c r="Q28" s="116"/>
      <c r="R28" s="109"/>
      <c r="S28" s="33"/>
      <c r="T28" s="33"/>
      <c r="U28" s="33"/>
      <c r="V28" s="33"/>
      <c r="W28" s="33"/>
      <c r="X28" s="33"/>
      <c r="Y28" s="132"/>
      <c r="Z28" s="33"/>
      <c r="AA28" s="32"/>
      <c r="AB28" s="63"/>
      <c r="AC28" s="28"/>
      <c r="AD28" s="4"/>
      <c r="AE28" s="63"/>
      <c r="AF28" s="28"/>
      <c r="AG28" s="4"/>
      <c r="AH28" s="62"/>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x14ac:dyDescent="0.25">
      <c r="B29" s="54"/>
      <c r="C29" s="54"/>
      <c r="D29" s="33"/>
      <c r="E29" s="33"/>
      <c r="F29" s="72"/>
      <c r="G29" s="72"/>
      <c r="H29" s="33"/>
      <c r="I29" s="77"/>
      <c r="J29" s="51"/>
      <c r="K29" s="33"/>
      <c r="L29" s="33"/>
      <c r="M29" s="109"/>
      <c r="N29" s="109"/>
      <c r="O29" s="62"/>
      <c r="P29" s="62"/>
      <c r="Q29" s="116"/>
      <c r="R29" s="109"/>
      <c r="S29" s="33"/>
      <c r="T29" s="33"/>
      <c r="U29" s="33"/>
      <c r="V29" s="33"/>
      <c r="W29" s="33"/>
      <c r="X29" s="33"/>
      <c r="Y29" s="132"/>
      <c r="Z29" s="33"/>
      <c r="AA29" s="32"/>
      <c r="AB29" s="63"/>
      <c r="AC29" s="28"/>
      <c r="AD29" s="4"/>
      <c r="AE29" s="63"/>
      <c r="AF29" s="28"/>
      <c r="AG29" s="4"/>
      <c r="AH29" s="62"/>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54"/>
      <c r="C30" s="54"/>
      <c r="D30" s="33"/>
      <c r="E30" s="33"/>
      <c r="F30" s="72"/>
      <c r="G30" s="72"/>
      <c r="H30" s="33"/>
      <c r="I30" s="77"/>
      <c r="J30" s="51"/>
      <c r="K30" s="33"/>
      <c r="L30" s="33"/>
      <c r="M30" s="109"/>
      <c r="N30" s="109"/>
      <c r="O30" s="62"/>
      <c r="P30" s="62"/>
      <c r="Q30" s="2"/>
      <c r="R30" s="2"/>
      <c r="S30" s="33"/>
      <c r="T30" s="33"/>
      <c r="U30" s="33"/>
      <c r="V30" s="33"/>
      <c r="W30" s="33"/>
      <c r="X30" s="33"/>
      <c r="Y30" s="33"/>
      <c r="Z30" s="33"/>
      <c r="AA30" s="32"/>
      <c r="AB30" s="63"/>
      <c r="AC30" s="28"/>
      <c r="AD30" s="4"/>
      <c r="AE30" s="63"/>
      <c r="AF30" s="28"/>
      <c r="AG30" s="4"/>
      <c r="AH30" s="62"/>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54"/>
      <c r="C31" s="54"/>
      <c r="D31" s="33"/>
      <c r="E31" s="33"/>
      <c r="F31" s="72"/>
      <c r="G31" s="72"/>
      <c r="H31" s="33"/>
      <c r="I31" s="77"/>
      <c r="J31" s="51"/>
      <c r="K31" s="2"/>
      <c r="L31" s="2"/>
      <c r="M31" s="2"/>
      <c r="N31" s="2"/>
      <c r="O31" s="62"/>
      <c r="P31" s="62"/>
      <c r="Q31" s="2"/>
      <c r="R31" s="2"/>
      <c r="S31" s="33"/>
      <c r="T31" s="33"/>
      <c r="U31" s="33"/>
      <c r="V31" s="33"/>
      <c r="W31" s="33"/>
      <c r="X31" s="33"/>
      <c r="Y31" s="33"/>
      <c r="Z31" s="33"/>
      <c r="AA31" s="32"/>
      <c r="AB31" s="63"/>
      <c r="AC31" s="28"/>
      <c r="AD31" s="4"/>
      <c r="AE31" s="63"/>
      <c r="AF31" s="28"/>
      <c r="AG31" s="4"/>
      <c r="AH31" s="62"/>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54"/>
      <c r="C32" s="54"/>
      <c r="D32" s="33"/>
      <c r="E32" s="33"/>
      <c r="F32" s="72"/>
      <c r="G32" s="72"/>
      <c r="H32" s="33"/>
      <c r="I32" s="77"/>
      <c r="J32" s="51"/>
      <c r="K32" s="2"/>
      <c r="L32" s="2"/>
      <c r="M32" s="2"/>
      <c r="N32" s="2"/>
      <c r="O32" s="62"/>
      <c r="P32" s="62"/>
      <c r="Q32" s="2"/>
      <c r="R32" s="2"/>
      <c r="S32" s="33"/>
      <c r="T32" s="33"/>
      <c r="U32" s="33"/>
      <c r="V32" s="33"/>
      <c r="W32" s="33"/>
      <c r="X32" s="33"/>
      <c r="Y32" s="33"/>
      <c r="Z32" s="33"/>
      <c r="AA32" s="32"/>
      <c r="AB32" s="63"/>
      <c r="AC32" s="28"/>
      <c r="AD32" s="4"/>
      <c r="AE32" s="63"/>
      <c r="AF32" s="28"/>
      <c r="AG32" s="4"/>
      <c r="AH32" s="62"/>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54"/>
      <c r="C33" s="54"/>
      <c r="D33" s="33"/>
      <c r="E33" s="33"/>
      <c r="F33" s="72"/>
      <c r="G33" s="72"/>
      <c r="H33" s="33"/>
      <c r="I33" s="77"/>
      <c r="J33" s="51"/>
      <c r="K33" s="2"/>
      <c r="L33" s="2"/>
      <c r="M33" s="2"/>
      <c r="N33" s="2"/>
      <c r="O33" s="62"/>
      <c r="P33" s="62"/>
      <c r="Q33" s="2"/>
      <c r="R33" s="2"/>
      <c r="S33" s="33"/>
      <c r="T33" s="33"/>
      <c r="U33" s="33"/>
      <c r="V33" s="33"/>
      <c r="W33" s="33"/>
      <c r="X33" s="33"/>
      <c r="Y33" s="33"/>
      <c r="Z33" s="33"/>
      <c r="AA33" s="32"/>
      <c r="AB33" s="63"/>
      <c r="AC33" s="28"/>
      <c r="AD33" s="4"/>
      <c r="AE33" s="63"/>
      <c r="AF33" s="28"/>
      <c r="AG33" s="4"/>
      <c r="AH33" s="62"/>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x14ac:dyDescent="0.25">
      <c r="B34" s="54"/>
      <c r="C34" s="54"/>
      <c r="D34" s="33"/>
      <c r="E34" s="33"/>
      <c r="F34" s="72"/>
      <c r="G34" s="72"/>
      <c r="H34" s="33"/>
      <c r="I34" s="77"/>
      <c r="J34" s="51"/>
      <c r="K34" s="2"/>
      <c r="L34" s="2"/>
      <c r="M34" s="2"/>
      <c r="N34" s="2"/>
      <c r="O34" s="62"/>
      <c r="P34" s="62"/>
      <c r="Q34" s="2"/>
      <c r="R34" s="2"/>
      <c r="S34" s="33"/>
      <c r="T34" s="33"/>
      <c r="U34" s="33"/>
      <c r="V34" s="33"/>
      <c r="W34" s="33"/>
      <c r="X34" s="33"/>
      <c r="Y34" s="33"/>
      <c r="Z34" s="33"/>
      <c r="AA34" s="32"/>
      <c r="AB34" s="63"/>
      <c r="AC34" s="28"/>
      <c r="AD34" s="4"/>
      <c r="AE34" s="63"/>
      <c r="AF34" s="28"/>
      <c r="AG34" s="4"/>
      <c r="AH34" s="62"/>
      <c r="AI34" s="27"/>
      <c r="AJ34" s="27"/>
      <c r="AK34" s="27"/>
      <c r="AL34" s="62"/>
      <c r="AM34" s="27"/>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x14ac:dyDescent="0.25">
      <c r="B35" s="54"/>
      <c r="C35" s="54"/>
      <c r="D35" s="33"/>
      <c r="E35" s="33"/>
      <c r="F35" s="72"/>
      <c r="G35" s="72"/>
      <c r="H35" s="33"/>
      <c r="I35" s="77"/>
      <c r="J35" s="51"/>
      <c r="K35" s="2"/>
      <c r="L35" s="2"/>
      <c r="M35" s="2"/>
      <c r="N35" s="2"/>
      <c r="O35" s="62"/>
      <c r="P35" s="62"/>
      <c r="Q35" s="2"/>
      <c r="R35" s="2"/>
      <c r="S35" s="33"/>
      <c r="T35" s="33"/>
      <c r="U35" s="33"/>
      <c r="V35" s="33"/>
      <c r="W35" s="33"/>
      <c r="X35" s="33"/>
      <c r="Y35" s="33"/>
      <c r="Z35" s="33"/>
      <c r="AA35" s="32"/>
      <c r="AB35" s="63"/>
      <c r="AC35" s="28"/>
      <c r="AD35" s="4"/>
      <c r="AE35" s="63"/>
      <c r="AF35" s="28"/>
      <c r="AG35" s="4"/>
      <c r="AH35" s="62"/>
      <c r="AI35" s="27"/>
      <c r="AJ35" s="27"/>
      <c r="AK35" s="27"/>
      <c r="AL35" s="62"/>
      <c r="AM35" s="27"/>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62"/>
      <c r="BP35" s="32"/>
    </row>
    <row r="36" spans="2:68" x14ac:dyDescent="0.25">
      <c r="B36" s="54"/>
      <c r="C36" s="54"/>
      <c r="D36" s="54"/>
      <c r="E36" s="54"/>
      <c r="F36" s="72"/>
      <c r="G36" s="72"/>
      <c r="H36" s="33"/>
      <c r="I36" s="77"/>
      <c r="J36" s="51"/>
      <c r="O36" s="62"/>
      <c r="P36" s="62"/>
      <c r="S36" s="33"/>
      <c r="T36" s="33"/>
      <c r="U36" s="33"/>
      <c r="V36" s="33"/>
      <c r="W36" s="33"/>
      <c r="X36" s="33"/>
      <c r="Y36" s="33"/>
      <c r="Z36" s="33"/>
      <c r="AA36" s="32"/>
      <c r="AB36" s="63"/>
      <c r="AC36" s="28"/>
      <c r="AD36" s="4"/>
      <c r="AE36" s="63"/>
      <c r="AF36" s="28"/>
      <c r="AG36" s="4"/>
      <c r="AH36" s="62"/>
      <c r="AI36" s="27"/>
      <c r="AJ36" s="27"/>
      <c r="AK36" s="27"/>
      <c r="AL36" s="62"/>
      <c r="AM36" s="27"/>
      <c r="AN36" s="27"/>
      <c r="AO36" s="27"/>
      <c r="AP36" s="62"/>
      <c r="AQ36" s="4"/>
      <c r="AR36" s="4"/>
      <c r="AS36" s="62"/>
      <c r="AT36" s="64"/>
      <c r="AU36" s="62"/>
      <c r="AV36" s="65"/>
      <c r="AW36" s="66"/>
      <c r="AX36" s="67"/>
      <c r="AY36" s="62"/>
      <c r="AZ36" s="66"/>
      <c r="BA36" s="66"/>
      <c r="BB36" s="66"/>
      <c r="BC36" s="27"/>
      <c r="BD36" s="62"/>
      <c r="BE36" s="66"/>
      <c r="BF36" s="66"/>
      <c r="BG36" s="67"/>
      <c r="BH36" s="62"/>
      <c r="BI36" s="66"/>
      <c r="BJ36" s="68"/>
      <c r="BK36" s="66"/>
      <c r="BL36" s="66"/>
      <c r="BM36" s="62"/>
      <c r="BN36" s="69"/>
      <c r="BO36" s="62"/>
      <c r="BP36" s="32"/>
    </row>
    <row r="37" spans="2:68" x14ac:dyDescent="0.25">
      <c r="B37" s="54"/>
      <c r="C37" s="54"/>
      <c r="D37" s="54"/>
      <c r="E37" s="54"/>
      <c r="F37" s="72"/>
      <c r="G37" s="72"/>
      <c r="H37" s="33"/>
      <c r="I37" s="77"/>
      <c r="J37" s="51"/>
      <c r="O37" s="62"/>
      <c r="P37" s="62"/>
      <c r="S37" s="33"/>
      <c r="T37" s="33"/>
      <c r="U37" s="33"/>
      <c r="V37" s="33"/>
      <c r="W37" s="33"/>
      <c r="X37" s="33"/>
      <c r="Y37" s="33"/>
      <c r="Z37" s="33"/>
      <c r="AA37" s="32"/>
      <c r="AB37" s="63"/>
      <c r="AC37" s="28"/>
      <c r="AD37" s="4"/>
      <c r="AE37" s="63"/>
      <c r="AF37" s="28"/>
      <c r="AG37" s="4"/>
      <c r="AH37" s="62"/>
      <c r="AI37" s="27"/>
      <c r="AJ37" s="27"/>
      <c r="AK37" s="27"/>
      <c r="AL37" s="62"/>
      <c r="AM37" s="27"/>
      <c r="AN37" s="27"/>
      <c r="AO37" s="27"/>
      <c r="AP37" s="62"/>
      <c r="AQ37" s="4"/>
      <c r="AR37" s="4"/>
      <c r="AS37" s="62"/>
      <c r="AT37" s="64"/>
      <c r="AU37" s="62"/>
      <c r="AV37" s="65"/>
      <c r="AW37" s="66"/>
      <c r="AX37" s="67"/>
      <c r="AY37" s="62"/>
      <c r="AZ37" s="66"/>
      <c r="BA37" s="66"/>
      <c r="BB37" s="66"/>
      <c r="BC37" s="27"/>
      <c r="BD37" s="62"/>
      <c r="BE37" s="66"/>
      <c r="BF37" s="66"/>
      <c r="BG37" s="67"/>
      <c r="BH37" s="62"/>
      <c r="BI37" s="66"/>
      <c r="BJ37" s="68"/>
      <c r="BK37" s="66"/>
      <c r="BL37" s="66"/>
      <c r="BM37" s="62"/>
      <c r="BN37" s="69"/>
      <c r="BO37" s="62"/>
      <c r="BP37" s="32"/>
    </row>
    <row r="38" spans="2:68" x14ac:dyDescent="0.25">
      <c r="B38" s="54"/>
      <c r="C38" s="54"/>
      <c r="D38" s="54"/>
      <c r="E38" s="54"/>
      <c r="F38" s="72"/>
      <c r="G38" s="72"/>
      <c r="H38" s="33"/>
      <c r="I38" s="77"/>
      <c r="J38" s="51"/>
      <c r="O38" s="62"/>
      <c r="P38" s="62"/>
      <c r="S38" s="33"/>
      <c r="T38" s="33"/>
      <c r="U38" s="33"/>
      <c r="V38" s="33"/>
      <c r="W38" s="33"/>
      <c r="X38" s="33"/>
      <c r="Y38" s="33"/>
      <c r="Z38" s="33"/>
      <c r="AA38" s="32"/>
      <c r="AB38" s="63"/>
      <c r="AC38" s="28"/>
      <c r="AD38" s="4"/>
      <c r="AE38" s="63"/>
      <c r="AF38" s="28"/>
      <c r="AG38" s="4"/>
      <c r="AH38" s="62"/>
      <c r="AI38" s="27"/>
      <c r="AJ38" s="27"/>
      <c r="AK38" s="27"/>
      <c r="AL38" s="62"/>
      <c r="AM38" s="27"/>
      <c r="AN38" s="27"/>
      <c r="AO38" s="27"/>
      <c r="AP38" s="62"/>
      <c r="AQ38" s="4"/>
      <c r="AR38" s="4"/>
      <c r="AS38" s="62"/>
      <c r="AT38" s="64"/>
      <c r="AU38" s="62"/>
      <c r="AV38" s="65"/>
      <c r="AW38" s="66"/>
      <c r="AX38" s="67"/>
      <c r="AY38" s="62"/>
      <c r="AZ38" s="66"/>
      <c r="BA38" s="66"/>
      <c r="BB38" s="66"/>
      <c r="BC38" s="27"/>
      <c r="BD38" s="62"/>
      <c r="BE38" s="66"/>
      <c r="BF38" s="66"/>
      <c r="BG38" s="67"/>
      <c r="BH38" s="62"/>
      <c r="BI38" s="66"/>
      <c r="BJ38" s="68"/>
      <c r="BK38" s="66"/>
      <c r="BL38" s="66"/>
      <c r="BM38" s="62"/>
      <c r="BN38" s="69"/>
      <c r="BO38" s="62"/>
      <c r="BP38" s="32"/>
    </row>
    <row r="39" spans="2:68" x14ac:dyDescent="0.25">
      <c r="B39" s="54"/>
      <c r="C39" s="54"/>
      <c r="D39" s="54"/>
      <c r="E39" s="54"/>
      <c r="F39" s="72"/>
      <c r="G39" s="72"/>
      <c r="H39" s="33"/>
      <c r="I39" s="77"/>
      <c r="J39" s="51"/>
      <c r="O39" s="62"/>
      <c r="P39" s="62"/>
      <c r="S39" s="33"/>
      <c r="T39" s="33"/>
      <c r="U39" s="33"/>
      <c r="V39" s="33"/>
      <c r="W39" s="33"/>
      <c r="X39" s="33"/>
      <c r="Y39" s="33"/>
      <c r="Z39" s="33"/>
      <c r="AA39" s="32"/>
      <c r="AB39" s="63"/>
      <c r="AC39" s="28"/>
      <c r="AD39" s="4"/>
      <c r="AE39" s="63"/>
      <c r="AF39" s="28"/>
      <c r="AG39" s="4"/>
      <c r="AH39" s="62"/>
      <c r="AI39" s="27"/>
      <c r="AJ39" s="27"/>
      <c r="AK39" s="27"/>
      <c r="AL39" s="62"/>
      <c r="AM39" s="27"/>
      <c r="AN39" s="27"/>
      <c r="AO39" s="27"/>
      <c r="AP39" s="62"/>
      <c r="AQ39" s="4"/>
      <c r="AR39" s="4"/>
      <c r="AS39" s="62"/>
      <c r="AT39" s="64"/>
      <c r="AU39" s="62"/>
      <c r="AV39" s="65"/>
      <c r="AW39" s="66"/>
      <c r="AX39" s="67"/>
      <c r="AY39" s="62"/>
      <c r="AZ39" s="66"/>
      <c r="BA39" s="66"/>
      <c r="BB39" s="66"/>
      <c r="BC39" s="27"/>
      <c r="BD39" s="62"/>
      <c r="BE39" s="66"/>
      <c r="BF39" s="66"/>
      <c r="BG39" s="67"/>
      <c r="BH39" s="62"/>
      <c r="BI39" s="66"/>
      <c r="BJ39" s="68"/>
      <c r="BK39" s="66"/>
      <c r="BL39" s="66"/>
      <c r="BM39" s="62"/>
      <c r="BN39" s="69"/>
      <c r="BO39" s="62"/>
      <c r="BP39" s="32"/>
    </row>
    <row r="40" spans="2:68" x14ac:dyDescent="0.25">
      <c r="B40" s="54"/>
      <c r="C40" s="54"/>
      <c r="D40" s="54"/>
      <c r="E40" s="54"/>
      <c r="F40" s="72"/>
      <c r="G40" s="72"/>
      <c r="H40" s="33"/>
      <c r="I40" s="77"/>
      <c r="J40" s="51"/>
      <c r="O40" s="62"/>
      <c r="P40" s="62"/>
      <c r="S40" s="33"/>
      <c r="T40" s="33"/>
      <c r="U40" s="33"/>
      <c r="V40" s="33"/>
      <c r="W40" s="33"/>
      <c r="X40" s="33"/>
      <c r="Y40" s="33"/>
      <c r="Z40" s="33"/>
      <c r="AA40" s="32"/>
      <c r="AB40" s="63"/>
      <c r="AC40" s="28"/>
      <c r="AD40" s="4"/>
      <c r="AE40" s="63"/>
      <c r="AF40" s="28"/>
      <c r="AG40" s="4"/>
      <c r="AH40" s="62"/>
      <c r="AI40" s="27"/>
      <c r="AJ40" s="27"/>
      <c r="AK40" s="27"/>
      <c r="AL40" s="62"/>
      <c r="AM40" s="27"/>
      <c r="AN40" s="27"/>
      <c r="AO40" s="27"/>
      <c r="AP40" s="62"/>
      <c r="AQ40" s="4"/>
      <c r="AR40" s="4"/>
      <c r="AS40" s="62"/>
      <c r="AT40" s="64"/>
      <c r="AU40" s="62"/>
      <c r="AV40" s="65"/>
      <c r="AW40" s="66"/>
      <c r="AX40" s="67"/>
      <c r="AY40" s="62"/>
      <c r="AZ40" s="66"/>
      <c r="BA40" s="66"/>
      <c r="BB40" s="66"/>
      <c r="BC40" s="27"/>
      <c r="BD40" s="62"/>
      <c r="BE40" s="66"/>
      <c r="BF40" s="66"/>
      <c r="BG40" s="67"/>
      <c r="BH40" s="62"/>
      <c r="BI40" s="66"/>
      <c r="BJ40" s="68"/>
      <c r="BK40" s="66"/>
      <c r="BL40" s="66"/>
      <c r="BM40" s="62"/>
      <c r="BN40" s="69"/>
      <c r="BO40" s="62"/>
      <c r="BP40" s="32"/>
    </row>
    <row r="41" spans="2:68" x14ac:dyDescent="0.25">
      <c r="B41" s="54"/>
      <c r="C41" s="54"/>
      <c r="D41" s="54"/>
      <c r="E41" s="54"/>
      <c r="F41" s="72"/>
      <c r="G41" s="72"/>
      <c r="H41" s="33"/>
      <c r="I41" s="77"/>
      <c r="J41" s="51"/>
      <c r="O41" s="62"/>
      <c r="P41" s="62"/>
      <c r="S41" s="33"/>
      <c r="T41" s="33"/>
      <c r="U41" s="33"/>
      <c r="V41" s="33"/>
      <c r="W41" s="33"/>
      <c r="X41" s="33"/>
      <c r="Y41" s="33"/>
      <c r="Z41" s="33"/>
      <c r="AA41" s="32"/>
      <c r="AB41" s="63"/>
      <c r="AC41" s="28"/>
      <c r="AD41" s="4"/>
      <c r="AE41" s="63"/>
      <c r="AF41" s="28"/>
      <c r="AG41" s="4"/>
      <c r="AH41" s="62"/>
      <c r="AI41" s="27"/>
      <c r="AJ41" s="27"/>
      <c r="AK41" s="27"/>
      <c r="AL41" s="62"/>
      <c r="AM41" s="27"/>
      <c r="AN41" s="27"/>
      <c r="AO41" s="27"/>
      <c r="AP41" s="62"/>
      <c r="AQ41" s="4"/>
      <c r="AR41" s="4"/>
      <c r="AS41" s="62"/>
      <c r="AT41" s="64"/>
      <c r="AU41" s="62"/>
      <c r="AV41" s="65"/>
      <c r="AW41" s="66"/>
      <c r="AX41" s="67"/>
      <c r="AY41" s="62"/>
      <c r="AZ41" s="66"/>
      <c r="BA41" s="66"/>
      <c r="BB41" s="66"/>
      <c r="BC41" s="27"/>
      <c r="BD41" s="62"/>
      <c r="BE41" s="66"/>
      <c r="BF41" s="66"/>
      <c r="BG41" s="67"/>
      <c r="BH41" s="62"/>
      <c r="BI41" s="66"/>
      <c r="BJ41" s="68"/>
      <c r="BK41" s="66"/>
      <c r="BL41" s="66"/>
      <c r="BM41" s="62"/>
      <c r="BN41" s="69"/>
      <c r="BO41" s="62"/>
      <c r="BP41" s="32"/>
    </row>
    <row r="42" spans="2:68" x14ac:dyDescent="0.25">
      <c r="B42" s="54"/>
      <c r="C42" s="54"/>
      <c r="D42" s="54"/>
      <c r="E42" s="54"/>
      <c r="F42" s="72"/>
      <c r="G42" s="72"/>
      <c r="H42" s="33"/>
      <c r="I42" s="77"/>
      <c r="J42" s="51"/>
      <c r="O42" s="62"/>
      <c r="P42" s="62"/>
      <c r="S42" s="33"/>
      <c r="T42" s="33"/>
      <c r="U42" s="33"/>
      <c r="V42" s="33"/>
      <c r="W42" s="33"/>
      <c r="X42" s="33"/>
      <c r="Y42" s="33"/>
      <c r="Z42" s="33"/>
      <c r="AA42" s="32"/>
      <c r="AB42" s="63"/>
      <c r="AC42" s="28"/>
      <c r="AD42" s="4"/>
      <c r="AE42" s="63"/>
      <c r="AF42" s="28"/>
      <c r="AG42" s="4"/>
      <c r="AH42" s="62"/>
      <c r="AI42" s="27"/>
      <c r="AJ42" s="27"/>
      <c r="AK42" s="27"/>
      <c r="AL42" s="62"/>
      <c r="AM42" s="27"/>
      <c r="AN42" s="27"/>
      <c r="AO42" s="27"/>
      <c r="AP42" s="62"/>
      <c r="AQ42" s="4"/>
      <c r="AR42" s="4"/>
      <c r="AS42" s="62"/>
      <c r="AT42" s="64"/>
      <c r="AU42" s="62"/>
      <c r="AV42" s="65"/>
      <c r="AW42" s="66"/>
      <c r="AX42" s="67"/>
      <c r="AY42" s="62"/>
      <c r="AZ42" s="66"/>
      <c r="BA42" s="66"/>
      <c r="BB42" s="66"/>
      <c r="BC42" s="27"/>
      <c r="BD42" s="62"/>
      <c r="BE42" s="66"/>
      <c r="BF42" s="66"/>
      <c r="BG42" s="67"/>
      <c r="BH42" s="62"/>
      <c r="BI42" s="66"/>
      <c r="BJ42" s="68"/>
      <c r="BK42" s="66"/>
      <c r="BL42" s="66"/>
      <c r="BM42" s="62"/>
      <c r="BN42" s="69"/>
      <c r="BO42" s="62"/>
      <c r="BP42" s="32"/>
    </row>
    <row r="43" spans="2:68" x14ac:dyDescent="0.25">
      <c r="B43" s="54"/>
      <c r="C43" s="54"/>
      <c r="D43" s="54"/>
      <c r="E43" s="54"/>
      <c r="F43" s="72"/>
      <c r="G43" s="72"/>
      <c r="H43" s="33"/>
      <c r="I43" s="77"/>
      <c r="J43" s="51"/>
      <c r="O43" s="62"/>
      <c r="P43" s="62"/>
      <c r="S43" s="33"/>
      <c r="T43" s="33"/>
      <c r="U43" s="33"/>
      <c r="V43" s="33"/>
      <c r="W43" s="33"/>
      <c r="X43" s="33"/>
      <c r="Y43" s="33"/>
      <c r="Z43" s="33"/>
      <c r="AA43" s="32"/>
      <c r="AB43" s="63"/>
      <c r="AC43" s="28"/>
      <c r="AD43" s="4"/>
      <c r="AE43" s="63"/>
      <c r="AF43" s="28"/>
      <c r="AG43" s="4"/>
      <c r="AH43" s="62"/>
      <c r="AI43" s="27"/>
      <c r="AJ43" s="27"/>
      <c r="AK43" s="27"/>
      <c r="AL43" s="62"/>
      <c r="AM43" s="27"/>
      <c r="AN43" s="27"/>
      <c r="AO43" s="27"/>
      <c r="AP43" s="62"/>
      <c r="AQ43" s="4"/>
      <c r="AR43" s="4"/>
      <c r="AS43" s="62"/>
      <c r="AT43" s="64"/>
      <c r="AU43" s="62"/>
      <c r="AV43" s="65"/>
      <c r="AW43" s="66"/>
      <c r="AX43" s="67"/>
      <c r="AY43" s="62"/>
      <c r="AZ43" s="66"/>
      <c r="BA43" s="66"/>
      <c r="BB43" s="66"/>
      <c r="BC43" s="27"/>
      <c r="BD43" s="62"/>
      <c r="BE43" s="66"/>
      <c r="BF43" s="66"/>
      <c r="BG43" s="67"/>
      <c r="BH43" s="62"/>
      <c r="BI43" s="66"/>
      <c r="BJ43" s="68"/>
      <c r="BK43" s="66"/>
      <c r="BL43" s="66"/>
      <c r="BM43" s="62"/>
      <c r="BN43" s="69"/>
      <c r="BO43" s="62"/>
      <c r="BP43" s="32"/>
    </row>
    <row r="44" spans="2:68" x14ac:dyDescent="0.25">
      <c r="B44" s="54"/>
      <c r="C44" s="54"/>
      <c r="D44" s="54"/>
      <c r="E44" s="54"/>
      <c r="F44" s="72"/>
      <c r="G44" s="72"/>
      <c r="H44" s="33"/>
      <c r="I44" s="77"/>
      <c r="J44" s="51"/>
      <c r="O44" s="62"/>
      <c r="P44" s="62"/>
      <c r="S44" s="33"/>
      <c r="T44" s="33"/>
      <c r="U44" s="33"/>
      <c r="V44" s="33"/>
      <c r="W44" s="33"/>
      <c r="X44" s="33"/>
      <c r="Y44" s="33"/>
      <c r="Z44" s="33"/>
      <c r="AA44" s="32"/>
      <c r="AB44" s="63"/>
      <c r="AC44" s="28"/>
      <c r="AD44" s="4"/>
      <c r="AE44" s="63"/>
      <c r="AF44" s="28"/>
      <c r="AG44" s="4"/>
      <c r="AH44" s="62"/>
      <c r="AI44" s="27"/>
      <c r="AJ44" s="27"/>
      <c r="AK44" s="27"/>
      <c r="AL44" s="62"/>
      <c r="AM44" s="27"/>
      <c r="AN44" s="27"/>
      <c r="AO44" s="27"/>
      <c r="AP44" s="62"/>
      <c r="AQ44" s="4"/>
      <c r="AR44" s="4"/>
      <c r="AS44" s="62"/>
      <c r="AT44" s="64"/>
      <c r="AU44" s="62"/>
      <c r="AV44" s="65"/>
      <c r="AW44" s="66"/>
      <c r="AX44" s="67"/>
      <c r="AY44" s="62"/>
      <c r="AZ44" s="66"/>
      <c r="BA44" s="66"/>
      <c r="BB44" s="66"/>
      <c r="BC44" s="27"/>
      <c r="BD44" s="62"/>
      <c r="BE44" s="66"/>
      <c r="BF44" s="66"/>
      <c r="BG44" s="67"/>
      <c r="BH44" s="62"/>
      <c r="BI44" s="66"/>
      <c r="BJ44" s="68"/>
      <c r="BK44" s="66"/>
      <c r="BL44" s="66"/>
      <c r="BM44" s="62"/>
      <c r="BN44" s="69"/>
      <c r="BO44" s="62"/>
      <c r="BP44" s="32"/>
    </row>
    <row r="45" spans="2:68" x14ac:dyDescent="0.25">
      <c r="B45" s="54"/>
      <c r="C45" s="54"/>
      <c r="D45" s="54"/>
      <c r="E45" s="54"/>
      <c r="F45" s="72"/>
      <c r="G45" s="72"/>
      <c r="H45" s="33"/>
      <c r="I45" s="77"/>
      <c r="J45" s="51"/>
      <c r="O45" s="62"/>
      <c r="P45" s="62"/>
      <c r="S45" s="33"/>
      <c r="T45" s="33"/>
      <c r="U45" s="33"/>
      <c r="V45" s="33"/>
      <c r="W45" s="33"/>
      <c r="X45" s="33"/>
      <c r="Y45" s="33"/>
      <c r="Z45" s="33"/>
      <c r="AA45" s="32"/>
      <c r="AB45" s="63"/>
      <c r="AC45" s="28"/>
      <c r="AD45" s="4"/>
      <c r="AE45" s="63"/>
      <c r="AF45" s="28"/>
      <c r="AG45" s="4"/>
      <c r="AH45" s="62"/>
      <c r="AI45" s="27"/>
      <c r="AJ45" s="27"/>
      <c r="AK45" s="27"/>
      <c r="AL45" s="62"/>
      <c r="AM45" s="27"/>
      <c r="AN45" s="27"/>
      <c r="AO45" s="27"/>
      <c r="AP45" s="62"/>
      <c r="AQ45" s="4"/>
      <c r="AR45" s="4"/>
      <c r="AS45" s="62"/>
      <c r="AT45" s="64"/>
      <c r="AU45" s="62"/>
      <c r="AV45" s="65"/>
      <c r="AW45" s="66"/>
      <c r="AX45" s="67"/>
      <c r="AY45" s="62"/>
      <c r="AZ45" s="66"/>
      <c r="BA45" s="66"/>
      <c r="BB45" s="66"/>
      <c r="BC45" s="27"/>
      <c r="BD45" s="62"/>
      <c r="BE45" s="66"/>
      <c r="BF45" s="66"/>
      <c r="BG45" s="67"/>
      <c r="BH45" s="62"/>
      <c r="BI45" s="66"/>
      <c r="BJ45" s="68"/>
      <c r="BK45" s="66"/>
      <c r="BL45" s="66"/>
      <c r="BM45" s="62"/>
      <c r="BN45" s="69"/>
      <c r="BO45" s="62"/>
      <c r="BP45" s="32"/>
    </row>
    <row r="46" spans="2:68" x14ac:dyDescent="0.25">
      <c r="B46" s="54"/>
      <c r="C46" s="54"/>
      <c r="D46" s="54"/>
      <c r="E46" s="54"/>
      <c r="F46" s="72"/>
      <c r="G46" s="72"/>
      <c r="H46" s="33"/>
      <c r="I46" s="77"/>
      <c r="J46" s="51"/>
      <c r="O46" s="62"/>
      <c r="P46" s="62"/>
      <c r="S46" s="33"/>
      <c r="T46" s="33"/>
      <c r="U46" s="33"/>
      <c r="V46" s="33"/>
      <c r="W46" s="33"/>
      <c r="X46" s="33"/>
      <c r="Y46" s="33"/>
      <c r="Z46" s="33"/>
      <c r="AA46" s="32"/>
      <c r="AB46" s="63"/>
      <c r="AC46" s="28"/>
      <c r="AD46" s="4"/>
      <c r="AE46" s="63"/>
      <c r="AF46" s="28"/>
      <c r="AG46" s="4"/>
      <c r="AH46" s="62"/>
      <c r="AI46" s="27"/>
      <c r="AJ46" s="27"/>
      <c r="AK46" s="27"/>
      <c r="AL46" s="62"/>
      <c r="AM46" s="27"/>
      <c r="AN46" s="27"/>
      <c r="AO46" s="27"/>
      <c r="AP46" s="62"/>
      <c r="AQ46" s="4"/>
      <c r="AR46" s="4"/>
      <c r="AS46" s="62"/>
      <c r="AT46" s="64"/>
      <c r="AU46" s="62"/>
      <c r="AV46" s="65"/>
      <c r="AW46" s="66"/>
      <c r="AX46" s="67"/>
      <c r="AY46" s="62"/>
      <c r="AZ46" s="66"/>
      <c r="BA46" s="66"/>
      <c r="BB46" s="66"/>
      <c r="BC46" s="27"/>
      <c r="BD46" s="62"/>
      <c r="BE46" s="66"/>
      <c r="BF46" s="66"/>
      <c r="BG46" s="67"/>
      <c r="BH46" s="62"/>
      <c r="BI46" s="66"/>
      <c r="BJ46" s="68"/>
      <c r="BK46" s="66"/>
      <c r="BL46" s="66"/>
      <c r="BM46" s="62"/>
      <c r="BN46" s="69"/>
      <c r="BO46" s="62"/>
      <c r="BP46" s="32"/>
    </row>
    <row r="47" spans="2:68" x14ac:dyDescent="0.25">
      <c r="B47" s="54"/>
      <c r="C47" s="54"/>
      <c r="D47" s="54"/>
      <c r="E47" s="54"/>
      <c r="F47" s="72"/>
      <c r="G47" s="72"/>
      <c r="H47" s="33"/>
      <c r="I47" s="77"/>
      <c r="J47" s="51"/>
      <c r="O47" s="62"/>
      <c r="P47" s="62"/>
      <c r="S47" s="33"/>
      <c r="T47" s="33"/>
      <c r="U47" s="33"/>
      <c r="V47" s="33"/>
      <c r="W47" s="33"/>
      <c r="X47" s="33"/>
      <c r="Y47" s="33"/>
      <c r="Z47" s="33"/>
      <c r="AA47" s="32"/>
      <c r="AB47" s="63"/>
      <c r="AC47" s="28"/>
      <c r="AD47" s="4"/>
      <c r="AE47" s="63"/>
      <c r="AF47" s="28"/>
      <c r="AG47" s="4"/>
      <c r="AH47" s="62"/>
      <c r="AI47" s="27"/>
      <c r="AJ47" s="27"/>
      <c r="AK47" s="27"/>
      <c r="AL47" s="62"/>
      <c r="AM47" s="27"/>
      <c r="AN47" s="27"/>
      <c r="AO47" s="27"/>
      <c r="AP47" s="62"/>
      <c r="AQ47" s="4"/>
      <c r="AR47" s="4"/>
      <c r="AS47" s="62"/>
      <c r="AT47" s="64"/>
      <c r="AU47" s="62"/>
      <c r="AV47" s="65"/>
      <c r="AW47" s="66"/>
      <c r="AX47" s="67"/>
      <c r="AY47" s="62"/>
      <c r="AZ47" s="66"/>
      <c r="BA47" s="66"/>
      <c r="BB47" s="66"/>
      <c r="BC47" s="27"/>
      <c r="BD47" s="62"/>
      <c r="BE47" s="66"/>
      <c r="BF47" s="66"/>
      <c r="BG47" s="67"/>
      <c r="BH47" s="62"/>
      <c r="BI47" s="66"/>
      <c r="BJ47" s="68"/>
      <c r="BK47" s="66"/>
      <c r="BL47" s="66"/>
      <c r="BM47" s="62"/>
      <c r="BN47" s="69"/>
      <c r="BO47" s="62"/>
      <c r="BP47" s="32"/>
    </row>
    <row r="48" spans="2:68" x14ac:dyDescent="0.25">
      <c r="B48" s="54"/>
      <c r="C48" s="54"/>
      <c r="D48" s="54"/>
      <c r="E48" s="54"/>
      <c r="F48" s="72"/>
      <c r="G48" s="72"/>
      <c r="H48" s="33"/>
      <c r="I48" s="77"/>
      <c r="J48" s="51"/>
      <c r="O48" s="62"/>
      <c r="P48" s="62"/>
      <c r="S48" s="33"/>
      <c r="T48" s="33"/>
      <c r="U48" s="33"/>
      <c r="V48" s="33"/>
      <c r="W48" s="33"/>
      <c r="X48" s="33"/>
      <c r="Y48" s="33"/>
      <c r="Z48" s="33"/>
      <c r="AA48" s="32"/>
      <c r="AB48" s="63"/>
      <c r="AC48" s="28"/>
      <c r="AD48" s="4"/>
      <c r="AE48" s="63"/>
      <c r="AF48" s="28"/>
      <c r="AG48" s="4"/>
      <c r="AH48" s="62"/>
      <c r="AI48" s="27"/>
      <c r="AJ48" s="27"/>
      <c r="AK48" s="27"/>
      <c r="AL48" s="62"/>
      <c r="AM48" s="27"/>
      <c r="AN48" s="27"/>
      <c r="AO48" s="27"/>
      <c r="AP48" s="62"/>
      <c r="AQ48" s="4"/>
      <c r="AR48" s="4"/>
      <c r="AS48" s="62"/>
      <c r="AT48" s="64"/>
      <c r="AU48" s="62"/>
      <c r="AV48" s="65"/>
      <c r="AW48" s="66"/>
      <c r="AX48" s="67"/>
      <c r="AY48" s="62"/>
      <c r="AZ48" s="66"/>
      <c r="BA48" s="66"/>
      <c r="BB48" s="66"/>
      <c r="BC48" s="27"/>
      <c r="BD48" s="62"/>
      <c r="BE48" s="66"/>
      <c r="BF48" s="66"/>
      <c r="BG48" s="67"/>
      <c r="BH48" s="62"/>
      <c r="BI48" s="66"/>
      <c r="BJ48" s="68"/>
      <c r="BK48" s="66"/>
      <c r="BL48" s="66"/>
      <c r="BM48" s="62"/>
      <c r="BN48" s="69"/>
      <c r="BO48" s="62"/>
      <c r="BP48" s="32"/>
    </row>
    <row r="49" spans="2:68" x14ac:dyDescent="0.25">
      <c r="B49" s="54"/>
      <c r="C49" s="54"/>
      <c r="D49" s="54"/>
      <c r="E49" s="54"/>
      <c r="F49" s="72"/>
      <c r="G49" s="72"/>
      <c r="H49" s="33"/>
      <c r="I49" s="77"/>
      <c r="J49" s="51"/>
      <c r="O49" s="62"/>
      <c r="P49" s="62"/>
      <c r="S49" s="33"/>
      <c r="T49" s="33"/>
      <c r="U49" s="33"/>
      <c r="V49" s="33"/>
      <c r="W49" s="33"/>
      <c r="X49" s="33"/>
      <c r="Y49" s="33"/>
      <c r="Z49" s="33"/>
      <c r="AA49" s="32"/>
      <c r="AB49" s="63"/>
      <c r="AC49" s="28"/>
      <c r="AD49" s="4"/>
      <c r="AE49" s="63"/>
      <c r="AF49" s="28"/>
      <c r="AG49" s="4"/>
      <c r="AH49" s="62"/>
      <c r="AI49" s="27"/>
      <c r="AJ49" s="27"/>
      <c r="AK49" s="27"/>
      <c r="AL49" s="62"/>
      <c r="AM49" s="27"/>
      <c r="AN49" s="27"/>
      <c r="AO49" s="27"/>
      <c r="AP49" s="62"/>
      <c r="AQ49" s="4"/>
      <c r="AR49" s="4"/>
      <c r="AS49" s="62"/>
      <c r="AT49" s="64"/>
      <c r="AU49" s="62"/>
      <c r="AV49" s="65"/>
      <c r="AW49" s="66"/>
      <c r="AX49" s="67"/>
      <c r="AY49" s="62"/>
      <c r="AZ49" s="66"/>
      <c r="BA49" s="66"/>
      <c r="BB49" s="66"/>
      <c r="BC49" s="27"/>
      <c r="BD49" s="62"/>
      <c r="BE49" s="66"/>
      <c r="BF49" s="66"/>
      <c r="BG49" s="67"/>
      <c r="BH49" s="62"/>
      <c r="BI49" s="66"/>
      <c r="BJ49" s="68"/>
      <c r="BK49" s="66"/>
      <c r="BL49" s="66"/>
      <c r="BM49" s="62"/>
      <c r="BN49" s="69"/>
      <c r="BO49" s="62"/>
      <c r="BP49" s="32"/>
    </row>
    <row r="50" spans="2:68" x14ac:dyDescent="0.25">
      <c r="B50" s="54"/>
      <c r="C50" s="54"/>
      <c r="D50" s="54"/>
      <c r="E50" s="54"/>
      <c r="F50" s="72"/>
      <c r="G50" s="72"/>
      <c r="H50" s="33"/>
      <c r="I50" s="77"/>
      <c r="J50" s="51"/>
      <c r="O50" s="62"/>
      <c r="P50" s="62"/>
      <c r="S50" s="33"/>
      <c r="T50" s="33"/>
      <c r="U50" s="33"/>
      <c r="V50" s="33"/>
      <c r="W50" s="33"/>
      <c r="X50" s="33"/>
      <c r="Y50" s="33"/>
      <c r="Z50" s="33"/>
      <c r="AA50" s="32"/>
      <c r="AB50" s="63"/>
      <c r="AC50" s="28"/>
      <c r="AD50" s="4"/>
      <c r="AE50" s="63"/>
      <c r="AF50" s="28"/>
      <c r="AG50" s="4"/>
      <c r="AH50" s="62"/>
      <c r="AI50" s="27"/>
      <c r="AJ50" s="27"/>
      <c r="AK50" s="27"/>
      <c r="AL50" s="62"/>
      <c r="AM50" s="27"/>
      <c r="AN50" s="27"/>
      <c r="AO50" s="27"/>
      <c r="AP50" s="62"/>
      <c r="AQ50" s="4"/>
      <c r="AR50" s="4"/>
      <c r="AS50" s="62"/>
      <c r="AT50" s="64"/>
      <c r="AU50" s="62"/>
      <c r="AV50" s="65"/>
      <c r="AW50" s="66"/>
      <c r="AX50" s="67"/>
      <c r="AY50" s="62"/>
      <c r="AZ50" s="66"/>
      <c r="BA50" s="66"/>
      <c r="BB50" s="66"/>
      <c r="BC50" s="27"/>
      <c r="BD50" s="62"/>
      <c r="BE50" s="66"/>
      <c r="BF50" s="66"/>
      <c r="BG50" s="67"/>
      <c r="BH50" s="62"/>
      <c r="BI50" s="66"/>
      <c r="BJ50" s="68"/>
      <c r="BK50" s="66"/>
      <c r="BL50" s="66"/>
      <c r="BM50" s="62"/>
      <c r="BN50" s="69"/>
      <c r="BO50" s="62"/>
      <c r="BP50" s="32"/>
    </row>
    <row r="51" spans="2:68" x14ac:dyDescent="0.25">
      <c r="B51" s="54"/>
      <c r="C51" s="54"/>
      <c r="D51" s="54"/>
      <c r="E51" s="54"/>
      <c r="F51" s="72"/>
      <c r="G51" s="72"/>
      <c r="H51" s="33"/>
      <c r="I51" s="77"/>
      <c r="J51" s="51"/>
      <c r="O51" s="62"/>
      <c r="P51" s="62"/>
      <c r="S51" s="33"/>
      <c r="T51" s="33"/>
      <c r="U51" s="33"/>
      <c r="V51" s="33"/>
      <c r="W51" s="33"/>
      <c r="X51" s="33"/>
      <c r="Y51" s="33"/>
      <c r="Z51" s="33"/>
      <c r="AA51" s="32"/>
      <c r="AB51" s="63"/>
      <c r="AC51" s="28"/>
      <c r="AD51" s="4"/>
      <c r="AE51" s="63"/>
      <c r="AF51" s="28"/>
      <c r="AG51" s="4"/>
      <c r="AH51" s="62"/>
      <c r="AI51" s="27"/>
      <c r="AJ51" s="27"/>
      <c r="AK51" s="27"/>
      <c r="AL51" s="62"/>
      <c r="AM51" s="27"/>
      <c r="AN51" s="27"/>
      <c r="AO51" s="27"/>
      <c r="AP51" s="62"/>
      <c r="AQ51" s="4"/>
      <c r="AR51" s="4"/>
      <c r="AS51" s="62"/>
      <c r="AT51" s="64"/>
      <c r="AU51" s="62"/>
      <c r="AV51" s="65"/>
      <c r="AW51" s="66"/>
      <c r="AX51" s="67"/>
      <c r="AY51" s="62"/>
      <c r="AZ51" s="66"/>
      <c r="BA51" s="66"/>
      <c r="BB51" s="66"/>
      <c r="BC51" s="27"/>
      <c r="BD51" s="62"/>
      <c r="BE51" s="66"/>
      <c r="BF51" s="66"/>
      <c r="BG51" s="67"/>
      <c r="BH51" s="62"/>
      <c r="BI51" s="66"/>
      <c r="BJ51" s="68"/>
      <c r="BK51" s="66"/>
      <c r="BL51" s="66"/>
      <c r="BM51" s="62"/>
      <c r="BN51" s="69"/>
      <c r="BO51" s="62"/>
      <c r="BP51" s="32"/>
    </row>
    <row r="52" spans="2:68" x14ac:dyDescent="0.25">
      <c r="B52" s="54"/>
      <c r="C52" s="54"/>
      <c r="D52" s="54"/>
      <c r="E52" s="54"/>
      <c r="F52" s="72"/>
      <c r="G52" s="72"/>
      <c r="H52" s="33"/>
      <c r="I52" s="77"/>
      <c r="J52" s="51"/>
      <c r="O52" s="62"/>
      <c r="P52" s="62"/>
      <c r="S52" s="33"/>
      <c r="T52" s="33"/>
      <c r="U52" s="33"/>
      <c r="V52" s="33"/>
      <c r="W52" s="33"/>
      <c r="X52" s="33"/>
      <c r="Y52" s="33"/>
      <c r="Z52" s="33"/>
      <c r="AA52" s="32"/>
      <c r="AB52" s="63"/>
      <c r="AC52" s="28"/>
      <c r="AD52" s="4"/>
      <c r="AE52" s="63"/>
      <c r="AF52" s="28"/>
      <c r="AG52" s="4"/>
      <c r="AH52" s="62"/>
      <c r="AI52" s="27"/>
      <c r="AJ52" s="27"/>
      <c r="AK52" s="27"/>
      <c r="AL52" s="62"/>
      <c r="AM52" s="27"/>
      <c r="AN52" s="27"/>
      <c r="AO52" s="27"/>
      <c r="AP52" s="62"/>
      <c r="AQ52" s="4"/>
      <c r="AR52" s="4"/>
      <c r="AS52" s="62"/>
      <c r="AT52" s="64"/>
      <c r="AU52" s="62"/>
      <c r="AV52" s="65"/>
      <c r="AW52" s="66"/>
      <c r="AX52" s="67"/>
      <c r="AY52" s="62"/>
      <c r="AZ52" s="66"/>
      <c r="BA52" s="66"/>
      <c r="BB52" s="66"/>
      <c r="BC52" s="27"/>
      <c r="BD52" s="62"/>
      <c r="BE52" s="66"/>
      <c r="BF52" s="66"/>
      <c r="BG52" s="67"/>
      <c r="BH52" s="62"/>
      <c r="BI52" s="66"/>
      <c r="BJ52" s="68"/>
      <c r="BK52" s="66"/>
      <c r="BL52" s="66"/>
      <c r="BM52" s="62"/>
      <c r="BN52" s="69"/>
      <c r="BO52" s="62"/>
      <c r="BP52" s="32"/>
    </row>
    <row r="53" spans="2:68" x14ac:dyDescent="0.25">
      <c r="B53" s="54"/>
      <c r="C53" s="54"/>
      <c r="D53" s="54"/>
      <c r="E53" s="54"/>
      <c r="F53" s="72"/>
      <c r="G53" s="72"/>
      <c r="H53" s="33"/>
      <c r="I53" s="77"/>
      <c r="J53" s="51"/>
      <c r="O53" s="62"/>
      <c r="P53" s="62"/>
      <c r="S53" s="33"/>
      <c r="T53" s="33"/>
      <c r="U53" s="33"/>
      <c r="V53" s="33"/>
      <c r="W53" s="33"/>
      <c r="X53" s="33"/>
      <c r="Y53" s="33"/>
      <c r="Z53" s="33"/>
      <c r="AA53" s="32"/>
      <c r="AB53" s="63"/>
      <c r="AC53" s="28"/>
      <c r="AD53" s="4"/>
      <c r="AE53" s="63"/>
      <c r="AF53" s="28"/>
      <c r="AG53" s="4"/>
      <c r="AH53" s="62"/>
      <c r="AI53" s="27"/>
      <c r="AJ53" s="27"/>
      <c r="AK53" s="27"/>
      <c r="AL53" s="62"/>
      <c r="AM53" s="27"/>
      <c r="AN53" s="27"/>
      <c r="AO53" s="27"/>
      <c r="AP53" s="62"/>
      <c r="AQ53" s="4"/>
      <c r="AR53" s="4"/>
      <c r="AS53" s="62"/>
      <c r="AT53" s="64"/>
      <c r="AU53" s="62"/>
      <c r="AV53" s="65"/>
      <c r="AW53" s="66"/>
      <c r="AX53" s="67"/>
      <c r="AY53" s="62"/>
      <c r="AZ53" s="66"/>
      <c r="BA53" s="66"/>
      <c r="BB53" s="66"/>
      <c r="BC53" s="27"/>
      <c r="BD53" s="62"/>
      <c r="BE53" s="66"/>
      <c r="BF53" s="66"/>
      <c r="BG53" s="67"/>
      <c r="BH53" s="62"/>
      <c r="BI53" s="66"/>
      <c r="BJ53" s="68"/>
      <c r="BK53" s="66"/>
      <c r="BL53" s="66"/>
      <c r="BM53" s="62"/>
      <c r="BN53" s="69"/>
      <c r="BO53" s="62"/>
      <c r="BP53" s="32"/>
    </row>
    <row r="54" spans="2:68" x14ac:dyDescent="0.25">
      <c r="B54" s="54"/>
      <c r="C54" s="54"/>
      <c r="D54" s="54"/>
      <c r="E54" s="54"/>
      <c r="F54" s="72"/>
      <c r="G54" s="72"/>
      <c r="H54" s="33"/>
      <c r="I54" s="77"/>
      <c r="J54" s="51"/>
      <c r="O54" s="62"/>
      <c r="P54" s="62"/>
      <c r="S54" s="33"/>
      <c r="T54" s="33"/>
      <c r="U54" s="33"/>
      <c r="V54" s="33"/>
      <c r="W54" s="33"/>
      <c r="X54" s="33"/>
      <c r="Y54" s="33"/>
      <c r="Z54" s="33"/>
      <c r="AA54" s="32"/>
      <c r="AB54" s="63"/>
      <c r="AC54" s="28"/>
      <c r="AD54" s="4"/>
      <c r="AE54" s="63"/>
      <c r="AF54" s="28"/>
      <c r="AG54" s="4"/>
      <c r="AH54" s="62"/>
      <c r="AI54" s="27"/>
      <c r="AJ54" s="27"/>
      <c r="AK54" s="27"/>
      <c r="AL54" s="62"/>
      <c r="AM54" s="27"/>
      <c r="AN54" s="27"/>
      <c r="AO54" s="27"/>
      <c r="AP54" s="62"/>
      <c r="AQ54" s="4"/>
      <c r="AR54" s="4"/>
      <c r="AS54" s="62"/>
      <c r="AT54" s="64"/>
      <c r="AU54" s="62"/>
      <c r="AV54" s="65"/>
      <c r="AW54" s="66"/>
      <c r="AX54" s="67"/>
      <c r="AY54" s="62"/>
      <c r="AZ54" s="66"/>
      <c r="BA54" s="66"/>
      <c r="BB54" s="66"/>
      <c r="BC54" s="27"/>
      <c r="BD54" s="62"/>
      <c r="BE54" s="66"/>
      <c r="BF54" s="66"/>
      <c r="BG54" s="67"/>
      <c r="BH54" s="62"/>
      <c r="BI54" s="66"/>
      <c r="BJ54" s="68"/>
      <c r="BK54" s="66"/>
      <c r="BL54" s="66"/>
      <c r="BM54" s="62"/>
      <c r="BN54" s="69"/>
      <c r="BO54" s="62"/>
      <c r="BP54" s="32"/>
    </row>
    <row r="55" spans="2:68" x14ac:dyDescent="0.25">
      <c r="B55" s="54"/>
      <c r="C55" s="54"/>
      <c r="D55" s="54"/>
      <c r="E55" s="54"/>
      <c r="F55" s="72"/>
      <c r="G55" s="72"/>
      <c r="H55" s="33"/>
      <c r="I55" s="77"/>
      <c r="J55" s="51"/>
      <c r="O55" s="62"/>
      <c r="P55" s="62"/>
      <c r="S55" s="33"/>
      <c r="T55" s="33"/>
      <c r="U55" s="33"/>
      <c r="V55" s="33"/>
      <c r="W55" s="33"/>
      <c r="X55" s="33"/>
      <c r="Y55" s="33"/>
      <c r="Z55" s="33"/>
      <c r="AA55" s="32"/>
      <c r="AB55" s="63"/>
      <c r="AC55" s="28"/>
      <c r="AD55" s="4"/>
      <c r="AE55" s="63"/>
      <c r="AF55" s="28"/>
      <c r="AG55" s="4"/>
      <c r="AH55" s="62"/>
      <c r="AI55" s="27"/>
      <c r="AJ55" s="27"/>
      <c r="AK55" s="27"/>
      <c r="AL55" s="62"/>
      <c r="AM55" s="27"/>
      <c r="AN55" s="27"/>
      <c r="AO55" s="27"/>
      <c r="AP55" s="62"/>
      <c r="AQ55" s="4"/>
      <c r="AR55" s="4"/>
      <c r="AS55" s="62"/>
      <c r="AT55" s="64"/>
      <c r="AU55" s="62"/>
      <c r="AV55" s="65"/>
      <c r="AW55" s="66"/>
      <c r="AX55" s="67"/>
      <c r="AY55" s="62"/>
      <c r="AZ55" s="66"/>
      <c r="BA55" s="66"/>
      <c r="BB55" s="66"/>
      <c r="BC55" s="27"/>
      <c r="BD55" s="62"/>
      <c r="BE55" s="66"/>
      <c r="BF55" s="66"/>
      <c r="BG55" s="67"/>
      <c r="BH55" s="62"/>
      <c r="BI55" s="66"/>
      <c r="BJ55" s="68"/>
      <c r="BK55" s="66"/>
      <c r="BL55" s="66"/>
      <c r="BM55" s="62"/>
      <c r="BN55" s="69"/>
      <c r="BO55" s="62"/>
      <c r="BP55" s="32"/>
    </row>
    <row r="56" spans="2:68" x14ac:dyDescent="0.25">
      <c r="B56" s="54"/>
      <c r="C56" s="54"/>
      <c r="D56" s="54"/>
      <c r="E56" s="54"/>
      <c r="F56" s="72"/>
      <c r="G56" s="72"/>
      <c r="H56" s="33"/>
      <c r="I56" s="77"/>
      <c r="J56" s="51"/>
      <c r="O56" s="62"/>
      <c r="P56" s="62"/>
      <c r="S56" s="33"/>
      <c r="T56" s="33"/>
      <c r="U56" s="33"/>
      <c r="V56" s="33"/>
      <c r="W56" s="33"/>
      <c r="X56" s="33"/>
      <c r="Y56" s="33"/>
      <c r="Z56" s="33"/>
      <c r="AA56" s="32"/>
      <c r="AB56" s="63"/>
      <c r="AC56" s="28"/>
      <c r="AD56" s="4"/>
      <c r="AE56" s="63"/>
      <c r="AF56" s="28"/>
      <c r="AG56" s="4"/>
      <c r="AH56" s="62"/>
      <c r="AI56" s="27"/>
      <c r="AJ56" s="27"/>
      <c r="AK56" s="27"/>
      <c r="AL56" s="62"/>
      <c r="AM56" s="27"/>
      <c r="AN56" s="27"/>
      <c r="AO56" s="27"/>
      <c r="AP56" s="62"/>
      <c r="AQ56" s="4"/>
      <c r="AR56" s="4"/>
      <c r="AS56" s="62"/>
      <c r="AT56" s="64"/>
      <c r="AU56" s="62"/>
      <c r="AV56" s="65"/>
      <c r="AW56" s="66"/>
      <c r="AX56" s="67"/>
      <c r="AY56" s="62"/>
      <c r="AZ56" s="66"/>
      <c r="BA56" s="66"/>
      <c r="BB56" s="66"/>
      <c r="BC56" s="27"/>
      <c r="BD56" s="62"/>
      <c r="BE56" s="66"/>
      <c r="BF56" s="66"/>
      <c r="BG56" s="67"/>
      <c r="BH56" s="62"/>
      <c r="BI56" s="66"/>
      <c r="BJ56" s="68"/>
      <c r="BK56" s="66"/>
      <c r="BL56" s="66"/>
      <c r="BM56" s="62"/>
      <c r="BN56" s="69"/>
      <c r="BO56" s="62"/>
      <c r="BP56" s="32"/>
    </row>
    <row r="57" spans="2:68" x14ac:dyDescent="0.25">
      <c r="B57" s="54"/>
      <c r="C57" s="54"/>
      <c r="D57" s="54"/>
      <c r="E57" s="54"/>
      <c r="F57" s="72"/>
      <c r="G57" s="72"/>
      <c r="H57" s="33"/>
      <c r="I57" s="77"/>
      <c r="J57" s="51"/>
      <c r="O57" s="62"/>
      <c r="P57" s="62"/>
      <c r="S57" s="33"/>
      <c r="T57" s="33"/>
      <c r="U57" s="33"/>
      <c r="V57" s="33"/>
      <c r="W57" s="33"/>
      <c r="X57" s="33"/>
      <c r="Y57" s="33"/>
      <c r="Z57" s="33"/>
      <c r="AA57" s="32"/>
      <c r="AB57" s="63"/>
      <c r="AC57" s="28"/>
      <c r="AD57" s="4"/>
      <c r="AE57" s="63"/>
      <c r="AF57" s="28"/>
      <c r="AG57" s="4"/>
      <c r="AH57" s="62"/>
      <c r="AI57" s="27"/>
      <c r="AJ57" s="27"/>
      <c r="AK57" s="27"/>
      <c r="AL57" s="62"/>
      <c r="AM57" s="27"/>
      <c r="AN57" s="27"/>
      <c r="AO57" s="27"/>
      <c r="AP57" s="62"/>
      <c r="AQ57" s="4"/>
      <c r="AR57" s="4"/>
      <c r="AS57" s="62"/>
      <c r="AT57" s="64"/>
      <c r="AU57" s="62"/>
      <c r="AV57" s="65"/>
      <c r="AW57" s="66"/>
      <c r="AX57" s="67"/>
      <c r="AY57" s="62"/>
      <c r="AZ57" s="66"/>
      <c r="BA57" s="66"/>
      <c r="BB57" s="66"/>
      <c r="BC57" s="27"/>
      <c r="BD57" s="62"/>
      <c r="BE57" s="66"/>
      <c r="BF57" s="66"/>
      <c r="BG57" s="67"/>
      <c r="BH57" s="62"/>
      <c r="BI57" s="66"/>
      <c r="BJ57" s="68"/>
      <c r="BK57" s="66"/>
      <c r="BL57" s="66"/>
      <c r="BM57" s="62"/>
      <c r="BN57" s="69"/>
      <c r="BO57" s="62"/>
      <c r="BP57" s="32"/>
    </row>
    <row r="58" spans="2:68" x14ac:dyDescent="0.25">
      <c r="B58" s="54"/>
      <c r="C58" s="54"/>
      <c r="D58" s="54"/>
      <c r="E58" s="54"/>
      <c r="F58" s="72"/>
      <c r="G58" s="72"/>
      <c r="H58" s="33"/>
      <c r="I58" s="77"/>
      <c r="J58" s="51"/>
      <c r="O58" s="62"/>
      <c r="P58" s="62"/>
      <c r="S58" s="33"/>
      <c r="T58" s="33"/>
      <c r="U58" s="33"/>
      <c r="V58" s="33"/>
      <c r="W58" s="33"/>
      <c r="X58" s="33"/>
      <c r="Y58" s="33"/>
      <c r="Z58" s="33"/>
      <c r="AA58" s="32"/>
      <c r="AB58" s="63"/>
      <c r="AC58" s="28"/>
      <c r="AD58" s="4"/>
      <c r="AE58" s="63"/>
      <c r="AF58" s="28"/>
      <c r="AG58" s="4"/>
      <c r="AH58" s="62"/>
      <c r="AI58" s="27"/>
      <c r="AJ58" s="27"/>
      <c r="AK58" s="27"/>
      <c r="AL58" s="62"/>
      <c r="AM58" s="27"/>
      <c r="AN58" s="27"/>
      <c r="AO58" s="27"/>
      <c r="AP58" s="62"/>
      <c r="AQ58" s="4"/>
      <c r="AR58" s="4"/>
      <c r="AS58" s="62"/>
      <c r="AT58" s="64"/>
      <c r="AU58" s="62"/>
      <c r="AV58" s="65"/>
      <c r="AW58" s="66"/>
      <c r="AX58" s="67"/>
      <c r="AY58" s="62"/>
      <c r="AZ58" s="66"/>
      <c r="BA58" s="66"/>
      <c r="BB58" s="66"/>
      <c r="BC58" s="27"/>
      <c r="BD58" s="62"/>
      <c r="BE58" s="66"/>
      <c r="BF58" s="66"/>
      <c r="BG58" s="67"/>
      <c r="BH58" s="62"/>
      <c r="BI58" s="66"/>
      <c r="BJ58" s="68"/>
      <c r="BK58" s="66"/>
      <c r="BL58" s="66"/>
      <c r="BM58" s="62"/>
      <c r="BN58" s="69"/>
      <c r="BO58" s="62"/>
      <c r="BP58" s="32"/>
    </row>
    <row r="59" spans="2:68" x14ac:dyDescent="0.25">
      <c r="B59" s="54"/>
      <c r="C59" s="54"/>
      <c r="D59" s="54"/>
      <c r="E59" s="54"/>
      <c r="F59" s="72"/>
      <c r="G59" s="72"/>
      <c r="H59" s="33"/>
      <c r="I59" s="77"/>
      <c r="J59" s="51"/>
      <c r="O59" s="62"/>
      <c r="P59" s="62"/>
      <c r="S59" s="33"/>
      <c r="T59" s="33"/>
      <c r="U59" s="33"/>
      <c r="V59" s="33"/>
      <c r="W59" s="33"/>
      <c r="X59" s="33"/>
      <c r="Y59" s="33"/>
      <c r="Z59" s="33"/>
      <c r="AA59" s="32"/>
      <c r="AB59" s="63"/>
      <c r="AC59" s="28"/>
      <c r="AD59" s="4"/>
      <c r="AE59" s="63"/>
      <c r="AF59" s="28"/>
      <c r="AG59" s="4"/>
      <c r="AH59" s="62"/>
      <c r="AI59" s="27"/>
      <c r="AJ59" s="27"/>
      <c r="AK59" s="27"/>
      <c r="AL59" s="62"/>
      <c r="AM59" s="27"/>
      <c r="AN59" s="27"/>
      <c r="AO59" s="27"/>
      <c r="AP59" s="62"/>
      <c r="AQ59" s="4"/>
      <c r="AR59" s="4"/>
      <c r="AS59" s="62"/>
      <c r="AT59" s="64"/>
      <c r="AU59" s="62"/>
      <c r="AV59" s="65"/>
      <c r="AW59" s="66"/>
      <c r="AX59" s="67"/>
      <c r="AY59" s="62"/>
      <c r="AZ59" s="66"/>
      <c r="BA59" s="66"/>
      <c r="BB59" s="66"/>
      <c r="BC59" s="27"/>
      <c r="BD59" s="62"/>
      <c r="BE59" s="66"/>
      <c r="BF59" s="66"/>
      <c r="BG59" s="67"/>
      <c r="BH59" s="62"/>
      <c r="BI59" s="66"/>
      <c r="BJ59" s="68"/>
      <c r="BK59" s="66"/>
      <c r="BL59" s="66"/>
      <c r="BM59" s="62"/>
      <c r="BN59" s="69"/>
      <c r="BO59" s="62"/>
      <c r="BP59" s="32"/>
    </row>
    <row r="60" spans="2:68" x14ac:dyDescent="0.25">
      <c r="B60" s="54"/>
      <c r="C60" s="54"/>
      <c r="D60" s="54"/>
      <c r="E60" s="54"/>
      <c r="F60" s="72"/>
      <c r="G60" s="72"/>
      <c r="H60" s="33"/>
      <c r="I60" s="77"/>
      <c r="J60" s="51"/>
      <c r="O60" s="62"/>
      <c r="P60" s="62"/>
      <c r="S60" s="33"/>
      <c r="T60" s="33"/>
      <c r="U60" s="33"/>
      <c r="V60" s="33"/>
      <c r="W60" s="33"/>
      <c r="X60" s="33"/>
      <c r="Y60" s="33"/>
      <c r="Z60" s="33"/>
      <c r="AA60" s="32"/>
      <c r="AB60" s="63"/>
      <c r="AC60" s="28"/>
      <c r="AD60" s="4"/>
      <c r="AE60" s="63"/>
      <c r="AF60" s="28"/>
      <c r="AG60" s="4"/>
      <c r="AH60" s="62"/>
      <c r="AI60" s="27"/>
      <c r="AJ60" s="27"/>
      <c r="AK60" s="27"/>
      <c r="AL60" s="62"/>
      <c r="AM60" s="27"/>
      <c r="AN60" s="27"/>
      <c r="AO60" s="27"/>
      <c r="AP60" s="62"/>
      <c r="AQ60" s="4"/>
      <c r="AR60" s="4"/>
      <c r="AS60" s="62"/>
      <c r="AT60" s="64"/>
      <c r="AU60" s="62"/>
      <c r="AV60" s="65"/>
      <c r="AW60" s="66"/>
      <c r="AX60" s="67"/>
      <c r="AY60" s="62"/>
      <c r="AZ60" s="66"/>
      <c r="BA60" s="66"/>
      <c r="BB60" s="66"/>
      <c r="BC60" s="27"/>
      <c r="BD60" s="62"/>
      <c r="BE60" s="66"/>
      <c r="BF60" s="66"/>
      <c r="BG60" s="67"/>
      <c r="BH60" s="62"/>
      <c r="BI60" s="66"/>
      <c r="BJ60" s="68"/>
      <c r="BK60" s="66"/>
      <c r="BL60" s="66"/>
      <c r="BM60" s="62"/>
      <c r="BN60" s="69"/>
      <c r="BO60" s="62"/>
      <c r="BP60" s="32"/>
    </row>
    <row r="61" spans="2:68" x14ac:dyDescent="0.25">
      <c r="B61" s="54"/>
      <c r="C61" s="54"/>
      <c r="D61" s="54"/>
      <c r="E61" s="54"/>
      <c r="F61" s="72"/>
      <c r="G61" s="72"/>
      <c r="H61" s="33"/>
      <c r="I61" s="77"/>
      <c r="J61" s="51"/>
      <c r="O61" s="62"/>
      <c r="P61" s="62"/>
      <c r="S61" s="33"/>
      <c r="T61" s="33"/>
      <c r="U61" s="33"/>
      <c r="V61" s="33"/>
      <c r="W61" s="33"/>
      <c r="X61" s="33"/>
      <c r="Y61" s="33"/>
      <c r="Z61" s="33"/>
      <c r="AA61" s="32"/>
      <c r="AB61" s="63"/>
      <c r="AC61" s="28"/>
      <c r="AD61" s="4"/>
      <c r="AE61" s="63"/>
      <c r="AF61" s="28"/>
      <c r="AG61" s="4"/>
      <c r="AH61" s="62"/>
      <c r="AI61" s="27"/>
      <c r="AJ61" s="27"/>
      <c r="AK61" s="27"/>
      <c r="AL61" s="62"/>
      <c r="AM61" s="27"/>
      <c r="AN61" s="27"/>
      <c r="AO61" s="27"/>
      <c r="AP61" s="62"/>
      <c r="AQ61" s="4"/>
      <c r="AR61" s="4"/>
      <c r="AS61" s="62"/>
      <c r="AT61" s="64"/>
      <c r="AU61" s="62"/>
      <c r="AV61" s="65"/>
      <c r="AW61" s="66"/>
      <c r="AX61" s="67"/>
      <c r="AY61" s="62"/>
      <c r="AZ61" s="66"/>
      <c r="BA61" s="66"/>
      <c r="BB61" s="66"/>
      <c r="BC61" s="27"/>
      <c r="BD61" s="62"/>
      <c r="BE61" s="66"/>
      <c r="BF61" s="66"/>
      <c r="BG61" s="67"/>
      <c r="BH61" s="62"/>
      <c r="BI61" s="66"/>
      <c r="BJ61" s="68"/>
      <c r="BK61" s="66"/>
      <c r="BL61" s="66"/>
      <c r="BM61" s="62"/>
      <c r="BN61" s="69"/>
      <c r="BO61" s="62"/>
      <c r="BP61" s="32"/>
    </row>
    <row r="62" spans="2:68" x14ac:dyDescent="0.25">
      <c r="B62" s="54"/>
      <c r="C62" s="54"/>
      <c r="D62" s="54"/>
      <c r="E62" s="54"/>
      <c r="F62" s="72"/>
      <c r="G62" s="72"/>
      <c r="H62" s="33"/>
      <c r="I62" s="77"/>
      <c r="J62" s="51"/>
      <c r="O62" s="62"/>
      <c r="P62" s="62"/>
      <c r="S62" s="33"/>
      <c r="T62" s="33"/>
      <c r="U62" s="33"/>
      <c r="V62" s="33"/>
      <c r="W62" s="33"/>
      <c r="X62" s="33"/>
      <c r="Y62" s="33"/>
      <c r="Z62" s="33"/>
      <c r="AA62" s="32"/>
      <c r="AB62" s="63"/>
      <c r="AC62" s="28"/>
      <c r="AD62" s="4"/>
      <c r="AE62" s="63"/>
      <c r="AF62" s="28"/>
      <c r="AG62" s="4"/>
      <c r="AH62" s="62"/>
      <c r="AI62" s="27"/>
      <c r="AJ62" s="27"/>
      <c r="AK62" s="27"/>
      <c r="AL62" s="62"/>
      <c r="AM62" s="27"/>
      <c r="AN62" s="27"/>
      <c r="AO62" s="27"/>
      <c r="AP62" s="62"/>
      <c r="AQ62" s="4"/>
      <c r="AR62" s="4"/>
      <c r="AS62" s="62"/>
      <c r="AT62" s="64"/>
      <c r="AU62" s="62"/>
      <c r="AV62" s="65"/>
      <c r="AW62" s="66"/>
      <c r="AX62" s="67"/>
      <c r="AY62" s="62"/>
      <c r="AZ62" s="66"/>
      <c r="BA62" s="66"/>
      <c r="BB62" s="66"/>
      <c r="BC62" s="27"/>
      <c r="BD62" s="62"/>
      <c r="BE62" s="66"/>
      <c r="BF62" s="66"/>
      <c r="BG62" s="67"/>
      <c r="BH62" s="62"/>
      <c r="BI62" s="66"/>
      <c r="BJ62" s="68"/>
      <c r="BK62" s="66"/>
      <c r="BL62" s="66"/>
      <c r="BM62" s="62"/>
      <c r="BN62" s="69"/>
      <c r="BO62" s="62"/>
      <c r="BP62" s="32"/>
    </row>
    <row r="63" spans="2:68" x14ac:dyDescent="0.25">
      <c r="B63" s="81"/>
      <c r="C63" s="81"/>
      <c r="D63" s="54"/>
      <c r="E63" s="54"/>
      <c r="F63" s="80"/>
      <c r="G63" s="45"/>
      <c r="H63" s="33"/>
      <c r="I63" s="77"/>
      <c r="J63" s="51"/>
      <c r="O63" s="62"/>
      <c r="P63" s="62"/>
      <c r="S63" s="33"/>
      <c r="T63" s="33"/>
      <c r="U63" s="33"/>
      <c r="V63" s="33"/>
      <c r="W63" s="33"/>
      <c r="X63" s="33"/>
      <c r="Y63" s="33"/>
      <c r="Z63" s="33"/>
      <c r="AA63" s="32"/>
      <c r="AB63" s="63"/>
      <c r="AC63" s="28"/>
      <c r="AD63" s="4"/>
      <c r="AE63" s="63"/>
      <c r="AF63" s="28"/>
      <c r="AG63" s="4"/>
      <c r="AH63" s="62"/>
      <c r="AI63" s="27"/>
      <c r="AJ63" s="27"/>
      <c r="AK63" s="27"/>
      <c r="AL63" s="62"/>
      <c r="AM63" s="27"/>
      <c r="AN63" s="27"/>
      <c r="AO63" s="27"/>
      <c r="AP63" s="62"/>
      <c r="AQ63" s="4"/>
      <c r="AR63" s="4"/>
      <c r="AS63" s="62"/>
      <c r="AT63" s="64"/>
      <c r="AU63" s="62"/>
      <c r="AV63" s="65"/>
      <c r="AW63" s="66"/>
      <c r="AX63" s="67"/>
      <c r="AY63" s="62"/>
      <c r="AZ63" s="66"/>
      <c r="BA63" s="66"/>
      <c r="BB63" s="66"/>
      <c r="BC63" s="27"/>
      <c r="BD63" s="62"/>
      <c r="BE63" s="66"/>
      <c r="BF63" s="66"/>
      <c r="BG63" s="67"/>
      <c r="BH63" s="62"/>
      <c r="BI63" s="66"/>
      <c r="BJ63" s="68"/>
      <c r="BK63" s="66"/>
      <c r="BL63" s="66"/>
      <c r="BM63" s="62"/>
      <c r="BN63" s="69"/>
      <c r="BO63" s="62"/>
      <c r="BP63" s="32"/>
    </row>
    <row r="64" spans="2:68" x14ac:dyDescent="0.25">
      <c r="B64" s="81"/>
      <c r="C64" s="81"/>
      <c r="D64" s="54"/>
      <c r="E64" s="54"/>
      <c r="F64" s="80"/>
      <c r="G64" s="45"/>
      <c r="H64" s="33"/>
      <c r="I64" s="77"/>
      <c r="J64" s="51"/>
      <c r="O64" s="62"/>
      <c r="P64" s="62"/>
      <c r="S64" s="33"/>
      <c r="T64" s="33"/>
      <c r="U64" s="33"/>
      <c r="V64" s="33"/>
      <c r="W64" s="33"/>
      <c r="X64" s="33"/>
      <c r="Y64" s="33"/>
      <c r="Z64" s="33"/>
      <c r="AA64" s="32"/>
      <c r="AB64" s="63"/>
      <c r="AC64" s="28"/>
      <c r="AD64" s="4"/>
      <c r="AE64" s="63"/>
      <c r="AF64" s="28"/>
      <c r="AG64" s="4"/>
      <c r="AH64" s="62"/>
      <c r="AI64" s="27"/>
      <c r="AJ64" s="27"/>
      <c r="AK64" s="27"/>
      <c r="AL64" s="62"/>
      <c r="AM64" s="27"/>
      <c r="AN64" s="27"/>
      <c r="AO64" s="27"/>
      <c r="AP64" s="62"/>
      <c r="AQ64" s="4"/>
      <c r="AR64" s="4"/>
      <c r="AS64" s="62"/>
      <c r="AT64" s="64"/>
      <c r="AU64" s="62"/>
      <c r="AV64" s="65"/>
      <c r="AW64" s="66"/>
      <c r="AX64" s="67"/>
      <c r="AY64" s="62"/>
      <c r="AZ64" s="66"/>
      <c r="BA64" s="66"/>
      <c r="BB64" s="66"/>
      <c r="BC64" s="27"/>
      <c r="BD64" s="62"/>
      <c r="BE64" s="66"/>
      <c r="BF64" s="66"/>
      <c r="BG64" s="67"/>
      <c r="BH64" s="62"/>
      <c r="BI64" s="66"/>
      <c r="BJ64" s="68"/>
      <c r="BK64" s="66"/>
      <c r="BL64" s="66"/>
      <c r="BM64" s="62"/>
      <c r="BN64" s="69"/>
      <c r="BO64" s="62"/>
      <c r="BP64" s="32"/>
    </row>
    <row r="65" spans="2:68" x14ac:dyDescent="0.25">
      <c r="B65" s="81"/>
      <c r="C65" s="81"/>
      <c r="D65" s="54"/>
      <c r="E65" s="54"/>
      <c r="F65" s="80"/>
      <c r="G65" s="45"/>
      <c r="H65" s="33"/>
      <c r="I65" s="77"/>
      <c r="J65" s="51"/>
      <c r="O65" s="62"/>
      <c r="P65" s="62"/>
      <c r="S65" s="33"/>
      <c r="T65" s="33"/>
      <c r="U65" s="33"/>
      <c r="V65" s="33"/>
      <c r="W65" s="33"/>
      <c r="X65" s="33"/>
      <c r="Y65" s="33"/>
      <c r="Z65" s="33"/>
      <c r="AA65" s="32"/>
      <c r="AB65" s="63"/>
      <c r="AC65" s="28"/>
      <c r="AD65" s="4"/>
      <c r="AE65" s="63"/>
      <c r="AF65" s="28"/>
      <c r="AG65" s="4"/>
      <c r="AH65" s="62"/>
      <c r="AI65" s="27"/>
      <c r="AJ65" s="27"/>
      <c r="AK65" s="27"/>
      <c r="AL65" s="62"/>
      <c r="AM65" s="27"/>
      <c r="AN65" s="27"/>
      <c r="AO65" s="27"/>
      <c r="AP65" s="62"/>
      <c r="AQ65" s="4"/>
      <c r="AR65" s="4"/>
      <c r="AS65" s="62"/>
      <c r="AT65" s="64"/>
      <c r="AU65" s="62"/>
      <c r="AV65" s="65"/>
      <c r="AW65" s="66"/>
      <c r="AX65" s="67"/>
      <c r="AY65" s="62"/>
      <c r="AZ65" s="66"/>
      <c r="BA65" s="66"/>
      <c r="BB65" s="66"/>
      <c r="BC65" s="27"/>
      <c r="BD65" s="62"/>
      <c r="BE65" s="66"/>
      <c r="BF65" s="66"/>
      <c r="BG65" s="67"/>
      <c r="BH65" s="62"/>
      <c r="BI65" s="66"/>
      <c r="BJ65" s="68"/>
      <c r="BK65" s="66"/>
      <c r="BL65" s="66"/>
      <c r="BM65" s="62"/>
      <c r="BN65" s="69"/>
      <c r="BO65" s="62"/>
      <c r="BP65" s="32"/>
    </row>
    <row r="66" spans="2:68" x14ac:dyDescent="0.25">
      <c r="B66" s="81"/>
      <c r="C66" s="81"/>
      <c r="D66" s="54"/>
      <c r="E66" s="54"/>
      <c r="F66" s="80"/>
      <c r="G66" s="45"/>
      <c r="H66" s="33"/>
      <c r="I66" s="77"/>
      <c r="J66" s="51"/>
      <c r="O66" s="62"/>
      <c r="P66" s="62"/>
      <c r="S66" s="33"/>
      <c r="T66" s="33"/>
      <c r="U66" s="33"/>
      <c r="V66" s="33"/>
      <c r="W66" s="33"/>
      <c r="X66" s="33"/>
      <c r="Y66" s="33"/>
      <c r="Z66" s="33"/>
      <c r="AA66" s="32"/>
      <c r="AB66" s="63"/>
      <c r="AC66" s="28"/>
      <c r="AD66" s="4"/>
      <c r="AE66" s="63"/>
      <c r="AF66" s="28"/>
      <c r="AG66" s="4"/>
      <c r="AH66" s="62"/>
      <c r="AI66" s="27"/>
      <c r="AJ66" s="27"/>
      <c r="AK66" s="27"/>
      <c r="AL66" s="62"/>
      <c r="AM66" s="27"/>
      <c r="AN66" s="27"/>
      <c r="AO66" s="27"/>
      <c r="AP66" s="62"/>
      <c r="AQ66" s="4"/>
      <c r="AR66" s="4"/>
      <c r="AS66" s="62"/>
      <c r="AT66" s="64"/>
      <c r="AU66" s="62"/>
      <c r="AV66" s="65"/>
      <c r="AW66" s="66"/>
      <c r="AX66" s="67"/>
      <c r="AY66" s="62"/>
      <c r="AZ66" s="66"/>
      <c r="BA66" s="66"/>
      <c r="BB66" s="66"/>
      <c r="BC66" s="27"/>
      <c r="BD66" s="62"/>
      <c r="BE66" s="66"/>
      <c r="BF66" s="66"/>
      <c r="BG66" s="67"/>
      <c r="BH66" s="62"/>
      <c r="BI66" s="66"/>
      <c r="BJ66" s="68"/>
      <c r="BK66" s="66"/>
      <c r="BL66" s="66"/>
      <c r="BM66" s="62"/>
      <c r="BN66" s="69"/>
      <c r="BO66" s="62"/>
      <c r="BP66" s="32"/>
    </row>
    <row r="67" spans="2:68" x14ac:dyDescent="0.25">
      <c r="B67" s="81"/>
      <c r="C67" s="81"/>
      <c r="D67" s="54"/>
      <c r="E67" s="54"/>
      <c r="F67" s="80"/>
      <c r="G67" s="45"/>
      <c r="H67" s="33"/>
      <c r="I67" s="77"/>
      <c r="J67" s="51"/>
      <c r="O67" s="62"/>
      <c r="P67" s="62"/>
      <c r="S67" s="33"/>
      <c r="T67" s="33"/>
      <c r="U67" s="33"/>
      <c r="V67" s="33"/>
      <c r="W67" s="33"/>
      <c r="X67" s="33"/>
      <c r="Y67" s="33"/>
      <c r="Z67" s="33"/>
      <c r="AA67" s="32"/>
      <c r="AB67" s="63"/>
      <c r="AC67" s="28"/>
      <c r="AD67" s="4"/>
      <c r="AE67" s="63"/>
      <c r="AF67" s="28"/>
      <c r="AG67" s="4"/>
      <c r="AH67" s="62"/>
      <c r="AI67" s="27"/>
      <c r="AJ67" s="27"/>
      <c r="AK67" s="27"/>
      <c r="AL67" s="62"/>
      <c r="AM67" s="27"/>
      <c r="AN67" s="27"/>
      <c r="AO67" s="27"/>
      <c r="AP67" s="62"/>
      <c r="AQ67" s="4"/>
      <c r="AR67" s="4"/>
      <c r="AS67" s="62"/>
      <c r="AT67" s="64"/>
      <c r="AU67" s="62"/>
      <c r="AV67" s="65"/>
      <c r="AW67" s="66"/>
      <c r="AX67" s="67"/>
      <c r="AY67" s="62"/>
      <c r="AZ67" s="66"/>
      <c r="BA67" s="66"/>
      <c r="BB67" s="66"/>
      <c r="BC67" s="27"/>
      <c r="BD67" s="62"/>
      <c r="BE67" s="66"/>
      <c r="BF67" s="66"/>
      <c r="BG67" s="67"/>
      <c r="BH67" s="62"/>
      <c r="BI67" s="66"/>
      <c r="BJ67" s="68"/>
      <c r="BK67" s="66"/>
      <c r="BL67" s="66"/>
      <c r="BM67" s="62"/>
      <c r="BN67" s="69"/>
      <c r="BO67" s="62"/>
      <c r="BP67" s="32"/>
    </row>
    <row r="68" spans="2:68" x14ac:dyDescent="0.25">
      <c r="B68" s="81"/>
      <c r="C68" s="81"/>
      <c r="D68" s="54"/>
      <c r="E68" s="54"/>
      <c r="F68" s="80"/>
      <c r="G68" s="45"/>
      <c r="H68" s="33"/>
      <c r="I68" s="77"/>
      <c r="J68" s="51"/>
      <c r="O68" s="62"/>
      <c r="P68" s="62"/>
      <c r="S68" s="33"/>
      <c r="T68" s="33"/>
      <c r="U68" s="33"/>
      <c r="V68" s="33"/>
      <c r="W68" s="33"/>
      <c r="X68" s="33"/>
      <c r="Y68" s="33"/>
      <c r="Z68" s="33"/>
      <c r="AA68" s="32"/>
      <c r="AB68" s="63"/>
      <c r="AC68" s="28"/>
      <c r="AD68" s="4"/>
      <c r="AE68" s="63"/>
      <c r="AF68" s="28"/>
      <c r="AG68" s="4"/>
      <c r="AH68" s="62"/>
      <c r="AI68" s="27"/>
      <c r="AJ68" s="27"/>
      <c r="AK68" s="27"/>
      <c r="AL68" s="62"/>
      <c r="AM68" s="27"/>
      <c r="AN68" s="27"/>
      <c r="AO68" s="27"/>
      <c r="AP68" s="62"/>
      <c r="AQ68" s="4"/>
      <c r="AR68" s="4"/>
      <c r="AS68" s="62"/>
      <c r="AT68" s="64"/>
      <c r="AU68" s="62"/>
      <c r="AV68" s="65"/>
      <c r="AW68" s="66"/>
      <c r="AX68" s="67"/>
      <c r="AY68" s="62"/>
      <c r="AZ68" s="66"/>
      <c r="BA68" s="66"/>
      <c r="BB68" s="66"/>
      <c r="BC68" s="27"/>
      <c r="BD68" s="62"/>
      <c r="BE68" s="66"/>
      <c r="BF68" s="66"/>
      <c r="BG68" s="67"/>
      <c r="BH68" s="62"/>
      <c r="BI68" s="66"/>
      <c r="BJ68" s="68"/>
      <c r="BK68" s="66"/>
      <c r="BL68" s="66"/>
      <c r="BM68" s="62"/>
      <c r="BN68" s="69"/>
      <c r="BO68" s="62"/>
      <c r="BP68" s="32"/>
    </row>
    <row r="69" spans="2:68" x14ac:dyDescent="0.25">
      <c r="B69" s="81"/>
      <c r="C69" s="81"/>
      <c r="D69" s="54"/>
      <c r="E69" s="54"/>
      <c r="F69" s="80"/>
      <c r="G69" s="45"/>
      <c r="H69" s="33"/>
      <c r="I69" s="77"/>
      <c r="J69" s="51"/>
      <c r="O69" s="62"/>
      <c r="P69" s="62"/>
      <c r="S69" s="33"/>
      <c r="T69" s="33"/>
      <c r="U69" s="33"/>
      <c r="V69" s="33"/>
      <c r="W69" s="33"/>
      <c r="X69" s="33"/>
      <c r="Y69" s="33"/>
      <c r="Z69" s="33"/>
      <c r="AA69" s="32"/>
      <c r="AB69" s="63"/>
      <c r="AC69" s="28"/>
      <c r="AD69" s="4"/>
      <c r="AE69" s="63"/>
      <c r="AF69" s="28"/>
      <c r="AG69" s="4"/>
      <c r="AH69" s="62"/>
      <c r="AI69" s="27"/>
      <c r="AJ69" s="27"/>
      <c r="AK69" s="27"/>
      <c r="AL69" s="62"/>
      <c r="AM69" s="27"/>
      <c r="AN69" s="27"/>
      <c r="AO69" s="27"/>
      <c r="AP69" s="62"/>
      <c r="AQ69" s="4"/>
      <c r="AR69" s="4"/>
      <c r="AS69" s="62"/>
      <c r="AT69" s="64"/>
      <c r="AU69" s="62"/>
      <c r="AV69" s="65"/>
      <c r="AW69" s="66"/>
      <c r="AX69" s="67"/>
      <c r="AY69" s="62"/>
      <c r="AZ69" s="66"/>
      <c r="BA69" s="66"/>
      <c r="BB69" s="66"/>
      <c r="BC69" s="27"/>
      <c r="BD69" s="62"/>
      <c r="BE69" s="66"/>
      <c r="BF69" s="66"/>
      <c r="BG69" s="67"/>
      <c r="BH69" s="62"/>
      <c r="BI69" s="66"/>
      <c r="BJ69" s="68"/>
      <c r="BK69" s="66"/>
      <c r="BL69" s="66"/>
      <c r="BM69" s="62"/>
      <c r="BN69" s="69"/>
      <c r="BO69" s="62"/>
      <c r="BP69" s="32"/>
    </row>
    <row r="70" spans="2:68" x14ac:dyDescent="0.25">
      <c r="B70" s="81"/>
      <c r="C70" s="81"/>
      <c r="D70" s="54"/>
      <c r="E70" s="54"/>
      <c r="F70" s="80"/>
      <c r="G70" s="45"/>
      <c r="H70" s="33"/>
      <c r="I70" s="77"/>
      <c r="J70" s="51"/>
      <c r="O70" s="62"/>
      <c r="P70" s="62"/>
      <c r="S70" s="33"/>
      <c r="T70" s="33"/>
      <c r="U70" s="33"/>
      <c r="V70" s="33"/>
      <c r="W70" s="33"/>
      <c r="X70" s="33"/>
      <c r="Y70" s="33"/>
      <c r="Z70" s="33"/>
      <c r="AA70" s="32"/>
      <c r="AB70" s="63"/>
      <c r="AC70" s="28"/>
      <c r="AD70" s="4"/>
      <c r="AE70" s="63"/>
      <c r="AF70" s="28"/>
      <c r="AG70" s="4"/>
      <c r="AH70" s="62"/>
      <c r="AI70" s="27"/>
      <c r="AJ70" s="27"/>
      <c r="AK70" s="27"/>
      <c r="AL70" s="62"/>
      <c r="AM70" s="27"/>
      <c r="AN70" s="27"/>
      <c r="AO70" s="27"/>
      <c r="AP70" s="62"/>
      <c r="AQ70" s="4"/>
      <c r="AR70" s="4"/>
      <c r="AS70" s="62"/>
      <c r="AT70" s="64"/>
      <c r="AU70" s="62"/>
      <c r="AV70" s="65"/>
      <c r="AW70" s="66"/>
      <c r="AX70" s="67"/>
      <c r="AY70" s="62"/>
      <c r="AZ70" s="66"/>
      <c r="BA70" s="66"/>
      <c r="BB70" s="66"/>
      <c r="BC70" s="27"/>
      <c r="BD70" s="62"/>
      <c r="BE70" s="66"/>
      <c r="BF70" s="66"/>
      <c r="BG70" s="67"/>
      <c r="BH70" s="62"/>
      <c r="BI70" s="66"/>
      <c r="BJ70" s="68"/>
      <c r="BK70" s="66"/>
      <c r="BL70" s="66"/>
      <c r="BM70" s="62"/>
      <c r="BN70" s="69"/>
      <c r="BO70" s="62"/>
      <c r="BP70" s="32"/>
    </row>
    <row r="71" spans="2:68" x14ac:dyDescent="0.25">
      <c r="B71" s="81"/>
      <c r="C71" s="81"/>
      <c r="D71" s="54"/>
      <c r="E71" s="54"/>
      <c r="F71" s="80"/>
      <c r="G71" s="45"/>
      <c r="H71" s="33"/>
      <c r="I71" s="77"/>
      <c r="J71" s="51"/>
      <c r="O71" s="62"/>
      <c r="P71" s="62"/>
      <c r="S71" s="33"/>
      <c r="T71" s="33"/>
      <c r="U71" s="33"/>
      <c r="V71" s="33"/>
      <c r="W71" s="33"/>
      <c r="X71" s="33"/>
      <c r="Y71" s="33"/>
      <c r="Z71" s="33"/>
      <c r="AA71" s="32"/>
      <c r="AB71" s="63"/>
      <c r="AC71" s="28"/>
      <c r="AD71" s="4"/>
      <c r="AE71" s="63"/>
      <c r="AF71" s="28"/>
      <c r="AG71" s="4"/>
      <c r="AH71" s="62"/>
      <c r="AI71" s="27"/>
      <c r="AJ71" s="27"/>
      <c r="AK71" s="27"/>
      <c r="AL71" s="62"/>
      <c r="AM71" s="27"/>
      <c r="AN71" s="27"/>
      <c r="AO71" s="27"/>
      <c r="AP71" s="62"/>
      <c r="AQ71" s="4"/>
      <c r="AR71" s="4"/>
      <c r="AS71" s="62"/>
      <c r="AT71" s="64"/>
      <c r="AU71" s="62"/>
      <c r="AV71" s="65"/>
      <c r="AW71" s="66"/>
      <c r="AX71" s="67"/>
      <c r="AY71" s="62"/>
      <c r="AZ71" s="66"/>
      <c r="BA71" s="66"/>
      <c r="BB71" s="66"/>
      <c r="BC71" s="27"/>
      <c r="BD71" s="62"/>
      <c r="BE71" s="66"/>
      <c r="BF71" s="66"/>
      <c r="BG71" s="67"/>
      <c r="BH71" s="62"/>
      <c r="BI71" s="66"/>
      <c r="BJ71" s="68"/>
      <c r="BK71" s="66"/>
      <c r="BL71" s="66"/>
      <c r="BM71" s="62"/>
      <c r="BN71" s="69"/>
      <c r="BO71" s="62"/>
      <c r="BP71" s="32"/>
    </row>
    <row r="72" spans="2:68" x14ac:dyDescent="0.25">
      <c r="B72" s="81"/>
      <c r="C72" s="81"/>
      <c r="D72" s="54"/>
      <c r="E72" s="54"/>
      <c r="F72" s="80"/>
      <c r="G72" s="45"/>
      <c r="H72" s="33"/>
      <c r="I72" s="77"/>
      <c r="J72" s="51"/>
      <c r="O72" s="62"/>
      <c r="P72" s="62"/>
      <c r="S72" s="33"/>
      <c r="T72" s="33"/>
      <c r="U72" s="33"/>
      <c r="V72" s="33"/>
      <c r="W72" s="33"/>
      <c r="X72" s="33"/>
      <c r="Y72" s="33"/>
      <c r="Z72" s="33"/>
      <c r="AA72" s="32"/>
      <c r="AB72" s="63"/>
      <c r="AC72" s="28"/>
      <c r="AD72" s="4"/>
      <c r="AE72" s="63"/>
      <c r="AF72" s="28"/>
      <c r="AG72" s="4"/>
      <c r="AH72" s="62"/>
      <c r="AI72" s="27"/>
      <c r="AJ72" s="27"/>
      <c r="AK72" s="27"/>
      <c r="AL72" s="62"/>
      <c r="AM72" s="27"/>
      <c r="AN72" s="27"/>
      <c r="AO72" s="27"/>
      <c r="AP72" s="62"/>
      <c r="AQ72" s="4"/>
      <c r="AR72" s="4"/>
      <c r="AS72" s="62"/>
      <c r="AT72" s="64"/>
      <c r="AU72" s="62"/>
      <c r="AV72" s="65"/>
      <c r="AW72" s="66"/>
      <c r="AX72" s="67"/>
      <c r="AY72" s="62"/>
      <c r="AZ72" s="66"/>
      <c r="BA72" s="66"/>
      <c r="BB72" s="66"/>
      <c r="BC72" s="27"/>
      <c r="BD72" s="62"/>
      <c r="BE72" s="66"/>
      <c r="BF72" s="66"/>
      <c r="BG72" s="67"/>
      <c r="BH72" s="62"/>
      <c r="BI72" s="66"/>
      <c r="BJ72" s="68"/>
      <c r="BK72" s="66"/>
      <c r="BL72" s="66"/>
      <c r="BM72" s="62"/>
      <c r="BN72" s="69"/>
      <c r="BO72" s="62"/>
      <c r="BP72" s="32"/>
    </row>
    <row r="73" spans="2:68" x14ac:dyDescent="0.25">
      <c r="B73" s="45"/>
      <c r="C73" s="45"/>
      <c r="D73" s="45"/>
      <c r="E73" s="45"/>
      <c r="F73" s="44"/>
      <c r="G73" s="50"/>
      <c r="H73" s="33"/>
      <c r="I73" s="77"/>
      <c r="AL73" s="82"/>
      <c r="AP73" s="82"/>
      <c r="AS73" s="82"/>
      <c r="AT73" s="83"/>
      <c r="AU73" s="82"/>
      <c r="AY73" s="82"/>
      <c r="AZ73" s="82"/>
      <c r="BA73" s="82"/>
      <c r="BB73" s="82"/>
      <c r="BC73" s="82"/>
      <c r="BD73" s="82"/>
      <c r="BE73" s="82"/>
      <c r="BF73" s="82"/>
      <c r="BH73" s="82"/>
      <c r="BI73" s="82"/>
      <c r="BJ73" s="82"/>
      <c r="BK73" s="82"/>
      <c r="BL73" s="82"/>
      <c r="BM73" s="82"/>
      <c r="BN73" s="82"/>
      <c r="BO73" s="82"/>
    </row>
    <row r="74" spans="2:68" x14ac:dyDescent="0.25">
      <c r="B74" s="45"/>
      <c r="C74" s="45"/>
      <c r="D74" s="45"/>
      <c r="E74" s="45"/>
      <c r="F74" s="44"/>
      <c r="G74" s="50"/>
      <c r="H74" s="33"/>
      <c r="I74" s="77"/>
      <c r="AL74" s="82"/>
      <c r="AP74" s="82"/>
      <c r="AS74" s="82"/>
      <c r="AT74" s="83"/>
      <c r="AU74" s="82"/>
      <c r="AY74" s="82"/>
      <c r="AZ74" s="82"/>
      <c r="BA74" s="82"/>
      <c r="BB74" s="82"/>
      <c r="BC74" s="82"/>
      <c r="BD74" s="82"/>
      <c r="BE74" s="82"/>
      <c r="BF74" s="82"/>
      <c r="BH74" s="82"/>
      <c r="BI74" s="82"/>
      <c r="BJ74" s="82"/>
      <c r="BK74" s="82"/>
      <c r="BL74" s="82"/>
      <c r="BM74" s="82"/>
      <c r="BN74" s="82"/>
      <c r="BO74" s="82"/>
    </row>
    <row r="75" spans="2:68" x14ac:dyDescent="0.25">
      <c r="B75" s="45"/>
      <c r="C75" s="45"/>
      <c r="D75" s="45"/>
      <c r="E75" s="45"/>
      <c r="F75" s="44"/>
      <c r="G75" s="50"/>
      <c r="H75" s="33"/>
      <c r="I75" s="77"/>
      <c r="AL75" s="82"/>
      <c r="AP75" s="82"/>
      <c r="AS75" s="82"/>
      <c r="AT75" s="83"/>
      <c r="AU75" s="82"/>
      <c r="AY75" s="82"/>
      <c r="AZ75" s="82"/>
      <c r="BA75" s="82"/>
      <c r="BB75" s="82"/>
      <c r="BC75" s="82"/>
      <c r="BD75" s="82"/>
      <c r="BE75" s="82"/>
      <c r="BF75" s="82"/>
      <c r="BH75" s="82"/>
      <c r="BI75" s="82"/>
      <c r="BJ75" s="82"/>
      <c r="BK75" s="82"/>
      <c r="BL75" s="82"/>
      <c r="BM75" s="82"/>
      <c r="BN75" s="82"/>
      <c r="BO75" s="82"/>
    </row>
    <row r="76" spans="2:68" x14ac:dyDescent="0.25">
      <c r="B76" s="45"/>
      <c r="C76" s="45"/>
      <c r="D76" s="45"/>
      <c r="E76" s="45"/>
      <c r="F76" s="44"/>
      <c r="G76" s="50"/>
      <c r="H76" s="33"/>
      <c r="I76" s="77"/>
      <c r="AL76" s="82"/>
      <c r="AP76" s="82"/>
      <c r="AS76" s="82"/>
      <c r="AT76" s="83"/>
      <c r="AU76" s="82"/>
      <c r="AY76" s="82"/>
      <c r="AZ76" s="82"/>
      <c r="BA76" s="82"/>
      <c r="BB76" s="82"/>
      <c r="BC76" s="82"/>
      <c r="BD76" s="82"/>
      <c r="BE76" s="82"/>
      <c r="BF76" s="82"/>
      <c r="BH76" s="82"/>
      <c r="BI76" s="82"/>
      <c r="BJ76" s="82"/>
      <c r="BK76" s="82"/>
      <c r="BL76" s="82"/>
      <c r="BM76" s="82"/>
      <c r="BN76" s="82"/>
      <c r="BO76" s="82"/>
    </row>
    <row r="77" spans="2:68" x14ac:dyDescent="0.25">
      <c r="B77" s="45"/>
      <c r="C77" s="45"/>
      <c r="D77" s="45"/>
      <c r="E77" s="45"/>
      <c r="F77" s="44"/>
      <c r="G77" s="50"/>
      <c r="H77" s="33"/>
      <c r="I77" s="77"/>
      <c r="AL77" s="82"/>
      <c r="AP77" s="82"/>
      <c r="AS77" s="82"/>
      <c r="AT77" s="83"/>
      <c r="AU77" s="82"/>
      <c r="AY77" s="82"/>
      <c r="AZ77" s="82"/>
      <c r="BA77" s="82"/>
      <c r="BB77" s="82"/>
      <c r="BC77" s="82"/>
      <c r="BD77" s="82"/>
      <c r="BE77" s="82"/>
      <c r="BF77" s="82"/>
      <c r="BH77" s="82"/>
      <c r="BI77" s="82"/>
      <c r="BJ77" s="82"/>
      <c r="BK77" s="82"/>
      <c r="BL77" s="82"/>
      <c r="BM77" s="82"/>
      <c r="BN77" s="82"/>
      <c r="BO77" s="82"/>
    </row>
    <row r="78" spans="2:68" x14ac:dyDescent="0.25">
      <c r="B78" s="45"/>
      <c r="C78" s="45"/>
      <c r="D78" s="45"/>
      <c r="E78" s="45"/>
      <c r="F78" s="44"/>
      <c r="G78" s="50"/>
      <c r="H78" s="33"/>
      <c r="I78" s="77"/>
      <c r="AL78" s="82"/>
      <c r="AP78" s="82"/>
      <c r="AS78" s="82"/>
      <c r="AT78" s="83"/>
      <c r="AU78" s="82"/>
      <c r="AY78" s="82"/>
      <c r="AZ78" s="82"/>
      <c r="BA78" s="82"/>
      <c r="BB78" s="82"/>
      <c r="BC78" s="82"/>
      <c r="BD78" s="82"/>
      <c r="BE78" s="82"/>
      <c r="BF78" s="82"/>
      <c r="BH78" s="82"/>
      <c r="BI78" s="82"/>
      <c r="BJ78" s="82"/>
      <c r="BK78" s="82"/>
      <c r="BL78" s="82"/>
      <c r="BM78" s="82"/>
      <c r="BN78" s="82"/>
      <c r="BO78" s="82"/>
    </row>
    <row r="79" spans="2:68" x14ac:dyDescent="0.25">
      <c r="B79" s="45"/>
      <c r="C79" s="45"/>
      <c r="D79" s="45"/>
      <c r="E79" s="45"/>
      <c r="F79" s="44"/>
      <c r="G79" s="50"/>
      <c r="H79" s="33"/>
      <c r="I79" s="77"/>
      <c r="AL79" s="82"/>
      <c r="AP79" s="82"/>
      <c r="AS79" s="82"/>
      <c r="AT79" s="83"/>
      <c r="AU79" s="82"/>
      <c r="AY79" s="82"/>
      <c r="AZ79" s="82"/>
      <c r="BA79" s="82"/>
      <c r="BB79" s="82"/>
      <c r="BC79" s="82"/>
      <c r="BD79" s="82"/>
      <c r="BE79" s="82"/>
      <c r="BF79" s="82"/>
      <c r="BH79" s="82"/>
      <c r="BI79" s="82"/>
      <c r="BJ79" s="82"/>
      <c r="BK79" s="82"/>
      <c r="BL79" s="82"/>
      <c r="BM79" s="82"/>
      <c r="BN79" s="82"/>
      <c r="BO79" s="82"/>
    </row>
    <row r="80" spans="2:68" x14ac:dyDescent="0.25">
      <c r="B80" s="45"/>
      <c r="C80" s="45"/>
      <c r="D80" s="45"/>
      <c r="E80" s="45"/>
      <c r="F80" s="44"/>
      <c r="G80" s="50"/>
      <c r="H80" s="33"/>
      <c r="I80" s="77"/>
      <c r="AL80" s="82"/>
      <c r="AP80" s="82"/>
      <c r="AS80" s="82"/>
      <c r="AT80" s="83"/>
      <c r="AU80" s="82"/>
      <c r="AY80" s="82"/>
      <c r="AZ80" s="82"/>
      <c r="BA80" s="82"/>
      <c r="BB80" s="82"/>
      <c r="BC80" s="82"/>
      <c r="BD80" s="82"/>
      <c r="BE80" s="82"/>
      <c r="BF80" s="82"/>
      <c r="BH80" s="82"/>
      <c r="BI80" s="82"/>
      <c r="BJ80" s="82"/>
      <c r="BK80" s="82"/>
      <c r="BL80" s="82"/>
      <c r="BM80" s="82"/>
      <c r="BN80" s="82"/>
      <c r="BO80" s="82"/>
    </row>
    <row r="81" spans="2:67" x14ac:dyDescent="0.25">
      <c r="B81" s="45"/>
      <c r="C81" s="45"/>
      <c r="D81" s="45"/>
      <c r="E81" s="45"/>
      <c r="F81" s="44"/>
      <c r="G81" s="50"/>
      <c r="H81" s="33"/>
      <c r="I81" s="77"/>
      <c r="AL81" s="82"/>
      <c r="AP81" s="82"/>
      <c r="AS81" s="82"/>
      <c r="AT81" s="83"/>
      <c r="AU81" s="82"/>
      <c r="AY81" s="82"/>
      <c r="AZ81" s="82"/>
      <c r="BA81" s="82"/>
      <c r="BB81" s="82"/>
      <c r="BC81" s="82"/>
      <c r="BD81" s="82"/>
      <c r="BE81" s="82"/>
      <c r="BF81" s="82"/>
      <c r="BH81" s="82"/>
      <c r="BI81" s="82"/>
      <c r="BJ81" s="82"/>
      <c r="BK81" s="82"/>
      <c r="BL81" s="82"/>
      <c r="BM81" s="82"/>
      <c r="BN81" s="82"/>
      <c r="BO81" s="82"/>
    </row>
    <row r="82" spans="2:67" x14ac:dyDescent="0.25"/>
    <row r="83" spans="2:67" x14ac:dyDescent="0.25"/>
    <row r="84" spans="2:67" x14ac:dyDescent="0.25"/>
    <row r="85" spans="2:67" x14ac:dyDescent="0.25"/>
    <row r="86" spans="2:67" x14ac:dyDescent="0.25"/>
    <row r="87" spans="2:67" x14ac:dyDescent="0.25"/>
    <row r="88" spans="2:67" x14ac:dyDescent="0.25"/>
    <row r="89" spans="2:67" x14ac:dyDescent="0.25"/>
    <row r="90" spans="2:67" x14ac:dyDescent="0.25"/>
    <row r="91" spans="2:67" x14ac:dyDescent="0.25"/>
    <row r="92" spans="2:67" x14ac:dyDescent="0.25"/>
  </sheetData>
  <mergeCells count="5">
    <mergeCell ref="B4:I4"/>
    <mergeCell ref="AB3:AI3"/>
    <mergeCell ref="AJ3:AU3"/>
    <mergeCell ref="AV3:BN3"/>
    <mergeCell ref="J4:R4"/>
  </mergeCells>
  <dataValidations count="17">
    <dataValidation type="list" allowBlank="1" showInputMessage="1" showErrorMessage="1" sqref="BH11:BH72" xr:uid="{00000000-0002-0000-1B00-000000000000}">
      <formula1>"SI,NO"</formula1>
    </dataValidation>
    <dataValidation type="list" allowBlank="1" showInputMessage="1" showErrorMessage="1" sqref="J12:J72" xr:uid="{00000000-0002-0000-1B00-000001000000}">
      <formula1>"NO APLICA, HACINAMIENTO, MALAS CONDICIONES DE LA INFRAESTRUCUTRA, RIESGOS EN LA INFRAESTRUCTURA, POR SOLICITUD DEL PROPIETARIO, TRASLADO A SEDE PROPIA."</formula1>
    </dataValidation>
    <dataValidation type="list" allowBlank="1" showInputMessage="1" showErrorMessage="1" sqref="E9:E35" xr:uid="{00000000-0002-0000-1B00-000002000000}">
      <formula1>"CDI, HI, CAE, CIP, CETRA, INTERNADO RAJ, CASAS POSTINSTITUCIONALES, CZ, REGIONAL, UNIDAD DE SERVICIO, CASA ATRAPASUEÑOS"</formula1>
    </dataValidation>
    <dataValidation type="date" allowBlank="1" showInputMessage="1" showErrorMessage="1" sqref="Y30:Y72" xr:uid="{00000000-0002-0000-1B00-000003000000}">
      <formula1>45231</formula1>
      <formula2>45432</formula2>
    </dataValidation>
    <dataValidation type="list" allowBlank="1" showInputMessage="1" showErrorMessage="1" sqref="D9:D35" xr:uid="{00000000-0002-0000-1B00-000004000000}">
      <formula1>"SRPA, PRIMERA INFANCIA, SEDES ADMINISTRATIVAS,ADOLESCENCIA Y JUVENTUD"</formula1>
    </dataValidation>
    <dataValidation type="list" allowBlank="1" showInputMessage="1" showErrorMessage="1" sqref="H6:H81" xr:uid="{00000000-0002-0000-1B00-000005000000}">
      <formula1>"PROPIA, ARRIENDO, COMODATO"</formula1>
    </dataValidation>
    <dataValidation type="list" allowBlank="1" showInputMessage="1" showErrorMessage="1" sqref="T6:T72" xr:uid="{00000000-0002-0000-1B00-000006000000}">
      <formula1>"BAJO, MEDIO, ALTO"</formula1>
    </dataValidation>
    <dataValidation type="list" allowBlank="1" showInputMessage="1" showErrorMessage="1" sqref="BL6:BL72 BB6:BB72 W6:X72" xr:uid="{00000000-0002-0000-1B00-000007000000}">
      <formula1>"SI, NO, NO APLICA"</formula1>
    </dataValidation>
    <dataValidation type="list" allowBlank="1" showInputMessage="1" showErrorMessage="1" sqref="S6:S72 K6:L30" xr:uid="{00000000-0002-0000-1B00-000008000000}">
      <formula1>"SI, NO"</formula1>
    </dataValidation>
    <dataValidation type="list" allowBlank="1" showInputMessage="1" showErrorMessage="1" sqref="U6:V72" xr:uid="{00000000-0002-0000-1B00-000009000000}">
      <formula1>"MOBILIARIO, ESTUDIOS Y DISEÑOS, REFORZAMIENTO ESTRUCTURAL, MANTENIMIENTOS BASICOS, MANTENIMIENTOS ESPECIALIZADOS, AMPLIACIÓN, MANTENIMIENTOS ELECTRICOS, NINGUNA"</formula1>
    </dataValidation>
    <dataValidation type="list" allowBlank="1" showInputMessage="1" showErrorMessage="1" sqref="Z6:Z72" xr:uid="{00000000-0002-0000-1B00-00000A000000}">
      <formula1>"FERRETERIA Y TODEROS, REGIONAL (TRASLADO), SEDE NACIONAL, FINDETER, NO REQUIERE, NO PRIORIZADA"</formula1>
    </dataValidation>
    <dataValidation type="list" allowBlank="1" showInputMessage="1" showErrorMessage="1" sqref="AM6:AM72 AI6:AI72" xr:uid="{00000000-0002-0000-1B00-00000B000000}">
      <formula1>"ESTRUCTURACIÓN, PROCESO DE SELECCIÓN, EJECUCIÓN, TERMINADO"</formula1>
    </dataValidation>
    <dataValidation type="list" allowBlank="1" showInputMessage="1" showErrorMessage="1" sqref="E6:E8" xr:uid="{00000000-0002-0000-1B00-00000C000000}">
      <formula1>"CDI, HI, CAE, CIP, CETRA, INTERNADO RAJ, CASAS POSTINSTITUCIONALES, CZ, REGIONAL, UNIDAD DE SERVICIO, CASA ATRAPASUEÑOS, CASA DE LA MADRE Y EL NIÑO, CETI"</formula1>
    </dataValidation>
    <dataValidation type="list" allowBlank="1" showInputMessage="1" showErrorMessage="1" sqref="D6:D8" xr:uid="{00000000-0002-0000-1B00-00000D000000}">
      <formula1>"SRPA, PRIMERA INFANCIA, SEDES ADMINISTRATIVAS,ADOLESCENCIA Y JUVENTUD, DIRECCIÓN DE PROTECCIÓN "</formula1>
    </dataValidation>
    <dataValidation type="list" allowBlank="1" showInputMessage="1" showErrorMessage="1" sqref="N6:N30" xr:uid="{00000000-0002-0000-1B00-00000E000000}">
      <formula1>"NO APLICA, BUSQUEDA INMUEBLE, VISITA, CONCEPTO, MESA TECNICA, REMISIÓN SG, RECURSO TRASLADADO"</formula1>
    </dataValidation>
    <dataValidation type="list" allowBlank="1" showInputMessage="1" showErrorMessage="1" sqref="M6:M30" xr:uid="{00000000-0002-0000-1B00-00000F000000}">
      <formula1>"ARRIENDO, ADECUACIÓN, NO APLICA"</formula1>
    </dataValidation>
    <dataValidation type="list" allowBlank="1" showInputMessage="1" showErrorMessage="1" sqref="J6:J11" xr:uid="{00000000-0002-0000-1B00-000010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B3:BP95"/>
  <sheetViews>
    <sheetView topLeftCell="A49" zoomScale="70" zoomScaleNormal="90" workbookViewId="0">
      <selection activeCell="A6" sqref="A6:XFD61"/>
    </sheetView>
  </sheetViews>
  <sheetFormatPr baseColWidth="10" defaultColWidth="11.28515625" defaultRowHeight="15" customHeight="1" x14ac:dyDescent="0.25"/>
  <cols>
    <col min="1" max="1" width="3" customWidth="1"/>
    <col min="2" max="2" width="10.7109375" style="2" bestFit="1" customWidth="1"/>
    <col min="3" max="3" width="16.28515625" style="57" customWidth="1"/>
    <col min="4" max="4" width="20.28515625" style="2" bestFit="1" customWidth="1"/>
    <col min="5" max="5" width="9.7109375" style="2" bestFit="1" customWidth="1"/>
    <col min="6" max="6" width="17.7109375" style="57" customWidth="1"/>
    <col min="7" max="7" width="16.7109375" style="47" customWidth="1"/>
    <col min="8" max="8" width="22.28515625" style="2" customWidth="1"/>
    <col min="9" max="9" width="18.28515625" style="1" bestFit="1" customWidth="1"/>
    <col min="10" max="10" width="16.140625" style="2" customWidth="1"/>
    <col min="11" max="11" width="14.7109375" style="2" customWidth="1"/>
    <col min="12" max="12" width="21.28515625" style="2" customWidth="1"/>
    <col min="13" max="14" width="14.7109375" style="2" customWidth="1"/>
    <col min="15" max="15" width="20" style="2" customWidth="1"/>
    <col min="16" max="16" width="18.28515625" style="2" customWidth="1"/>
    <col min="17" max="17" width="16.7109375" style="2" customWidth="1"/>
    <col min="18" max="18" width="19.28515625" style="2" customWidth="1"/>
    <col min="19" max="19" width="30.28515625" style="2" customWidth="1"/>
    <col min="20" max="24" width="26.28515625" customWidth="1"/>
    <col min="25" max="26" width="32.28515625" customWidth="1"/>
    <col min="27" max="27" width="3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3" spans="2:68" ht="15" customHeight="1" x14ac:dyDescent="0.25">
      <c r="K3" s="34"/>
      <c r="L3" s="34"/>
      <c r="M3" s="34"/>
      <c r="N3" s="34"/>
      <c r="Q3" s="34"/>
      <c r="R3" s="34"/>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53.25" customHeight="1" x14ac:dyDescent="0.25">
      <c r="B5" s="29" t="s">
        <v>7</v>
      </c>
      <c r="C5" s="30" t="s">
        <v>8</v>
      </c>
      <c r="D5" s="29" t="s">
        <v>9</v>
      </c>
      <c r="E5" s="42" t="s">
        <v>10</v>
      </c>
      <c r="F5" s="30" t="s">
        <v>11</v>
      </c>
      <c r="G5" s="260" t="s">
        <v>12</v>
      </c>
      <c r="H5" s="40" t="s">
        <v>13</v>
      </c>
      <c r="I5" s="26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48" customHeight="1" x14ac:dyDescent="0.25">
      <c r="B6" s="273" t="s">
        <v>2673</v>
      </c>
      <c r="C6" s="145" t="s">
        <v>2674</v>
      </c>
      <c r="D6" s="128" t="s">
        <v>72</v>
      </c>
      <c r="E6" s="128" t="s">
        <v>201</v>
      </c>
      <c r="F6" s="127" t="s">
        <v>2675</v>
      </c>
      <c r="G6" s="145" t="s">
        <v>2676</v>
      </c>
      <c r="H6" s="128" t="s">
        <v>76</v>
      </c>
      <c r="I6" s="273" t="s">
        <v>2677</v>
      </c>
      <c r="J6" s="167" t="s">
        <v>78</v>
      </c>
      <c r="K6" s="33" t="s">
        <v>79</v>
      </c>
      <c r="L6" s="33" t="s">
        <v>79</v>
      </c>
      <c r="M6" s="109" t="s">
        <v>78</v>
      </c>
      <c r="N6" s="109" t="s">
        <v>78</v>
      </c>
      <c r="O6" s="131">
        <v>0</v>
      </c>
      <c r="P6" s="131">
        <v>0</v>
      </c>
      <c r="Q6" s="116">
        <v>0</v>
      </c>
      <c r="R6" s="109">
        <v>0</v>
      </c>
      <c r="S6" s="128" t="s">
        <v>90</v>
      </c>
      <c r="T6" s="128" t="s">
        <v>91</v>
      </c>
      <c r="U6" s="128" t="s">
        <v>81</v>
      </c>
      <c r="V6" s="128" t="s">
        <v>98</v>
      </c>
      <c r="W6" s="128" t="s">
        <v>78</v>
      </c>
      <c r="X6" s="128" t="s">
        <v>78</v>
      </c>
      <c r="Y6" s="132"/>
      <c r="Z6" s="128" t="s">
        <v>137</v>
      </c>
      <c r="AA6" s="140" t="s">
        <v>2678</v>
      </c>
      <c r="AB6" s="141">
        <v>0</v>
      </c>
      <c r="AC6" s="142"/>
      <c r="AD6" s="142"/>
      <c r="AE6" s="250">
        <v>0</v>
      </c>
      <c r="AF6" s="142"/>
      <c r="AG6" s="142"/>
      <c r="AH6" s="131">
        <f>+AB6+AE6</f>
        <v>0</v>
      </c>
      <c r="AI6" s="134"/>
      <c r="AJ6" s="134"/>
      <c r="AK6" s="134"/>
      <c r="AL6" s="250">
        <v>0</v>
      </c>
      <c r="AM6" s="134"/>
      <c r="AN6" s="134"/>
      <c r="AO6" s="134"/>
      <c r="AP6" s="250">
        <v>0</v>
      </c>
      <c r="AQ6" s="132"/>
      <c r="AR6" s="132"/>
      <c r="AS6" s="250">
        <f t="shared" ref="AS6:AS61" si="0">AL6+AP6</f>
        <v>0</v>
      </c>
      <c r="AT6" s="251"/>
      <c r="AU6" s="250"/>
      <c r="AV6" s="136"/>
      <c r="AW6" s="136"/>
      <c r="AX6" s="138"/>
      <c r="AY6" s="131">
        <v>0</v>
      </c>
      <c r="AZ6" s="137"/>
      <c r="BA6" s="137"/>
      <c r="BB6" s="137"/>
      <c r="BC6" s="134"/>
      <c r="BD6" s="131">
        <v>0</v>
      </c>
      <c r="BE6" s="137"/>
      <c r="BF6" s="137"/>
      <c r="BG6" s="138"/>
      <c r="BH6" s="131">
        <v>0</v>
      </c>
      <c r="BI6" s="137"/>
      <c r="BJ6" s="139"/>
      <c r="BK6" s="137"/>
      <c r="BL6" s="137"/>
      <c r="BM6" s="131">
        <v>0</v>
      </c>
      <c r="BN6" s="135">
        <v>0</v>
      </c>
      <c r="BO6" s="131">
        <v>0</v>
      </c>
      <c r="BP6" s="140"/>
    </row>
    <row r="7" spans="2:68" s="1" customFormat="1" ht="48" customHeight="1" x14ac:dyDescent="0.25">
      <c r="B7" s="273" t="s">
        <v>2673</v>
      </c>
      <c r="C7" s="145" t="s">
        <v>2679</v>
      </c>
      <c r="D7" s="128" t="s">
        <v>72</v>
      </c>
      <c r="E7" s="128" t="s">
        <v>73</v>
      </c>
      <c r="F7" s="127" t="s">
        <v>2680</v>
      </c>
      <c r="G7" s="145" t="s">
        <v>2681</v>
      </c>
      <c r="H7" s="128" t="s">
        <v>76</v>
      </c>
      <c r="I7" s="273" t="s">
        <v>2682</v>
      </c>
      <c r="J7" s="167" t="s">
        <v>78</v>
      </c>
      <c r="K7" s="33" t="s">
        <v>79</v>
      </c>
      <c r="L7" s="33" t="s">
        <v>79</v>
      </c>
      <c r="M7" s="109" t="s">
        <v>78</v>
      </c>
      <c r="N7" s="109" t="s">
        <v>78</v>
      </c>
      <c r="O7" s="131">
        <v>0</v>
      </c>
      <c r="P7" s="131">
        <v>0</v>
      </c>
      <c r="Q7" s="116">
        <v>0</v>
      </c>
      <c r="R7" s="109">
        <v>0</v>
      </c>
      <c r="S7" s="128" t="s">
        <v>90</v>
      </c>
      <c r="T7" s="128" t="s">
        <v>91</v>
      </c>
      <c r="U7" s="128" t="s">
        <v>81</v>
      </c>
      <c r="V7" s="128" t="s">
        <v>98</v>
      </c>
      <c r="W7" s="128" t="s">
        <v>78</v>
      </c>
      <c r="X7" s="128" t="s">
        <v>78</v>
      </c>
      <c r="Y7" s="132"/>
      <c r="Z7" s="128" t="s">
        <v>137</v>
      </c>
      <c r="AA7" s="140" t="s">
        <v>2683</v>
      </c>
      <c r="AB7" s="141">
        <v>0</v>
      </c>
      <c r="AC7" s="142"/>
      <c r="AD7" s="142"/>
      <c r="AE7" s="250">
        <v>0</v>
      </c>
      <c r="AF7" s="142"/>
      <c r="AG7" s="142"/>
      <c r="AH7" s="131">
        <f t="shared" ref="AH7:AH61" si="1">+AB7+AE7</f>
        <v>0</v>
      </c>
      <c r="AI7" s="134"/>
      <c r="AJ7" s="134"/>
      <c r="AK7" s="134"/>
      <c r="AL7" s="250">
        <v>0</v>
      </c>
      <c r="AM7" s="134"/>
      <c r="AN7" s="134"/>
      <c r="AO7" s="134"/>
      <c r="AP7" s="250">
        <v>0</v>
      </c>
      <c r="AQ7" s="132"/>
      <c r="AR7" s="132"/>
      <c r="AS7" s="250">
        <f t="shared" si="0"/>
        <v>0</v>
      </c>
      <c r="AT7" s="251"/>
      <c r="AU7" s="250"/>
      <c r="AV7" s="136"/>
      <c r="AW7" s="136"/>
      <c r="AX7" s="138"/>
      <c r="AY7" s="131">
        <v>0</v>
      </c>
      <c r="AZ7" s="137"/>
      <c r="BA7" s="137"/>
      <c r="BB7" s="137"/>
      <c r="BC7" s="134"/>
      <c r="BD7" s="131">
        <v>0</v>
      </c>
      <c r="BE7" s="137"/>
      <c r="BF7" s="137"/>
      <c r="BG7" s="138"/>
      <c r="BH7" s="131">
        <v>0</v>
      </c>
      <c r="BI7" s="137"/>
      <c r="BJ7" s="139"/>
      <c r="BK7" s="137"/>
      <c r="BL7" s="137"/>
      <c r="BM7" s="131">
        <v>0</v>
      </c>
      <c r="BN7" s="135">
        <v>0</v>
      </c>
      <c r="BO7" s="131">
        <v>0</v>
      </c>
      <c r="BP7" s="140"/>
    </row>
    <row r="8" spans="2:68" s="1" customFormat="1" ht="48" customHeight="1" x14ac:dyDescent="0.25">
      <c r="B8" s="273" t="s">
        <v>2673</v>
      </c>
      <c r="C8" s="145" t="s">
        <v>2684</v>
      </c>
      <c r="D8" s="128" t="s">
        <v>72</v>
      </c>
      <c r="E8" s="128" t="s">
        <v>73</v>
      </c>
      <c r="F8" s="127" t="s">
        <v>2680</v>
      </c>
      <c r="G8" s="145"/>
      <c r="H8" s="128" t="s">
        <v>76</v>
      </c>
      <c r="I8" s="273"/>
      <c r="J8" s="167" t="s">
        <v>78</v>
      </c>
      <c r="K8" s="33" t="s">
        <v>79</v>
      </c>
      <c r="L8" s="33" t="s">
        <v>79</v>
      </c>
      <c r="M8" s="109" t="s">
        <v>78</v>
      </c>
      <c r="N8" s="109" t="s">
        <v>78</v>
      </c>
      <c r="O8" s="131">
        <v>0</v>
      </c>
      <c r="P8" s="131">
        <v>0</v>
      </c>
      <c r="Q8" s="116">
        <v>0</v>
      </c>
      <c r="R8" s="109">
        <v>0</v>
      </c>
      <c r="S8" s="128" t="s">
        <v>90</v>
      </c>
      <c r="T8" s="128" t="s">
        <v>91</v>
      </c>
      <c r="U8" s="128" t="s">
        <v>81</v>
      </c>
      <c r="V8" s="128" t="s">
        <v>98</v>
      </c>
      <c r="W8" s="128" t="s">
        <v>78</v>
      </c>
      <c r="X8" s="128" t="s">
        <v>78</v>
      </c>
      <c r="Y8" s="132"/>
      <c r="Z8" s="128" t="s">
        <v>137</v>
      </c>
      <c r="AA8" s="140" t="s">
        <v>2678</v>
      </c>
      <c r="AB8" s="141">
        <v>0</v>
      </c>
      <c r="AC8" s="142"/>
      <c r="AD8" s="142"/>
      <c r="AE8" s="250">
        <v>0</v>
      </c>
      <c r="AF8" s="142"/>
      <c r="AG8" s="142"/>
      <c r="AH8" s="131">
        <f t="shared" si="1"/>
        <v>0</v>
      </c>
      <c r="AI8" s="134"/>
      <c r="AJ8" s="134"/>
      <c r="AK8" s="134"/>
      <c r="AL8" s="250">
        <v>0</v>
      </c>
      <c r="AM8" s="134"/>
      <c r="AN8" s="134"/>
      <c r="AO8" s="134"/>
      <c r="AP8" s="250">
        <v>0</v>
      </c>
      <c r="AQ8" s="132"/>
      <c r="AR8" s="132"/>
      <c r="AS8" s="250">
        <f t="shared" si="0"/>
        <v>0</v>
      </c>
      <c r="AT8" s="251"/>
      <c r="AU8" s="250"/>
      <c r="AV8" s="136"/>
      <c r="AW8" s="136"/>
      <c r="AX8" s="138"/>
      <c r="AY8" s="131">
        <v>0</v>
      </c>
      <c r="AZ8" s="137"/>
      <c r="BA8" s="137"/>
      <c r="BB8" s="137"/>
      <c r="BC8" s="134"/>
      <c r="BD8" s="131">
        <v>0</v>
      </c>
      <c r="BE8" s="137"/>
      <c r="BF8" s="137"/>
      <c r="BG8" s="138"/>
      <c r="BH8" s="131">
        <v>0</v>
      </c>
      <c r="BI8" s="137"/>
      <c r="BJ8" s="139"/>
      <c r="BK8" s="137"/>
      <c r="BL8" s="137"/>
      <c r="BM8" s="131">
        <v>0</v>
      </c>
      <c r="BN8" s="135">
        <v>0</v>
      </c>
      <c r="BO8" s="131">
        <v>0</v>
      </c>
      <c r="BP8" s="140"/>
    </row>
    <row r="9" spans="2:68" s="1" customFormat="1" ht="49.5" customHeight="1" x14ac:dyDescent="0.25">
      <c r="B9" s="273" t="s">
        <v>2673</v>
      </c>
      <c r="C9" s="145" t="s">
        <v>2674</v>
      </c>
      <c r="D9" s="128" t="s">
        <v>72</v>
      </c>
      <c r="E9" s="128" t="s">
        <v>201</v>
      </c>
      <c r="F9" s="127" t="s">
        <v>2685</v>
      </c>
      <c r="G9" s="145" t="s">
        <v>2686</v>
      </c>
      <c r="H9" s="128" t="s">
        <v>76</v>
      </c>
      <c r="I9" s="273" t="s">
        <v>2687</v>
      </c>
      <c r="J9" s="167" t="s">
        <v>78</v>
      </c>
      <c r="K9" s="33" t="s">
        <v>79</v>
      </c>
      <c r="L9" s="33" t="s">
        <v>79</v>
      </c>
      <c r="M9" s="109" t="s">
        <v>78</v>
      </c>
      <c r="N9" s="109" t="s">
        <v>78</v>
      </c>
      <c r="O9" s="131">
        <v>0</v>
      </c>
      <c r="P9" s="131">
        <v>0</v>
      </c>
      <c r="Q9" s="116">
        <v>0</v>
      </c>
      <c r="R9" s="109">
        <v>0</v>
      </c>
      <c r="S9" s="128" t="s">
        <v>90</v>
      </c>
      <c r="T9" s="128" t="s">
        <v>91</v>
      </c>
      <c r="U9" s="128" t="s">
        <v>81</v>
      </c>
      <c r="V9" s="128" t="s">
        <v>98</v>
      </c>
      <c r="W9" s="128" t="s">
        <v>78</v>
      </c>
      <c r="X9" s="128" t="s">
        <v>78</v>
      </c>
      <c r="Y9" s="132"/>
      <c r="Z9" s="128" t="s">
        <v>137</v>
      </c>
      <c r="AA9" s="140" t="s">
        <v>2678</v>
      </c>
      <c r="AB9" s="141">
        <v>0</v>
      </c>
      <c r="AC9" s="142"/>
      <c r="AD9" s="142"/>
      <c r="AE9" s="250">
        <v>0</v>
      </c>
      <c r="AF9" s="142"/>
      <c r="AG9" s="142"/>
      <c r="AH9" s="131">
        <f t="shared" si="1"/>
        <v>0</v>
      </c>
      <c r="AI9" s="134"/>
      <c r="AJ9" s="134"/>
      <c r="AK9" s="134"/>
      <c r="AL9" s="250">
        <v>0</v>
      </c>
      <c r="AM9" s="134"/>
      <c r="AN9" s="134"/>
      <c r="AO9" s="134"/>
      <c r="AP9" s="250">
        <v>0</v>
      </c>
      <c r="AQ9" s="132"/>
      <c r="AR9" s="132"/>
      <c r="AS9" s="250">
        <f t="shared" si="0"/>
        <v>0</v>
      </c>
      <c r="AT9" s="251"/>
      <c r="AU9" s="250"/>
      <c r="AV9" s="136"/>
      <c r="AW9" s="136"/>
      <c r="AX9" s="138"/>
      <c r="AY9" s="131">
        <v>0</v>
      </c>
      <c r="AZ9" s="137"/>
      <c r="BA9" s="137"/>
      <c r="BB9" s="137"/>
      <c r="BC9" s="134"/>
      <c r="BD9" s="131">
        <v>0</v>
      </c>
      <c r="BE9" s="137"/>
      <c r="BF9" s="137"/>
      <c r="BG9" s="138"/>
      <c r="BH9" s="131">
        <v>0</v>
      </c>
      <c r="BI9" s="137"/>
      <c r="BJ9" s="139"/>
      <c r="BK9" s="137"/>
      <c r="BL9" s="137"/>
      <c r="BM9" s="131">
        <v>0</v>
      </c>
      <c r="BN9" s="135">
        <v>0</v>
      </c>
      <c r="BO9" s="131">
        <v>0</v>
      </c>
      <c r="BP9" s="140"/>
    </row>
    <row r="10" spans="2:68" s="1" customFormat="1" ht="27" x14ac:dyDescent="0.25">
      <c r="B10" s="273" t="s">
        <v>2673</v>
      </c>
      <c r="C10" s="145" t="s">
        <v>2688</v>
      </c>
      <c r="D10" s="128" t="s">
        <v>72</v>
      </c>
      <c r="E10" s="128" t="s">
        <v>201</v>
      </c>
      <c r="F10" s="127" t="s">
        <v>2689</v>
      </c>
      <c r="G10" s="145" t="s">
        <v>2690</v>
      </c>
      <c r="H10" s="128" t="s">
        <v>76</v>
      </c>
      <c r="I10" s="273" t="s">
        <v>2691</v>
      </c>
      <c r="J10" s="167" t="s">
        <v>78</v>
      </c>
      <c r="K10" s="33" t="s">
        <v>79</v>
      </c>
      <c r="L10" s="33" t="s">
        <v>79</v>
      </c>
      <c r="M10" s="109" t="s">
        <v>78</v>
      </c>
      <c r="N10" s="109" t="s">
        <v>78</v>
      </c>
      <c r="O10" s="131">
        <v>0</v>
      </c>
      <c r="P10" s="131">
        <v>0</v>
      </c>
      <c r="Q10" s="116">
        <v>0</v>
      </c>
      <c r="R10" s="109">
        <v>0</v>
      </c>
      <c r="S10" s="128" t="s">
        <v>90</v>
      </c>
      <c r="T10" s="128" t="s">
        <v>91</v>
      </c>
      <c r="U10" s="128" t="s">
        <v>81</v>
      </c>
      <c r="V10" s="128" t="s">
        <v>98</v>
      </c>
      <c r="W10" s="128" t="s">
        <v>78</v>
      </c>
      <c r="X10" s="128" t="s">
        <v>78</v>
      </c>
      <c r="Y10" s="132"/>
      <c r="Z10" s="128" t="s">
        <v>137</v>
      </c>
      <c r="AA10" s="561" t="s">
        <v>2692</v>
      </c>
      <c r="AB10" s="347">
        <v>0</v>
      </c>
      <c r="AC10" s="142"/>
      <c r="AD10" s="142"/>
      <c r="AE10" s="250">
        <v>0</v>
      </c>
      <c r="AF10" s="142"/>
      <c r="AG10" s="142"/>
      <c r="AH10" s="131">
        <f t="shared" si="1"/>
        <v>0</v>
      </c>
      <c r="AI10" s="134"/>
      <c r="AJ10" s="134"/>
      <c r="AK10" s="134"/>
      <c r="AL10" s="250">
        <v>0</v>
      </c>
      <c r="AM10" s="134"/>
      <c r="AN10" s="134"/>
      <c r="AO10" s="134"/>
      <c r="AP10" s="250">
        <v>0</v>
      </c>
      <c r="AQ10" s="132"/>
      <c r="AR10" s="132"/>
      <c r="AS10" s="250">
        <f t="shared" si="0"/>
        <v>0</v>
      </c>
      <c r="AT10" s="251"/>
      <c r="AU10" s="250"/>
      <c r="AV10" s="136"/>
      <c r="AW10" s="136"/>
      <c r="AX10" s="138"/>
      <c r="AY10" s="131">
        <v>0</v>
      </c>
      <c r="AZ10" s="137"/>
      <c r="BA10" s="137"/>
      <c r="BB10" s="137"/>
      <c r="BC10" s="134"/>
      <c r="BD10" s="131">
        <v>0</v>
      </c>
      <c r="BE10" s="137"/>
      <c r="BF10" s="137"/>
      <c r="BG10" s="138"/>
      <c r="BH10" s="131">
        <v>0</v>
      </c>
      <c r="BI10" s="137"/>
      <c r="BJ10" s="139"/>
      <c r="BK10" s="137"/>
      <c r="BL10" s="137"/>
      <c r="BM10" s="131">
        <v>0</v>
      </c>
      <c r="BN10" s="135">
        <v>0</v>
      </c>
      <c r="BO10" s="131">
        <v>0</v>
      </c>
      <c r="BP10" s="140"/>
    </row>
    <row r="11" spans="2:68" s="1" customFormat="1" ht="40.5" x14ac:dyDescent="0.25">
      <c r="B11" s="273" t="s">
        <v>2673</v>
      </c>
      <c r="C11" s="145" t="s">
        <v>2674</v>
      </c>
      <c r="D11" s="128" t="s">
        <v>72</v>
      </c>
      <c r="E11" s="128" t="s">
        <v>201</v>
      </c>
      <c r="F11" s="127" t="s">
        <v>2693</v>
      </c>
      <c r="G11" s="145" t="s">
        <v>2694</v>
      </c>
      <c r="H11" s="128" t="s">
        <v>76</v>
      </c>
      <c r="I11" s="273" t="s">
        <v>2695</v>
      </c>
      <c r="J11" s="167" t="s">
        <v>78</v>
      </c>
      <c r="K11" s="33" t="s">
        <v>79</v>
      </c>
      <c r="L11" s="33" t="s">
        <v>79</v>
      </c>
      <c r="M11" s="109" t="s">
        <v>78</v>
      </c>
      <c r="N11" s="109" t="s">
        <v>78</v>
      </c>
      <c r="O11" s="131">
        <v>0</v>
      </c>
      <c r="P11" s="131">
        <v>0</v>
      </c>
      <c r="Q11" s="116">
        <v>0</v>
      </c>
      <c r="R11" s="109">
        <v>0</v>
      </c>
      <c r="S11" s="128" t="s">
        <v>90</v>
      </c>
      <c r="T11" s="128" t="s">
        <v>91</v>
      </c>
      <c r="U11" s="128" t="s">
        <v>81</v>
      </c>
      <c r="V11" s="128" t="s">
        <v>98</v>
      </c>
      <c r="W11" s="128" t="s">
        <v>78</v>
      </c>
      <c r="X11" s="128" t="s">
        <v>78</v>
      </c>
      <c r="Y11" s="132"/>
      <c r="Z11" s="128" t="s">
        <v>137</v>
      </c>
      <c r="AA11" s="140" t="s">
        <v>2678</v>
      </c>
      <c r="AB11" s="141">
        <v>0</v>
      </c>
      <c r="AC11" s="142"/>
      <c r="AD11" s="142"/>
      <c r="AE11" s="250">
        <v>0</v>
      </c>
      <c r="AF11" s="142"/>
      <c r="AG11" s="142"/>
      <c r="AH11" s="131">
        <f t="shared" si="1"/>
        <v>0</v>
      </c>
      <c r="AI11" s="134"/>
      <c r="AJ11" s="134"/>
      <c r="AK11" s="134"/>
      <c r="AL11" s="250">
        <v>0</v>
      </c>
      <c r="AM11" s="134"/>
      <c r="AN11" s="134"/>
      <c r="AO11" s="134"/>
      <c r="AP11" s="250">
        <v>0</v>
      </c>
      <c r="AQ11" s="132"/>
      <c r="AR11" s="132"/>
      <c r="AS11" s="250">
        <f t="shared" si="0"/>
        <v>0</v>
      </c>
      <c r="AT11" s="251"/>
      <c r="AU11" s="250"/>
      <c r="AV11" s="136"/>
      <c r="AW11" s="136"/>
      <c r="AX11" s="138"/>
      <c r="AY11" s="131">
        <v>0</v>
      </c>
      <c r="AZ11" s="137"/>
      <c r="BA11" s="137"/>
      <c r="BB11" s="137"/>
      <c r="BC11" s="134"/>
      <c r="BD11" s="131">
        <v>0</v>
      </c>
      <c r="BE11" s="137"/>
      <c r="BF11" s="137"/>
      <c r="BG11" s="138"/>
      <c r="BH11" s="131">
        <v>0</v>
      </c>
      <c r="BI11" s="137"/>
      <c r="BJ11" s="139"/>
      <c r="BK11" s="137"/>
      <c r="BL11" s="137"/>
      <c r="BM11" s="131">
        <v>0</v>
      </c>
      <c r="BN11" s="135">
        <v>0</v>
      </c>
      <c r="BO11" s="131">
        <v>0</v>
      </c>
      <c r="BP11" s="140"/>
    </row>
    <row r="12" spans="2:68" s="1" customFormat="1" ht="58.5" customHeight="1" x14ac:dyDescent="0.25">
      <c r="B12" s="273" t="s">
        <v>2673</v>
      </c>
      <c r="C12" s="145" t="s">
        <v>2674</v>
      </c>
      <c r="D12" s="128" t="s">
        <v>72</v>
      </c>
      <c r="E12" s="128" t="s">
        <v>201</v>
      </c>
      <c r="F12" s="127" t="s">
        <v>2696</v>
      </c>
      <c r="G12" s="145" t="s">
        <v>2694</v>
      </c>
      <c r="H12" s="128" t="s">
        <v>76</v>
      </c>
      <c r="I12" s="273" t="s">
        <v>2695</v>
      </c>
      <c r="J12" s="167" t="s">
        <v>78</v>
      </c>
      <c r="K12" s="33" t="s">
        <v>79</v>
      </c>
      <c r="L12" s="33" t="s">
        <v>79</v>
      </c>
      <c r="M12" s="109" t="s">
        <v>78</v>
      </c>
      <c r="N12" s="109" t="s">
        <v>78</v>
      </c>
      <c r="O12" s="131">
        <v>0</v>
      </c>
      <c r="P12" s="131">
        <v>0</v>
      </c>
      <c r="Q12" s="116">
        <v>0</v>
      </c>
      <c r="R12" s="109">
        <v>0</v>
      </c>
      <c r="S12" s="128" t="s">
        <v>90</v>
      </c>
      <c r="T12" s="128" t="s">
        <v>91</v>
      </c>
      <c r="U12" s="128" t="s">
        <v>81</v>
      </c>
      <c r="V12" s="128" t="s">
        <v>98</v>
      </c>
      <c r="W12" s="128" t="s">
        <v>78</v>
      </c>
      <c r="X12" s="128" t="s">
        <v>78</v>
      </c>
      <c r="Y12" s="132"/>
      <c r="Z12" s="128" t="s">
        <v>137</v>
      </c>
      <c r="AA12" s="140" t="s">
        <v>2678</v>
      </c>
      <c r="AB12" s="141">
        <v>0</v>
      </c>
      <c r="AC12" s="142"/>
      <c r="AD12" s="142"/>
      <c r="AE12" s="250">
        <v>0</v>
      </c>
      <c r="AF12" s="142"/>
      <c r="AG12" s="142"/>
      <c r="AH12" s="131">
        <f t="shared" si="1"/>
        <v>0</v>
      </c>
      <c r="AI12" s="134"/>
      <c r="AJ12" s="134"/>
      <c r="AK12" s="134"/>
      <c r="AL12" s="250">
        <v>0</v>
      </c>
      <c r="AM12" s="134"/>
      <c r="AN12" s="134"/>
      <c r="AO12" s="134"/>
      <c r="AP12" s="250">
        <v>0</v>
      </c>
      <c r="AQ12" s="132"/>
      <c r="AR12" s="132"/>
      <c r="AS12" s="250">
        <f t="shared" si="0"/>
        <v>0</v>
      </c>
      <c r="AT12" s="251"/>
      <c r="AU12" s="250"/>
      <c r="AV12" s="136"/>
      <c r="AW12" s="136"/>
      <c r="AX12" s="138"/>
      <c r="AY12" s="131">
        <v>0</v>
      </c>
      <c r="AZ12" s="137"/>
      <c r="BA12" s="137"/>
      <c r="BB12" s="137"/>
      <c r="BC12" s="134"/>
      <c r="BD12" s="131">
        <v>0</v>
      </c>
      <c r="BE12" s="137"/>
      <c r="BF12" s="137"/>
      <c r="BG12" s="138"/>
      <c r="BH12" s="131">
        <v>0</v>
      </c>
      <c r="BI12" s="137"/>
      <c r="BJ12" s="139"/>
      <c r="BK12" s="137"/>
      <c r="BL12" s="137"/>
      <c r="BM12" s="131">
        <v>0</v>
      </c>
      <c r="BN12" s="135">
        <v>0</v>
      </c>
      <c r="BO12" s="131">
        <v>0</v>
      </c>
      <c r="BP12" s="140"/>
    </row>
    <row r="13" spans="2:68" s="1" customFormat="1" ht="91.5" customHeight="1" x14ac:dyDescent="0.25">
      <c r="B13" s="273" t="s">
        <v>2673</v>
      </c>
      <c r="C13" s="145" t="s">
        <v>2697</v>
      </c>
      <c r="D13" s="128" t="s">
        <v>72</v>
      </c>
      <c r="E13" s="128" t="s">
        <v>73</v>
      </c>
      <c r="F13" s="127" t="s">
        <v>2698</v>
      </c>
      <c r="G13" s="145" t="s">
        <v>514</v>
      </c>
      <c r="H13" s="128" t="s">
        <v>76</v>
      </c>
      <c r="I13" s="273" t="s">
        <v>2699</v>
      </c>
      <c r="J13" s="167" t="s">
        <v>78</v>
      </c>
      <c r="K13" s="33" t="s">
        <v>79</v>
      </c>
      <c r="L13" s="33" t="s">
        <v>79</v>
      </c>
      <c r="M13" s="109" t="s">
        <v>78</v>
      </c>
      <c r="N13" s="109" t="s">
        <v>78</v>
      </c>
      <c r="O13" s="131">
        <v>0</v>
      </c>
      <c r="P13" s="131">
        <v>0</v>
      </c>
      <c r="Q13" s="116">
        <v>0</v>
      </c>
      <c r="R13" s="109">
        <v>0</v>
      </c>
      <c r="S13" s="128" t="s">
        <v>90</v>
      </c>
      <c r="T13" s="128" t="s">
        <v>91</v>
      </c>
      <c r="U13" s="128" t="s">
        <v>81</v>
      </c>
      <c r="V13" s="128" t="s">
        <v>98</v>
      </c>
      <c r="W13" s="128" t="s">
        <v>78</v>
      </c>
      <c r="X13" s="128" t="s">
        <v>78</v>
      </c>
      <c r="Y13" s="132" t="s">
        <v>2700</v>
      </c>
      <c r="Z13" s="128" t="s">
        <v>83</v>
      </c>
      <c r="AA13" s="140" t="s">
        <v>2701</v>
      </c>
      <c r="AB13" s="141">
        <v>398798048</v>
      </c>
      <c r="AC13" s="438">
        <v>1503</v>
      </c>
      <c r="AD13" s="132">
        <v>45384</v>
      </c>
      <c r="AE13" s="141">
        <v>0</v>
      </c>
      <c r="AF13" s="240">
        <v>1563</v>
      </c>
      <c r="AG13" s="132">
        <v>45392</v>
      </c>
      <c r="AH13" s="131">
        <f t="shared" si="1"/>
        <v>398798048</v>
      </c>
      <c r="AI13" s="134" t="s">
        <v>1294</v>
      </c>
      <c r="AJ13" s="134"/>
      <c r="AK13" s="134"/>
      <c r="AL13" s="250">
        <v>0</v>
      </c>
      <c r="AM13" s="134"/>
      <c r="AN13" s="134"/>
      <c r="AO13" s="134"/>
      <c r="AP13" s="250">
        <v>0</v>
      </c>
      <c r="AQ13" s="132"/>
      <c r="AR13" s="132"/>
      <c r="AS13" s="250">
        <f t="shared" si="0"/>
        <v>0</v>
      </c>
      <c r="AT13" s="251"/>
      <c r="AU13" s="250"/>
      <c r="AV13" s="136"/>
      <c r="AW13" s="136"/>
      <c r="AX13" s="138"/>
      <c r="AY13" s="131">
        <v>0</v>
      </c>
      <c r="AZ13" s="137"/>
      <c r="BA13" s="137"/>
      <c r="BB13" s="137"/>
      <c r="BC13" s="134"/>
      <c r="BD13" s="131">
        <v>0</v>
      </c>
      <c r="BE13" s="137"/>
      <c r="BF13" s="137"/>
      <c r="BG13" s="138"/>
      <c r="BH13" s="131">
        <v>0</v>
      </c>
      <c r="BI13" s="137"/>
      <c r="BJ13" s="139"/>
      <c r="BK13" s="137"/>
      <c r="BL13" s="137"/>
      <c r="BM13" s="131">
        <v>0</v>
      </c>
      <c r="BN13" s="135">
        <v>0</v>
      </c>
      <c r="BO13" s="131">
        <v>0</v>
      </c>
      <c r="BP13" s="140"/>
    </row>
    <row r="14" spans="2:68" s="1" customFormat="1" ht="59.25" customHeight="1" x14ac:dyDescent="0.25">
      <c r="B14" s="273" t="s">
        <v>2673</v>
      </c>
      <c r="C14" s="145" t="s">
        <v>2702</v>
      </c>
      <c r="D14" s="128" t="s">
        <v>72</v>
      </c>
      <c r="E14" s="128" t="s">
        <v>201</v>
      </c>
      <c r="F14" s="127" t="s">
        <v>677</v>
      </c>
      <c r="G14" s="145" t="s">
        <v>2703</v>
      </c>
      <c r="H14" s="128" t="s">
        <v>76</v>
      </c>
      <c r="I14" s="273" t="s">
        <v>2704</v>
      </c>
      <c r="J14" s="167" t="s">
        <v>78</v>
      </c>
      <c r="K14" s="33" t="s">
        <v>79</v>
      </c>
      <c r="L14" s="33" t="s">
        <v>79</v>
      </c>
      <c r="M14" s="109" t="s">
        <v>78</v>
      </c>
      <c r="N14" s="109" t="s">
        <v>78</v>
      </c>
      <c r="O14" s="131">
        <v>0</v>
      </c>
      <c r="P14" s="131">
        <v>0</v>
      </c>
      <c r="Q14" s="116">
        <v>0</v>
      </c>
      <c r="R14" s="109">
        <v>0</v>
      </c>
      <c r="S14" s="128" t="s">
        <v>90</v>
      </c>
      <c r="T14" s="128" t="s">
        <v>91</v>
      </c>
      <c r="U14" s="128" t="s">
        <v>81</v>
      </c>
      <c r="V14" s="128" t="s">
        <v>98</v>
      </c>
      <c r="W14" s="128" t="s">
        <v>78</v>
      </c>
      <c r="X14" s="128" t="s">
        <v>78</v>
      </c>
      <c r="Y14" s="132"/>
      <c r="Z14" s="128" t="s">
        <v>137</v>
      </c>
      <c r="AA14" s="140" t="s">
        <v>2678</v>
      </c>
      <c r="AB14" s="141">
        <v>0</v>
      </c>
      <c r="AC14" s="142"/>
      <c r="AD14" s="132"/>
      <c r="AE14" s="141">
        <v>0</v>
      </c>
      <c r="AF14" s="142"/>
      <c r="AG14" s="132"/>
      <c r="AH14" s="131">
        <f t="shared" si="1"/>
        <v>0</v>
      </c>
      <c r="AI14" s="134"/>
      <c r="AJ14" s="134"/>
      <c r="AK14" s="134"/>
      <c r="AL14" s="250">
        <v>0</v>
      </c>
      <c r="AM14" s="134"/>
      <c r="AN14" s="134"/>
      <c r="AO14" s="134"/>
      <c r="AP14" s="250">
        <v>0</v>
      </c>
      <c r="AQ14" s="132"/>
      <c r="AR14" s="132"/>
      <c r="AS14" s="250">
        <f t="shared" si="0"/>
        <v>0</v>
      </c>
      <c r="AT14" s="251"/>
      <c r="AU14" s="250"/>
      <c r="AV14" s="136"/>
      <c r="AW14" s="136"/>
      <c r="AX14" s="138"/>
      <c r="AY14" s="131">
        <v>0</v>
      </c>
      <c r="AZ14" s="137"/>
      <c r="BA14" s="137"/>
      <c r="BB14" s="137"/>
      <c r="BC14" s="134"/>
      <c r="BD14" s="131">
        <v>0</v>
      </c>
      <c r="BE14" s="137"/>
      <c r="BF14" s="137"/>
      <c r="BG14" s="138"/>
      <c r="BH14" s="131">
        <v>0</v>
      </c>
      <c r="BI14" s="137"/>
      <c r="BJ14" s="139"/>
      <c r="BK14" s="137"/>
      <c r="BL14" s="137"/>
      <c r="BM14" s="131">
        <v>0</v>
      </c>
      <c r="BN14" s="135">
        <v>0</v>
      </c>
      <c r="BO14" s="131">
        <v>0</v>
      </c>
      <c r="BP14" s="140"/>
    </row>
    <row r="15" spans="2:68" s="1" customFormat="1" ht="57.75" customHeight="1" x14ac:dyDescent="0.25">
      <c r="B15" s="273" t="s">
        <v>2673</v>
      </c>
      <c r="C15" s="145" t="s">
        <v>2705</v>
      </c>
      <c r="D15" s="128" t="s">
        <v>72</v>
      </c>
      <c r="E15" s="128" t="s">
        <v>201</v>
      </c>
      <c r="F15" s="127" t="s">
        <v>2706</v>
      </c>
      <c r="G15" s="145" t="s">
        <v>2707</v>
      </c>
      <c r="H15" s="128" t="s">
        <v>76</v>
      </c>
      <c r="I15" s="273" t="s">
        <v>2708</v>
      </c>
      <c r="J15" s="167" t="s">
        <v>78</v>
      </c>
      <c r="K15" s="33" t="s">
        <v>79</v>
      </c>
      <c r="L15" s="33" t="s">
        <v>79</v>
      </c>
      <c r="M15" s="109" t="s">
        <v>78</v>
      </c>
      <c r="N15" s="109" t="s">
        <v>78</v>
      </c>
      <c r="O15" s="131">
        <v>0</v>
      </c>
      <c r="P15" s="131">
        <v>0</v>
      </c>
      <c r="Q15" s="116">
        <v>0</v>
      </c>
      <c r="R15" s="109">
        <v>0</v>
      </c>
      <c r="S15" s="128" t="s">
        <v>90</v>
      </c>
      <c r="T15" s="128" t="s">
        <v>91</v>
      </c>
      <c r="U15" s="128" t="s">
        <v>81</v>
      </c>
      <c r="V15" s="128" t="s">
        <v>98</v>
      </c>
      <c r="W15" s="128" t="s">
        <v>78</v>
      </c>
      <c r="X15" s="128" t="s">
        <v>78</v>
      </c>
      <c r="Y15" s="132"/>
      <c r="Z15" s="128" t="s">
        <v>137</v>
      </c>
      <c r="AA15" s="140" t="s">
        <v>2678</v>
      </c>
      <c r="AB15" s="141">
        <v>0</v>
      </c>
      <c r="AC15" s="142"/>
      <c r="AD15" s="132"/>
      <c r="AE15" s="141">
        <v>0</v>
      </c>
      <c r="AF15" s="142"/>
      <c r="AG15" s="132"/>
      <c r="AH15" s="131">
        <f t="shared" si="1"/>
        <v>0</v>
      </c>
      <c r="AI15" s="134"/>
      <c r="AJ15" s="134"/>
      <c r="AK15" s="134"/>
      <c r="AL15" s="250">
        <v>0</v>
      </c>
      <c r="AM15" s="134"/>
      <c r="AN15" s="134"/>
      <c r="AO15" s="134"/>
      <c r="AP15" s="250">
        <v>0</v>
      </c>
      <c r="AQ15" s="132"/>
      <c r="AR15" s="132"/>
      <c r="AS15" s="250">
        <f t="shared" si="0"/>
        <v>0</v>
      </c>
      <c r="AT15" s="251"/>
      <c r="AU15" s="250"/>
      <c r="AV15" s="136"/>
      <c r="AW15" s="136"/>
      <c r="AX15" s="138"/>
      <c r="AY15" s="131">
        <v>0</v>
      </c>
      <c r="AZ15" s="137"/>
      <c r="BA15" s="137"/>
      <c r="BB15" s="137"/>
      <c r="BC15" s="134"/>
      <c r="BD15" s="131">
        <v>0</v>
      </c>
      <c r="BE15" s="137"/>
      <c r="BF15" s="137"/>
      <c r="BG15" s="138"/>
      <c r="BH15" s="131">
        <v>0</v>
      </c>
      <c r="BI15" s="137"/>
      <c r="BJ15" s="139"/>
      <c r="BK15" s="137"/>
      <c r="BL15" s="137"/>
      <c r="BM15" s="131">
        <v>0</v>
      </c>
      <c r="BN15" s="135">
        <v>0</v>
      </c>
      <c r="BO15" s="131">
        <v>0</v>
      </c>
      <c r="BP15" s="140"/>
    </row>
    <row r="16" spans="2:68" s="1" customFormat="1" ht="55.5" customHeight="1" x14ac:dyDescent="0.25">
      <c r="B16" s="273" t="s">
        <v>2673</v>
      </c>
      <c r="C16" s="145" t="s">
        <v>2709</v>
      </c>
      <c r="D16" s="128" t="s">
        <v>72</v>
      </c>
      <c r="E16" s="128" t="s">
        <v>201</v>
      </c>
      <c r="F16" s="127" t="s">
        <v>648</v>
      </c>
      <c r="G16" s="145" t="s">
        <v>2710</v>
      </c>
      <c r="H16" s="128" t="s">
        <v>76</v>
      </c>
      <c r="I16" s="273" t="s">
        <v>2711</v>
      </c>
      <c r="J16" s="167" t="s">
        <v>78</v>
      </c>
      <c r="K16" s="33" t="s">
        <v>79</v>
      </c>
      <c r="L16" s="33" t="s">
        <v>79</v>
      </c>
      <c r="M16" s="109" t="s">
        <v>78</v>
      </c>
      <c r="N16" s="109" t="s">
        <v>78</v>
      </c>
      <c r="O16" s="131">
        <v>0</v>
      </c>
      <c r="P16" s="131">
        <v>0</v>
      </c>
      <c r="Q16" s="116">
        <v>0</v>
      </c>
      <c r="R16" s="109">
        <v>0</v>
      </c>
      <c r="S16" s="128" t="s">
        <v>90</v>
      </c>
      <c r="T16" s="128" t="s">
        <v>91</v>
      </c>
      <c r="U16" s="128" t="s">
        <v>81</v>
      </c>
      <c r="V16" s="128" t="s">
        <v>98</v>
      </c>
      <c r="W16" s="128" t="s">
        <v>78</v>
      </c>
      <c r="X16" s="128" t="s">
        <v>78</v>
      </c>
      <c r="Y16" s="132"/>
      <c r="Z16" s="128" t="s">
        <v>137</v>
      </c>
      <c r="AA16" s="140" t="s">
        <v>2678</v>
      </c>
      <c r="AB16" s="141">
        <v>0</v>
      </c>
      <c r="AC16" s="142"/>
      <c r="AD16" s="132"/>
      <c r="AE16" s="141">
        <v>0</v>
      </c>
      <c r="AF16" s="142"/>
      <c r="AG16" s="132"/>
      <c r="AH16" s="131">
        <f t="shared" si="1"/>
        <v>0</v>
      </c>
      <c r="AI16" s="134"/>
      <c r="AJ16" s="134"/>
      <c r="AK16" s="134"/>
      <c r="AL16" s="250">
        <v>0</v>
      </c>
      <c r="AM16" s="134"/>
      <c r="AN16" s="134"/>
      <c r="AO16" s="134"/>
      <c r="AP16" s="250">
        <v>0</v>
      </c>
      <c r="AQ16" s="132"/>
      <c r="AR16" s="132"/>
      <c r="AS16" s="250">
        <f t="shared" si="0"/>
        <v>0</v>
      </c>
      <c r="AT16" s="251"/>
      <c r="AU16" s="250"/>
      <c r="AV16" s="136"/>
      <c r="AW16" s="136"/>
      <c r="AX16" s="138"/>
      <c r="AY16" s="131">
        <v>0</v>
      </c>
      <c r="AZ16" s="137"/>
      <c r="BA16" s="137"/>
      <c r="BB16" s="137"/>
      <c r="BC16" s="134"/>
      <c r="BD16" s="131">
        <v>0</v>
      </c>
      <c r="BE16" s="137"/>
      <c r="BF16" s="137"/>
      <c r="BG16" s="138"/>
      <c r="BH16" s="131">
        <v>0</v>
      </c>
      <c r="BI16" s="137"/>
      <c r="BJ16" s="139"/>
      <c r="BK16" s="137"/>
      <c r="BL16" s="137"/>
      <c r="BM16" s="131">
        <v>0</v>
      </c>
      <c r="BN16" s="135">
        <v>0</v>
      </c>
      <c r="BO16" s="131">
        <v>0</v>
      </c>
      <c r="BP16" s="140"/>
    </row>
    <row r="17" spans="2:68" s="1" customFormat="1" ht="51.75" customHeight="1" x14ac:dyDescent="0.25">
      <c r="B17" s="273" t="s">
        <v>2673</v>
      </c>
      <c r="C17" s="145" t="s">
        <v>2712</v>
      </c>
      <c r="D17" s="128" t="s">
        <v>72</v>
      </c>
      <c r="E17" s="128" t="s">
        <v>201</v>
      </c>
      <c r="F17" s="127" t="s">
        <v>2713</v>
      </c>
      <c r="G17" s="145" t="s">
        <v>2714</v>
      </c>
      <c r="H17" s="128" t="s">
        <v>76</v>
      </c>
      <c r="I17" s="273" t="s">
        <v>2715</v>
      </c>
      <c r="J17" s="167" t="s">
        <v>78</v>
      </c>
      <c r="K17" s="33" t="s">
        <v>79</v>
      </c>
      <c r="L17" s="33" t="s">
        <v>79</v>
      </c>
      <c r="M17" s="109" t="s">
        <v>78</v>
      </c>
      <c r="N17" s="109" t="s">
        <v>78</v>
      </c>
      <c r="O17" s="131">
        <v>0</v>
      </c>
      <c r="P17" s="131">
        <v>0</v>
      </c>
      <c r="Q17" s="116">
        <v>0</v>
      </c>
      <c r="R17" s="109">
        <v>0</v>
      </c>
      <c r="S17" s="128" t="s">
        <v>90</v>
      </c>
      <c r="T17" s="128" t="s">
        <v>91</v>
      </c>
      <c r="U17" s="128" t="s">
        <v>81</v>
      </c>
      <c r="V17" s="128" t="s">
        <v>98</v>
      </c>
      <c r="W17" s="128" t="s">
        <v>78</v>
      </c>
      <c r="X17" s="128" t="s">
        <v>78</v>
      </c>
      <c r="Y17" s="132"/>
      <c r="Z17" s="128" t="s">
        <v>137</v>
      </c>
      <c r="AA17" s="140" t="s">
        <v>2678</v>
      </c>
      <c r="AB17" s="141">
        <v>0</v>
      </c>
      <c r="AC17" s="142"/>
      <c r="AD17" s="132"/>
      <c r="AE17" s="141">
        <v>0</v>
      </c>
      <c r="AF17" s="142"/>
      <c r="AG17" s="132"/>
      <c r="AH17" s="131">
        <f t="shared" si="1"/>
        <v>0</v>
      </c>
      <c r="AI17" s="134"/>
      <c r="AJ17" s="134"/>
      <c r="AK17" s="134"/>
      <c r="AL17" s="250">
        <v>0</v>
      </c>
      <c r="AM17" s="134"/>
      <c r="AN17" s="134"/>
      <c r="AO17" s="134"/>
      <c r="AP17" s="250">
        <v>0</v>
      </c>
      <c r="AQ17" s="132"/>
      <c r="AR17" s="132"/>
      <c r="AS17" s="250">
        <f t="shared" si="0"/>
        <v>0</v>
      </c>
      <c r="AT17" s="251"/>
      <c r="AU17" s="250"/>
      <c r="AV17" s="136"/>
      <c r="AW17" s="136"/>
      <c r="AX17" s="138"/>
      <c r="AY17" s="131">
        <v>0</v>
      </c>
      <c r="AZ17" s="137"/>
      <c r="BA17" s="137"/>
      <c r="BB17" s="137"/>
      <c r="BC17" s="134"/>
      <c r="BD17" s="131">
        <v>0</v>
      </c>
      <c r="BE17" s="137"/>
      <c r="BF17" s="137"/>
      <c r="BG17" s="138"/>
      <c r="BH17" s="131">
        <v>0</v>
      </c>
      <c r="BI17" s="137"/>
      <c r="BJ17" s="139"/>
      <c r="BK17" s="137"/>
      <c r="BL17" s="137"/>
      <c r="BM17" s="131">
        <v>0</v>
      </c>
      <c r="BN17" s="135">
        <v>0</v>
      </c>
      <c r="BO17" s="131">
        <v>0</v>
      </c>
      <c r="BP17" s="140"/>
    </row>
    <row r="18" spans="2:68" s="1" customFormat="1" ht="51.75" customHeight="1" x14ac:dyDescent="0.25">
      <c r="B18" s="273" t="s">
        <v>2673</v>
      </c>
      <c r="C18" s="145" t="s">
        <v>2674</v>
      </c>
      <c r="D18" s="128" t="s">
        <v>72</v>
      </c>
      <c r="E18" s="128" t="s">
        <v>201</v>
      </c>
      <c r="F18" s="127" t="s">
        <v>2716</v>
      </c>
      <c r="G18" s="145" t="s">
        <v>2717</v>
      </c>
      <c r="H18" s="128" t="s">
        <v>76</v>
      </c>
      <c r="I18" s="273" t="s">
        <v>2718</v>
      </c>
      <c r="J18" s="167" t="s">
        <v>78</v>
      </c>
      <c r="K18" s="33" t="s">
        <v>79</v>
      </c>
      <c r="L18" s="33" t="s">
        <v>79</v>
      </c>
      <c r="M18" s="109" t="s">
        <v>78</v>
      </c>
      <c r="N18" s="109" t="s">
        <v>78</v>
      </c>
      <c r="O18" s="131">
        <v>0</v>
      </c>
      <c r="P18" s="131">
        <v>0</v>
      </c>
      <c r="Q18" s="116">
        <v>0</v>
      </c>
      <c r="R18" s="109">
        <v>0</v>
      </c>
      <c r="S18" s="128" t="s">
        <v>90</v>
      </c>
      <c r="T18" s="128" t="s">
        <v>91</v>
      </c>
      <c r="U18" s="128" t="s">
        <v>81</v>
      </c>
      <c r="V18" s="128" t="s">
        <v>98</v>
      </c>
      <c r="W18" s="128" t="s">
        <v>78</v>
      </c>
      <c r="X18" s="128" t="s">
        <v>78</v>
      </c>
      <c r="Y18" s="132"/>
      <c r="Z18" s="128" t="s">
        <v>137</v>
      </c>
      <c r="AA18" s="140" t="s">
        <v>2678</v>
      </c>
      <c r="AB18" s="141">
        <v>0</v>
      </c>
      <c r="AC18" s="142"/>
      <c r="AD18" s="132"/>
      <c r="AE18" s="141">
        <v>0</v>
      </c>
      <c r="AF18" s="142"/>
      <c r="AG18" s="132"/>
      <c r="AH18" s="131">
        <f t="shared" si="1"/>
        <v>0</v>
      </c>
      <c r="AI18" s="134"/>
      <c r="AJ18" s="134"/>
      <c r="AK18" s="134"/>
      <c r="AL18" s="250">
        <v>0</v>
      </c>
      <c r="AM18" s="134"/>
      <c r="AN18" s="134"/>
      <c r="AO18" s="134"/>
      <c r="AP18" s="250">
        <v>0</v>
      </c>
      <c r="AQ18" s="132"/>
      <c r="AR18" s="132"/>
      <c r="AS18" s="250">
        <f t="shared" si="0"/>
        <v>0</v>
      </c>
      <c r="AT18" s="251"/>
      <c r="AU18" s="250"/>
      <c r="AV18" s="136"/>
      <c r="AW18" s="136"/>
      <c r="AX18" s="138"/>
      <c r="AY18" s="131">
        <v>0</v>
      </c>
      <c r="AZ18" s="137"/>
      <c r="BA18" s="137"/>
      <c r="BB18" s="137"/>
      <c r="BC18" s="134"/>
      <c r="BD18" s="131">
        <v>0</v>
      </c>
      <c r="BE18" s="137"/>
      <c r="BF18" s="137"/>
      <c r="BG18" s="138"/>
      <c r="BH18" s="131">
        <v>0</v>
      </c>
      <c r="BI18" s="137"/>
      <c r="BJ18" s="139"/>
      <c r="BK18" s="137"/>
      <c r="BL18" s="137"/>
      <c r="BM18" s="131">
        <v>0</v>
      </c>
      <c r="BN18" s="135">
        <v>0</v>
      </c>
      <c r="BO18" s="131">
        <v>0</v>
      </c>
      <c r="BP18" s="140"/>
    </row>
    <row r="19" spans="2:68" s="1" customFormat="1" ht="51.75" customHeight="1" x14ac:dyDescent="0.25">
      <c r="B19" s="273" t="s">
        <v>2673</v>
      </c>
      <c r="C19" s="145" t="s">
        <v>2688</v>
      </c>
      <c r="D19" s="128" t="s">
        <v>72</v>
      </c>
      <c r="E19" s="128" t="s">
        <v>201</v>
      </c>
      <c r="F19" s="127" t="s">
        <v>2719</v>
      </c>
      <c r="G19" s="145" t="s">
        <v>2720</v>
      </c>
      <c r="H19" s="128" t="s">
        <v>76</v>
      </c>
      <c r="I19" s="273" t="s">
        <v>2721</v>
      </c>
      <c r="J19" s="167" t="s">
        <v>78</v>
      </c>
      <c r="K19" s="33" t="s">
        <v>79</v>
      </c>
      <c r="L19" s="33" t="s">
        <v>79</v>
      </c>
      <c r="M19" s="109" t="s">
        <v>78</v>
      </c>
      <c r="N19" s="109" t="s">
        <v>78</v>
      </c>
      <c r="O19" s="131">
        <v>0</v>
      </c>
      <c r="P19" s="131">
        <v>0</v>
      </c>
      <c r="Q19" s="116">
        <v>0</v>
      </c>
      <c r="R19" s="109">
        <v>0</v>
      </c>
      <c r="S19" s="128" t="s">
        <v>90</v>
      </c>
      <c r="T19" s="128" t="s">
        <v>91</v>
      </c>
      <c r="U19" s="128" t="s">
        <v>81</v>
      </c>
      <c r="V19" s="128" t="s">
        <v>98</v>
      </c>
      <c r="W19" s="128" t="s">
        <v>78</v>
      </c>
      <c r="X19" s="128" t="s">
        <v>78</v>
      </c>
      <c r="Y19" s="132"/>
      <c r="Z19" s="128" t="s">
        <v>137</v>
      </c>
      <c r="AA19" s="140" t="s">
        <v>2678</v>
      </c>
      <c r="AB19" s="141">
        <v>0</v>
      </c>
      <c r="AC19" s="142"/>
      <c r="AD19" s="132"/>
      <c r="AE19" s="141">
        <v>0</v>
      </c>
      <c r="AF19" s="142"/>
      <c r="AG19" s="132"/>
      <c r="AH19" s="131">
        <f t="shared" si="1"/>
        <v>0</v>
      </c>
      <c r="AI19" s="134"/>
      <c r="AJ19" s="134"/>
      <c r="AK19" s="134"/>
      <c r="AL19" s="250">
        <v>0</v>
      </c>
      <c r="AM19" s="134"/>
      <c r="AN19" s="134"/>
      <c r="AO19" s="134"/>
      <c r="AP19" s="250">
        <v>0</v>
      </c>
      <c r="AQ19" s="132"/>
      <c r="AR19" s="132"/>
      <c r="AS19" s="250">
        <f t="shared" si="0"/>
        <v>0</v>
      </c>
      <c r="AT19" s="251"/>
      <c r="AU19" s="250"/>
      <c r="AV19" s="136"/>
      <c r="AW19" s="136"/>
      <c r="AX19" s="138"/>
      <c r="AY19" s="131">
        <v>0</v>
      </c>
      <c r="AZ19" s="137"/>
      <c r="BA19" s="137"/>
      <c r="BB19" s="137"/>
      <c r="BC19" s="134"/>
      <c r="BD19" s="131">
        <v>0</v>
      </c>
      <c r="BE19" s="137"/>
      <c r="BF19" s="137"/>
      <c r="BG19" s="138"/>
      <c r="BH19" s="131">
        <v>0</v>
      </c>
      <c r="BI19" s="137"/>
      <c r="BJ19" s="139"/>
      <c r="BK19" s="137"/>
      <c r="BL19" s="137"/>
      <c r="BM19" s="131">
        <v>0</v>
      </c>
      <c r="BN19" s="135">
        <v>0</v>
      </c>
      <c r="BO19" s="131">
        <v>0</v>
      </c>
      <c r="BP19" s="140"/>
    </row>
    <row r="20" spans="2:68" s="1" customFormat="1" ht="51.75" customHeight="1" x14ac:dyDescent="0.25">
      <c r="B20" s="273" t="s">
        <v>2673</v>
      </c>
      <c r="C20" s="145" t="s">
        <v>2688</v>
      </c>
      <c r="D20" s="128" t="s">
        <v>72</v>
      </c>
      <c r="E20" s="128"/>
      <c r="F20" s="127" t="s">
        <v>2722</v>
      </c>
      <c r="G20" s="145" t="s">
        <v>2720</v>
      </c>
      <c r="H20" s="128" t="s">
        <v>76</v>
      </c>
      <c r="I20" s="273" t="s">
        <v>2721</v>
      </c>
      <c r="J20" s="167" t="s">
        <v>78</v>
      </c>
      <c r="K20" s="33" t="s">
        <v>79</v>
      </c>
      <c r="L20" s="33" t="s">
        <v>79</v>
      </c>
      <c r="M20" s="109" t="s">
        <v>78</v>
      </c>
      <c r="N20" s="109" t="s">
        <v>78</v>
      </c>
      <c r="O20" s="131">
        <v>0</v>
      </c>
      <c r="P20" s="131">
        <v>0</v>
      </c>
      <c r="Q20" s="116">
        <v>0</v>
      </c>
      <c r="R20" s="109">
        <v>0</v>
      </c>
      <c r="S20" s="128" t="s">
        <v>90</v>
      </c>
      <c r="T20" s="128" t="s">
        <v>91</v>
      </c>
      <c r="U20" s="128" t="s">
        <v>81</v>
      </c>
      <c r="V20" s="128" t="s">
        <v>98</v>
      </c>
      <c r="W20" s="128" t="s">
        <v>78</v>
      </c>
      <c r="X20" s="128" t="s">
        <v>78</v>
      </c>
      <c r="Y20" s="132"/>
      <c r="Z20" s="128" t="s">
        <v>137</v>
      </c>
      <c r="AA20" s="140" t="s">
        <v>2678</v>
      </c>
      <c r="AB20" s="141">
        <v>0</v>
      </c>
      <c r="AC20" s="142"/>
      <c r="AD20" s="132"/>
      <c r="AE20" s="141">
        <v>0</v>
      </c>
      <c r="AF20" s="142"/>
      <c r="AG20" s="132"/>
      <c r="AH20" s="131">
        <f t="shared" si="1"/>
        <v>0</v>
      </c>
      <c r="AI20" s="134"/>
      <c r="AJ20" s="134"/>
      <c r="AK20" s="134"/>
      <c r="AL20" s="250">
        <v>0</v>
      </c>
      <c r="AM20" s="134"/>
      <c r="AN20" s="134"/>
      <c r="AO20" s="134"/>
      <c r="AP20" s="250">
        <v>0</v>
      </c>
      <c r="AQ20" s="132"/>
      <c r="AR20" s="132"/>
      <c r="AS20" s="250">
        <f t="shared" si="0"/>
        <v>0</v>
      </c>
      <c r="AT20" s="251"/>
      <c r="AU20" s="250"/>
      <c r="AV20" s="136"/>
      <c r="AW20" s="136"/>
      <c r="AX20" s="138"/>
      <c r="AY20" s="131">
        <v>0</v>
      </c>
      <c r="AZ20" s="137"/>
      <c r="BA20" s="137"/>
      <c r="BB20" s="137"/>
      <c r="BC20" s="134"/>
      <c r="BD20" s="131">
        <v>0</v>
      </c>
      <c r="BE20" s="137"/>
      <c r="BF20" s="137"/>
      <c r="BG20" s="138"/>
      <c r="BH20" s="131">
        <v>0</v>
      </c>
      <c r="BI20" s="137"/>
      <c r="BJ20" s="139"/>
      <c r="BK20" s="137"/>
      <c r="BL20" s="137"/>
      <c r="BM20" s="131">
        <v>0</v>
      </c>
      <c r="BN20" s="135">
        <v>0</v>
      </c>
      <c r="BO20" s="131">
        <v>0</v>
      </c>
      <c r="BP20" s="140"/>
    </row>
    <row r="21" spans="2:68" s="1" customFormat="1" ht="51.75" customHeight="1" x14ac:dyDescent="0.25">
      <c r="B21" s="273" t="s">
        <v>2673</v>
      </c>
      <c r="C21" s="145" t="s">
        <v>2674</v>
      </c>
      <c r="D21" s="128" t="s">
        <v>72</v>
      </c>
      <c r="E21" s="128" t="s">
        <v>201</v>
      </c>
      <c r="F21" s="127" t="s">
        <v>2723</v>
      </c>
      <c r="G21" s="145" t="s">
        <v>2724</v>
      </c>
      <c r="H21" s="128" t="s">
        <v>76</v>
      </c>
      <c r="I21" s="273" t="s">
        <v>2725</v>
      </c>
      <c r="J21" s="167" t="s">
        <v>78</v>
      </c>
      <c r="K21" s="33" t="s">
        <v>79</v>
      </c>
      <c r="L21" s="33" t="s">
        <v>79</v>
      </c>
      <c r="M21" s="109" t="s">
        <v>78</v>
      </c>
      <c r="N21" s="109" t="s">
        <v>78</v>
      </c>
      <c r="O21" s="131">
        <v>0</v>
      </c>
      <c r="P21" s="131">
        <v>0</v>
      </c>
      <c r="Q21" s="116">
        <v>0</v>
      </c>
      <c r="R21" s="109">
        <v>0</v>
      </c>
      <c r="S21" s="128" t="s">
        <v>90</v>
      </c>
      <c r="T21" s="128" t="s">
        <v>91</v>
      </c>
      <c r="U21" s="128" t="s">
        <v>81</v>
      </c>
      <c r="V21" s="128" t="s">
        <v>98</v>
      </c>
      <c r="W21" s="128" t="s">
        <v>78</v>
      </c>
      <c r="X21" s="128" t="s">
        <v>78</v>
      </c>
      <c r="Y21" s="132"/>
      <c r="Z21" s="128" t="s">
        <v>137</v>
      </c>
      <c r="AA21" s="140" t="s">
        <v>2678</v>
      </c>
      <c r="AB21" s="141">
        <v>0</v>
      </c>
      <c r="AC21" s="142"/>
      <c r="AD21" s="132"/>
      <c r="AE21" s="141">
        <v>0</v>
      </c>
      <c r="AF21" s="142"/>
      <c r="AG21" s="132"/>
      <c r="AH21" s="131">
        <f t="shared" si="1"/>
        <v>0</v>
      </c>
      <c r="AI21" s="134"/>
      <c r="AJ21" s="134"/>
      <c r="AK21" s="134"/>
      <c r="AL21" s="250">
        <v>0</v>
      </c>
      <c r="AM21" s="134"/>
      <c r="AN21" s="134"/>
      <c r="AO21" s="134"/>
      <c r="AP21" s="250">
        <v>0</v>
      </c>
      <c r="AQ21" s="132"/>
      <c r="AR21" s="132"/>
      <c r="AS21" s="250">
        <f t="shared" si="0"/>
        <v>0</v>
      </c>
      <c r="AT21" s="251"/>
      <c r="AU21" s="250"/>
      <c r="AV21" s="136"/>
      <c r="AW21" s="136"/>
      <c r="AX21" s="138"/>
      <c r="AY21" s="131">
        <v>0</v>
      </c>
      <c r="AZ21" s="137"/>
      <c r="BA21" s="137"/>
      <c r="BB21" s="137"/>
      <c r="BC21" s="134"/>
      <c r="BD21" s="131">
        <v>0</v>
      </c>
      <c r="BE21" s="137"/>
      <c r="BF21" s="137"/>
      <c r="BG21" s="138"/>
      <c r="BH21" s="131">
        <v>0</v>
      </c>
      <c r="BI21" s="137"/>
      <c r="BJ21" s="139"/>
      <c r="BK21" s="137"/>
      <c r="BL21" s="137"/>
      <c r="BM21" s="131">
        <v>0</v>
      </c>
      <c r="BN21" s="135">
        <v>0</v>
      </c>
      <c r="BO21" s="131">
        <v>0</v>
      </c>
      <c r="BP21" s="140"/>
    </row>
    <row r="22" spans="2:68" s="1" customFormat="1" ht="72" customHeight="1" x14ac:dyDescent="0.25">
      <c r="B22" s="273" t="s">
        <v>2673</v>
      </c>
      <c r="C22" s="145" t="s">
        <v>2726</v>
      </c>
      <c r="D22" s="128" t="s">
        <v>72</v>
      </c>
      <c r="E22" s="128" t="s">
        <v>201</v>
      </c>
      <c r="F22" s="127" t="s">
        <v>2727</v>
      </c>
      <c r="G22" s="145" t="s">
        <v>2728</v>
      </c>
      <c r="H22" s="128" t="s">
        <v>76</v>
      </c>
      <c r="I22" s="273" t="s">
        <v>2729</v>
      </c>
      <c r="J22" s="167" t="s">
        <v>78</v>
      </c>
      <c r="K22" s="33" t="s">
        <v>79</v>
      </c>
      <c r="L22" s="33" t="s">
        <v>79</v>
      </c>
      <c r="M22" s="109" t="s">
        <v>78</v>
      </c>
      <c r="N22" s="109" t="s">
        <v>78</v>
      </c>
      <c r="O22" s="131">
        <v>0</v>
      </c>
      <c r="P22" s="131">
        <v>0</v>
      </c>
      <c r="Q22" s="116">
        <v>0</v>
      </c>
      <c r="R22" s="109">
        <v>0</v>
      </c>
      <c r="S22" s="128" t="s">
        <v>90</v>
      </c>
      <c r="T22" s="128" t="s">
        <v>91</v>
      </c>
      <c r="U22" s="128" t="s">
        <v>81</v>
      </c>
      <c r="V22" s="128" t="s">
        <v>98</v>
      </c>
      <c r="W22" s="128" t="s">
        <v>78</v>
      </c>
      <c r="X22" s="128" t="s">
        <v>78</v>
      </c>
      <c r="Y22" s="132"/>
      <c r="Z22" s="128" t="s">
        <v>137</v>
      </c>
      <c r="AA22" s="140" t="s">
        <v>2730</v>
      </c>
      <c r="AB22" s="141">
        <v>0</v>
      </c>
      <c r="AC22" s="142"/>
      <c r="AD22" s="132"/>
      <c r="AE22" s="141">
        <v>0</v>
      </c>
      <c r="AF22" s="142"/>
      <c r="AG22" s="132"/>
      <c r="AH22" s="131">
        <f t="shared" si="1"/>
        <v>0</v>
      </c>
      <c r="AI22" s="134"/>
      <c r="AJ22" s="134"/>
      <c r="AK22" s="134"/>
      <c r="AL22" s="250">
        <v>0</v>
      </c>
      <c r="AM22" s="134"/>
      <c r="AN22" s="134"/>
      <c r="AO22" s="134"/>
      <c r="AP22" s="250">
        <v>0</v>
      </c>
      <c r="AQ22" s="132"/>
      <c r="AR22" s="132"/>
      <c r="AS22" s="250">
        <f t="shared" si="0"/>
        <v>0</v>
      </c>
      <c r="AT22" s="251"/>
      <c r="AU22" s="250"/>
      <c r="AV22" s="136"/>
      <c r="AW22" s="136"/>
      <c r="AX22" s="138"/>
      <c r="AY22" s="131">
        <v>0</v>
      </c>
      <c r="AZ22" s="137"/>
      <c r="BA22" s="137"/>
      <c r="BB22" s="137"/>
      <c r="BC22" s="134"/>
      <c r="BD22" s="131">
        <v>0</v>
      </c>
      <c r="BE22" s="137"/>
      <c r="BF22" s="137"/>
      <c r="BG22" s="138"/>
      <c r="BH22" s="131">
        <v>0</v>
      </c>
      <c r="BI22" s="137"/>
      <c r="BJ22" s="139"/>
      <c r="BK22" s="137"/>
      <c r="BL22" s="137"/>
      <c r="BM22" s="131">
        <v>0</v>
      </c>
      <c r="BN22" s="135">
        <v>0</v>
      </c>
      <c r="BO22" s="131">
        <v>0</v>
      </c>
      <c r="BP22" s="140"/>
    </row>
    <row r="23" spans="2:68" s="1" customFormat="1" ht="51.75" customHeight="1" x14ac:dyDescent="0.25">
      <c r="B23" s="273" t="s">
        <v>2673</v>
      </c>
      <c r="C23" s="145" t="s">
        <v>2684</v>
      </c>
      <c r="D23" s="128" t="s">
        <v>72</v>
      </c>
      <c r="E23" s="128" t="s">
        <v>201</v>
      </c>
      <c r="F23" s="127" t="s">
        <v>2731</v>
      </c>
      <c r="G23" s="145" t="s">
        <v>2732</v>
      </c>
      <c r="H23" s="128" t="s">
        <v>76</v>
      </c>
      <c r="I23" s="273" t="s">
        <v>2733</v>
      </c>
      <c r="J23" s="167" t="s">
        <v>78</v>
      </c>
      <c r="K23" s="33" t="s">
        <v>79</v>
      </c>
      <c r="L23" s="33" t="s">
        <v>79</v>
      </c>
      <c r="M23" s="109" t="s">
        <v>78</v>
      </c>
      <c r="N23" s="109" t="s">
        <v>78</v>
      </c>
      <c r="O23" s="131">
        <v>0</v>
      </c>
      <c r="P23" s="131">
        <v>0</v>
      </c>
      <c r="Q23" s="116">
        <v>0</v>
      </c>
      <c r="R23" s="109">
        <v>0</v>
      </c>
      <c r="S23" s="128" t="s">
        <v>90</v>
      </c>
      <c r="T23" s="128" t="s">
        <v>91</v>
      </c>
      <c r="U23" s="128" t="s">
        <v>81</v>
      </c>
      <c r="V23" s="128" t="s">
        <v>98</v>
      </c>
      <c r="W23" s="128" t="s">
        <v>78</v>
      </c>
      <c r="X23" s="128" t="s">
        <v>78</v>
      </c>
      <c r="Y23" s="132"/>
      <c r="Z23" s="128" t="s">
        <v>137</v>
      </c>
      <c r="AA23" s="140" t="s">
        <v>2678</v>
      </c>
      <c r="AB23" s="141">
        <v>0</v>
      </c>
      <c r="AC23" s="142"/>
      <c r="AD23" s="132"/>
      <c r="AE23" s="141">
        <v>0</v>
      </c>
      <c r="AF23" s="142"/>
      <c r="AG23" s="132"/>
      <c r="AH23" s="131">
        <f t="shared" si="1"/>
        <v>0</v>
      </c>
      <c r="AI23" s="134"/>
      <c r="AJ23" s="134"/>
      <c r="AK23" s="134"/>
      <c r="AL23" s="250">
        <v>0</v>
      </c>
      <c r="AM23" s="134"/>
      <c r="AN23" s="134"/>
      <c r="AO23" s="134"/>
      <c r="AP23" s="250">
        <v>0</v>
      </c>
      <c r="AQ23" s="132"/>
      <c r="AR23" s="132"/>
      <c r="AS23" s="250">
        <f t="shared" si="0"/>
        <v>0</v>
      </c>
      <c r="AT23" s="251"/>
      <c r="AU23" s="250"/>
      <c r="AV23" s="136"/>
      <c r="AW23" s="136"/>
      <c r="AX23" s="138"/>
      <c r="AY23" s="131">
        <v>0</v>
      </c>
      <c r="AZ23" s="137"/>
      <c r="BA23" s="137"/>
      <c r="BB23" s="137"/>
      <c r="BC23" s="134"/>
      <c r="BD23" s="131">
        <v>0</v>
      </c>
      <c r="BE23" s="137"/>
      <c r="BF23" s="137"/>
      <c r="BG23" s="138"/>
      <c r="BH23" s="131">
        <v>0</v>
      </c>
      <c r="BI23" s="137"/>
      <c r="BJ23" s="139"/>
      <c r="BK23" s="137"/>
      <c r="BL23" s="137"/>
      <c r="BM23" s="131">
        <v>0</v>
      </c>
      <c r="BN23" s="135">
        <v>0</v>
      </c>
      <c r="BO23" s="131">
        <v>0</v>
      </c>
      <c r="BP23" s="140"/>
    </row>
    <row r="24" spans="2:68" s="1" customFormat="1" ht="51.75" customHeight="1" x14ac:dyDescent="0.25">
      <c r="B24" s="273" t="s">
        <v>2673</v>
      </c>
      <c r="C24" s="145" t="s">
        <v>2734</v>
      </c>
      <c r="D24" s="128" t="s">
        <v>72</v>
      </c>
      <c r="E24" s="128" t="s">
        <v>201</v>
      </c>
      <c r="F24" s="127" t="s">
        <v>2735</v>
      </c>
      <c r="G24" s="145" t="s">
        <v>2736</v>
      </c>
      <c r="H24" s="128" t="s">
        <v>76</v>
      </c>
      <c r="I24" s="273" t="s">
        <v>2737</v>
      </c>
      <c r="J24" s="167" t="s">
        <v>78</v>
      </c>
      <c r="K24" s="33" t="s">
        <v>79</v>
      </c>
      <c r="L24" s="33" t="s">
        <v>79</v>
      </c>
      <c r="M24" s="109" t="s">
        <v>78</v>
      </c>
      <c r="N24" s="109" t="s">
        <v>78</v>
      </c>
      <c r="O24" s="131">
        <v>0</v>
      </c>
      <c r="P24" s="131">
        <v>0</v>
      </c>
      <c r="Q24" s="116">
        <v>0</v>
      </c>
      <c r="R24" s="109">
        <v>0</v>
      </c>
      <c r="S24" s="128" t="s">
        <v>90</v>
      </c>
      <c r="T24" s="128" t="s">
        <v>91</v>
      </c>
      <c r="U24" s="128" t="s">
        <v>81</v>
      </c>
      <c r="V24" s="128" t="s">
        <v>98</v>
      </c>
      <c r="W24" s="128" t="s">
        <v>78</v>
      </c>
      <c r="X24" s="128" t="s">
        <v>78</v>
      </c>
      <c r="Y24" s="132"/>
      <c r="Z24" s="128" t="s">
        <v>137</v>
      </c>
      <c r="AA24" s="140" t="s">
        <v>2678</v>
      </c>
      <c r="AB24" s="141">
        <v>0</v>
      </c>
      <c r="AC24" s="142"/>
      <c r="AD24" s="132"/>
      <c r="AE24" s="141">
        <v>0</v>
      </c>
      <c r="AF24" s="142"/>
      <c r="AG24" s="132"/>
      <c r="AH24" s="131">
        <f t="shared" si="1"/>
        <v>0</v>
      </c>
      <c r="AI24" s="134"/>
      <c r="AJ24" s="134"/>
      <c r="AK24" s="134"/>
      <c r="AL24" s="250">
        <v>0</v>
      </c>
      <c r="AM24" s="134"/>
      <c r="AN24" s="134"/>
      <c r="AO24" s="134"/>
      <c r="AP24" s="250">
        <v>0</v>
      </c>
      <c r="AQ24" s="132"/>
      <c r="AR24" s="132"/>
      <c r="AS24" s="250">
        <f t="shared" si="0"/>
        <v>0</v>
      </c>
      <c r="AT24" s="251"/>
      <c r="AU24" s="250"/>
      <c r="AV24" s="136"/>
      <c r="AW24" s="136"/>
      <c r="AX24" s="138"/>
      <c r="AY24" s="131">
        <v>0</v>
      </c>
      <c r="AZ24" s="137"/>
      <c r="BA24" s="137"/>
      <c r="BB24" s="137"/>
      <c r="BC24" s="134"/>
      <c r="BD24" s="131">
        <v>0</v>
      </c>
      <c r="BE24" s="137"/>
      <c r="BF24" s="137"/>
      <c r="BG24" s="138"/>
      <c r="BH24" s="131">
        <v>0</v>
      </c>
      <c r="BI24" s="137"/>
      <c r="BJ24" s="139"/>
      <c r="BK24" s="137"/>
      <c r="BL24" s="137"/>
      <c r="BM24" s="131">
        <v>0</v>
      </c>
      <c r="BN24" s="135">
        <v>0</v>
      </c>
      <c r="BO24" s="131">
        <v>0</v>
      </c>
      <c r="BP24" s="140"/>
    </row>
    <row r="25" spans="2:68" s="1" customFormat="1" ht="76.5" customHeight="1" x14ac:dyDescent="0.25">
      <c r="B25" s="273" t="s">
        <v>2673</v>
      </c>
      <c r="C25" s="145" t="s">
        <v>2738</v>
      </c>
      <c r="D25" s="128" t="s">
        <v>72</v>
      </c>
      <c r="E25" s="128" t="s">
        <v>201</v>
      </c>
      <c r="F25" s="127" t="s">
        <v>2739</v>
      </c>
      <c r="G25" s="145" t="s">
        <v>2740</v>
      </c>
      <c r="H25" s="128" t="s">
        <v>76</v>
      </c>
      <c r="I25" s="273" t="s">
        <v>2741</v>
      </c>
      <c r="J25" s="167" t="s">
        <v>78</v>
      </c>
      <c r="K25" s="33" t="s">
        <v>79</v>
      </c>
      <c r="L25" s="33" t="s">
        <v>79</v>
      </c>
      <c r="M25" s="109" t="s">
        <v>78</v>
      </c>
      <c r="N25" s="109" t="s">
        <v>78</v>
      </c>
      <c r="O25" s="131">
        <v>0</v>
      </c>
      <c r="P25" s="131">
        <v>0</v>
      </c>
      <c r="Q25" s="116">
        <v>0</v>
      </c>
      <c r="R25" s="109">
        <v>0</v>
      </c>
      <c r="S25" s="128" t="s">
        <v>90</v>
      </c>
      <c r="T25" s="128" t="s">
        <v>91</v>
      </c>
      <c r="U25" s="128" t="s">
        <v>81</v>
      </c>
      <c r="V25" s="128" t="s">
        <v>98</v>
      </c>
      <c r="W25" s="128" t="s">
        <v>78</v>
      </c>
      <c r="X25" s="128" t="s">
        <v>78</v>
      </c>
      <c r="Y25" s="132"/>
      <c r="Z25" s="128" t="s">
        <v>137</v>
      </c>
      <c r="AA25" s="140" t="s">
        <v>2730</v>
      </c>
      <c r="AB25" s="141">
        <v>0</v>
      </c>
      <c r="AC25" s="142"/>
      <c r="AD25" s="132"/>
      <c r="AE25" s="141">
        <v>0</v>
      </c>
      <c r="AF25" s="142"/>
      <c r="AG25" s="132"/>
      <c r="AH25" s="131">
        <f t="shared" si="1"/>
        <v>0</v>
      </c>
      <c r="AI25" s="134"/>
      <c r="AJ25" s="134"/>
      <c r="AK25" s="134"/>
      <c r="AL25" s="250">
        <v>0</v>
      </c>
      <c r="AM25" s="134"/>
      <c r="AN25" s="134"/>
      <c r="AO25" s="134"/>
      <c r="AP25" s="250">
        <v>0</v>
      </c>
      <c r="AQ25" s="132"/>
      <c r="AR25" s="132"/>
      <c r="AS25" s="250">
        <f t="shared" si="0"/>
        <v>0</v>
      </c>
      <c r="AT25" s="251"/>
      <c r="AU25" s="250"/>
      <c r="AV25" s="136"/>
      <c r="AW25" s="136"/>
      <c r="AX25" s="138"/>
      <c r="AY25" s="131">
        <v>0</v>
      </c>
      <c r="AZ25" s="137"/>
      <c r="BA25" s="137"/>
      <c r="BB25" s="137"/>
      <c r="BC25" s="134"/>
      <c r="BD25" s="131">
        <v>0</v>
      </c>
      <c r="BE25" s="137"/>
      <c r="BF25" s="137"/>
      <c r="BG25" s="138"/>
      <c r="BH25" s="131">
        <v>0</v>
      </c>
      <c r="BI25" s="137"/>
      <c r="BJ25" s="139"/>
      <c r="BK25" s="137"/>
      <c r="BL25" s="137"/>
      <c r="BM25" s="131">
        <v>0</v>
      </c>
      <c r="BN25" s="135">
        <v>0</v>
      </c>
      <c r="BO25" s="131">
        <v>0</v>
      </c>
      <c r="BP25" s="140"/>
    </row>
    <row r="26" spans="2:68" s="1" customFormat="1" ht="51.75" customHeight="1" x14ac:dyDescent="0.25">
      <c r="B26" s="259" t="s">
        <v>2673</v>
      </c>
      <c r="C26" s="256" t="s">
        <v>2734</v>
      </c>
      <c r="D26" s="237" t="s">
        <v>72</v>
      </c>
      <c r="E26" s="237"/>
      <c r="F26" s="236" t="s">
        <v>2742</v>
      </c>
      <c r="G26" s="145" t="s">
        <v>2743</v>
      </c>
      <c r="H26" s="128" t="s">
        <v>76</v>
      </c>
      <c r="I26" s="273" t="s">
        <v>2744</v>
      </c>
      <c r="J26" s="167" t="s">
        <v>78</v>
      </c>
      <c r="K26" s="33" t="s">
        <v>79</v>
      </c>
      <c r="L26" s="33" t="s">
        <v>79</v>
      </c>
      <c r="M26" s="109" t="s">
        <v>78</v>
      </c>
      <c r="N26" s="109" t="s">
        <v>78</v>
      </c>
      <c r="O26" s="131">
        <v>0</v>
      </c>
      <c r="P26" s="131">
        <v>0</v>
      </c>
      <c r="Q26" s="116">
        <v>0</v>
      </c>
      <c r="R26" s="109">
        <v>0</v>
      </c>
      <c r="S26" s="128"/>
      <c r="T26" s="128" t="s">
        <v>91</v>
      </c>
      <c r="U26" s="128"/>
      <c r="V26" s="128"/>
      <c r="W26" s="128" t="s">
        <v>78</v>
      </c>
      <c r="X26" s="128" t="s">
        <v>78</v>
      </c>
      <c r="Y26" s="132"/>
      <c r="Z26" s="128" t="s">
        <v>137</v>
      </c>
      <c r="AA26" s="140"/>
      <c r="AB26" s="141">
        <v>0</v>
      </c>
      <c r="AC26" s="142"/>
      <c r="AD26" s="132"/>
      <c r="AE26" s="141">
        <v>0</v>
      </c>
      <c r="AF26" s="142"/>
      <c r="AG26" s="132"/>
      <c r="AH26" s="131">
        <f t="shared" si="1"/>
        <v>0</v>
      </c>
      <c r="AI26" s="134"/>
      <c r="AJ26" s="134"/>
      <c r="AK26" s="134"/>
      <c r="AL26" s="250">
        <v>0</v>
      </c>
      <c r="AM26" s="134"/>
      <c r="AN26" s="134"/>
      <c r="AO26" s="134"/>
      <c r="AP26" s="250">
        <v>0</v>
      </c>
      <c r="AQ26" s="132"/>
      <c r="AR26" s="132"/>
      <c r="AS26" s="250">
        <f t="shared" si="0"/>
        <v>0</v>
      </c>
      <c r="AT26" s="251"/>
      <c r="AU26" s="250"/>
      <c r="AV26" s="136"/>
      <c r="AW26" s="136"/>
      <c r="AX26" s="138"/>
      <c r="AY26" s="131">
        <v>0</v>
      </c>
      <c r="AZ26" s="137"/>
      <c r="BA26" s="137"/>
      <c r="BB26" s="137"/>
      <c r="BC26" s="134"/>
      <c r="BD26" s="131">
        <v>0</v>
      </c>
      <c r="BE26" s="137"/>
      <c r="BF26" s="137"/>
      <c r="BG26" s="138"/>
      <c r="BH26" s="131">
        <v>0</v>
      </c>
      <c r="BI26" s="137"/>
      <c r="BJ26" s="139"/>
      <c r="BK26" s="137"/>
      <c r="BL26" s="137"/>
      <c r="BM26" s="131">
        <v>0</v>
      </c>
      <c r="BN26" s="135">
        <v>0</v>
      </c>
      <c r="BO26" s="131">
        <v>0</v>
      </c>
      <c r="BP26" s="140"/>
    </row>
    <row r="27" spans="2:68" s="1" customFormat="1" ht="51.75" customHeight="1" x14ac:dyDescent="0.25">
      <c r="B27" s="273" t="s">
        <v>2673</v>
      </c>
      <c r="C27" s="145" t="s">
        <v>2674</v>
      </c>
      <c r="D27" s="128" t="s">
        <v>72</v>
      </c>
      <c r="E27" s="128" t="s">
        <v>201</v>
      </c>
      <c r="F27" s="127" t="s">
        <v>2745</v>
      </c>
      <c r="G27" s="145" t="s">
        <v>2746</v>
      </c>
      <c r="H27" s="128" t="s">
        <v>76</v>
      </c>
      <c r="I27" s="273" t="s">
        <v>2747</v>
      </c>
      <c r="J27" s="167" t="s">
        <v>78</v>
      </c>
      <c r="K27" s="33" t="s">
        <v>79</v>
      </c>
      <c r="L27" s="33" t="s">
        <v>79</v>
      </c>
      <c r="M27" s="109" t="s">
        <v>78</v>
      </c>
      <c r="N27" s="109" t="s">
        <v>78</v>
      </c>
      <c r="O27" s="131">
        <v>0</v>
      </c>
      <c r="P27" s="131">
        <v>0</v>
      </c>
      <c r="Q27" s="116">
        <v>0</v>
      </c>
      <c r="R27" s="109">
        <v>0</v>
      </c>
      <c r="S27" s="128" t="s">
        <v>90</v>
      </c>
      <c r="T27" s="128" t="s">
        <v>91</v>
      </c>
      <c r="U27" s="128" t="s">
        <v>81</v>
      </c>
      <c r="V27" s="128" t="s">
        <v>98</v>
      </c>
      <c r="W27" s="128" t="s">
        <v>78</v>
      </c>
      <c r="X27" s="128" t="s">
        <v>78</v>
      </c>
      <c r="Y27" s="132"/>
      <c r="Z27" s="128" t="s">
        <v>137</v>
      </c>
      <c r="AA27" s="140" t="s">
        <v>2678</v>
      </c>
      <c r="AB27" s="141">
        <v>0</v>
      </c>
      <c r="AC27" s="142"/>
      <c r="AD27" s="132"/>
      <c r="AE27" s="141">
        <v>0</v>
      </c>
      <c r="AF27" s="142"/>
      <c r="AG27" s="132"/>
      <c r="AH27" s="131">
        <f t="shared" si="1"/>
        <v>0</v>
      </c>
      <c r="AI27" s="134"/>
      <c r="AJ27" s="134"/>
      <c r="AK27" s="134"/>
      <c r="AL27" s="250">
        <v>0</v>
      </c>
      <c r="AM27" s="134"/>
      <c r="AN27" s="134"/>
      <c r="AO27" s="134"/>
      <c r="AP27" s="250">
        <v>0</v>
      </c>
      <c r="AQ27" s="132"/>
      <c r="AR27" s="132"/>
      <c r="AS27" s="250">
        <f t="shared" si="0"/>
        <v>0</v>
      </c>
      <c r="AT27" s="251"/>
      <c r="AU27" s="250"/>
      <c r="AV27" s="136"/>
      <c r="AW27" s="136"/>
      <c r="AX27" s="138"/>
      <c r="AY27" s="131">
        <v>0</v>
      </c>
      <c r="AZ27" s="137"/>
      <c r="BA27" s="137"/>
      <c r="BB27" s="137"/>
      <c r="BC27" s="134"/>
      <c r="BD27" s="131">
        <v>0</v>
      </c>
      <c r="BE27" s="137"/>
      <c r="BF27" s="137"/>
      <c r="BG27" s="138"/>
      <c r="BH27" s="131">
        <v>0</v>
      </c>
      <c r="BI27" s="137"/>
      <c r="BJ27" s="139"/>
      <c r="BK27" s="137"/>
      <c r="BL27" s="137"/>
      <c r="BM27" s="131">
        <v>0</v>
      </c>
      <c r="BN27" s="135">
        <v>0</v>
      </c>
      <c r="BO27" s="131">
        <v>0</v>
      </c>
      <c r="BP27" s="140"/>
    </row>
    <row r="28" spans="2:68" s="1" customFormat="1" ht="67.5" customHeight="1" x14ac:dyDescent="0.25">
      <c r="B28" s="273" t="s">
        <v>2673</v>
      </c>
      <c r="C28" s="145" t="s">
        <v>2674</v>
      </c>
      <c r="D28" s="128" t="s">
        <v>72</v>
      </c>
      <c r="E28" s="128" t="s">
        <v>201</v>
      </c>
      <c r="F28" s="127" t="s">
        <v>2748</v>
      </c>
      <c r="G28" s="145" t="s">
        <v>2749</v>
      </c>
      <c r="H28" s="128" t="s">
        <v>76</v>
      </c>
      <c r="I28" s="273" t="s">
        <v>2750</v>
      </c>
      <c r="J28" s="167" t="s">
        <v>78</v>
      </c>
      <c r="K28" s="33" t="s">
        <v>79</v>
      </c>
      <c r="L28" s="33" t="s">
        <v>79</v>
      </c>
      <c r="M28" s="109" t="s">
        <v>78</v>
      </c>
      <c r="N28" s="109" t="s">
        <v>78</v>
      </c>
      <c r="O28" s="131">
        <v>0</v>
      </c>
      <c r="P28" s="131">
        <v>0</v>
      </c>
      <c r="Q28" s="116">
        <v>0</v>
      </c>
      <c r="R28" s="109">
        <v>0</v>
      </c>
      <c r="S28" s="128" t="s">
        <v>90</v>
      </c>
      <c r="T28" s="128" t="s">
        <v>91</v>
      </c>
      <c r="U28" s="128" t="s">
        <v>81</v>
      </c>
      <c r="V28" s="128" t="s">
        <v>98</v>
      </c>
      <c r="W28" s="128" t="s">
        <v>78</v>
      </c>
      <c r="X28" s="128" t="s">
        <v>78</v>
      </c>
      <c r="Y28" s="132"/>
      <c r="Z28" s="128" t="s">
        <v>137</v>
      </c>
      <c r="AA28" s="140" t="s">
        <v>2730</v>
      </c>
      <c r="AB28" s="141">
        <v>0</v>
      </c>
      <c r="AC28" s="142"/>
      <c r="AD28" s="132"/>
      <c r="AE28" s="141">
        <v>0</v>
      </c>
      <c r="AF28" s="142"/>
      <c r="AG28" s="132"/>
      <c r="AH28" s="131">
        <f t="shared" si="1"/>
        <v>0</v>
      </c>
      <c r="AI28" s="134"/>
      <c r="AJ28" s="134"/>
      <c r="AK28" s="134"/>
      <c r="AL28" s="250">
        <v>0</v>
      </c>
      <c r="AM28" s="134"/>
      <c r="AN28" s="134"/>
      <c r="AO28" s="134"/>
      <c r="AP28" s="250">
        <v>0</v>
      </c>
      <c r="AQ28" s="132"/>
      <c r="AR28" s="132"/>
      <c r="AS28" s="250">
        <f t="shared" si="0"/>
        <v>0</v>
      </c>
      <c r="AT28" s="251"/>
      <c r="AU28" s="250"/>
      <c r="AV28" s="136"/>
      <c r="AW28" s="136"/>
      <c r="AX28" s="138"/>
      <c r="AY28" s="131">
        <v>0</v>
      </c>
      <c r="AZ28" s="137"/>
      <c r="BA28" s="137"/>
      <c r="BB28" s="137"/>
      <c r="BC28" s="134"/>
      <c r="BD28" s="131">
        <v>0</v>
      </c>
      <c r="BE28" s="137"/>
      <c r="BF28" s="137"/>
      <c r="BG28" s="138"/>
      <c r="BH28" s="131">
        <v>0</v>
      </c>
      <c r="BI28" s="137"/>
      <c r="BJ28" s="139"/>
      <c r="BK28" s="137"/>
      <c r="BL28" s="137"/>
      <c r="BM28" s="131">
        <v>0</v>
      </c>
      <c r="BN28" s="135">
        <v>0</v>
      </c>
      <c r="BO28" s="131">
        <v>0</v>
      </c>
      <c r="BP28" s="140"/>
    </row>
    <row r="29" spans="2:68" s="1" customFormat="1" ht="51.75" customHeight="1" x14ac:dyDescent="0.25">
      <c r="B29" s="273" t="s">
        <v>2673</v>
      </c>
      <c r="C29" s="145" t="s">
        <v>2688</v>
      </c>
      <c r="D29" s="128" t="s">
        <v>72</v>
      </c>
      <c r="E29" s="128" t="s">
        <v>201</v>
      </c>
      <c r="F29" s="127" t="s">
        <v>246</v>
      </c>
      <c r="G29" s="145" t="s">
        <v>2751</v>
      </c>
      <c r="H29" s="128" t="s">
        <v>76</v>
      </c>
      <c r="I29" s="273" t="s">
        <v>2752</v>
      </c>
      <c r="J29" s="167" t="s">
        <v>78</v>
      </c>
      <c r="K29" s="33" t="s">
        <v>79</v>
      </c>
      <c r="L29" s="33" t="s">
        <v>79</v>
      </c>
      <c r="M29" s="109" t="s">
        <v>78</v>
      </c>
      <c r="N29" s="109" t="s">
        <v>78</v>
      </c>
      <c r="O29" s="131">
        <v>0</v>
      </c>
      <c r="P29" s="131">
        <v>0</v>
      </c>
      <c r="Q29" s="116">
        <v>0</v>
      </c>
      <c r="R29" s="109">
        <v>0</v>
      </c>
      <c r="S29" s="128" t="s">
        <v>90</v>
      </c>
      <c r="T29" s="128" t="s">
        <v>91</v>
      </c>
      <c r="U29" s="128" t="s">
        <v>81</v>
      </c>
      <c r="V29" s="128" t="s">
        <v>98</v>
      </c>
      <c r="W29" s="128" t="s">
        <v>78</v>
      </c>
      <c r="X29" s="128" t="s">
        <v>78</v>
      </c>
      <c r="Y29" s="132"/>
      <c r="Z29" s="128" t="s">
        <v>137</v>
      </c>
      <c r="AA29" s="140" t="s">
        <v>2678</v>
      </c>
      <c r="AB29" s="141">
        <v>0</v>
      </c>
      <c r="AC29" s="142"/>
      <c r="AD29" s="132"/>
      <c r="AE29" s="141">
        <v>0</v>
      </c>
      <c r="AF29" s="142"/>
      <c r="AG29" s="132"/>
      <c r="AH29" s="131">
        <f t="shared" si="1"/>
        <v>0</v>
      </c>
      <c r="AI29" s="134"/>
      <c r="AJ29" s="134"/>
      <c r="AK29" s="134"/>
      <c r="AL29" s="250">
        <v>0</v>
      </c>
      <c r="AM29" s="134"/>
      <c r="AN29" s="134"/>
      <c r="AO29" s="134"/>
      <c r="AP29" s="250">
        <v>0</v>
      </c>
      <c r="AQ29" s="132"/>
      <c r="AR29" s="132"/>
      <c r="AS29" s="250">
        <f t="shared" si="0"/>
        <v>0</v>
      </c>
      <c r="AT29" s="251"/>
      <c r="AU29" s="250"/>
      <c r="AV29" s="136"/>
      <c r="AW29" s="136"/>
      <c r="AX29" s="138"/>
      <c r="AY29" s="131">
        <v>0</v>
      </c>
      <c r="AZ29" s="137"/>
      <c r="BA29" s="137"/>
      <c r="BB29" s="137"/>
      <c r="BC29" s="134"/>
      <c r="BD29" s="131">
        <v>0</v>
      </c>
      <c r="BE29" s="137"/>
      <c r="BF29" s="137"/>
      <c r="BG29" s="138"/>
      <c r="BH29" s="131">
        <v>0</v>
      </c>
      <c r="BI29" s="137"/>
      <c r="BJ29" s="139"/>
      <c r="BK29" s="137"/>
      <c r="BL29" s="137"/>
      <c r="BM29" s="131">
        <v>0</v>
      </c>
      <c r="BN29" s="135">
        <v>0</v>
      </c>
      <c r="BO29" s="131">
        <v>0</v>
      </c>
      <c r="BP29" s="140"/>
    </row>
    <row r="30" spans="2:68" s="1" customFormat="1" ht="69.75" customHeight="1" x14ac:dyDescent="0.25">
      <c r="B30" s="273" t="s">
        <v>2673</v>
      </c>
      <c r="C30" s="145" t="s">
        <v>235</v>
      </c>
      <c r="D30" s="128" t="s">
        <v>72</v>
      </c>
      <c r="E30" s="128" t="s">
        <v>201</v>
      </c>
      <c r="F30" s="127" t="s">
        <v>2753</v>
      </c>
      <c r="G30" s="145" t="s">
        <v>2754</v>
      </c>
      <c r="H30" s="128" t="s">
        <v>76</v>
      </c>
      <c r="I30" s="273" t="s">
        <v>2755</v>
      </c>
      <c r="J30" s="167" t="s">
        <v>78</v>
      </c>
      <c r="K30" s="33" t="s">
        <v>79</v>
      </c>
      <c r="L30" s="33" t="s">
        <v>79</v>
      </c>
      <c r="M30" s="109" t="s">
        <v>78</v>
      </c>
      <c r="N30" s="109" t="s">
        <v>78</v>
      </c>
      <c r="O30" s="131">
        <v>0</v>
      </c>
      <c r="P30" s="263">
        <v>0</v>
      </c>
      <c r="Q30" s="116">
        <v>0</v>
      </c>
      <c r="R30" s="109">
        <v>0</v>
      </c>
      <c r="S30" s="343" t="s">
        <v>90</v>
      </c>
      <c r="T30" s="128" t="s">
        <v>91</v>
      </c>
      <c r="U30" s="128" t="s">
        <v>81</v>
      </c>
      <c r="V30" s="128" t="s">
        <v>98</v>
      </c>
      <c r="W30" s="128" t="s">
        <v>78</v>
      </c>
      <c r="X30" s="128" t="s">
        <v>78</v>
      </c>
      <c r="Y30" s="132"/>
      <c r="Z30" s="128" t="s">
        <v>137</v>
      </c>
      <c r="AA30" s="140" t="s">
        <v>2730</v>
      </c>
      <c r="AB30" s="141">
        <v>0</v>
      </c>
      <c r="AC30" s="142"/>
      <c r="AD30" s="132"/>
      <c r="AE30" s="141">
        <v>0</v>
      </c>
      <c r="AF30" s="142"/>
      <c r="AG30" s="132"/>
      <c r="AH30" s="131">
        <f t="shared" si="1"/>
        <v>0</v>
      </c>
      <c r="AI30" s="134"/>
      <c r="AJ30" s="134"/>
      <c r="AK30" s="134"/>
      <c r="AL30" s="250">
        <v>0</v>
      </c>
      <c r="AM30" s="134"/>
      <c r="AN30" s="134"/>
      <c r="AO30" s="134"/>
      <c r="AP30" s="250">
        <v>0</v>
      </c>
      <c r="AQ30" s="132"/>
      <c r="AR30" s="132"/>
      <c r="AS30" s="250">
        <f t="shared" si="0"/>
        <v>0</v>
      </c>
      <c r="AT30" s="251"/>
      <c r="AU30" s="250"/>
      <c r="AV30" s="136"/>
      <c r="AW30" s="136"/>
      <c r="AX30" s="138"/>
      <c r="AY30" s="131">
        <v>0</v>
      </c>
      <c r="AZ30" s="137"/>
      <c r="BA30" s="137"/>
      <c r="BB30" s="137"/>
      <c r="BC30" s="134"/>
      <c r="BD30" s="131">
        <v>0</v>
      </c>
      <c r="BE30" s="137"/>
      <c r="BF30" s="137"/>
      <c r="BG30" s="138"/>
      <c r="BH30" s="131">
        <v>0</v>
      </c>
      <c r="BI30" s="137"/>
      <c r="BJ30" s="139"/>
      <c r="BK30" s="137"/>
      <c r="BL30" s="137"/>
      <c r="BM30" s="131">
        <v>0</v>
      </c>
      <c r="BN30" s="135">
        <v>0</v>
      </c>
      <c r="BO30" s="131">
        <v>0</v>
      </c>
      <c r="BP30" s="140"/>
    </row>
    <row r="31" spans="2:68" s="1" customFormat="1" ht="51.75" customHeight="1" x14ac:dyDescent="0.25">
      <c r="B31" s="273" t="s">
        <v>2673</v>
      </c>
      <c r="C31" s="145" t="s">
        <v>2674</v>
      </c>
      <c r="D31" s="128" t="s">
        <v>72</v>
      </c>
      <c r="E31" s="128" t="s">
        <v>201</v>
      </c>
      <c r="F31" s="127" t="s">
        <v>2756</v>
      </c>
      <c r="G31" s="145" t="s">
        <v>2757</v>
      </c>
      <c r="H31" s="128" t="s">
        <v>76</v>
      </c>
      <c r="I31" s="273" t="s">
        <v>2758</v>
      </c>
      <c r="J31" s="167" t="s">
        <v>78</v>
      </c>
      <c r="K31" s="33" t="s">
        <v>79</v>
      </c>
      <c r="L31" s="33" t="s">
        <v>79</v>
      </c>
      <c r="M31" s="109" t="s">
        <v>78</v>
      </c>
      <c r="N31" s="109" t="s">
        <v>78</v>
      </c>
      <c r="O31" s="131">
        <v>0</v>
      </c>
      <c r="P31" s="263">
        <v>0</v>
      </c>
      <c r="Q31" s="116">
        <v>0</v>
      </c>
      <c r="R31" s="109">
        <v>0</v>
      </c>
      <c r="S31" s="343" t="s">
        <v>90</v>
      </c>
      <c r="T31" s="128" t="s">
        <v>91</v>
      </c>
      <c r="U31" s="128" t="s">
        <v>81</v>
      </c>
      <c r="V31" s="128" t="s">
        <v>98</v>
      </c>
      <c r="W31" s="128" t="s">
        <v>78</v>
      </c>
      <c r="X31" s="128" t="s">
        <v>78</v>
      </c>
      <c r="Y31" s="132"/>
      <c r="Z31" s="128" t="s">
        <v>137</v>
      </c>
      <c r="AA31" s="140" t="s">
        <v>2678</v>
      </c>
      <c r="AB31" s="141">
        <v>0</v>
      </c>
      <c r="AC31" s="142"/>
      <c r="AD31" s="132"/>
      <c r="AE31" s="141">
        <v>0</v>
      </c>
      <c r="AF31" s="142"/>
      <c r="AG31" s="132"/>
      <c r="AH31" s="131">
        <f t="shared" si="1"/>
        <v>0</v>
      </c>
      <c r="AI31" s="134"/>
      <c r="AJ31" s="134"/>
      <c r="AK31" s="134"/>
      <c r="AL31" s="250">
        <v>0</v>
      </c>
      <c r="AM31" s="134"/>
      <c r="AN31" s="134"/>
      <c r="AO31" s="134"/>
      <c r="AP31" s="250">
        <v>0</v>
      </c>
      <c r="AQ31" s="132"/>
      <c r="AR31" s="132"/>
      <c r="AS31" s="250">
        <f t="shared" si="0"/>
        <v>0</v>
      </c>
      <c r="AT31" s="251"/>
      <c r="AU31" s="250"/>
      <c r="AV31" s="136"/>
      <c r="AW31" s="136"/>
      <c r="AX31" s="138"/>
      <c r="AY31" s="131">
        <v>0</v>
      </c>
      <c r="AZ31" s="137"/>
      <c r="BA31" s="137"/>
      <c r="BB31" s="137"/>
      <c r="BC31" s="134"/>
      <c r="BD31" s="131">
        <v>0</v>
      </c>
      <c r="BE31" s="137"/>
      <c r="BF31" s="137"/>
      <c r="BG31" s="138"/>
      <c r="BH31" s="131">
        <v>0</v>
      </c>
      <c r="BI31" s="137"/>
      <c r="BJ31" s="139"/>
      <c r="BK31" s="137"/>
      <c r="BL31" s="137"/>
      <c r="BM31" s="131">
        <v>0</v>
      </c>
      <c r="BN31" s="135">
        <v>0</v>
      </c>
      <c r="BO31" s="131">
        <v>0</v>
      </c>
      <c r="BP31" s="140"/>
    </row>
    <row r="32" spans="2:68" s="1" customFormat="1" ht="66.75" customHeight="1" x14ac:dyDescent="0.25">
      <c r="B32" s="273" t="s">
        <v>2673</v>
      </c>
      <c r="C32" s="145" t="s">
        <v>2649</v>
      </c>
      <c r="D32" s="128" t="s">
        <v>72</v>
      </c>
      <c r="E32" s="128" t="s">
        <v>201</v>
      </c>
      <c r="F32" s="127" t="s">
        <v>2759</v>
      </c>
      <c r="G32" s="145" t="s">
        <v>2760</v>
      </c>
      <c r="H32" s="128" t="s">
        <v>76</v>
      </c>
      <c r="I32" s="273" t="s">
        <v>2761</v>
      </c>
      <c r="J32" s="167" t="s">
        <v>78</v>
      </c>
      <c r="K32" s="33" t="s">
        <v>79</v>
      </c>
      <c r="L32" s="33" t="s">
        <v>79</v>
      </c>
      <c r="M32" s="109" t="s">
        <v>78</v>
      </c>
      <c r="N32" s="109" t="s">
        <v>78</v>
      </c>
      <c r="O32" s="131">
        <v>0</v>
      </c>
      <c r="P32" s="263">
        <v>0</v>
      </c>
      <c r="Q32" s="116">
        <v>0</v>
      </c>
      <c r="R32" s="109">
        <v>0</v>
      </c>
      <c r="S32" s="343" t="s">
        <v>90</v>
      </c>
      <c r="T32" s="128" t="s">
        <v>91</v>
      </c>
      <c r="U32" s="128" t="s">
        <v>81</v>
      </c>
      <c r="V32" s="128" t="s">
        <v>98</v>
      </c>
      <c r="W32" s="128" t="s">
        <v>78</v>
      </c>
      <c r="X32" s="128" t="s">
        <v>78</v>
      </c>
      <c r="Y32" s="132"/>
      <c r="Z32" s="128" t="s">
        <v>137</v>
      </c>
      <c r="AA32" s="140" t="s">
        <v>2730</v>
      </c>
      <c r="AB32" s="141">
        <v>0</v>
      </c>
      <c r="AC32" s="142"/>
      <c r="AD32" s="132"/>
      <c r="AE32" s="141">
        <v>0</v>
      </c>
      <c r="AF32" s="142"/>
      <c r="AG32" s="132"/>
      <c r="AH32" s="131">
        <f t="shared" si="1"/>
        <v>0</v>
      </c>
      <c r="AI32" s="134"/>
      <c r="AJ32" s="134"/>
      <c r="AK32" s="134"/>
      <c r="AL32" s="250">
        <v>0</v>
      </c>
      <c r="AM32" s="134"/>
      <c r="AN32" s="134"/>
      <c r="AO32" s="134"/>
      <c r="AP32" s="250">
        <v>0</v>
      </c>
      <c r="AQ32" s="132"/>
      <c r="AR32" s="132"/>
      <c r="AS32" s="250">
        <f t="shared" si="0"/>
        <v>0</v>
      </c>
      <c r="AT32" s="251"/>
      <c r="AU32" s="250"/>
      <c r="AV32" s="136"/>
      <c r="AW32" s="136"/>
      <c r="AX32" s="138"/>
      <c r="AY32" s="131">
        <v>0</v>
      </c>
      <c r="AZ32" s="137"/>
      <c r="BA32" s="137"/>
      <c r="BB32" s="137"/>
      <c r="BC32" s="134"/>
      <c r="BD32" s="131">
        <v>0</v>
      </c>
      <c r="BE32" s="137"/>
      <c r="BF32" s="137"/>
      <c r="BG32" s="138"/>
      <c r="BH32" s="131">
        <v>0</v>
      </c>
      <c r="BI32" s="137"/>
      <c r="BJ32" s="139"/>
      <c r="BK32" s="137"/>
      <c r="BL32" s="137"/>
      <c r="BM32" s="131">
        <v>0</v>
      </c>
      <c r="BN32" s="135">
        <v>0</v>
      </c>
      <c r="BO32" s="131">
        <v>0</v>
      </c>
      <c r="BP32" s="140"/>
    </row>
    <row r="33" spans="2:68" s="1" customFormat="1" ht="57" customHeight="1" x14ac:dyDescent="0.25">
      <c r="B33" s="273" t="s">
        <v>2673</v>
      </c>
      <c r="C33" s="145" t="s">
        <v>2762</v>
      </c>
      <c r="D33" s="128" t="s">
        <v>72</v>
      </c>
      <c r="E33" s="128" t="s">
        <v>201</v>
      </c>
      <c r="F33" s="127" t="s">
        <v>2763</v>
      </c>
      <c r="G33" s="145" t="s">
        <v>2764</v>
      </c>
      <c r="H33" s="128" t="s">
        <v>76</v>
      </c>
      <c r="I33" s="273" t="s">
        <v>2765</v>
      </c>
      <c r="J33" s="167" t="s">
        <v>78</v>
      </c>
      <c r="K33" s="33" t="s">
        <v>79</v>
      </c>
      <c r="L33" s="33" t="s">
        <v>79</v>
      </c>
      <c r="M33" s="109" t="s">
        <v>78</v>
      </c>
      <c r="N33" s="109" t="s">
        <v>78</v>
      </c>
      <c r="O33" s="131">
        <v>0</v>
      </c>
      <c r="P33" s="263">
        <v>0</v>
      </c>
      <c r="Q33" s="116">
        <v>0</v>
      </c>
      <c r="R33" s="109">
        <v>0</v>
      </c>
      <c r="S33" s="343" t="s">
        <v>90</v>
      </c>
      <c r="T33" s="128" t="s">
        <v>91</v>
      </c>
      <c r="U33" s="128" t="s">
        <v>81</v>
      </c>
      <c r="V33" s="128" t="s">
        <v>98</v>
      </c>
      <c r="W33" s="128" t="s">
        <v>78</v>
      </c>
      <c r="X33" s="128" t="s">
        <v>78</v>
      </c>
      <c r="Y33" s="132"/>
      <c r="Z33" s="128" t="s">
        <v>137</v>
      </c>
      <c r="AA33" s="140" t="s">
        <v>2678</v>
      </c>
      <c r="AB33" s="141">
        <v>0</v>
      </c>
      <c r="AC33" s="142"/>
      <c r="AD33" s="132"/>
      <c r="AE33" s="141">
        <v>0</v>
      </c>
      <c r="AF33" s="142"/>
      <c r="AG33" s="132"/>
      <c r="AH33" s="131">
        <f t="shared" si="1"/>
        <v>0</v>
      </c>
      <c r="AI33" s="134"/>
      <c r="AJ33" s="134"/>
      <c r="AK33" s="134"/>
      <c r="AL33" s="250">
        <v>0</v>
      </c>
      <c r="AM33" s="134"/>
      <c r="AN33" s="134"/>
      <c r="AO33" s="134"/>
      <c r="AP33" s="250">
        <v>0</v>
      </c>
      <c r="AQ33" s="132"/>
      <c r="AR33" s="132"/>
      <c r="AS33" s="250">
        <f t="shared" si="0"/>
        <v>0</v>
      </c>
      <c r="AT33" s="251"/>
      <c r="AU33" s="250"/>
      <c r="AV33" s="136"/>
      <c r="AW33" s="136"/>
      <c r="AX33" s="138"/>
      <c r="AY33" s="131">
        <v>0</v>
      </c>
      <c r="AZ33" s="137"/>
      <c r="BA33" s="137"/>
      <c r="BB33" s="137"/>
      <c r="BC33" s="134"/>
      <c r="BD33" s="131">
        <v>0</v>
      </c>
      <c r="BE33" s="137"/>
      <c r="BF33" s="137"/>
      <c r="BG33" s="138"/>
      <c r="BH33" s="131">
        <v>0</v>
      </c>
      <c r="BI33" s="137"/>
      <c r="BJ33" s="139"/>
      <c r="BK33" s="137"/>
      <c r="BL33" s="137"/>
      <c r="BM33" s="131">
        <v>0</v>
      </c>
      <c r="BN33" s="135">
        <v>0</v>
      </c>
      <c r="BO33" s="131">
        <v>0</v>
      </c>
      <c r="BP33" s="140"/>
    </row>
    <row r="34" spans="2:68" s="1" customFormat="1" ht="61.5" customHeight="1" x14ac:dyDescent="0.25">
      <c r="B34" s="273" t="s">
        <v>2673</v>
      </c>
      <c r="C34" s="145" t="s">
        <v>2726</v>
      </c>
      <c r="D34" s="128" t="s">
        <v>72</v>
      </c>
      <c r="E34" s="128" t="s">
        <v>201</v>
      </c>
      <c r="F34" s="127" t="s">
        <v>2766</v>
      </c>
      <c r="G34" s="145" t="s">
        <v>2767</v>
      </c>
      <c r="H34" s="128" t="s">
        <v>76</v>
      </c>
      <c r="I34" s="273" t="s">
        <v>2768</v>
      </c>
      <c r="J34" s="167" t="s">
        <v>78</v>
      </c>
      <c r="K34" s="33" t="s">
        <v>79</v>
      </c>
      <c r="L34" s="33" t="s">
        <v>79</v>
      </c>
      <c r="M34" s="109" t="s">
        <v>78</v>
      </c>
      <c r="N34" s="109" t="s">
        <v>78</v>
      </c>
      <c r="O34" s="131">
        <v>0</v>
      </c>
      <c r="P34" s="263">
        <v>0</v>
      </c>
      <c r="Q34" s="116">
        <v>0</v>
      </c>
      <c r="R34" s="109">
        <v>0</v>
      </c>
      <c r="S34" s="343" t="s">
        <v>90</v>
      </c>
      <c r="T34" s="128" t="s">
        <v>91</v>
      </c>
      <c r="U34" s="128" t="s">
        <v>81</v>
      </c>
      <c r="V34" s="128" t="s">
        <v>98</v>
      </c>
      <c r="W34" s="128" t="s">
        <v>78</v>
      </c>
      <c r="X34" s="128" t="s">
        <v>78</v>
      </c>
      <c r="Y34" s="132"/>
      <c r="Z34" s="128" t="s">
        <v>137</v>
      </c>
      <c r="AA34" s="140" t="s">
        <v>2678</v>
      </c>
      <c r="AB34" s="141">
        <v>0</v>
      </c>
      <c r="AC34" s="142"/>
      <c r="AD34" s="132"/>
      <c r="AE34" s="141">
        <v>0</v>
      </c>
      <c r="AF34" s="142"/>
      <c r="AG34" s="132"/>
      <c r="AH34" s="131">
        <f t="shared" si="1"/>
        <v>0</v>
      </c>
      <c r="AI34" s="134"/>
      <c r="AJ34" s="134"/>
      <c r="AK34" s="134"/>
      <c r="AL34" s="250">
        <v>0</v>
      </c>
      <c r="AM34" s="134"/>
      <c r="AN34" s="134"/>
      <c r="AO34" s="134"/>
      <c r="AP34" s="250">
        <v>0</v>
      </c>
      <c r="AQ34" s="132"/>
      <c r="AR34" s="132"/>
      <c r="AS34" s="250">
        <f t="shared" si="0"/>
        <v>0</v>
      </c>
      <c r="AT34" s="251"/>
      <c r="AU34" s="250"/>
      <c r="AV34" s="136"/>
      <c r="AW34" s="136"/>
      <c r="AX34" s="138"/>
      <c r="AY34" s="131">
        <v>0</v>
      </c>
      <c r="AZ34" s="137"/>
      <c r="BA34" s="137"/>
      <c r="BB34" s="137"/>
      <c r="BC34" s="134"/>
      <c r="BD34" s="131">
        <v>0</v>
      </c>
      <c r="BE34" s="137"/>
      <c r="BF34" s="137"/>
      <c r="BG34" s="138"/>
      <c r="BH34" s="131">
        <v>0</v>
      </c>
      <c r="BI34" s="137"/>
      <c r="BJ34" s="139"/>
      <c r="BK34" s="137"/>
      <c r="BL34" s="137"/>
      <c r="BM34" s="131">
        <v>0</v>
      </c>
      <c r="BN34" s="135">
        <v>0</v>
      </c>
      <c r="BO34" s="131">
        <v>0</v>
      </c>
      <c r="BP34" s="140"/>
    </row>
    <row r="35" spans="2:68" ht="61.5" customHeight="1" x14ac:dyDescent="0.25">
      <c r="B35" s="273" t="s">
        <v>2673</v>
      </c>
      <c r="C35" s="145" t="s">
        <v>2674</v>
      </c>
      <c r="D35" s="128" t="s">
        <v>72</v>
      </c>
      <c r="E35" s="128" t="s">
        <v>201</v>
      </c>
      <c r="F35" s="127" t="s">
        <v>2769</v>
      </c>
      <c r="G35" s="145" t="s">
        <v>2770</v>
      </c>
      <c r="H35" s="128" t="s">
        <v>76</v>
      </c>
      <c r="I35" s="273" t="s">
        <v>2771</v>
      </c>
      <c r="J35" s="167" t="s">
        <v>78</v>
      </c>
      <c r="K35" s="33" t="s">
        <v>79</v>
      </c>
      <c r="L35" s="33" t="s">
        <v>79</v>
      </c>
      <c r="M35" s="109" t="s">
        <v>78</v>
      </c>
      <c r="N35" s="109" t="s">
        <v>78</v>
      </c>
      <c r="O35" s="131">
        <v>0</v>
      </c>
      <c r="P35" s="263">
        <v>0</v>
      </c>
      <c r="Q35" s="116">
        <v>0</v>
      </c>
      <c r="R35" s="109">
        <v>0</v>
      </c>
      <c r="S35" s="343" t="s">
        <v>90</v>
      </c>
      <c r="T35" s="128" t="s">
        <v>91</v>
      </c>
      <c r="U35" s="128" t="s">
        <v>81</v>
      </c>
      <c r="V35" s="128" t="s">
        <v>98</v>
      </c>
      <c r="W35" s="128" t="s">
        <v>78</v>
      </c>
      <c r="X35" s="128" t="s">
        <v>78</v>
      </c>
      <c r="Y35" s="132"/>
      <c r="Z35" s="128" t="s">
        <v>137</v>
      </c>
      <c r="AA35" s="140" t="s">
        <v>2730</v>
      </c>
      <c r="AB35" s="141">
        <v>0</v>
      </c>
      <c r="AC35" s="142"/>
      <c r="AD35" s="132"/>
      <c r="AE35" s="141">
        <v>0</v>
      </c>
      <c r="AF35" s="142"/>
      <c r="AG35" s="132"/>
      <c r="AH35" s="131">
        <f t="shared" si="1"/>
        <v>0</v>
      </c>
      <c r="AI35" s="134"/>
      <c r="AJ35" s="134"/>
      <c r="AK35" s="134"/>
      <c r="AL35" s="250">
        <v>0</v>
      </c>
      <c r="AM35" s="134"/>
      <c r="AN35" s="134"/>
      <c r="AO35" s="134"/>
      <c r="AP35" s="250">
        <v>0</v>
      </c>
      <c r="AQ35" s="132"/>
      <c r="AR35" s="132"/>
      <c r="AS35" s="250">
        <f t="shared" si="0"/>
        <v>0</v>
      </c>
      <c r="AT35" s="251"/>
      <c r="AU35" s="250"/>
      <c r="AV35" s="136"/>
      <c r="AW35" s="136"/>
      <c r="AX35" s="138"/>
      <c r="AY35" s="131">
        <v>0</v>
      </c>
      <c r="AZ35" s="137"/>
      <c r="BA35" s="137"/>
      <c r="BB35" s="137"/>
      <c r="BC35" s="134"/>
      <c r="BD35" s="131">
        <v>0</v>
      </c>
      <c r="BE35" s="137"/>
      <c r="BF35" s="137"/>
      <c r="BG35" s="138"/>
      <c r="BH35" s="131">
        <v>0</v>
      </c>
      <c r="BI35" s="137"/>
      <c r="BJ35" s="139"/>
      <c r="BK35" s="137"/>
      <c r="BL35" s="137"/>
      <c r="BM35" s="131">
        <v>0</v>
      </c>
      <c r="BN35" s="135">
        <v>0</v>
      </c>
      <c r="BO35" s="131">
        <v>0</v>
      </c>
      <c r="BP35" s="140"/>
    </row>
    <row r="36" spans="2:68" ht="101.25" customHeight="1" x14ac:dyDescent="0.25">
      <c r="B36" s="273" t="s">
        <v>2673</v>
      </c>
      <c r="C36" s="145" t="s">
        <v>2772</v>
      </c>
      <c r="D36" s="128" t="s">
        <v>72</v>
      </c>
      <c r="E36" s="128" t="s">
        <v>201</v>
      </c>
      <c r="F36" s="127" t="s">
        <v>318</v>
      </c>
      <c r="G36" s="145" t="s">
        <v>2773</v>
      </c>
      <c r="H36" s="128" t="s">
        <v>76</v>
      </c>
      <c r="I36" s="273" t="s">
        <v>2774</v>
      </c>
      <c r="J36" s="167" t="s">
        <v>78</v>
      </c>
      <c r="K36" s="33" t="s">
        <v>79</v>
      </c>
      <c r="L36" s="33" t="s">
        <v>79</v>
      </c>
      <c r="M36" s="109" t="s">
        <v>78</v>
      </c>
      <c r="N36" s="109" t="s">
        <v>78</v>
      </c>
      <c r="O36" s="131">
        <v>0</v>
      </c>
      <c r="P36" s="263">
        <v>0</v>
      </c>
      <c r="Q36" s="116">
        <v>0</v>
      </c>
      <c r="R36" s="109">
        <v>0</v>
      </c>
      <c r="S36" s="343" t="s">
        <v>90</v>
      </c>
      <c r="T36" s="128" t="s">
        <v>91</v>
      </c>
      <c r="U36" s="128" t="s">
        <v>81</v>
      </c>
      <c r="V36" s="128" t="s">
        <v>98</v>
      </c>
      <c r="W36" s="128" t="s">
        <v>78</v>
      </c>
      <c r="X36" s="128" t="s">
        <v>78</v>
      </c>
      <c r="Y36" s="132">
        <v>45244</v>
      </c>
      <c r="Z36" s="128" t="s">
        <v>83</v>
      </c>
      <c r="AA36" s="140" t="s">
        <v>2775</v>
      </c>
      <c r="AB36" s="141">
        <v>308706761</v>
      </c>
      <c r="AC36" s="438">
        <v>1503</v>
      </c>
      <c r="AD36" s="132">
        <v>45384</v>
      </c>
      <c r="AE36" s="141">
        <v>69150314</v>
      </c>
      <c r="AF36" s="142">
        <v>1563</v>
      </c>
      <c r="AG36" s="132">
        <v>45392</v>
      </c>
      <c r="AH36" s="131">
        <f t="shared" si="1"/>
        <v>377857075</v>
      </c>
      <c r="AI36" s="134" t="s">
        <v>1294</v>
      </c>
      <c r="AJ36" s="134"/>
      <c r="AK36" s="134"/>
      <c r="AL36" s="250">
        <v>0</v>
      </c>
      <c r="AM36" s="134"/>
      <c r="AN36" s="134"/>
      <c r="AO36" s="134"/>
      <c r="AP36" s="250">
        <v>0</v>
      </c>
      <c r="AQ36" s="213"/>
      <c r="AR36" s="132"/>
      <c r="AS36" s="250">
        <f t="shared" si="0"/>
        <v>0</v>
      </c>
      <c r="AT36" s="251"/>
      <c r="AU36" s="250"/>
      <c r="AV36" s="136"/>
      <c r="AW36" s="136"/>
      <c r="AX36" s="138"/>
      <c r="AY36" s="131">
        <v>0</v>
      </c>
      <c r="AZ36" s="137"/>
      <c r="BA36" s="137"/>
      <c r="BB36" s="137"/>
      <c r="BC36" s="134"/>
      <c r="BD36" s="131">
        <v>0</v>
      </c>
      <c r="BE36" s="137"/>
      <c r="BF36" s="137"/>
      <c r="BG36" s="138"/>
      <c r="BH36" s="131">
        <v>0</v>
      </c>
      <c r="BI36" s="137"/>
      <c r="BJ36" s="139"/>
      <c r="BK36" s="137"/>
      <c r="BL36" s="137"/>
      <c r="BM36" s="131">
        <v>0</v>
      </c>
      <c r="BN36" s="135">
        <v>0</v>
      </c>
      <c r="BO36" s="131">
        <v>0</v>
      </c>
      <c r="BP36" s="140"/>
    </row>
    <row r="37" spans="2:68" s="100" customFormat="1" ht="42" customHeight="1" x14ac:dyDescent="0.25">
      <c r="B37" s="252" t="s">
        <v>2673</v>
      </c>
      <c r="C37" s="127" t="s">
        <v>2674</v>
      </c>
      <c r="D37" s="128" t="s">
        <v>85</v>
      </c>
      <c r="E37" s="128" t="s">
        <v>86</v>
      </c>
      <c r="F37" s="127" t="s">
        <v>2776</v>
      </c>
      <c r="G37" s="145" t="s">
        <v>2694</v>
      </c>
      <c r="H37" s="128" t="s">
        <v>76</v>
      </c>
      <c r="I37" s="273" t="s">
        <v>2695</v>
      </c>
      <c r="J37" s="167" t="s">
        <v>78</v>
      </c>
      <c r="K37" s="33" t="s">
        <v>79</v>
      </c>
      <c r="L37" s="33" t="s">
        <v>79</v>
      </c>
      <c r="M37" s="109" t="s">
        <v>78</v>
      </c>
      <c r="N37" s="109" t="s">
        <v>78</v>
      </c>
      <c r="O37" s="131">
        <v>0</v>
      </c>
      <c r="P37" s="263">
        <v>0</v>
      </c>
      <c r="Q37" s="116">
        <v>0</v>
      </c>
      <c r="R37" s="109">
        <v>0</v>
      </c>
      <c r="S37" s="343" t="s">
        <v>90</v>
      </c>
      <c r="T37" s="128" t="s">
        <v>91</v>
      </c>
      <c r="U37" s="128" t="s">
        <v>98</v>
      </c>
      <c r="V37" s="128" t="s">
        <v>141</v>
      </c>
      <c r="W37" s="128" t="s">
        <v>90</v>
      </c>
      <c r="X37" s="128" t="s">
        <v>79</v>
      </c>
      <c r="Y37" s="132">
        <v>45506</v>
      </c>
      <c r="Z37" s="128" t="s">
        <v>124</v>
      </c>
      <c r="AA37" s="253" t="s">
        <v>2777</v>
      </c>
      <c r="AB37" s="131">
        <v>137911379</v>
      </c>
      <c r="AC37" s="438">
        <v>49</v>
      </c>
      <c r="AD37" s="132">
        <v>45295</v>
      </c>
      <c r="AE37" s="131"/>
      <c r="AF37" s="142"/>
      <c r="AG37" s="132"/>
      <c r="AH37" s="131">
        <f t="shared" si="1"/>
        <v>137911379</v>
      </c>
      <c r="AI37" s="134" t="s">
        <v>128</v>
      </c>
      <c r="AJ37" s="134"/>
      <c r="AK37" s="562"/>
      <c r="AL37" s="131">
        <v>137000000</v>
      </c>
      <c r="AM37" s="134"/>
      <c r="AN37" s="134"/>
      <c r="AO37" s="134"/>
      <c r="AP37" s="360">
        <v>0</v>
      </c>
      <c r="AQ37" s="359">
        <v>45448</v>
      </c>
      <c r="AR37" s="285">
        <v>45657</v>
      </c>
      <c r="AS37" s="250">
        <f t="shared" si="0"/>
        <v>137000000</v>
      </c>
      <c r="AT37" s="135"/>
      <c r="AU37" s="131"/>
      <c r="AV37" s="136"/>
      <c r="AW37" s="136"/>
      <c r="AX37" s="138"/>
      <c r="AY37" s="131">
        <v>0</v>
      </c>
      <c r="AZ37" s="137"/>
      <c r="BA37" s="137"/>
      <c r="BB37" s="137"/>
      <c r="BC37" s="134"/>
      <c r="BD37" s="131">
        <v>0</v>
      </c>
      <c r="BE37" s="137"/>
      <c r="BF37" s="137"/>
      <c r="BG37" s="138"/>
      <c r="BH37" s="131">
        <v>0</v>
      </c>
      <c r="BI37" s="137"/>
      <c r="BJ37" s="139"/>
      <c r="BK37" s="137"/>
      <c r="BL37" s="137"/>
      <c r="BM37" s="131">
        <v>0</v>
      </c>
      <c r="BN37" s="135">
        <v>0</v>
      </c>
      <c r="BO37" s="131">
        <v>0</v>
      </c>
      <c r="BP37" s="128"/>
    </row>
    <row r="38" spans="2:68" ht="80.25" customHeight="1" x14ac:dyDescent="0.25">
      <c r="B38" s="273" t="s">
        <v>2673</v>
      </c>
      <c r="C38" s="145" t="s">
        <v>2674</v>
      </c>
      <c r="D38" s="128" t="s">
        <v>85</v>
      </c>
      <c r="E38" s="128" t="s">
        <v>93</v>
      </c>
      <c r="F38" s="127" t="s">
        <v>2778</v>
      </c>
      <c r="G38" s="145" t="s">
        <v>2676</v>
      </c>
      <c r="H38" s="128" t="s">
        <v>76</v>
      </c>
      <c r="I38" s="273" t="s">
        <v>2677</v>
      </c>
      <c r="J38" s="343" t="s">
        <v>2406</v>
      </c>
      <c r="K38" s="33" t="s">
        <v>90</v>
      </c>
      <c r="L38" s="33" t="s">
        <v>90</v>
      </c>
      <c r="M38" s="109" t="s">
        <v>96</v>
      </c>
      <c r="N38" s="109" t="s">
        <v>140</v>
      </c>
      <c r="O38" s="131">
        <v>15000000</v>
      </c>
      <c r="P38" s="263">
        <v>0</v>
      </c>
      <c r="Q38" s="116">
        <v>600</v>
      </c>
      <c r="R38" s="109">
        <f>+O38/Q38</f>
        <v>25000</v>
      </c>
      <c r="S38" s="343" t="s">
        <v>90</v>
      </c>
      <c r="T38" s="128" t="s">
        <v>91</v>
      </c>
      <c r="U38" s="128" t="s">
        <v>81</v>
      </c>
      <c r="V38" s="128" t="s">
        <v>98</v>
      </c>
      <c r="W38" s="128" t="s">
        <v>79</v>
      </c>
      <c r="X38" s="128" t="s">
        <v>79</v>
      </c>
      <c r="Y38" s="132">
        <v>45504</v>
      </c>
      <c r="Z38" s="128" t="s">
        <v>83</v>
      </c>
      <c r="AA38" s="140" t="s">
        <v>2779</v>
      </c>
      <c r="AB38" s="141">
        <v>330000000</v>
      </c>
      <c r="AC38" s="439">
        <v>1871</v>
      </c>
      <c r="AD38" s="132">
        <v>45411</v>
      </c>
      <c r="AE38" s="141">
        <v>0</v>
      </c>
      <c r="AF38" s="142"/>
      <c r="AG38" s="132"/>
      <c r="AH38" s="131">
        <f t="shared" si="1"/>
        <v>330000000</v>
      </c>
      <c r="AI38" s="134"/>
      <c r="AJ38" s="134"/>
      <c r="AK38" s="216"/>
      <c r="AL38" s="131">
        <v>0</v>
      </c>
      <c r="AM38" s="134"/>
      <c r="AN38" s="134"/>
      <c r="AO38" s="134"/>
      <c r="AP38" s="360">
        <v>0</v>
      </c>
      <c r="AQ38" s="224"/>
      <c r="AR38" s="285"/>
      <c r="AS38" s="250">
        <f t="shared" si="0"/>
        <v>0</v>
      </c>
      <c r="AT38" s="135"/>
      <c r="AU38" s="131"/>
      <c r="AV38" s="136"/>
      <c r="AW38" s="136"/>
      <c r="AX38" s="138"/>
      <c r="AY38" s="131">
        <v>0</v>
      </c>
      <c r="AZ38" s="137"/>
      <c r="BA38" s="137"/>
      <c r="BB38" s="137"/>
      <c r="BC38" s="134"/>
      <c r="BD38" s="131">
        <v>0</v>
      </c>
      <c r="BE38" s="137"/>
      <c r="BF38" s="137"/>
      <c r="BG38" s="138"/>
      <c r="BH38" s="131">
        <v>0</v>
      </c>
      <c r="BI38" s="137"/>
      <c r="BJ38" s="139"/>
      <c r="BK38" s="137"/>
      <c r="BL38" s="137"/>
      <c r="BM38" s="131">
        <v>0</v>
      </c>
      <c r="BN38" s="135">
        <v>0</v>
      </c>
      <c r="BO38" s="131">
        <v>0</v>
      </c>
      <c r="BP38" s="140"/>
    </row>
    <row r="39" spans="2:68" ht="27" x14ac:dyDescent="0.25">
      <c r="B39" s="273" t="s">
        <v>2673</v>
      </c>
      <c r="C39" s="145" t="s">
        <v>2679</v>
      </c>
      <c r="D39" s="128" t="s">
        <v>85</v>
      </c>
      <c r="E39" s="128" t="s">
        <v>93</v>
      </c>
      <c r="F39" s="127" t="s">
        <v>2780</v>
      </c>
      <c r="G39" s="145" t="s">
        <v>2681</v>
      </c>
      <c r="H39" s="128" t="s">
        <v>76</v>
      </c>
      <c r="I39" s="273" t="s">
        <v>2682</v>
      </c>
      <c r="J39" s="167" t="s">
        <v>78</v>
      </c>
      <c r="K39" s="33" t="s">
        <v>79</v>
      </c>
      <c r="L39" s="33" t="s">
        <v>79</v>
      </c>
      <c r="M39" s="109" t="s">
        <v>78</v>
      </c>
      <c r="N39" s="109" t="s">
        <v>78</v>
      </c>
      <c r="O39" s="131">
        <v>0</v>
      </c>
      <c r="P39" s="263">
        <v>0</v>
      </c>
      <c r="Q39" s="116">
        <v>0</v>
      </c>
      <c r="R39" s="109">
        <v>0</v>
      </c>
      <c r="S39" s="343" t="s">
        <v>90</v>
      </c>
      <c r="T39" s="128" t="s">
        <v>91</v>
      </c>
      <c r="U39" s="128" t="s">
        <v>98</v>
      </c>
      <c r="V39" s="128" t="s">
        <v>141</v>
      </c>
      <c r="W39" s="128" t="s">
        <v>79</v>
      </c>
      <c r="X39" s="128" t="s">
        <v>79</v>
      </c>
      <c r="Y39" s="132"/>
      <c r="Z39" s="128" t="s">
        <v>124</v>
      </c>
      <c r="AA39" s="253" t="s">
        <v>2777</v>
      </c>
      <c r="AB39" s="131">
        <v>0</v>
      </c>
      <c r="AC39" s="240"/>
      <c r="AD39" s="132"/>
      <c r="AE39" s="141">
        <v>0</v>
      </c>
      <c r="AF39" s="142"/>
      <c r="AG39" s="132"/>
      <c r="AH39" s="131">
        <f t="shared" si="1"/>
        <v>0</v>
      </c>
      <c r="AI39" s="134"/>
      <c r="AJ39" s="134"/>
      <c r="AK39" s="563"/>
      <c r="AL39" s="265"/>
      <c r="AM39" s="134"/>
      <c r="AN39" s="134"/>
      <c r="AO39" s="134"/>
      <c r="AP39" s="360">
        <v>0</v>
      </c>
      <c r="AQ39" s="359"/>
      <c r="AR39" s="285"/>
      <c r="AS39" s="250">
        <f t="shared" si="0"/>
        <v>0</v>
      </c>
      <c r="AT39" s="135"/>
      <c r="AU39" s="131"/>
      <c r="AV39" s="136"/>
      <c r="AW39" s="136"/>
      <c r="AX39" s="138"/>
      <c r="AY39" s="131">
        <v>0</v>
      </c>
      <c r="AZ39" s="137"/>
      <c r="BA39" s="137"/>
      <c r="BB39" s="137"/>
      <c r="BC39" s="134"/>
      <c r="BD39" s="131">
        <v>0</v>
      </c>
      <c r="BE39" s="137"/>
      <c r="BF39" s="137"/>
      <c r="BG39" s="138"/>
      <c r="BH39" s="131">
        <v>0</v>
      </c>
      <c r="BI39" s="137"/>
      <c r="BJ39" s="139"/>
      <c r="BK39" s="137"/>
      <c r="BL39" s="137"/>
      <c r="BM39" s="131">
        <v>0</v>
      </c>
      <c r="BN39" s="135">
        <v>0</v>
      </c>
      <c r="BO39" s="131">
        <v>0</v>
      </c>
      <c r="BP39" s="140"/>
    </row>
    <row r="40" spans="2:68" ht="53.25" customHeight="1" x14ac:dyDescent="0.25">
      <c r="B40" s="273" t="s">
        <v>2673</v>
      </c>
      <c r="C40" s="145" t="s">
        <v>2674</v>
      </c>
      <c r="D40" s="128" t="s">
        <v>85</v>
      </c>
      <c r="E40" s="128" t="s">
        <v>93</v>
      </c>
      <c r="F40" s="127" t="s">
        <v>2781</v>
      </c>
      <c r="G40" s="145" t="s">
        <v>2686</v>
      </c>
      <c r="H40" s="128" t="s">
        <v>76</v>
      </c>
      <c r="I40" s="273" t="s">
        <v>2687</v>
      </c>
      <c r="J40" s="167" t="s">
        <v>78</v>
      </c>
      <c r="K40" s="33" t="s">
        <v>79</v>
      </c>
      <c r="L40" s="33" t="s">
        <v>79</v>
      </c>
      <c r="M40" s="109" t="s">
        <v>78</v>
      </c>
      <c r="N40" s="109" t="s">
        <v>78</v>
      </c>
      <c r="O40" s="131">
        <v>0</v>
      </c>
      <c r="P40" s="263">
        <v>0</v>
      </c>
      <c r="Q40" s="116">
        <v>0</v>
      </c>
      <c r="R40" s="109">
        <v>0</v>
      </c>
      <c r="S40" s="343" t="s">
        <v>90</v>
      </c>
      <c r="T40" s="128" t="s">
        <v>91</v>
      </c>
      <c r="U40" s="128" t="s">
        <v>98</v>
      </c>
      <c r="V40" s="128" t="s">
        <v>141</v>
      </c>
      <c r="W40" s="128" t="s">
        <v>79</v>
      </c>
      <c r="X40" s="128" t="s">
        <v>79</v>
      </c>
      <c r="Y40" s="132">
        <v>45189</v>
      </c>
      <c r="Z40" s="128" t="s">
        <v>124</v>
      </c>
      <c r="AA40" s="253" t="s">
        <v>2782</v>
      </c>
      <c r="AB40" s="131">
        <v>0</v>
      </c>
      <c r="AC40" s="240"/>
      <c r="AD40" s="132"/>
      <c r="AE40" s="141">
        <v>0</v>
      </c>
      <c r="AF40" s="142"/>
      <c r="AG40" s="132"/>
      <c r="AH40" s="131">
        <f t="shared" si="1"/>
        <v>0</v>
      </c>
      <c r="AI40" s="134"/>
      <c r="AJ40" s="134"/>
      <c r="AK40" s="563"/>
      <c r="AL40" s="265"/>
      <c r="AM40" s="134"/>
      <c r="AN40" s="134"/>
      <c r="AO40" s="134"/>
      <c r="AP40" s="360">
        <v>0</v>
      </c>
      <c r="AQ40" s="359"/>
      <c r="AR40" s="285"/>
      <c r="AS40" s="250">
        <f t="shared" si="0"/>
        <v>0</v>
      </c>
      <c r="AT40" s="135"/>
      <c r="AU40" s="131"/>
      <c r="AV40" s="136"/>
      <c r="AW40" s="136"/>
      <c r="AX40" s="138"/>
      <c r="AY40" s="131">
        <v>0</v>
      </c>
      <c r="AZ40" s="137"/>
      <c r="BA40" s="137"/>
      <c r="BB40" s="137"/>
      <c r="BC40" s="134"/>
      <c r="BD40" s="131">
        <v>0</v>
      </c>
      <c r="BE40" s="137"/>
      <c r="BF40" s="137"/>
      <c r="BG40" s="138"/>
      <c r="BH40" s="131">
        <v>0</v>
      </c>
      <c r="BI40" s="137"/>
      <c r="BJ40" s="139"/>
      <c r="BK40" s="137"/>
      <c r="BL40" s="137"/>
      <c r="BM40" s="131">
        <v>0</v>
      </c>
      <c r="BN40" s="135">
        <v>0</v>
      </c>
      <c r="BO40" s="131">
        <v>0</v>
      </c>
      <c r="BP40" s="140"/>
    </row>
    <row r="41" spans="2:68" ht="100.5" customHeight="1" x14ac:dyDescent="0.25">
      <c r="B41" s="273" t="s">
        <v>2673</v>
      </c>
      <c r="C41" s="145" t="s">
        <v>2726</v>
      </c>
      <c r="D41" s="128" t="s">
        <v>85</v>
      </c>
      <c r="E41" s="128" t="s">
        <v>93</v>
      </c>
      <c r="F41" s="127" t="s">
        <v>2783</v>
      </c>
      <c r="G41" s="145" t="s">
        <v>2784</v>
      </c>
      <c r="H41" s="128" t="s">
        <v>76</v>
      </c>
      <c r="I41" s="273" t="s">
        <v>2785</v>
      </c>
      <c r="J41" s="167" t="s">
        <v>78</v>
      </c>
      <c r="K41" s="33" t="s">
        <v>79</v>
      </c>
      <c r="L41" s="33" t="s">
        <v>79</v>
      </c>
      <c r="M41" s="109" t="s">
        <v>78</v>
      </c>
      <c r="N41" s="109" t="s">
        <v>78</v>
      </c>
      <c r="O41" s="131">
        <v>0</v>
      </c>
      <c r="P41" s="263">
        <v>0</v>
      </c>
      <c r="Q41" s="116">
        <v>0</v>
      </c>
      <c r="R41" s="109">
        <v>0</v>
      </c>
      <c r="S41" s="343" t="s">
        <v>90</v>
      </c>
      <c r="T41" s="128" t="s">
        <v>91</v>
      </c>
      <c r="U41" s="128" t="s">
        <v>81</v>
      </c>
      <c r="V41" s="128" t="s">
        <v>98</v>
      </c>
      <c r="W41" s="128" t="s">
        <v>79</v>
      </c>
      <c r="X41" s="128" t="s">
        <v>79</v>
      </c>
      <c r="Y41" s="132">
        <v>45223</v>
      </c>
      <c r="Z41" s="128" t="s">
        <v>83</v>
      </c>
      <c r="AA41" s="140" t="s">
        <v>2786</v>
      </c>
      <c r="AB41" s="141">
        <v>563868352</v>
      </c>
      <c r="AC41" s="438">
        <v>1563</v>
      </c>
      <c r="AD41" s="132">
        <v>45392</v>
      </c>
      <c r="AE41" s="141">
        <v>126082511</v>
      </c>
      <c r="AF41" s="240">
        <v>1563</v>
      </c>
      <c r="AG41" s="132">
        <v>45392</v>
      </c>
      <c r="AH41" s="131">
        <f t="shared" si="1"/>
        <v>689950863</v>
      </c>
      <c r="AI41" s="134" t="s">
        <v>1294</v>
      </c>
      <c r="AJ41" s="134"/>
      <c r="AK41" s="219"/>
      <c r="AL41" s="131">
        <v>0</v>
      </c>
      <c r="AM41" s="134"/>
      <c r="AN41" s="134"/>
      <c r="AO41" s="134"/>
      <c r="AP41" s="250">
        <v>0</v>
      </c>
      <c r="AQ41" s="227"/>
      <c r="AR41" s="132"/>
      <c r="AS41" s="250">
        <f t="shared" si="0"/>
        <v>0</v>
      </c>
      <c r="AT41" s="135"/>
      <c r="AU41" s="131"/>
      <c r="AV41" s="136"/>
      <c r="AW41" s="136"/>
      <c r="AX41" s="138"/>
      <c r="AY41" s="131">
        <v>0</v>
      </c>
      <c r="AZ41" s="137"/>
      <c r="BA41" s="137"/>
      <c r="BB41" s="137"/>
      <c r="BC41" s="134"/>
      <c r="BD41" s="131">
        <v>0</v>
      </c>
      <c r="BE41" s="137"/>
      <c r="BF41" s="137"/>
      <c r="BG41" s="138"/>
      <c r="BH41" s="131">
        <v>0</v>
      </c>
      <c r="BI41" s="137"/>
      <c r="BJ41" s="139"/>
      <c r="BK41" s="137"/>
      <c r="BL41" s="137"/>
      <c r="BM41" s="131">
        <v>0</v>
      </c>
      <c r="BN41" s="135">
        <v>0</v>
      </c>
      <c r="BO41" s="131">
        <v>0</v>
      </c>
      <c r="BP41" s="140"/>
    </row>
    <row r="42" spans="2:68" ht="27" x14ac:dyDescent="0.25">
      <c r="B42" s="273" t="s">
        <v>2673</v>
      </c>
      <c r="C42" s="145" t="s">
        <v>2726</v>
      </c>
      <c r="D42" s="128" t="s">
        <v>85</v>
      </c>
      <c r="E42" s="128" t="s">
        <v>93</v>
      </c>
      <c r="F42" s="127" t="s">
        <v>2787</v>
      </c>
      <c r="G42" s="145" t="s">
        <v>2788</v>
      </c>
      <c r="H42" s="128" t="s">
        <v>76</v>
      </c>
      <c r="I42" s="273" t="s">
        <v>2789</v>
      </c>
      <c r="J42" s="167" t="s">
        <v>78</v>
      </c>
      <c r="K42" s="33" t="s">
        <v>79</v>
      </c>
      <c r="L42" s="33" t="s">
        <v>79</v>
      </c>
      <c r="M42" s="109" t="s">
        <v>78</v>
      </c>
      <c r="N42" s="109" t="s">
        <v>78</v>
      </c>
      <c r="O42" s="131">
        <v>0</v>
      </c>
      <c r="P42" s="263">
        <v>0</v>
      </c>
      <c r="Q42" s="116">
        <v>0</v>
      </c>
      <c r="R42" s="109">
        <v>0</v>
      </c>
      <c r="S42" s="343" t="s">
        <v>90</v>
      </c>
      <c r="T42" s="128" t="s">
        <v>91</v>
      </c>
      <c r="U42" s="128" t="s">
        <v>98</v>
      </c>
      <c r="V42" s="128" t="s">
        <v>141</v>
      </c>
      <c r="W42" s="128" t="s">
        <v>79</v>
      </c>
      <c r="X42" s="128" t="s">
        <v>79</v>
      </c>
      <c r="Y42" s="132">
        <v>45224</v>
      </c>
      <c r="Z42" s="128" t="s">
        <v>124</v>
      </c>
      <c r="AA42" s="140" t="s">
        <v>2790</v>
      </c>
      <c r="AB42" s="131">
        <v>0</v>
      </c>
      <c r="AC42" s="240"/>
      <c r="AD42" s="132"/>
      <c r="AE42" s="141">
        <v>0</v>
      </c>
      <c r="AF42" s="142"/>
      <c r="AG42" s="132"/>
      <c r="AH42" s="131">
        <f t="shared" si="1"/>
        <v>0</v>
      </c>
      <c r="AI42" s="134"/>
      <c r="AJ42" s="134"/>
      <c r="AK42" s="563"/>
      <c r="AL42" s="265"/>
      <c r="AM42" s="134"/>
      <c r="AN42" s="134"/>
      <c r="AO42" s="134"/>
      <c r="AP42" s="250">
        <v>0</v>
      </c>
      <c r="AQ42" s="262"/>
      <c r="AR42" s="132"/>
      <c r="AS42" s="250">
        <f t="shared" si="0"/>
        <v>0</v>
      </c>
      <c r="AT42" s="135"/>
      <c r="AU42" s="131"/>
      <c r="AV42" s="136"/>
      <c r="AW42" s="136"/>
      <c r="AX42" s="138"/>
      <c r="AY42" s="131">
        <v>0</v>
      </c>
      <c r="AZ42" s="137"/>
      <c r="BA42" s="137"/>
      <c r="BB42" s="137"/>
      <c r="BC42" s="134"/>
      <c r="BD42" s="131">
        <v>0</v>
      </c>
      <c r="BE42" s="137"/>
      <c r="BF42" s="137"/>
      <c r="BG42" s="138"/>
      <c r="BH42" s="131">
        <v>0</v>
      </c>
      <c r="BI42" s="137"/>
      <c r="BJ42" s="139"/>
      <c r="BK42" s="137"/>
      <c r="BL42" s="137"/>
      <c r="BM42" s="131">
        <v>0</v>
      </c>
      <c r="BN42" s="135">
        <v>0</v>
      </c>
      <c r="BO42" s="131">
        <v>0</v>
      </c>
      <c r="BP42" s="140"/>
    </row>
    <row r="43" spans="2:68" s="35" customFormat="1" ht="120" customHeight="1" x14ac:dyDescent="0.25">
      <c r="B43" s="490" t="s">
        <v>2673</v>
      </c>
      <c r="C43" s="491" t="s">
        <v>2688</v>
      </c>
      <c r="D43" s="492" t="s">
        <v>85</v>
      </c>
      <c r="E43" s="492" t="s">
        <v>93</v>
      </c>
      <c r="F43" s="493" t="s">
        <v>2791</v>
      </c>
      <c r="G43" s="491" t="s">
        <v>2690</v>
      </c>
      <c r="H43" s="492" t="s">
        <v>76</v>
      </c>
      <c r="I43" s="490" t="s">
        <v>2691</v>
      </c>
      <c r="J43" s="442" t="s">
        <v>133</v>
      </c>
      <c r="K43" s="488" t="s">
        <v>90</v>
      </c>
      <c r="L43" s="488" t="s">
        <v>90</v>
      </c>
      <c r="M43" s="489" t="s">
        <v>114</v>
      </c>
      <c r="N43" s="489" t="s">
        <v>2621</v>
      </c>
      <c r="O43" s="494">
        <v>0</v>
      </c>
      <c r="P43" s="495">
        <v>660487121</v>
      </c>
      <c r="Q43" s="496">
        <v>1200</v>
      </c>
      <c r="R43" s="489">
        <v>0</v>
      </c>
      <c r="S43" s="497" t="s">
        <v>90</v>
      </c>
      <c r="T43" s="492" t="s">
        <v>91</v>
      </c>
      <c r="U43" s="492" t="s">
        <v>81</v>
      </c>
      <c r="V43" s="492" t="s">
        <v>98</v>
      </c>
      <c r="W43" s="492" t="s">
        <v>79</v>
      </c>
      <c r="X43" s="492" t="s">
        <v>79</v>
      </c>
      <c r="Y43" s="498">
        <v>45125</v>
      </c>
      <c r="Z43" s="492" t="s">
        <v>83</v>
      </c>
      <c r="AA43" s="499" t="s">
        <v>2792</v>
      </c>
      <c r="AB43" s="494">
        <v>0</v>
      </c>
      <c r="AC43" s="500"/>
      <c r="AD43" s="498"/>
      <c r="AE43" s="501">
        <v>0</v>
      </c>
      <c r="AF43" s="500"/>
      <c r="AG43" s="498"/>
      <c r="AH43" s="494">
        <f t="shared" si="1"/>
        <v>0</v>
      </c>
      <c r="AI43" s="502"/>
      <c r="AJ43" s="502"/>
      <c r="AK43" s="502"/>
      <c r="AL43" s="494">
        <v>0</v>
      </c>
      <c r="AM43" s="502"/>
      <c r="AN43" s="502"/>
      <c r="AO43" s="502"/>
      <c r="AP43" s="503">
        <v>0</v>
      </c>
      <c r="AQ43" s="498"/>
      <c r="AR43" s="498"/>
      <c r="AS43" s="250">
        <f t="shared" si="0"/>
        <v>0</v>
      </c>
      <c r="AT43" s="504"/>
      <c r="AU43" s="494"/>
      <c r="AV43" s="505"/>
      <c r="AW43" s="505"/>
      <c r="AX43" s="507"/>
      <c r="AY43" s="494">
        <v>0</v>
      </c>
      <c r="AZ43" s="506"/>
      <c r="BA43" s="506"/>
      <c r="BB43" s="506"/>
      <c r="BC43" s="502"/>
      <c r="BD43" s="494">
        <v>0</v>
      </c>
      <c r="BE43" s="506"/>
      <c r="BF43" s="506"/>
      <c r="BG43" s="507"/>
      <c r="BH43" s="494">
        <v>0</v>
      </c>
      <c r="BI43" s="506"/>
      <c r="BJ43" s="508"/>
      <c r="BK43" s="506"/>
      <c r="BL43" s="506"/>
      <c r="BM43" s="494">
        <v>0</v>
      </c>
      <c r="BN43" s="504">
        <v>0</v>
      </c>
      <c r="BO43" s="494">
        <v>0</v>
      </c>
      <c r="BP43" s="499"/>
    </row>
    <row r="44" spans="2:68" ht="27" x14ac:dyDescent="0.25">
      <c r="B44" s="259" t="s">
        <v>2673</v>
      </c>
      <c r="C44" s="256" t="s">
        <v>2674</v>
      </c>
      <c r="D44" s="128" t="s">
        <v>85</v>
      </c>
      <c r="E44" s="128" t="s">
        <v>93</v>
      </c>
      <c r="F44" s="127" t="s">
        <v>2793</v>
      </c>
      <c r="G44" s="145" t="s">
        <v>2794</v>
      </c>
      <c r="H44" s="128" t="s">
        <v>76</v>
      </c>
      <c r="I44" s="273" t="s">
        <v>2795</v>
      </c>
      <c r="J44" s="167" t="s">
        <v>78</v>
      </c>
      <c r="K44" s="33" t="s">
        <v>79</v>
      </c>
      <c r="L44" s="33" t="s">
        <v>79</v>
      </c>
      <c r="M44" s="109" t="s">
        <v>78</v>
      </c>
      <c r="N44" s="109" t="s">
        <v>78</v>
      </c>
      <c r="O44" s="131">
        <v>0</v>
      </c>
      <c r="P44" s="263">
        <v>0</v>
      </c>
      <c r="Q44" s="116">
        <v>0</v>
      </c>
      <c r="R44" s="109">
        <v>0</v>
      </c>
      <c r="S44" s="343" t="s">
        <v>90</v>
      </c>
      <c r="T44" s="128" t="s">
        <v>91</v>
      </c>
      <c r="U44" s="128" t="s">
        <v>81</v>
      </c>
      <c r="V44" s="128" t="s">
        <v>98</v>
      </c>
      <c r="W44" s="128" t="s">
        <v>79</v>
      </c>
      <c r="X44" s="128" t="s">
        <v>79</v>
      </c>
      <c r="Y44" s="132">
        <v>45125</v>
      </c>
      <c r="Z44" s="128" t="s">
        <v>137</v>
      </c>
      <c r="AA44" s="140" t="s">
        <v>2790</v>
      </c>
      <c r="AB44" s="131">
        <v>0</v>
      </c>
      <c r="AC44" s="142"/>
      <c r="AD44" s="132"/>
      <c r="AE44" s="141">
        <v>0</v>
      </c>
      <c r="AF44" s="142"/>
      <c r="AG44" s="132"/>
      <c r="AH44" s="131">
        <f t="shared" si="1"/>
        <v>0</v>
      </c>
      <c r="AI44" s="134"/>
      <c r="AJ44" s="134"/>
      <c r="AK44" s="134"/>
      <c r="AL44" s="131">
        <v>0</v>
      </c>
      <c r="AM44" s="134"/>
      <c r="AN44" s="134"/>
      <c r="AO44" s="134"/>
      <c r="AP44" s="250">
        <v>0</v>
      </c>
      <c r="AQ44" s="132"/>
      <c r="AR44" s="132"/>
      <c r="AS44" s="250">
        <f t="shared" si="0"/>
        <v>0</v>
      </c>
      <c r="AT44" s="135"/>
      <c r="AU44" s="131"/>
      <c r="AV44" s="136"/>
      <c r="AW44" s="136"/>
      <c r="AX44" s="138"/>
      <c r="AY44" s="131">
        <v>0</v>
      </c>
      <c r="AZ44" s="137"/>
      <c r="BA44" s="137"/>
      <c r="BB44" s="137"/>
      <c r="BC44" s="134"/>
      <c r="BD44" s="131">
        <v>0</v>
      </c>
      <c r="BE44" s="137"/>
      <c r="BF44" s="137"/>
      <c r="BG44" s="138"/>
      <c r="BH44" s="131">
        <v>0</v>
      </c>
      <c r="BI44" s="137"/>
      <c r="BJ44" s="139"/>
      <c r="BK44" s="137"/>
      <c r="BL44" s="137"/>
      <c r="BM44" s="131">
        <v>0</v>
      </c>
      <c r="BN44" s="135">
        <v>0</v>
      </c>
      <c r="BO44" s="131">
        <v>0</v>
      </c>
      <c r="BP44" s="140"/>
    </row>
    <row r="45" spans="2:68" x14ac:dyDescent="0.25">
      <c r="B45" s="574" t="s">
        <v>2673</v>
      </c>
      <c r="C45" s="574" t="s">
        <v>2796</v>
      </c>
      <c r="D45" s="128" t="s">
        <v>85</v>
      </c>
      <c r="E45" s="128" t="s">
        <v>93</v>
      </c>
      <c r="F45" s="144" t="s">
        <v>2797</v>
      </c>
      <c r="G45" s="145"/>
      <c r="H45" s="128" t="s">
        <v>96</v>
      </c>
      <c r="I45" s="273"/>
      <c r="J45" s="167" t="s">
        <v>78</v>
      </c>
      <c r="K45" s="33" t="s">
        <v>79</v>
      </c>
      <c r="L45" s="33" t="s">
        <v>79</v>
      </c>
      <c r="M45" s="109" t="s">
        <v>78</v>
      </c>
      <c r="N45" s="109" t="s">
        <v>78</v>
      </c>
      <c r="O45" s="131">
        <v>0</v>
      </c>
      <c r="P45" s="263">
        <v>0</v>
      </c>
      <c r="Q45" s="116">
        <v>0</v>
      </c>
      <c r="R45" s="109">
        <v>0</v>
      </c>
      <c r="S45" s="343" t="s">
        <v>90</v>
      </c>
      <c r="T45" s="128"/>
      <c r="U45" s="128"/>
      <c r="V45" s="128"/>
      <c r="W45" s="128" t="s">
        <v>79</v>
      </c>
      <c r="X45" s="128" t="s">
        <v>79</v>
      </c>
      <c r="Y45" s="132">
        <v>45398</v>
      </c>
      <c r="Z45" s="128"/>
      <c r="AA45" s="140"/>
      <c r="AB45" s="131">
        <v>0</v>
      </c>
      <c r="AC45" s="142"/>
      <c r="AD45" s="132"/>
      <c r="AE45" s="141">
        <v>0</v>
      </c>
      <c r="AF45" s="142"/>
      <c r="AG45" s="132"/>
      <c r="AH45" s="131">
        <f t="shared" si="1"/>
        <v>0</v>
      </c>
      <c r="AI45" s="134"/>
      <c r="AJ45" s="134"/>
      <c r="AK45" s="134"/>
      <c r="AL45" s="250">
        <v>0</v>
      </c>
      <c r="AM45" s="134"/>
      <c r="AN45" s="134"/>
      <c r="AO45" s="134"/>
      <c r="AP45" s="250">
        <v>0</v>
      </c>
      <c r="AQ45" s="132"/>
      <c r="AR45" s="132"/>
      <c r="AS45" s="250">
        <f t="shared" si="0"/>
        <v>0</v>
      </c>
      <c r="AT45" s="135"/>
      <c r="AU45" s="131"/>
      <c r="AV45" s="136"/>
      <c r="AW45" s="136"/>
      <c r="AX45" s="138"/>
      <c r="AY45" s="131">
        <v>0</v>
      </c>
      <c r="AZ45" s="137"/>
      <c r="BA45" s="137"/>
      <c r="BB45" s="137"/>
      <c r="BC45" s="134"/>
      <c r="BD45" s="131">
        <v>0</v>
      </c>
      <c r="BE45" s="137"/>
      <c r="BF45" s="137"/>
      <c r="BG45" s="138"/>
      <c r="BH45" s="131">
        <v>0</v>
      </c>
      <c r="BI45" s="137"/>
      <c r="BJ45" s="139"/>
      <c r="BK45" s="137"/>
      <c r="BL45" s="137"/>
      <c r="BM45" s="131">
        <v>0</v>
      </c>
      <c r="BN45" s="135">
        <v>0</v>
      </c>
      <c r="BO45" s="131">
        <v>0</v>
      </c>
      <c r="BP45" s="140"/>
    </row>
    <row r="46" spans="2:68" x14ac:dyDescent="0.25">
      <c r="B46" s="574" t="s">
        <v>2673</v>
      </c>
      <c r="C46" s="574" t="s">
        <v>2798</v>
      </c>
      <c r="D46" s="128" t="s">
        <v>85</v>
      </c>
      <c r="E46" s="128" t="s">
        <v>93</v>
      </c>
      <c r="F46" s="144" t="s">
        <v>2799</v>
      </c>
      <c r="G46" s="145"/>
      <c r="H46" s="128" t="s">
        <v>96</v>
      </c>
      <c r="I46" s="273"/>
      <c r="J46" s="167" t="s">
        <v>78</v>
      </c>
      <c r="K46" s="33" t="s">
        <v>79</v>
      </c>
      <c r="L46" s="33" t="s">
        <v>79</v>
      </c>
      <c r="M46" s="109" t="s">
        <v>78</v>
      </c>
      <c r="N46" s="109" t="s">
        <v>78</v>
      </c>
      <c r="O46" s="131">
        <v>0</v>
      </c>
      <c r="P46" s="263"/>
      <c r="Q46" s="116">
        <v>0</v>
      </c>
      <c r="R46" s="109">
        <v>0</v>
      </c>
      <c r="S46" s="343" t="s">
        <v>90</v>
      </c>
      <c r="T46" s="128"/>
      <c r="U46" s="128"/>
      <c r="V46" s="128"/>
      <c r="W46" s="128" t="s">
        <v>79</v>
      </c>
      <c r="X46" s="128" t="s">
        <v>79</v>
      </c>
      <c r="Y46" s="132"/>
      <c r="Z46" s="128"/>
      <c r="AA46" s="140"/>
      <c r="AB46" s="131">
        <v>0</v>
      </c>
      <c r="AC46" s="142"/>
      <c r="AD46" s="132"/>
      <c r="AE46" s="141">
        <v>0</v>
      </c>
      <c r="AF46" s="142"/>
      <c r="AG46" s="132"/>
      <c r="AH46" s="131">
        <f t="shared" si="1"/>
        <v>0</v>
      </c>
      <c r="AI46" s="134"/>
      <c r="AJ46" s="134"/>
      <c r="AK46" s="134"/>
      <c r="AL46" s="250">
        <v>0</v>
      </c>
      <c r="AM46" s="134"/>
      <c r="AN46" s="134"/>
      <c r="AO46" s="134"/>
      <c r="AP46" s="250">
        <v>0</v>
      </c>
      <c r="AQ46" s="132"/>
      <c r="AR46" s="132"/>
      <c r="AS46" s="250">
        <f t="shared" si="0"/>
        <v>0</v>
      </c>
      <c r="AT46" s="135"/>
      <c r="AU46" s="361"/>
      <c r="AV46" s="136"/>
      <c r="AW46" s="136"/>
      <c r="AX46" s="138"/>
      <c r="AY46" s="131">
        <v>0</v>
      </c>
      <c r="AZ46" s="137"/>
      <c r="BA46" s="137"/>
      <c r="BB46" s="137"/>
      <c r="BC46" s="134"/>
      <c r="BD46" s="131">
        <v>0</v>
      </c>
      <c r="BE46" s="137"/>
      <c r="BF46" s="137"/>
      <c r="BG46" s="138"/>
      <c r="BH46" s="131">
        <v>0</v>
      </c>
      <c r="BI46" s="137"/>
      <c r="BJ46" s="139"/>
      <c r="BK46" s="137"/>
      <c r="BL46" s="137"/>
      <c r="BM46" s="131">
        <v>0</v>
      </c>
      <c r="BN46" s="135">
        <v>0</v>
      </c>
      <c r="BO46" s="131">
        <v>0</v>
      </c>
      <c r="BP46" s="140"/>
    </row>
    <row r="47" spans="2:68" x14ac:dyDescent="0.25">
      <c r="B47" s="574" t="s">
        <v>2673</v>
      </c>
      <c r="C47" s="574" t="s">
        <v>2800</v>
      </c>
      <c r="D47" s="128" t="s">
        <v>85</v>
      </c>
      <c r="E47" s="128" t="s">
        <v>93</v>
      </c>
      <c r="F47" s="144" t="s">
        <v>2801</v>
      </c>
      <c r="G47" s="145"/>
      <c r="H47" s="128" t="s">
        <v>96</v>
      </c>
      <c r="I47" s="273"/>
      <c r="J47" s="167" t="s">
        <v>78</v>
      </c>
      <c r="K47" s="33" t="s">
        <v>79</v>
      </c>
      <c r="L47" s="33" t="s">
        <v>79</v>
      </c>
      <c r="M47" s="109" t="s">
        <v>78</v>
      </c>
      <c r="N47" s="109" t="s">
        <v>78</v>
      </c>
      <c r="O47" s="131">
        <v>0</v>
      </c>
      <c r="P47" s="263"/>
      <c r="Q47" s="116">
        <v>0</v>
      </c>
      <c r="R47" s="109">
        <v>0</v>
      </c>
      <c r="S47" s="343" t="s">
        <v>90</v>
      </c>
      <c r="T47" s="128"/>
      <c r="U47" s="128"/>
      <c r="V47" s="128"/>
      <c r="W47" s="128" t="s">
        <v>79</v>
      </c>
      <c r="X47" s="128" t="s">
        <v>79</v>
      </c>
      <c r="Y47" s="132"/>
      <c r="Z47" s="128"/>
      <c r="AA47" s="140"/>
      <c r="AB47" s="131">
        <v>0</v>
      </c>
      <c r="AC47" s="142"/>
      <c r="AD47" s="132"/>
      <c r="AE47" s="141">
        <v>0</v>
      </c>
      <c r="AF47" s="142"/>
      <c r="AG47" s="132"/>
      <c r="AH47" s="131">
        <f t="shared" si="1"/>
        <v>0</v>
      </c>
      <c r="AI47" s="134"/>
      <c r="AJ47" s="134"/>
      <c r="AK47" s="134"/>
      <c r="AL47" s="250">
        <v>0</v>
      </c>
      <c r="AM47" s="134"/>
      <c r="AN47" s="134"/>
      <c r="AO47" s="134"/>
      <c r="AP47" s="250">
        <v>0</v>
      </c>
      <c r="AQ47" s="132"/>
      <c r="AR47" s="132"/>
      <c r="AS47" s="250">
        <f t="shared" si="0"/>
        <v>0</v>
      </c>
      <c r="AT47" s="135"/>
      <c r="AU47" s="131"/>
      <c r="AV47" s="136"/>
      <c r="AW47" s="136"/>
      <c r="AX47" s="138"/>
      <c r="AY47" s="131">
        <v>0</v>
      </c>
      <c r="AZ47" s="137"/>
      <c r="BA47" s="137"/>
      <c r="BB47" s="137"/>
      <c r="BC47" s="134"/>
      <c r="BD47" s="131">
        <v>0</v>
      </c>
      <c r="BE47" s="137"/>
      <c r="BF47" s="137"/>
      <c r="BG47" s="138"/>
      <c r="BH47" s="131">
        <v>0</v>
      </c>
      <c r="BI47" s="137"/>
      <c r="BJ47" s="139"/>
      <c r="BK47" s="137"/>
      <c r="BL47" s="137"/>
      <c r="BM47" s="131">
        <v>0</v>
      </c>
      <c r="BN47" s="135">
        <v>0</v>
      </c>
      <c r="BO47" s="131">
        <v>0</v>
      </c>
      <c r="BP47" s="140"/>
    </row>
    <row r="48" spans="2:68" ht="41.25" customHeight="1" x14ac:dyDescent="0.25">
      <c r="B48" s="574" t="s">
        <v>2673</v>
      </c>
      <c r="C48" s="574" t="s">
        <v>2674</v>
      </c>
      <c r="D48" s="128" t="s">
        <v>85</v>
      </c>
      <c r="E48" s="128" t="s">
        <v>93</v>
      </c>
      <c r="F48" s="144" t="s">
        <v>2802</v>
      </c>
      <c r="G48" s="145"/>
      <c r="H48" s="128" t="s">
        <v>96</v>
      </c>
      <c r="I48" s="273"/>
      <c r="J48" s="167" t="s">
        <v>133</v>
      </c>
      <c r="K48" s="33" t="s">
        <v>90</v>
      </c>
      <c r="L48" s="33" t="s">
        <v>90</v>
      </c>
      <c r="M48" s="109" t="s">
        <v>96</v>
      </c>
      <c r="N48" s="441" t="s">
        <v>2803</v>
      </c>
      <c r="O48" s="131">
        <v>35000000</v>
      </c>
      <c r="P48" s="263">
        <v>765811021</v>
      </c>
      <c r="Q48" s="116">
        <v>3134</v>
      </c>
      <c r="R48" s="109">
        <f>+O48/Q48</f>
        <v>11167.836630504147</v>
      </c>
      <c r="S48" s="343" t="s">
        <v>90</v>
      </c>
      <c r="T48" s="128"/>
      <c r="U48" s="128"/>
      <c r="V48" s="128"/>
      <c r="W48" s="128" t="s">
        <v>79</v>
      </c>
      <c r="X48" s="128" t="s">
        <v>79</v>
      </c>
      <c r="Y48" s="132">
        <v>45188</v>
      </c>
      <c r="Z48" s="128"/>
      <c r="AA48" s="140"/>
      <c r="AB48" s="131">
        <v>0</v>
      </c>
      <c r="AC48" s="142"/>
      <c r="AD48" s="132"/>
      <c r="AE48" s="141">
        <v>0</v>
      </c>
      <c r="AF48" s="142"/>
      <c r="AG48" s="132"/>
      <c r="AH48" s="131">
        <f t="shared" si="1"/>
        <v>0</v>
      </c>
      <c r="AI48" s="134"/>
      <c r="AJ48" s="134"/>
      <c r="AK48" s="134"/>
      <c r="AL48" s="250">
        <v>0</v>
      </c>
      <c r="AM48" s="134"/>
      <c r="AN48" s="134"/>
      <c r="AO48" s="134"/>
      <c r="AP48" s="250">
        <v>0</v>
      </c>
      <c r="AQ48" s="132"/>
      <c r="AR48" s="132"/>
      <c r="AS48" s="250">
        <f t="shared" si="0"/>
        <v>0</v>
      </c>
      <c r="AT48" s="135"/>
      <c r="AU48" s="131"/>
      <c r="AV48" s="136"/>
      <c r="AW48" s="136"/>
      <c r="AX48" s="138"/>
      <c r="AY48" s="131">
        <v>0</v>
      </c>
      <c r="AZ48" s="137"/>
      <c r="BA48" s="137"/>
      <c r="BB48" s="137"/>
      <c r="BC48" s="134"/>
      <c r="BD48" s="131">
        <v>0</v>
      </c>
      <c r="BE48" s="137"/>
      <c r="BF48" s="137"/>
      <c r="BG48" s="138"/>
      <c r="BH48" s="131">
        <v>0</v>
      </c>
      <c r="BI48" s="137"/>
      <c r="BJ48" s="139"/>
      <c r="BK48" s="137"/>
      <c r="BL48" s="137"/>
      <c r="BM48" s="131">
        <v>0</v>
      </c>
      <c r="BN48" s="135">
        <v>0</v>
      </c>
      <c r="BO48" s="131">
        <v>0</v>
      </c>
      <c r="BP48" s="140"/>
    </row>
    <row r="49" spans="2:68" ht="54" x14ac:dyDescent="0.25">
      <c r="B49" s="259" t="s">
        <v>2673</v>
      </c>
      <c r="C49" s="256" t="s">
        <v>2726</v>
      </c>
      <c r="D49" s="237" t="s">
        <v>72</v>
      </c>
      <c r="E49" s="237"/>
      <c r="F49" s="236" t="s">
        <v>2804</v>
      </c>
      <c r="G49" s="256" t="s">
        <v>2805</v>
      </c>
      <c r="H49" s="237" t="s">
        <v>114</v>
      </c>
      <c r="I49" s="259" t="s">
        <v>2806</v>
      </c>
      <c r="J49" s="130" t="s">
        <v>78</v>
      </c>
      <c r="K49" s="33" t="s">
        <v>79</v>
      </c>
      <c r="L49" s="33" t="s">
        <v>79</v>
      </c>
      <c r="M49" s="109" t="s">
        <v>78</v>
      </c>
      <c r="N49" s="109" t="s">
        <v>78</v>
      </c>
      <c r="O49" s="131"/>
      <c r="P49" s="263"/>
      <c r="Q49" s="116">
        <v>0</v>
      </c>
      <c r="R49" s="109">
        <v>0</v>
      </c>
      <c r="S49" s="343"/>
      <c r="T49" s="128"/>
      <c r="U49" s="128"/>
      <c r="V49" s="128"/>
      <c r="W49" s="128"/>
      <c r="X49" s="128"/>
      <c r="Y49" s="132"/>
      <c r="Z49" s="128"/>
      <c r="AA49" s="140"/>
      <c r="AB49" s="131">
        <v>0</v>
      </c>
      <c r="AC49" s="142"/>
      <c r="AD49" s="132"/>
      <c r="AE49" s="141">
        <v>0</v>
      </c>
      <c r="AF49" s="142"/>
      <c r="AG49" s="132"/>
      <c r="AH49" s="131">
        <f t="shared" si="1"/>
        <v>0</v>
      </c>
      <c r="AI49" s="134"/>
      <c r="AJ49" s="134"/>
      <c r="AK49" s="134"/>
      <c r="AL49" s="250">
        <v>0</v>
      </c>
      <c r="AM49" s="134"/>
      <c r="AN49" s="134"/>
      <c r="AO49" s="134"/>
      <c r="AP49" s="250">
        <v>0</v>
      </c>
      <c r="AQ49" s="132"/>
      <c r="AR49" s="132"/>
      <c r="AS49" s="250">
        <f t="shared" si="0"/>
        <v>0</v>
      </c>
      <c r="AT49" s="135"/>
      <c r="AU49" s="131"/>
      <c r="AV49" s="136"/>
      <c r="AW49" s="136"/>
      <c r="AX49" s="138"/>
      <c r="AY49" s="131">
        <v>0</v>
      </c>
      <c r="AZ49" s="137"/>
      <c r="BA49" s="137"/>
      <c r="BB49" s="137"/>
      <c r="BC49" s="134"/>
      <c r="BD49" s="131">
        <v>0</v>
      </c>
      <c r="BE49" s="137"/>
      <c r="BF49" s="137"/>
      <c r="BG49" s="138"/>
      <c r="BH49" s="131">
        <v>0</v>
      </c>
      <c r="BI49" s="137"/>
      <c r="BJ49" s="139"/>
      <c r="BK49" s="137"/>
      <c r="BL49" s="137"/>
      <c r="BM49" s="131">
        <v>0</v>
      </c>
      <c r="BN49" s="135">
        <v>0</v>
      </c>
      <c r="BO49" s="131">
        <v>0</v>
      </c>
      <c r="BP49" s="140"/>
    </row>
    <row r="50" spans="2:68" ht="27" x14ac:dyDescent="0.25">
      <c r="B50" s="273" t="s">
        <v>2673</v>
      </c>
      <c r="C50" s="145" t="s">
        <v>2688</v>
      </c>
      <c r="D50" s="128" t="s">
        <v>72</v>
      </c>
      <c r="E50" s="128" t="s">
        <v>201</v>
      </c>
      <c r="F50" s="127" t="s">
        <v>2807</v>
      </c>
      <c r="G50" s="145" t="s">
        <v>2808</v>
      </c>
      <c r="H50" s="128" t="s">
        <v>114</v>
      </c>
      <c r="I50" s="273" t="s">
        <v>2809</v>
      </c>
      <c r="J50" s="167" t="s">
        <v>78</v>
      </c>
      <c r="K50" s="33" t="s">
        <v>79</v>
      </c>
      <c r="L50" s="33" t="s">
        <v>79</v>
      </c>
      <c r="M50" s="109" t="s">
        <v>78</v>
      </c>
      <c r="N50" s="109" t="s">
        <v>78</v>
      </c>
      <c r="O50" s="131">
        <v>0</v>
      </c>
      <c r="P50" s="263">
        <v>0</v>
      </c>
      <c r="Q50" s="116">
        <v>0</v>
      </c>
      <c r="R50" s="109">
        <v>0</v>
      </c>
      <c r="S50" s="343" t="s">
        <v>90</v>
      </c>
      <c r="T50" s="128"/>
      <c r="U50" s="128"/>
      <c r="V50" s="128"/>
      <c r="W50" s="128"/>
      <c r="X50" s="128"/>
      <c r="Y50" s="132"/>
      <c r="Z50" s="128"/>
      <c r="AA50" s="140"/>
      <c r="AB50" s="131">
        <v>0</v>
      </c>
      <c r="AC50" s="142"/>
      <c r="AD50" s="132"/>
      <c r="AE50" s="141">
        <v>0</v>
      </c>
      <c r="AF50" s="142"/>
      <c r="AG50" s="132"/>
      <c r="AH50" s="131">
        <f t="shared" si="1"/>
        <v>0</v>
      </c>
      <c r="AI50" s="134"/>
      <c r="AJ50" s="134"/>
      <c r="AK50" s="134"/>
      <c r="AL50" s="131">
        <v>0</v>
      </c>
      <c r="AM50" s="134"/>
      <c r="AN50" s="134"/>
      <c r="AO50" s="134"/>
      <c r="AP50" s="250">
        <v>0</v>
      </c>
      <c r="AQ50" s="132"/>
      <c r="AR50" s="132"/>
      <c r="AS50" s="250">
        <f t="shared" si="0"/>
        <v>0</v>
      </c>
      <c r="AT50" s="135"/>
      <c r="AU50" s="131"/>
      <c r="AV50" s="136"/>
      <c r="AW50" s="136"/>
      <c r="AX50" s="138"/>
      <c r="AY50" s="131">
        <v>0</v>
      </c>
      <c r="AZ50" s="137"/>
      <c r="BA50" s="137"/>
      <c r="BB50" s="137"/>
      <c r="BC50" s="134"/>
      <c r="BD50" s="131">
        <v>0</v>
      </c>
      <c r="BE50" s="137"/>
      <c r="BF50" s="137"/>
      <c r="BG50" s="138"/>
      <c r="BH50" s="131">
        <v>0</v>
      </c>
      <c r="BI50" s="137"/>
      <c r="BJ50" s="139"/>
      <c r="BK50" s="137"/>
      <c r="BL50" s="137"/>
      <c r="BM50" s="131">
        <v>0</v>
      </c>
      <c r="BN50" s="135">
        <v>0</v>
      </c>
      <c r="BO50" s="131">
        <v>0</v>
      </c>
      <c r="BP50" s="140"/>
    </row>
    <row r="51" spans="2:68" ht="27" x14ac:dyDescent="0.25">
      <c r="B51" s="273" t="s">
        <v>2673</v>
      </c>
      <c r="C51" s="145" t="s">
        <v>2810</v>
      </c>
      <c r="D51" s="128" t="s">
        <v>72</v>
      </c>
      <c r="E51" s="128" t="s">
        <v>201</v>
      </c>
      <c r="F51" s="127" t="s">
        <v>1806</v>
      </c>
      <c r="G51" s="145" t="s">
        <v>2811</v>
      </c>
      <c r="H51" s="128" t="s">
        <v>114</v>
      </c>
      <c r="I51" s="273" t="s">
        <v>2812</v>
      </c>
      <c r="J51" s="167" t="s">
        <v>78</v>
      </c>
      <c r="K51" s="33" t="s">
        <v>79</v>
      </c>
      <c r="L51" s="33" t="s">
        <v>79</v>
      </c>
      <c r="M51" s="109" t="s">
        <v>78</v>
      </c>
      <c r="N51" s="109" t="s">
        <v>78</v>
      </c>
      <c r="O51" s="131">
        <v>0</v>
      </c>
      <c r="P51" s="263">
        <v>0</v>
      </c>
      <c r="Q51" s="116">
        <v>0</v>
      </c>
      <c r="R51" s="109">
        <v>0</v>
      </c>
      <c r="S51" s="343" t="s">
        <v>90</v>
      </c>
      <c r="T51" s="128"/>
      <c r="U51" s="128"/>
      <c r="V51" s="128"/>
      <c r="W51" s="128"/>
      <c r="X51" s="128"/>
      <c r="Y51" s="132"/>
      <c r="Z51" s="128"/>
      <c r="AA51" s="140"/>
      <c r="AB51" s="131">
        <v>0</v>
      </c>
      <c r="AC51" s="142"/>
      <c r="AD51" s="132"/>
      <c r="AE51" s="141">
        <v>0</v>
      </c>
      <c r="AF51" s="142"/>
      <c r="AG51" s="132"/>
      <c r="AH51" s="131">
        <f t="shared" si="1"/>
        <v>0</v>
      </c>
      <c r="AI51" s="134"/>
      <c r="AJ51" s="134"/>
      <c r="AK51" s="134"/>
      <c r="AL51" s="131">
        <v>0</v>
      </c>
      <c r="AM51" s="134"/>
      <c r="AN51" s="134"/>
      <c r="AO51" s="134"/>
      <c r="AP51" s="250">
        <v>0</v>
      </c>
      <c r="AQ51" s="132"/>
      <c r="AR51" s="132"/>
      <c r="AS51" s="250">
        <f t="shared" si="0"/>
        <v>0</v>
      </c>
      <c r="AT51" s="135"/>
      <c r="AU51" s="131"/>
      <c r="AV51" s="136"/>
      <c r="AW51" s="136"/>
      <c r="AX51" s="138"/>
      <c r="AY51" s="131">
        <v>0</v>
      </c>
      <c r="AZ51" s="137"/>
      <c r="BA51" s="137"/>
      <c r="BB51" s="137"/>
      <c r="BC51" s="134"/>
      <c r="BD51" s="131">
        <v>0</v>
      </c>
      <c r="BE51" s="137"/>
      <c r="BF51" s="137"/>
      <c r="BG51" s="138"/>
      <c r="BH51" s="131">
        <v>0</v>
      </c>
      <c r="BI51" s="137"/>
      <c r="BJ51" s="139"/>
      <c r="BK51" s="137"/>
      <c r="BL51" s="137"/>
      <c r="BM51" s="131">
        <v>0</v>
      </c>
      <c r="BN51" s="135">
        <v>0</v>
      </c>
      <c r="BO51" s="131">
        <v>0</v>
      </c>
      <c r="BP51" s="140"/>
    </row>
    <row r="52" spans="2:68" ht="27" x14ac:dyDescent="0.25">
      <c r="B52" s="273" t="s">
        <v>2673</v>
      </c>
      <c r="C52" s="145" t="s">
        <v>2688</v>
      </c>
      <c r="D52" s="128" t="s">
        <v>72</v>
      </c>
      <c r="E52" s="128" t="s">
        <v>201</v>
      </c>
      <c r="F52" s="127" t="s">
        <v>2813</v>
      </c>
      <c r="G52" s="145" t="s">
        <v>2814</v>
      </c>
      <c r="H52" s="128" t="s">
        <v>114</v>
      </c>
      <c r="I52" s="273" t="s">
        <v>2815</v>
      </c>
      <c r="J52" s="167" t="s">
        <v>78</v>
      </c>
      <c r="K52" s="33" t="s">
        <v>79</v>
      </c>
      <c r="L52" s="33" t="s">
        <v>79</v>
      </c>
      <c r="M52" s="109" t="s">
        <v>78</v>
      </c>
      <c r="N52" s="109" t="s">
        <v>78</v>
      </c>
      <c r="O52" s="131">
        <v>0</v>
      </c>
      <c r="P52" s="263">
        <v>0</v>
      </c>
      <c r="Q52" s="116">
        <v>0</v>
      </c>
      <c r="R52" s="109">
        <v>0</v>
      </c>
      <c r="S52" s="343" t="s">
        <v>90</v>
      </c>
      <c r="T52" s="128"/>
      <c r="U52" s="128"/>
      <c r="V52" s="128"/>
      <c r="W52" s="128"/>
      <c r="X52" s="128"/>
      <c r="Y52" s="132"/>
      <c r="Z52" s="128"/>
      <c r="AA52" s="140"/>
      <c r="AB52" s="131">
        <v>0</v>
      </c>
      <c r="AC52" s="142"/>
      <c r="AD52" s="132"/>
      <c r="AE52" s="141">
        <v>0</v>
      </c>
      <c r="AF52" s="142"/>
      <c r="AG52" s="132"/>
      <c r="AH52" s="131">
        <f t="shared" si="1"/>
        <v>0</v>
      </c>
      <c r="AI52" s="134"/>
      <c r="AJ52" s="134"/>
      <c r="AK52" s="134"/>
      <c r="AL52" s="131">
        <v>0</v>
      </c>
      <c r="AM52" s="134"/>
      <c r="AN52" s="134"/>
      <c r="AO52" s="134"/>
      <c r="AP52" s="250">
        <v>0</v>
      </c>
      <c r="AQ52" s="132"/>
      <c r="AR52" s="132"/>
      <c r="AS52" s="250">
        <f t="shared" si="0"/>
        <v>0</v>
      </c>
      <c r="AT52" s="135"/>
      <c r="AU52" s="131"/>
      <c r="AV52" s="136"/>
      <c r="AW52" s="136"/>
      <c r="AX52" s="138"/>
      <c r="AY52" s="131">
        <v>0</v>
      </c>
      <c r="AZ52" s="137"/>
      <c r="BA52" s="137"/>
      <c r="BB52" s="137"/>
      <c r="BC52" s="134"/>
      <c r="BD52" s="131">
        <v>0</v>
      </c>
      <c r="BE52" s="137"/>
      <c r="BF52" s="137"/>
      <c r="BG52" s="138"/>
      <c r="BH52" s="131">
        <v>0</v>
      </c>
      <c r="BI52" s="137"/>
      <c r="BJ52" s="139"/>
      <c r="BK52" s="137"/>
      <c r="BL52" s="137"/>
      <c r="BM52" s="131">
        <v>0</v>
      </c>
      <c r="BN52" s="135">
        <v>0</v>
      </c>
      <c r="BO52" s="131">
        <v>0</v>
      </c>
      <c r="BP52" s="140"/>
    </row>
    <row r="53" spans="2:68" ht="27" x14ac:dyDescent="0.25">
      <c r="B53" s="273" t="s">
        <v>2673</v>
      </c>
      <c r="C53" s="145" t="s">
        <v>2674</v>
      </c>
      <c r="D53" s="128" t="s">
        <v>72</v>
      </c>
      <c r="E53" s="128" t="s">
        <v>73</v>
      </c>
      <c r="F53" s="127" t="s">
        <v>2816</v>
      </c>
      <c r="G53" s="145" t="s">
        <v>2817</v>
      </c>
      <c r="H53" s="128" t="s">
        <v>114</v>
      </c>
      <c r="I53" s="273" t="s">
        <v>2818</v>
      </c>
      <c r="J53" s="167" t="s">
        <v>78</v>
      </c>
      <c r="K53" s="33" t="s">
        <v>79</v>
      </c>
      <c r="L53" s="33" t="s">
        <v>79</v>
      </c>
      <c r="M53" s="109" t="s">
        <v>78</v>
      </c>
      <c r="N53" s="109" t="s">
        <v>78</v>
      </c>
      <c r="O53" s="131">
        <v>0</v>
      </c>
      <c r="P53" s="263">
        <v>0</v>
      </c>
      <c r="Q53" s="116">
        <v>0</v>
      </c>
      <c r="R53" s="109">
        <v>0</v>
      </c>
      <c r="S53" s="343" t="s">
        <v>90</v>
      </c>
      <c r="T53" s="128"/>
      <c r="U53" s="128"/>
      <c r="V53" s="128"/>
      <c r="W53" s="128"/>
      <c r="X53" s="128"/>
      <c r="Y53" s="132"/>
      <c r="Z53" s="128"/>
      <c r="AA53" s="140"/>
      <c r="AB53" s="131">
        <v>0</v>
      </c>
      <c r="AC53" s="142"/>
      <c r="AD53" s="132"/>
      <c r="AE53" s="141">
        <v>0</v>
      </c>
      <c r="AF53" s="142"/>
      <c r="AG53" s="132"/>
      <c r="AH53" s="131">
        <f t="shared" si="1"/>
        <v>0</v>
      </c>
      <c r="AI53" s="134"/>
      <c r="AJ53" s="134"/>
      <c r="AK53" s="134"/>
      <c r="AL53" s="131">
        <v>0</v>
      </c>
      <c r="AM53" s="134"/>
      <c r="AN53" s="134"/>
      <c r="AO53" s="134"/>
      <c r="AP53" s="250">
        <v>0</v>
      </c>
      <c r="AQ53" s="132"/>
      <c r="AR53" s="132"/>
      <c r="AS53" s="250">
        <f t="shared" si="0"/>
        <v>0</v>
      </c>
      <c r="AT53" s="135"/>
      <c r="AU53" s="131"/>
      <c r="AV53" s="136"/>
      <c r="AW53" s="136"/>
      <c r="AX53" s="138"/>
      <c r="AY53" s="131">
        <v>0</v>
      </c>
      <c r="AZ53" s="137"/>
      <c r="BA53" s="137"/>
      <c r="BB53" s="137"/>
      <c r="BC53" s="134"/>
      <c r="BD53" s="131">
        <v>0</v>
      </c>
      <c r="BE53" s="137"/>
      <c r="BF53" s="137"/>
      <c r="BG53" s="138"/>
      <c r="BH53" s="131">
        <v>0</v>
      </c>
      <c r="BI53" s="137"/>
      <c r="BJ53" s="139"/>
      <c r="BK53" s="137"/>
      <c r="BL53" s="137"/>
      <c r="BM53" s="131">
        <v>0</v>
      </c>
      <c r="BN53" s="135">
        <v>0</v>
      </c>
      <c r="BO53" s="131">
        <v>0</v>
      </c>
      <c r="BP53" s="140"/>
    </row>
    <row r="54" spans="2:68" ht="27" x14ac:dyDescent="0.25">
      <c r="B54" s="273" t="s">
        <v>2673</v>
      </c>
      <c r="C54" s="145" t="s">
        <v>184</v>
      </c>
      <c r="D54" s="128" t="s">
        <v>72</v>
      </c>
      <c r="E54" s="128" t="s">
        <v>201</v>
      </c>
      <c r="F54" s="127" t="s">
        <v>2819</v>
      </c>
      <c r="G54" s="145" t="s">
        <v>2820</v>
      </c>
      <c r="H54" s="128" t="s">
        <v>114</v>
      </c>
      <c r="I54" s="273" t="s">
        <v>2821</v>
      </c>
      <c r="J54" s="167" t="s">
        <v>78</v>
      </c>
      <c r="K54" s="33" t="s">
        <v>79</v>
      </c>
      <c r="L54" s="33" t="s">
        <v>79</v>
      </c>
      <c r="M54" s="109" t="s">
        <v>78</v>
      </c>
      <c r="N54" s="109" t="s">
        <v>78</v>
      </c>
      <c r="O54" s="131">
        <v>0</v>
      </c>
      <c r="P54" s="263">
        <v>0</v>
      </c>
      <c r="Q54" s="116">
        <v>0</v>
      </c>
      <c r="R54" s="109">
        <v>0</v>
      </c>
      <c r="S54" s="343" t="s">
        <v>90</v>
      </c>
      <c r="T54" s="128"/>
      <c r="U54" s="128"/>
      <c r="V54" s="128"/>
      <c r="W54" s="128"/>
      <c r="X54" s="128"/>
      <c r="Y54" s="132"/>
      <c r="Z54" s="128"/>
      <c r="AA54" s="140"/>
      <c r="AB54" s="131">
        <v>0</v>
      </c>
      <c r="AC54" s="142"/>
      <c r="AD54" s="132"/>
      <c r="AE54" s="141">
        <v>0</v>
      </c>
      <c r="AF54" s="142"/>
      <c r="AG54" s="132"/>
      <c r="AH54" s="131">
        <f t="shared" si="1"/>
        <v>0</v>
      </c>
      <c r="AI54" s="134"/>
      <c r="AJ54" s="134"/>
      <c r="AK54" s="134"/>
      <c r="AL54" s="131">
        <v>0</v>
      </c>
      <c r="AM54" s="134"/>
      <c r="AN54" s="134"/>
      <c r="AO54" s="134"/>
      <c r="AP54" s="250">
        <v>0</v>
      </c>
      <c r="AQ54" s="132"/>
      <c r="AR54" s="132"/>
      <c r="AS54" s="250">
        <f t="shared" si="0"/>
        <v>0</v>
      </c>
      <c r="AT54" s="135"/>
      <c r="AU54" s="131"/>
      <c r="AV54" s="136"/>
      <c r="AW54" s="136"/>
      <c r="AX54" s="138"/>
      <c r="AY54" s="131">
        <v>0</v>
      </c>
      <c r="AZ54" s="137"/>
      <c r="BA54" s="137"/>
      <c r="BB54" s="137"/>
      <c r="BC54" s="134"/>
      <c r="BD54" s="131">
        <v>0</v>
      </c>
      <c r="BE54" s="137"/>
      <c r="BF54" s="137"/>
      <c r="BG54" s="138"/>
      <c r="BH54" s="131">
        <v>0</v>
      </c>
      <c r="BI54" s="137"/>
      <c r="BJ54" s="139"/>
      <c r="BK54" s="137"/>
      <c r="BL54" s="137"/>
      <c r="BM54" s="131">
        <v>0</v>
      </c>
      <c r="BN54" s="135">
        <v>0</v>
      </c>
      <c r="BO54" s="131">
        <v>0</v>
      </c>
      <c r="BP54" s="140"/>
    </row>
    <row r="55" spans="2:68" ht="27" x14ac:dyDescent="0.25">
      <c r="B55" s="273" t="s">
        <v>2673</v>
      </c>
      <c r="C55" s="145" t="s">
        <v>2688</v>
      </c>
      <c r="D55" s="128" t="s">
        <v>72</v>
      </c>
      <c r="E55" s="128" t="s">
        <v>201</v>
      </c>
      <c r="F55" s="127" t="s">
        <v>2822</v>
      </c>
      <c r="G55" s="145" t="s">
        <v>2823</v>
      </c>
      <c r="H55" s="128" t="s">
        <v>114</v>
      </c>
      <c r="I55" s="273" t="s">
        <v>2824</v>
      </c>
      <c r="J55" s="167" t="s">
        <v>78</v>
      </c>
      <c r="K55" s="33" t="s">
        <v>79</v>
      </c>
      <c r="L55" s="33" t="s">
        <v>79</v>
      </c>
      <c r="M55" s="109" t="s">
        <v>78</v>
      </c>
      <c r="N55" s="109" t="s">
        <v>78</v>
      </c>
      <c r="O55" s="131">
        <v>0</v>
      </c>
      <c r="P55" s="263">
        <v>0</v>
      </c>
      <c r="Q55" s="116">
        <v>0</v>
      </c>
      <c r="R55" s="109">
        <v>0</v>
      </c>
      <c r="S55" s="343" t="s">
        <v>90</v>
      </c>
      <c r="T55" s="128"/>
      <c r="U55" s="128"/>
      <c r="V55" s="128"/>
      <c r="W55" s="128"/>
      <c r="X55" s="128"/>
      <c r="Y55" s="132"/>
      <c r="Z55" s="128"/>
      <c r="AA55" s="140"/>
      <c r="AB55" s="131">
        <v>0</v>
      </c>
      <c r="AC55" s="142"/>
      <c r="AD55" s="132"/>
      <c r="AE55" s="141">
        <v>0</v>
      </c>
      <c r="AF55" s="142"/>
      <c r="AG55" s="132"/>
      <c r="AH55" s="131">
        <f t="shared" si="1"/>
        <v>0</v>
      </c>
      <c r="AI55" s="134"/>
      <c r="AJ55" s="134"/>
      <c r="AK55" s="134"/>
      <c r="AL55" s="131">
        <v>0</v>
      </c>
      <c r="AM55" s="134"/>
      <c r="AN55" s="134"/>
      <c r="AO55" s="134"/>
      <c r="AP55" s="250">
        <v>0</v>
      </c>
      <c r="AQ55" s="132"/>
      <c r="AR55" s="132"/>
      <c r="AS55" s="250">
        <f t="shared" si="0"/>
        <v>0</v>
      </c>
      <c r="AT55" s="135"/>
      <c r="AU55" s="131"/>
      <c r="AV55" s="136"/>
      <c r="AW55" s="136"/>
      <c r="AX55" s="138"/>
      <c r="AY55" s="131">
        <v>0</v>
      </c>
      <c r="AZ55" s="137"/>
      <c r="BA55" s="137"/>
      <c r="BB55" s="137"/>
      <c r="BC55" s="134"/>
      <c r="BD55" s="131">
        <v>0</v>
      </c>
      <c r="BE55" s="137"/>
      <c r="BF55" s="137"/>
      <c r="BG55" s="138"/>
      <c r="BH55" s="131">
        <v>0</v>
      </c>
      <c r="BI55" s="137"/>
      <c r="BJ55" s="139"/>
      <c r="BK55" s="137"/>
      <c r="BL55" s="137"/>
      <c r="BM55" s="131">
        <v>0</v>
      </c>
      <c r="BN55" s="135">
        <v>0</v>
      </c>
      <c r="BO55" s="131">
        <v>0</v>
      </c>
      <c r="BP55" s="140"/>
    </row>
    <row r="56" spans="2:68" ht="27" x14ac:dyDescent="0.25">
      <c r="B56" s="273" t="s">
        <v>2673</v>
      </c>
      <c r="C56" s="145" t="s">
        <v>2688</v>
      </c>
      <c r="D56" s="128" t="s">
        <v>72</v>
      </c>
      <c r="E56" s="128" t="s">
        <v>201</v>
      </c>
      <c r="F56" s="127" t="s">
        <v>2825</v>
      </c>
      <c r="G56" s="145" t="s">
        <v>2826</v>
      </c>
      <c r="H56" s="128" t="s">
        <v>114</v>
      </c>
      <c r="I56" s="273" t="s">
        <v>2827</v>
      </c>
      <c r="J56" s="167" t="s">
        <v>78</v>
      </c>
      <c r="K56" s="33" t="s">
        <v>79</v>
      </c>
      <c r="L56" s="33" t="s">
        <v>79</v>
      </c>
      <c r="M56" s="109" t="s">
        <v>78</v>
      </c>
      <c r="N56" s="109" t="s">
        <v>78</v>
      </c>
      <c r="O56" s="131">
        <v>0</v>
      </c>
      <c r="P56" s="263">
        <v>0</v>
      </c>
      <c r="Q56" s="116">
        <v>0</v>
      </c>
      <c r="R56" s="109">
        <v>0</v>
      </c>
      <c r="S56" s="343" t="s">
        <v>90</v>
      </c>
      <c r="T56" s="128"/>
      <c r="U56" s="128"/>
      <c r="V56" s="128"/>
      <c r="W56" s="128"/>
      <c r="X56" s="128"/>
      <c r="Y56" s="132"/>
      <c r="Z56" s="128"/>
      <c r="AA56" s="140"/>
      <c r="AB56" s="131">
        <v>0</v>
      </c>
      <c r="AC56" s="142"/>
      <c r="AD56" s="132"/>
      <c r="AE56" s="141">
        <v>0</v>
      </c>
      <c r="AF56" s="142"/>
      <c r="AG56" s="132"/>
      <c r="AH56" s="131">
        <f t="shared" si="1"/>
        <v>0</v>
      </c>
      <c r="AI56" s="134"/>
      <c r="AJ56" s="134"/>
      <c r="AK56" s="134"/>
      <c r="AL56" s="131">
        <v>0</v>
      </c>
      <c r="AM56" s="134"/>
      <c r="AN56" s="134"/>
      <c r="AO56" s="134"/>
      <c r="AP56" s="250">
        <v>0</v>
      </c>
      <c r="AQ56" s="132"/>
      <c r="AR56" s="132"/>
      <c r="AS56" s="250">
        <f t="shared" si="0"/>
        <v>0</v>
      </c>
      <c r="AT56" s="135"/>
      <c r="AU56" s="131"/>
      <c r="AV56" s="136"/>
      <c r="AW56" s="136"/>
      <c r="AX56" s="138"/>
      <c r="AY56" s="131">
        <v>0</v>
      </c>
      <c r="AZ56" s="137"/>
      <c r="BA56" s="137"/>
      <c r="BB56" s="137"/>
      <c r="BC56" s="134"/>
      <c r="BD56" s="131">
        <v>0</v>
      </c>
      <c r="BE56" s="137"/>
      <c r="BF56" s="137"/>
      <c r="BG56" s="138"/>
      <c r="BH56" s="131">
        <v>0</v>
      </c>
      <c r="BI56" s="137"/>
      <c r="BJ56" s="139"/>
      <c r="BK56" s="137"/>
      <c r="BL56" s="137"/>
      <c r="BM56" s="131">
        <v>0</v>
      </c>
      <c r="BN56" s="135">
        <v>0</v>
      </c>
      <c r="BO56" s="131">
        <v>0</v>
      </c>
      <c r="BP56" s="140"/>
    </row>
    <row r="57" spans="2:68" ht="40.5" x14ac:dyDescent="0.25">
      <c r="B57" s="273" t="s">
        <v>2673</v>
      </c>
      <c r="C57" s="145" t="s">
        <v>2674</v>
      </c>
      <c r="D57" s="128" t="s">
        <v>72</v>
      </c>
      <c r="E57" s="128" t="s">
        <v>201</v>
      </c>
      <c r="F57" s="127" t="s">
        <v>2828</v>
      </c>
      <c r="G57" s="145" t="s">
        <v>2829</v>
      </c>
      <c r="H57" s="128" t="s">
        <v>114</v>
      </c>
      <c r="I57" s="273" t="s">
        <v>2830</v>
      </c>
      <c r="J57" s="167" t="s">
        <v>78</v>
      </c>
      <c r="K57" s="33" t="s">
        <v>79</v>
      </c>
      <c r="L57" s="33" t="s">
        <v>79</v>
      </c>
      <c r="M57" s="109" t="s">
        <v>78</v>
      </c>
      <c r="N57" s="109" t="s">
        <v>78</v>
      </c>
      <c r="O57" s="131">
        <v>0</v>
      </c>
      <c r="P57" s="263">
        <v>0</v>
      </c>
      <c r="Q57" s="116">
        <v>0</v>
      </c>
      <c r="R57" s="109">
        <v>0</v>
      </c>
      <c r="S57" s="343" t="s">
        <v>90</v>
      </c>
      <c r="T57" s="128"/>
      <c r="U57" s="128"/>
      <c r="V57" s="128"/>
      <c r="W57" s="128"/>
      <c r="X57" s="128"/>
      <c r="Y57" s="132"/>
      <c r="Z57" s="128"/>
      <c r="AA57" s="140"/>
      <c r="AB57" s="131">
        <v>0</v>
      </c>
      <c r="AC57" s="142"/>
      <c r="AD57" s="132"/>
      <c r="AE57" s="141">
        <v>0</v>
      </c>
      <c r="AF57" s="142"/>
      <c r="AG57" s="132"/>
      <c r="AH57" s="131">
        <f t="shared" si="1"/>
        <v>0</v>
      </c>
      <c r="AI57" s="134"/>
      <c r="AJ57" s="134"/>
      <c r="AK57" s="134"/>
      <c r="AL57" s="131">
        <v>0</v>
      </c>
      <c r="AM57" s="134"/>
      <c r="AN57" s="134"/>
      <c r="AO57" s="134"/>
      <c r="AP57" s="250">
        <v>0</v>
      </c>
      <c r="AQ57" s="132"/>
      <c r="AR57" s="132"/>
      <c r="AS57" s="250">
        <f t="shared" si="0"/>
        <v>0</v>
      </c>
      <c r="AT57" s="135"/>
      <c r="AU57" s="131"/>
      <c r="AV57" s="136"/>
      <c r="AW57" s="136"/>
      <c r="AX57" s="138"/>
      <c r="AY57" s="131">
        <v>0</v>
      </c>
      <c r="AZ57" s="137"/>
      <c r="BA57" s="137"/>
      <c r="BB57" s="137"/>
      <c r="BC57" s="134"/>
      <c r="BD57" s="131">
        <v>0</v>
      </c>
      <c r="BE57" s="137"/>
      <c r="BF57" s="137"/>
      <c r="BG57" s="138"/>
      <c r="BH57" s="131">
        <v>0</v>
      </c>
      <c r="BI57" s="137"/>
      <c r="BJ57" s="139"/>
      <c r="BK57" s="137"/>
      <c r="BL57" s="137"/>
      <c r="BM57" s="131">
        <v>0</v>
      </c>
      <c r="BN57" s="135">
        <v>0</v>
      </c>
      <c r="BO57" s="131">
        <v>0</v>
      </c>
      <c r="BP57" s="140"/>
    </row>
    <row r="58" spans="2:68" x14ac:dyDescent="0.25">
      <c r="B58" s="273" t="s">
        <v>2673</v>
      </c>
      <c r="C58" s="145" t="s">
        <v>2709</v>
      </c>
      <c r="D58" s="128" t="s">
        <v>72</v>
      </c>
      <c r="E58" s="128" t="s">
        <v>73</v>
      </c>
      <c r="F58" s="127" t="s">
        <v>2831</v>
      </c>
      <c r="G58" s="145" t="s">
        <v>2832</v>
      </c>
      <c r="H58" s="128" t="s">
        <v>114</v>
      </c>
      <c r="I58" s="273" t="s">
        <v>2833</v>
      </c>
      <c r="J58" s="167" t="s">
        <v>78</v>
      </c>
      <c r="K58" s="33" t="s">
        <v>79</v>
      </c>
      <c r="L58" s="33" t="s">
        <v>79</v>
      </c>
      <c r="M58" s="109" t="s">
        <v>78</v>
      </c>
      <c r="N58" s="109" t="s">
        <v>78</v>
      </c>
      <c r="O58" s="131">
        <v>0</v>
      </c>
      <c r="P58" s="263">
        <v>0</v>
      </c>
      <c r="Q58" s="116">
        <v>0</v>
      </c>
      <c r="R58" s="109">
        <v>0</v>
      </c>
      <c r="S58" s="343" t="s">
        <v>90</v>
      </c>
      <c r="T58" s="128"/>
      <c r="U58" s="128"/>
      <c r="V58" s="128"/>
      <c r="W58" s="128"/>
      <c r="X58" s="128"/>
      <c r="Y58" s="132"/>
      <c r="Z58" s="128"/>
      <c r="AA58" s="140"/>
      <c r="AB58" s="131">
        <v>0</v>
      </c>
      <c r="AC58" s="142"/>
      <c r="AD58" s="132"/>
      <c r="AE58" s="141">
        <v>0</v>
      </c>
      <c r="AF58" s="142"/>
      <c r="AG58" s="132"/>
      <c r="AH58" s="131">
        <f t="shared" si="1"/>
        <v>0</v>
      </c>
      <c r="AI58" s="134"/>
      <c r="AJ58" s="134"/>
      <c r="AK58" s="134"/>
      <c r="AL58" s="131">
        <v>0</v>
      </c>
      <c r="AM58" s="134"/>
      <c r="AN58" s="134"/>
      <c r="AO58" s="134"/>
      <c r="AP58" s="250">
        <v>0</v>
      </c>
      <c r="AQ58" s="132"/>
      <c r="AR58" s="132"/>
      <c r="AS58" s="250">
        <f t="shared" si="0"/>
        <v>0</v>
      </c>
      <c r="AT58" s="135"/>
      <c r="AU58" s="131"/>
      <c r="AV58" s="136"/>
      <c r="AW58" s="136"/>
      <c r="AX58" s="138"/>
      <c r="AY58" s="131">
        <v>0</v>
      </c>
      <c r="AZ58" s="137"/>
      <c r="BA58" s="137"/>
      <c r="BB58" s="137"/>
      <c r="BC58" s="134"/>
      <c r="BD58" s="131">
        <v>0</v>
      </c>
      <c r="BE58" s="137"/>
      <c r="BF58" s="137"/>
      <c r="BG58" s="138"/>
      <c r="BH58" s="131">
        <v>0</v>
      </c>
      <c r="BI58" s="137"/>
      <c r="BJ58" s="139"/>
      <c r="BK58" s="137"/>
      <c r="BL58" s="137"/>
      <c r="BM58" s="131">
        <v>0</v>
      </c>
      <c r="BN58" s="135">
        <v>0</v>
      </c>
      <c r="BO58" s="131">
        <v>0</v>
      </c>
      <c r="BP58" s="140"/>
    </row>
    <row r="59" spans="2:68" ht="120.75" customHeight="1" x14ac:dyDescent="0.25">
      <c r="B59" s="273" t="s">
        <v>2673</v>
      </c>
      <c r="C59" s="145" t="s">
        <v>2834</v>
      </c>
      <c r="D59" s="128" t="s">
        <v>110</v>
      </c>
      <c r="E59" s="128" t="s">
        <v>111</v>
      </c>
      <c r="F59" s="127" t="s">
        <v>2835</v>
      </c>
      <c r="G59" s="145" t="s">
        <v>2836</v>
      </c>
      <c r="H59" s="128" t="s">
        <v>114</v>
      </c>
      <c r="I59" s="273"/>
      <c r="J59" s="167" t="s">
        <v>78</v>
      </c>
      <c r="K59" s="33" t="s">
        <v>79</v>
      </c>
      <c r="L59" s="33" t="s">
        <v>79</v>
      </c>
      <c r="M59" s="109" t="s">
        <v>78</v>
      </c>
      <c r="N59" s="109" t="s">
        <v>78</v>
      </c>
      <c r="O59" s="131">
        <v>0</v>
      </c>
      <c r="P59" s="263">
        <v>0</v>
      </c>
      <c r="Q59" s="116">
        <v>0</v>
      </c>
      <c r="R59" s="109">
        <v>0</v>
      </c>
      <c r="S59" s="343" t="s">
        <v>90</v>
      </c>
      <c r="T59" s="128" t="s">
        <v>97</v>
      </c>
      <c r="U59" s="128" t="s">
        <v>98</v>
      </c>
      <c r="V59" s="128" t="s">
        <v>141</v>
      </c>
      <c r="W59" s="128" t="s">
        <v>79</v>
      </c>
      <c r="X59" s="128" t="s">
        <v>79</v>
      </c>
      <c r="Y59" s="132"/>
      <c r="Z59" s="128" t="s">
        <v>83</v>
      </c>
      <c r="AA59" s="140" t="s">
        <v>2837</v>
      </c>
      <c r="AB59" s="141">
        <v>52181520</v>
      </c>
      <c r="AC59" s="440">
        <v>2387</v>
      </c>
      <c r="AD59" s="132">
        <v>45449</v>
      </c>
      <c r="AE59" s="141">
        <v>0</v>
      </c>
      <c r="AF59" s="142"/>
      <c r="AG59" s="132"/>
      <c r="AH59" s="131">
        <f t="shared" si="1"/>
        <v>52181520</v>
      </c>
      <c r="AI59" s="134"/>
      <c r="AJ59" s="134"/>
      <c r="AK59" s="134"/>
      <c r="AL59" s="131">
        <v>0</v>
      </c>
      <c r="AM59" s="134"/>
      <c r="AN59" s="134"/>
      <c r="AO59" s="134"/>
      <c r="AP59" s="250">
        <v>0</v>
      </c>
      <c r="AQ59" s="132"/>
      <c r="AR59" s="132"/>
      <c r="AS59" s="250">
        <f t="shared" si="0"/>
        <v>0</v>
      </c>
      <c r="AT59" s="135"/>
      <c r="AU59" s="131"/>
      <c r="AV59" s="136"/>
      <c r="AW59" s="136"/>
      <c r="AX59" s="138"/>
      <c r="AY59" s="131">
        <v>0</v>
      </c>
      <c r="AZ59" s="137"/>
      <c r="BA59" s="137"/>
      <c r="BB59" s="137"/>
      <c r="BC59" s="134"/>
      <c r="BD59" s="131">
        <v>0</v>
      </c>
      <c r="BE59" s="137"/>
      <c r="BF59" s="137"/>
      <c r="BG59" s="138"/>
      <c r="BH59" s="131">
        <v>0</v>
      </c>
      <c r="BI59" s="137"/>
      <c r="BJ59" s="139"/>
      <c r="BK59" s="137"/>
      <c r="BL59" s="137"/>
      <c r="BM59" s="131">
        <v>0</v>
      </c>
      <c r="BN59" s="135">
        <v>0</v>
      </c>
      <c r="BO59" s="131">
        <v>0</v>
      </c>
      <c r="BP59" s="140" t="s">
        <v>2838</v>
      </c>
    </row>
    <row r="60" spans="2:68" ht="40.5" x14ac:dyDescent="0.25">
      <c r="B60" s="273" t="s">
        <v>2673</v>
      </c>
      <c r="C60" s="145" t="s">
        <v>2834</v>
      </c>
      <c r="D60" s="128" t="s">
        <v>110</v>
      </c>
      <c r="E60" s="128" t="s">
        <v>111</v>
      </c>
      <c r="F60" s="127" t="s">
        <v>2839</v>
      </c>
      <c r="G60" s="145" t="s">
        <v>2840</v>
      </c>
      <c r="H60" s="128" t="s">
        <v>114</v>
      </c>
      <c r="I60" s="273" t="s">
        <v>514</v>
      </c>
      <c r="J60" s="167" t="s">
        <v>78</v>
      </c>
      <c r="K60" s="33" t="s">
        <v>79</v>
      </c>
      <c r="L60" s="33" t="s">
        <v>79</v>
      </c>
      <c r="M60" s="109" t="s">
        <v>78</v>
      </c>
      <c r="N60" s="109" t="s">
        <v>78</v>
      </c>
      <c r="O60" s="131">
        <v>0</v>
      </c>
      <c r="P60" s="263">
        <v>0</v>
      </c>
      <c r="Q60" s="116">
        <v>0</v>
      </c>
      <c r="R60" s="109">
        <v>0</v>
      </c>
      <c r="S60" s="343" t="s">
        <v>79</v>
      </c>
      <c r="T60" s="128"/>
      <c r="U60" s="128"/>
      <c r="V60" s="128"/>
      <c r="W60" s="128"/>
      <c r="X60" s="128"/>
      <c r="Y60" s="132"/>
      <c r="Z60" s="128"/>
      <c r="AA60" s="140"/>
      <c r="AB60" s="131">
        <v>0</v>
      </c>
      <c r="AC60" s="142"/>
      <c r="AD60" s="132"/>
      <c r="AE60" s="141">
        <v>0</v>
      </c>
      <c r="AF60" s="142"/>
      <c r="AG60" s="132"/>
      <c r="AH60" s="131">
        <f t="shared" si="1"/>
        <v>0</v>
      </c>
      <c r="AI60" s="134"/>
      <c r="AJ60" s="134"/>
      <c r="AK60" s="134"/>
      <c r="AL60" s="131">
        <v>0</v>
      </c>
      <c r="AM60" s="134"/>
      <c r="AN60" s="134"/>
      <c r="AO60" s="134"/>
      <c r="AP60" s="250">
        <v>0</v>
      </c>
      <c r="AQ60" s="132"/>
      <c r="AR60" s="132"/>
      <c r="AS60" s="250">
        <f t="shared" si="0"/>
        <v>0</v>
      </c>
      <c r="AT60" s="135"/>
      <c r="AU60" s="131"/>
      <c r="AV60" s="136"/>
      <c r="AW60" s="136"/>
      <c r="AX60" s="138"/>
      <c r="AY60" s="131">
        <v>0</v>
      </c>
      <c r="AZ60" s="137"/>
      <c r="BA60" s="137"/>
      <c r="BB60" s="137"/>
      <c r="BC60" s="134"/>
      <c r="BD60" s="131">
        <v>0</v>
      </c>
      <c r="BE60" s="137"/>
      <c r="BF60" s="137"/>
      <c r="BG60" s="138"/>
      <c r="BH60" s="131">
        <v>0</v>
      </c>
      <c r="BI60" s="137"/>
      <c r="BJ60" s="139"/>
      <c r="BK60" s="137"/>
      <c r="BL60" s="137"/>
      <c r="BM60" s="131">
        <v>0</v>
      </c>
      <c r="BN60" s="135">
        <v>0</v>
      </c>
      <c r="BO60" s="131">
        <v>0</v>
      </c>
      <c r="BP60" s="140" t="s">
        <v>2841</v>
      </c>
    </row>
    <row r="61" spans="2:68" x14ac:dyDescent="0.25">
      <c r="B61" s="273" t="s">
        <v>2673</v>
      </c>
      <c r="C61" s="145" t="s">
        <v>2674</v>
      </c>
      <c r="D61" s="128" t="s">
        <v>110</v>
      </c>
      <c r="E61" s="128" t="s">
        <v>938</v>
      </c>
      <c r="F61" s="127" t="s">
        <v>2842</v>
      </c>
      <c r="G61" s="145" t="s">
        <v>2676</v>
      </c>
      <c r="H61" s="128" t="s">
        <v>114</v>
      </c>
      <c r="I61" s="273" t="s">
        <v>514</v>
      </c>
      <c r="J61" s="167" t="s">
        <v>78</v>
      </c>
      <c r="K61" s="33" t="s">
        <v>79</v>
      </c>
      <c r="L61" s="33" t="s">
        <v>79</v>
      </c>
      <c r="M61" s="109" t="s">
        <v>78</v>
      </c>
      <c r="N61" s="109" t="s">
        <v>78</v>
      </c>
      <c r="O61" s="131">
        <v>0</v>
      </c>
      <c r="P61" s="263">
        <v>0</v>
      </c>
      <c r="Q61" s="116">
        <v>0</v>
      </c>
      <c r="R61" s="109">
        <v>0</v>
      </c>
      <c r="S61" s="343" t="s">
        <v>90</v>
      </c>
      <c r="T61" s="128" t="s">
        <v>97</v>
      </c>
      <c r="U61" s="128" t="s">
        <v>98</v>
      </c>
      <c r="V61" s="128" t="s">
        <v>141</v>
      </c>
      <c r="W61" s="128" t="s">
        <v>79</v>
      </c>
      <c r="X61" s="128" t="s">
        <v>79</v>
      </c>
      <c r="Y61" s="132">
        <v>45371</v>
      </c>
      <c r="Z61" s="128"/>
      <c r="AA61" s="140"/>
      <c r="AB61" s="131">
        <v>0</v>
      </c>
      <c r="AC61" s="142"/>
      <c r="AD61" s="132"/>
      <c r="AE61" s="141">
        <v>0</v>
      </c>
      <c r="AF61" s="142"/>
      <c r="AG61" s="132"/>
      <c r="AH61" s="131">
        <f t="shared" si="1"/>
        <v>0</v>
      </c>
      <c r="AI61" s="134"/>
      <c r="AJ61" s="134"/>
      <c r="AK61" s="134"/>
      <c r="AL61" s="131">
        <v>0</v>
      </c>
      <c r="AM61" s="134"/>
      <c r="AN61" s="134"/>
      <c r="AO61" s="134"/>
      <c r="AP61" s="250">
        <v>0</v>
      </c>
      <c r="AQ61" s="132"/>
      <c r="AR61" s="132"/>
      <c r="AS61" s="250">
        <f t="shared" si="0"/>
        <v>0</v>
      </c>
      <c r="AT61" s="135"/>
      <c r="AU61" s="131"/>
      <c r="AV61" s="136"/>
      <c r="AW61" s="136"/>
      <c r="AX61" s="138"/>
      <c r="AY61" s="131">
        <v>0</v>
      </c>
      <c r="AZ61" s="137"/>
      <c r="BA61" s="137"/>
      <c r="BB61" s="137"/>
      <c r="BC61" s="134"/>
      <c r="BD61" s="131">
        <v>0</v>
      </c>
      <c r="BE61" s="137"/>
      <c r="BF61" s="137"/>
      <c r="BG61" s="138"/>
      <c r="BH61" s="131">
        <v>0</v>
      </c>
      <c r="BI61" s="137"/>
      <c r="BJ61" s="139"/>
      <c r="BK61" s="137"/>
      <c r="BL61" s="137"/>
      <c r="BM61" s="131">
        <v>0</v>
      </c>
      <c r="BN61" s="135">
        <v>0</v>
      </c>
      <c r="BO61" s="131">
        <v>0</v>
      </c>
      <c r="BP61" s="140"/>
    </row>
    <row r="62" spans="2:68" x14ac:dyDescent="0.25">
      <c r="AW62" s="512"/>
    </row>
    <row r="63" spans="2:68" x14ac:dyDescent="0.25">
      <c r="AW63" s="512"/>
    </row>
    <row r="64" spans="2:68" x14ac:dyDescent="0.25">
      <c r="AW64" s="512"/>
    </row>
    <row r="65" spans="49:49" x14ac:dyDescent="0.25">
      <c r="AW65" s="512"/>
    </row>
    <row r="66" spans="49:49" x14ac:dyDescent="0.25">
      <c r="AW66" s="512"/>
    </row>
    <row r="67" spans="49:49" x14ac:dyDescent="0.25">
      <c r="AW67" s="512"/>
    </row>
    <row r="68" spans="49:49" x14ac:dyDescent="0.25">
      <c r="AW68" s="512"/>
    </row>
    <row r="69" spans="49:49" x14ac:dyDescent="0.25">
      <c r="AW69" s="512"/>
    </row>
    <row r="70" spans="49:49" x14ac:dyDescent="0.25">
      <c r="AW70" s="512"/>
    </row>
    <row r="71" spans="49:49" x14ac:dyDescent="0.25"/>
    <row r="72" spans="49:49" x14ac:dyDescent="0.25"/>
    <row r="73" spans="49:49" x14ac:dyDescent="0.25"/>
    <row r="74" spans="49:49" x14ac:dyDescent="0.25"/>
    <row r="75" spans="49:49" x14ac:dyDescent="0.25"/>
    <row r="76" spans="49:49" x14ac:dyDescent="0.25"/>
    <row r="77" spans="49:49" x14ac:dyDescent="0.25"/>
    <row r="78" spans="49:49" x14ac:dyDescent="0.25"/>
    <row r="79" spans="49:49" x14ac:dyDescent="0.25"/>
    <row r="80" spans="49:4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sheetData>
  <autoFilter ref="B5:BP61" xr:uid="{00000000-0009-0000-0000-00001C000000}"/>
  <mergeCells count="2">
    <mergeCell ref="B4:I4"/>
    <mergeCell ref="J4:R4"/>
  </mergeCells>
  <dataValidations count="17">
    <dataValidation type="list" allowBlank="1" showInputMessage="1" showErrorMessage="1" sqref="E38:E61 E6:E12" xr:uid="{00000000-0002-0000-1C00-000000000000}">
      <formula1>"CDI, HI, CAE, CIP, CETRA, INTERNADO RAJ, CASAS POSTINSTITUCIONALES, CZ, REGIONAL, UNIDAD DE SERVICIO, CASA ATRAPASUEÑOS, CASA DE LA MADRE Y EL NIÑO, CETI"</formula1>
    </dataValidation>
    <dataValidation type="list" allowBlank="1" showInputMessage="1" showErrorMessage="1" sqref="D37" xr:uid="{00000000-0002-0000-1C00-000001000000}">
      <formula1>"SRPA, PRIMERA INFANCIA, SEDES ADMINISTRATIVAS,ADOLESCENCIA Y JUVENTUD"</formula1>
    </dataValidation>
    <dataValidation type="list" allowBlank="1" showInputMessage="1" showErrorMessage="1" sqref="E13:E37" xr:uid="{00000000-0002-0000-1C00-000002000000}">
      <formula1>"CDI, HI, CAE, CIP, CETRA, INTERNADO RAJ, CASAS POSTINSTITUCIONALES, CZ, REGIONAL, UNIDAD DE SERVICIO, CASA ATRAPASUEÑOS"</formula1>
    </dataValidation>
    <dataValidation type="list" allowBlank="1" showInputMessage="1" showErrorMessage="1" sqref="D6:D61" xr:uid="{00000000-0002-0000-1C00-000003000000}">
      <formula1>"SRPA, PRIMERA INFANCIA, SEDES ADMINISTRATIVAS,ADOLESCENCIA Y JUVENTUD, DIRECCIÓN DE PROTECCIÓN "</formula1>
    </dataValidation>
    <dataValidation type="list" allowBlank="1" showInputMessage="1" showErrorMessage="1" sqref="H6:H61" xr:uid="{00000000-0002-0000-1C00-000004000000}">
      <formula1>"PROPIA, ARRIENDO, COMODATO"</formula1>
    </dataValidation>
    <dataValidation type="list" allowBlank="1" showInputMessage="1" showErrorMessage="1" sqref="J38 J49" xr:uid="{00000000-0002-0000-1C00-000005000000}">
      <formula1>"NO APLICA, HACINAMIENTO, MALAS CONDICIONES DE LA INFRAESTRUCUTRA, RIESGOS EN LA INFRAESTRUCTURA, POR SOLICITUD DEL PROPIETARIO, TRASLADO A SEDE PROPIA."</formula1>
    </dataValidation>
    <dataValidation type="list" allowBlank="1" showInputMessage="1" showErrorMessage="1" sqref="T6:T61" xr:uid="{00000000-0002-0000-1C00-000006000000}">
      <formula1>"BAJO, MEDIO, ALTO"</formula1>
    </dataValidation>
    <dataValidation type="list" allowBlank="1" showInputMessage="1" showErrorMessage="1" sqref="W6:X61 BL6:BL61 BB6:BB61" xr:uid="{00000000-0002-0000-1C00-000007000000}">
      <formula1>"SI, NO, NO APLICA"</formula1>
    </dataValidation>
    <dataValidation type="list" allowBlank="1" showInputMessage="1" showErrorMessage="1" sqref="S6:S61 K6:L61" xr:uid="{00000000-0002-0000-1C00-000008000000}">
      <formula1>"SI, NO"</formula1>
    </dataValidation>
    <dataValidation type="list" allowBlank="1" showInputMessage="1" showErrorMessage="1" sqref="U6:V61" xr:uid="{00000000-0002-0000-1C00-000009000000}">
      <formula1>"MOBILIARIO, ESTUDIOS Y DISEÑOS, REFORZAMIENTO ESTRUCTURAL, MANTENIMIENTOS BASICOS, MANTENIMIENTOS ESPECIALIZADOS, AMPLIACIÓN, MANTENIMIENTOS ELECTRICOS, NINGUNA"</formula1>
    </dataValidation>
    <dataValidation type="list" allowBlank="1" showInputMessage="1" showErrorMessage="1" sqref="Z6:Z61" xr:uid="{00000000-0002-0000-1C00-00000A000000}">
      <formula1>"FERRETERIA Y TODEROS, REGIONAL (TRASLADO), SEDE NACIONAL, FINDETER, NO REQUIERE, NO PRIORIZADA"</formula1>
    </dataValidation>
    <dataValidation type="list" allowBlank="1" showInputMessage="1" showErrorMessage="1" sqref="AM6:AM61 AI6:AI61" xr:uid="{00000000-0002-0000-1C00-00000B000000}">
      <formula1>"ESTRUCTURACIÓN, PROCESO DE SELECCIÓN, EJECUCIÓN, TERMINADO"</formula1>
    </dataValidation>
    <dataValidation type="list" allowBlank="1" showInputMessage="1" showErrorMessage="1" sqref="M6:M42 M44:M61" xr:uid="{00000000-0002-0000-1C00-00000C000000}">
      <formula1>"ARRIENDO, ADECUACIÓN, NO APLICA"</formula1>
    </dataValidation>
    <dataValidation type="list" allowBlank="1" showInputMessage="1" showErrorMessage="1" sqref="N6:N47 N49:N61" xr:uid="{00000000-0002-0000-1C00-00000D000000}">
      <formula1>"NO APLICA, BUSQUEDA INMUEBLE, VISITA, CONCEPTO, MESA TECNICA, REMISIÓN SG, RECURSO TRASLADADO"</formula1>
    </dataValidation>
    <dataValidation type="list" allowBlank="1" showInputMessage="1" showErrorMessage="1" sqref="J6:J37 J39:J48 J50:J61" xr:uid="{00000000-0002-0000-1C00-00000E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M43" xr:uid="{00000000-0002-0000-1C00-00000F000000}">
      <formula1>"COMODATO, ARRIENDO, ADECUACIÓN, NO APLICA"</formula1>
    </dataValidation>
    <dataValidation type="list" allowBlank="1" showInputMessage="1" showErrorMessage="1" sqref="N48" xr:uid="{00000000-0002-0000-1C00-000010000000}">
      <formula1>"NO APLICA, EJECUCIÓN ADECUACIONES, BUSQUEDA INMUEBLE, VISITA, CONCEPTO, MESA TECNICA, REMISIÓN SG, RECURSO TRASLADADO"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BP20"/>
  <sheetViews>
    <sheetView zoomScale="70" zoomScaleNormal="90" workbookViewId="0">
      <pane xSplit="5" topLeftCell="F1" activePane="topRight" state="frozen"/>
      <selection activeCell="H18" sqref="H18"/>
      <selection pane="topRight" activeCell="H18" sqref="H18"/>
    </sheetView>
  </sheetViews>
  <sheetFormatPr baseColWidth="10" defaultColWidth="11.28515625" defaultRowHeight="15" x14ac:dyDescent="0.25"/>
  <cols>
    <col min="1" max="1" width="3" customWidth="1"/>
    <col min="2" max="2" width="15.28515625" style="2" bestFit="1" customWidth="1"/>
    <col min="3" max="3" width="17.28515625" customWidth="1"/>
    <col min="4" max="4" width="26.7109375" style="2" customWidth="1"/>
    <col min="5" max="5" width="20.28515625" style="2" customWidth="1"/>
    <col min="6" max="6" width="34.7109375" style="2" customWidth="1"/>
    <col min="7" max="7" width="10" style="2" bestFit="1" customWidth="1"/>
    <col min="8" max="10" width="30.2851562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C3" s="2"/>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5" t="s">
        <v>377</v>
      </c>
      <c r="C6" s="5" t="s">
        <v>378</v>
      </c>
      <c r="D6" s="33" t="s">
        <v>85</v>
      </c>
      <c r="E6" s="33" t="s">
        <v>93</v>
      </c>
      <c r="F6" s="59" t="s">
        <v>379</v>
      </c>
      <c r="G6" s="45" t="s">
        <v>380</v>
      </c>
      <c r="H6" s="27" t="s">
        <v>76</v>
      </c>
      <c r="I6" s="45" t="s">
        <v>381</v>
      </c>
      <c r="J6" s="167" t="s">
        <v>78</v>
      </c>
      <c r="K6" s="33" t="s">
        <v>79</v>
      </c>
      <c r="L6" s="33" t="s">
        <v>79</v>
      </c>
      <c r="M6" s="109" t="s">
        <v>78</v>
      </c>
      <c r="N6" s="109" t="s">
        <v>78</v>
      </c>
      <c r="O6" s="7">
        <v>0</v>
      </c>
      <c r="P6" s="7">
        <v>0</v>
      </c>
      <c r="Q6" s="116">
        <v>0</v>
      </c>
      <c r="R6" s="109">
        <v>0</v>
      </c>
      <c r="S6" s="33" t="s">
        <v>90</v>
      </c>
      <c r="T6" s="33" t="s">
        <v>80</v>
      </c>
      <c r="U6" s="33" t="s">
        <v>81</v>
      </c>
      <c r="V6" s="33" t="s">
        <v>98</v>
      </c>
      <c r="W6" s="33" t="s">
        <v>79</v>
      </c>
      <c r="X6" s="33" t="s">
        <v>79</v>
      </c>
      <c r="Y6" s="4"/>
      <c r="Z6" s="33" t="s">
        <v>83</v>
      </c>
      <c r="AA6" s="32" t="s">
        <v>382</v>
      </c>
      <c r="AB6" s="3">
        <v>130000000</v>
      </c>
      <c r="AC6" s="163">
        <v>1871</v>
      </c>
      <c r="AD6" s="4">
        <v>45411</v>
      </c>
      <c r="AE6" s="3">
        <v>0</v>
      </c>
      <c r="AF6" s="28"/>
      <c r="AG6" s="4"/>
      <c r="AH6" s="7">
        <v>130000000</v>
      </c>
      <c r="AI6" s="27"/>
      <c r="AJ6" s="27"/>
      <c r="AK6" s="27"/>
      <c r="AL6" s="7"/>
      <c r="AM6" s="27"/>
      <c r="AN6" s="27"/>
      <c r="AO6" s="27"/>
      <c r="AP6" s="7"/>
      <c r="AQ6" s="4"/>
      <c r="AR6" s="4"/>
      <c r="AS6" s="7"/>
      <c r="AT6" s="9"/>
      <c r="AU6" s="7"/>
      <c r="AV6" s="18"/>
      <c r="AW6" s="17"/>
      <c r="AX6" s="31"/>
      <c r="AY6" s="7"/>
      <c r="AZ6" s="17"/>
      <c r="BA6" s="17"/>
      <c r="BB6" s="17"/>
      <c r="BC6" s="27"/>
      <c r="BD6" s="7"/>
      <c r="BE6" s="17"/>
      <c r="BF6" s="17"/>
      <c r="BG6" s="31"/>
      <c r="BH6" s="7"/>
      <c r="BI6" s="17"/>
      <c r="BJ6" s="52"/>
      <c r="BK6" s="17"/>
      <c r="BL6" s="17"/>
      <c r="BM6" s="7"/>
      <c r="BN6" s="53"/>
      <c r="BO6" s="7"/>
      <c r="BP6" s="32"/>
    </row>
    <row r="7" spans="2:68" s="1" customFormat="1" x14ac:dyDescent="0.25">
      <c r="B7" s="5" t="s">
        <v>377</v>
      </c>
      <c r="C7" s="5" t="s">
        <v>383</v>
      </c>
      <c r="D7" s="33" t="s">
        <v>85</v>
      </c>
      <c r="E7" s="33" t="s">
        <v>93</v>
      </c>
      <c r="F7" s="60" t="s">
        <v>384</v>
      </c>
      <c r="G7" s="48" t="s">
        <v>385</v>
      </c>
      <c r="H7" s="27" t="s">
        <v>76</v>
      </c>
      <c r="I7" s="48" t="s">
        <v>386</v>
      </c>
      <c r="J7" s="403"/>
      <c r="K7" s="33" t="s">
        <v>90</v>
      </c>
      <c r="L7" s="33" t="s">
        <v>90</v>
      </c>
      <c r="M7" s="109" t="s">
        <v>96</v>
      </c>
      <c r="N7" s="362" t="s">
        <v>387</v>
      </c>
      <c r="O7" s="7">
        <v>20000000</v>
      </c>
      <c r="P7" s="7">
        <f>+Q7*R7</f>
        <v>660006748.95059121</v>
      </c>
      <c r="Q7" s="116">
        <v>1105.6300000000001</v>
      </c>
      <c r="R7" s="109">
        <v>596950.83251231525</v>
      </c>
      <c r="S7" s="33" t="s">
        <v>90</v>
      </c>
      <c r="T7" s="33"/>
      <c r="U7" s="33"/>
      <c r="V7" s="33"/>
      <c r="W7" s="33"/>
      <c r="X7" s="33"/>
      <c r="Y7" s="4"/>
      <c r="Z7" s="33"/>
      <c r="AA7" s="32"/>
      <c r="AB7" s="3">
        <v>0</v>
      </c>
      <c r="AC7" s="163"/>
      <c r="AD7" s="4"/>
      <c r="AE7" s="3">
        <v>0</v>
      </c>
      <c r="AF7" s="28"/>
      <c r="AG7" s="4"/>
      <c r="AH7" s="7">
        <v>130000000</v>
      </c>
      <c r="AI7" s="27"/>
      <c r="AJ7" s="27"/>
      <c r="AK7" s="27"/>
      <c r="AL7" s="7"/>
      <c r="AM7" s="27"/>
      <c r="AN7" s="27"/>
      <c r="AO7" s="27"/>
      <c r="AP7" s="7"/>
      <c r="AQ7" s="4"/>
      <c r="AR7" s="4"/>
      <c r="AS7" s="7"/>
      <c r="AT7" s="9"/>
      <c r="AU7" s="7"/>
      <c r="AV7" s="18"/>
      <c r="AW7" s="17"/>
      <c r="AX7" s="31"/>
      <c r="AY7" s="7"/>
      <c r="AZ7" s="17"/>
      <c r="BA7" s="17"/>
      <c r="BB7" s="17"/>
      <c r="BC7" s="27"/>
      <c r="BD7" s="7"/>
      <c r="BE7" s="17"/>
      <c r="BF7" s="17"/>
      <c r="BG7" s="31"/>
      <c r="BH7" s="7"/>
      <c r="BI7" s="17"/>
      <c r="BJ7" s="52"/>
      <c r="BK7" s="17"/>
      <c r="BL7" s="17"/>
      <c r="BM7" s="7"/>
      <c r="BN7" s="53"/>
      <c r="BO7" s="7"/>
      <c r="BP7" s="32"/>
    </row>
    <row r="8" spans="2:68" s="1" customFormat="1" ht="45" x14ac:dyDescent="0.25">
      <c r="B8" s="5" t="s">
        <v>377</v>
      </c>
      <c r="C8" s="5" t="s">
        <v>377</v>
      </c>
      <c r="D8" s="33" t="s">
        <v>85</v>
      </c>
      <c r="E8" s="33" t="s">
        <v>93</v>
      </c>
      <c r="F8" s="59" t="s">
        <v>388</v>
      </c>
      <c r="G8" s="45" t="s">
        <v>389</v>
      </c>
      <c r="H8" s="27" t="s">
        <v>76</v>
      </c>
      <c r="I8" s="45" t="s">
        <v>390</v>
      </c>
      <c r="J8" s="167" t="s">
        <v>78</v>
      </c>
      <c r="K8" s="33" t="s">
        <v>79</v>
      </c>
      <c r="L8" s="33" t="s">
        <v>79</v>
      </c>
      <c r="M8" s="109" t="s">
        <v>78</v>
      </c>
      <c r="N8" s="109" t="s">
        <v>78</v>
      </c>
      <c r="O8" s="7">
        <v>0</v>
      </c>
      <c r="P8" s="7">
        <v>0</v>
      </c>
      <c r="Q8" s="116">
        <v>0</v>
      </c>
      <c r="R8" s="109">
        <v>0</v>
      </c>
      <c r="S8" s="33" t="s">
        <v>90</v>
      </c>
      <c r="T8" s="33" t="s">
        <v>80</v>
      </c>
      <c r="U8" s="33"/>
      <c r="V8" s="33"/>
      <c r="W8" s="33"/>
      <c r="X8" s="33"/>
      <c r="Y8" s="4"/>
      <c r="Z8" s="33" t="s">
        <v>124</v>
      </c>
      <c r="AA8" s="32" t="s">
        <v>391</v>
      </c>
      <c r="AB8" s="3">
        <v>130000000</v>
      </c>
      <c r="AC8" s="163">
        <v>49</v>
      </c>
      <c r="AD8" s="4">
        <v>45295</v>
      </c>
      <c r="AE8" s="3">
        <v>0</v>
      </c>
      <c r="AF8" s="28"/>
      <c r="AG8" s="4"/>
      <c r="AH8" s="7">
        <v>130000000</v>
      </c>
      <c r="AI8" s="27"/>
      <c r="AJ8" s="27"/>
      <c r="AK8" s="27"/>
      <c r="AL8" s="7"/>
      <c r="AM8" s="27"/>
      <c r="AN8" s="27"/>
      <c r="AO8" s="27"/>
      <c r="AP8" s="7"/>
      <c r="AQ8" s="4"/>
      <c r="AR8" s="4"/>
      <c r="AS8" s="7"/>
      <c r="AT8" s="9"/>
      <c r="AU8" s="7"/>
      <c r="AV8" s="18"/>
      <c r="AW8" s="17"/>
      <c r="AX8" s="31"/>
      <c r="AY8" s="7"/>
      <c r="AZ8" s="17"/>
      <c r="BA8" s="17"/>
      <c r="BB8" s="17"/>
      <c r="BC8" s="27"/>
      <c r="BD8" s="7"/>
      <c r="BE8" s="17"/>
      <c r="BF8" s="17"/>
      <c r="BG8" s="31"/>
      <c r="BH8" s="7"/>
      <c r="BI8" s="17"/>
      <c r="BJ8" s="52"/>
      <c r="BK8" s="17"/>
      <c r="BL8" s="17"/>
      <c r="BM8" s="7"/>
      <c r="BN8" s="53"/>
      <c r="BO8" s="7"/>
      <c r="BP8" s="32"/>
    </row>
    <row r="9" spans="2:68" s="1" customFormat="1" x14ac:dyDescent="0.25">
      <c r="B9" s="5" t="s">
        <v>377</v>
      </c>
      <c r="C9" s="5" t="s">
        <v>392</v>
      </c>
      <c r="D9" s="33" t="s">
        <v>72</v>
      </c>
      <c r="E9" s="33" t="s">
        <v>201</v>
      </c>
      <c r="F9" s="61" t="s">
        <v>393</v>
      </c>
      <c r="G9" s="45" t="s">
        <v>394</v>
      </c>
      <c r="H9" s="27" t="s">
        <v>76</v>
      </c>
      <c r="I9" s="45" t="s">
        <v>395</v>
      </c>
      <c r="J9" s="167" t="s">
        <v>78</v>
      </c>
      <c r="K9" s="33" t="s">
        <v>79</v>
      </c>
      <c r="L9" s="33" t="s">
        <v>79</v>
      </c>
      <c r="M9" s="109" t="s">
        <v>78</v>
      </c>
      <c r="N9" s="109" t="s">
        <v>78</v>
      </c>
      <c r="O9" s="7">
        <v>0</v>
      </c>
      <c r="P9" s="7">
        <v>0</v>
      </c>
      <c r="Q9" s="116">
        <v>0</v>
      </c>
      <c r="R9" s="109">
        <v>0</v>
      </c>
      <c r="S9" s="33" t="s">
        <v>90</v>
      </c>
      <c r="T9" s="33"/>
      <c r="U9" s="33"/>
      <c r="V9" s="33"/>
      <c r="W9" s="33"/>
      <c r="X9" s="33"/>
      <c r="Y9" s="4"/>
      <c r="Z9" s="33"/>
      <c r="AA9" s="32"/>
      <c r="AB9" s="3">
        <v>0</v>
      </c>
      <c r="AC9" s="28"/>
      <c r="AD9" s="4"/>
      <c r="AE9" s="3">
        <v>0</v>
      </c>
      <c r="AF9" s="28"/>
      <c r="AG9" s="4"/>
      <c r="AH9" s="7">
        <v>130000000</v>
      </c>
      <c r="AI9" s="27"/>
      <c r="AJ9" s="27"/>
      <c r="AK9" s="27"/>
      <c r="AL9" s="7"/>
      <c r="AM9" s="27"/>
      <c r="AN9" s="27"/>
      <c r="AO9" s="27"/>
      <c r="AP9" s="7"/>
      <c r="AQ9" s="4"/>
      <c r="AR9" s="4"/>
      <c r="AS9" s="7"/>
      <c r="AT9" s="9"/>
      <c r="AU9" s="7"/>
      <c r="AV9" s="18"/>
      <c r="AW9" s="17"/>
      <c r="AX9" s="31"/>
      <c r="AY9" s="7"/>
      <c r="AZ9" s="17"/>
      <c r="BA9" s="17"/>
      <c r="BB9" s="17"/>
      <c r="BC9" s="27"/>
      <c r="BD9" s="7"/>
      <c r="BE9" s="17"/>
      <c r="BF9" s="17"/>
      <c r="BG9" s="31"/>
      <c r="BH9" s="7"/>
      <c r="BI9" s="17"/>
      <c r="BJ9" s="52"/>
      <c r="BK9" s="17"/>
      <c r="BL9" s="17"/>
      <c r="BM9" s="7"/>
      <c r="BN9" s="53"/>
      <c r="BO9" s="7"/>
      <c r="BP9" s="32"/>
    </row>
    <row r="10" spans="2:68" s="1" customFormat="1" x14ac:dyDescent="0.25">
      <c r="B10" s="5" t="s">
        <v>377</v>
      </c>
      <c r="C10" s="5" t="s">
        <v>377</v>
      </c>
      <c r="D10" s="33" t="s">
        <v>72</v>
      </c>
      <c r="E10" s="33" t="s">
        <v>201</v>
      </c>
      <c r="F10" s="61" t="s">
        <v>396</v>
      </c>
      <c r="G10" s="45" t="s">
        <v>397</v>
      </c>
      <c r="H10" s="27" t="s">
        <v>76</v>
      </c>
      <c r="I10" s="45" t="s">
        <v>398</v>
      </c>
      <c r="J10" s="167" t="s">
        <v>78</v>
      </c>
      <c r="K10" s="33" t="s">
        <v>79</v>
      </c>
      <c r="L10" s="33" t="s">
        <v>79</v>
      </c>
      <c r="M10" s="109" t="s">
        <v>78</v>
      </c>
      <c r="N10" s="109" t="s">
        <v>78</v>
      </c>
      <c r="O10" s="7">
        <v>0</v>
      </c>
      <c r="P10" s="7">
        <v>0</v>
      </c>
      <c r="Q10" s="116">
        <v>0</v>
      </c>
      <c r="R10" s="109">
        <v>0</v>
      </c>
      <c r="S10" s="33" t="s">
        <v>90</v>
      </c>
      <c r="T10" s="33"/>
      <c r="U10" s="33"/>
      <c r="V10" s="33"/>
      <c r="W10" s="33"/>
      <c r="X10" s="33"/>
      <c r="Y10" s="4"/>
      <c r="Z10" s="33"/>
      <c r="AA10" s="32"/>
      <c r="AB10" s="3">
        <v>0</v>
      </c>
      <c r="AC10" s="28"/>
      <c r="AD10" s="4"/>
      <c r="AE10" s="3">
        <v>0</v>
      </c>
      <c r="AF10" s="28"/>
      <c r="AG10" s="4"/>
      <c r="AH10" s="7">
        <v>130000000</v>
      </c>
      <c r="AI10" s="27"/>
      <c r="AJ10" s="27"/>
      <c r="AK10" s="27"/>
      <c r="AL10" s="7"/>
      <c r="AM10" s="27"/>
      <c r="AN10" s="27"/>
      <c r="AO10" s="27"/>
      <c r="AP10" s="7"/>
      <c r="AQ10" s="4"/>
      <c r="AR10" s="4"/>
      <c r="AS10" s="7"/>
      <c r="AT10" s="9"/>
      <c r="AU10" s="7"/>
      <c r="AV10" s="18"/>
      <c r="AW10" s="17"/>
      <c r="AX10" s="31"/>
      <c r="AY10" s="7"/>
      <c r="AZ10" s="17"/>
      <c r="BA10" s="17"/>
      <c r="BB10" s="17"/>
      <c r="BC10" s="27"/>
      <c r="BD10" s="7"/>
      <c r="BE10" s="17"/>
      <c r="BF10" s="17"/>
      <c r="BG10" s="31"/>
      <c r="BH10" s="7"/>
      <c r="BI10" s="17"/>
      <c r="BJ10" s="52"/>
      <c r="BK10" s="17"/>
      <c r="BL10" s="17"/>
      <c r="BM10" s="7"/>
      <c r="BN10" s="53"/>
      <c r="BO10" s="7"/>
      <c r="BP10" s="32"/>
    </row>
    <row r="11" spans="2:68" s="1" customFormat="1" x14ac:dyDescent="0.25">
      <c r="B11" s="5" t="s">
        <v>377</v>
      </c>
      <c r="C11" s="5" t="s">
        <v>378</v>
      </c>
      <c r="D11" s="33" t="s">
        <v>72</v>
      </c>
      <c r="E11" s="33" t="s">
        <v>201</v>
      </c>
      <c r="F11" s="61" t="s">
        <v>399</v>
      </c>
      <c r="G11" s="45" t="s">
        <v>400</v>
      </c>
      <c r="H11" s="27" t="s">
        <v>76</v>
      </c>
      <c r="I11" s="45" t="s">
        <v>401</v>
      </c>
      <c r="J11" s="167" t="s">
        <v>78</v>
      </c>
      <c r="K11" s="33" t="s">
        <v>79</v>
      </c>
      <c r="L11" s="33" t="s">
        <v>79</v>
      </c>
      <c r="M11" s="109" t="s">
        <v>78</v>
      </c>
      <c r="N11" s="109" t="s">
        <v>78</v>
      </c>
      <c r="O11" s="7">
        <v>0</v>
      </c>
      <c r="P11" s="7">
        <v>0</v>
      </c>
      <c r="Q11" s="116">
        <v>0</v>
      </c>
      <c r="R11" s="109">
        <v>0</v>
      </c>
      <c r="S11" s="33" t="s">
        <v>90</v>
      </c>
      <c r="T11" s="33"/>
      <c r="U11" s="33"/>
      <c r="V11" s="33"/>
      <c r="W11" s="33"/>
      <c r="X11" s="33"/>
      <c r="Y11" s="4"/>
      <c r="Z11" s="33"/>
      <c r="AA11" s="32"/>
      <c r="AB11" s="3">
        <v>0</v>
      </c>
      <c r="AC11" s="28"/>
      <c r="AD11" s="4"/>
      <c r="AE11" s="3">
        <v>0</v>
      </c>
      <c r="AF11" s="28"/>
      <c r="AG11" s="4"/>
      <c r="AH11" s="7">
        <v>130000000</v>
      </c>
      <c r="AI11" s="27"/>
      <c r="AJ11" s="27"/>
      <c r="AK11" s="27"/>
      <c r="AL11" s="7"/>
      <c r="AM11" s="27"/>
      <c r="AN11" s="27"/>
      <c r="AO11" s="27"/>
      <c r="AP11" s="7"/>
      <c r="AQ11" s="4"/>
      <c r="AR11" s="4"/>
      <c r="AS11" s="7"/>
      <c r="AT11" s="9"/>
      <c r="AU11" s="7"/>
      <c r="AV11" s="18"/>
      <c r="AW11" s="17"/>
      <c r="AX11" s="31"/>
      <c r="AY11" s="7"/>
      <c r="AZ11" s="17"/>
      <c r="BA11" s="17"/>
      <c r="BB11" s="17"/>
      <c r="BC11" s="27"/>
      <c r="BD11" s="7"/>
      <c r="BE11" s="17"/>
      <c r="BF11" s="17"/>
      <c r="BG11" s="31"/>
      <c r="BH11" s="7"/>
      <c r="BI11" s="17"/>
      <c r="BJ11" s="52"/>
      <c r="BK11" s="17"/>
      <c r="BL11" s="17"/>
      <c r="BM11" s="7"/>
      <c r="BN11" s="53"/>
      <c r="BO11" s="7"/>
      <c r="BP11" s="32"/>
    </row>
    <row r="12" spans="2:68" s="1" customFormat="1" x14ac:dyDescent="0.25">
      <c r="B12" s="5" t="s">
        <v>377</v>
      </c>
      <c r="C12" s="5" t="s">
        <v>377</v>
      </c>
      <c r="D12" s="33" t="s">
        <v>72</v>
      </c>
      <c r="E12" s="33" t="s">
        <v>201</v>
      </c>
      <c r="F12" s="61" t="s">
        <v>318</v>
      </c>
      <c r="G12" s="45" t="s">
        <v>402</v>
      </c>
      <c r="H12" s="27" t="s">
        <v>76</v>
      </c>
      <c r="I12" s="45" t="s">
        <v>403</v>
      </c>
      <c r="J12" s="167" t="s">
        <v>78</v>
      </c>
      <c r="K12" s="33" t="s">
        <v>79</v>
      </c>
      <c r="L12" s="33" t="s">
        <v>79</v>
      </c>
      <c r="M12" s="109" t="s">
        <v>78</v>
      </c>
      <c r="N12" s="109" t="s">
        <v>78</v>
      </c>
      <c r="O12" s="7">
        <v>0</v>
      </c>
      <c r="P12" s="7">
        <v>0</v>
      </c>
      <c r="Q12" s="116">
        <v>0</v>
      </c>
      <c r="R12" s="109">
        <v>0</v>
      </c>
      <c r="S12" s="33" t="s">
        <v>90</v>
      </c>
      <c r="T12" s="33"/>
      <c r="U12" s="33"/>
      <c r="V12" s="33"/>
      <c r="W12" s="33"/>
      <c r="X12" s="33"/>
      <c r="Y12" s="4"/>
      <c r="Z12" s="33"/>
      <c r="AA12" s="32"/>
      <c r="AB12" s="3">
        <v>0</v>
      </c>
      <c r="AC12" s="28"/>
      <c r="AD12" s="4"/>
      <c r="AE12" s="3">
        <v>0</v>
      </c>
      <c r="AF12" s="28"/>
      <c r="AG12" s="4"/>
      <c r="AH12" s="7">
        <v>130000000</v>
      </c>
      <c r="AI12" s="27"/>
      <c r="AJ12" s="27"/>
      <c r="AK12" s="27"/>
      <c r="AL12" s="7"/>
      <c r="AM12" s="27"/>
      <c r="AN12" s="27"/>
      <c r="AO12" s="27"/>
      <c r="AP12" s="7"/>
      <c r="AQ12" s="4"/>
      <c r="AR12" s="4"/>
      <c r="AS12" s="7"/>
      <c r="AT12" s="9"/>
      <c r="AU12" s="7"/>
      <c r="AV12" s="18"/>
      <c r="AW12" s="17"/>
      <c r="AX12" s="31"/>
      <c r="AY12" s="7"/>
      <c r="AZ12" s="17"/>
      <c r="BA12" s="17"/>
      <c r="BB12" s="17"/>
      <c r="BC12" s="27"/>
      <c r="BD12" s="7"/>
      <c r="BE12" s="17"/>
      <c r="BF12" s="17"/>
      <c r="BG12" s="31"/>
      <c r="BH12" s="7"/>
      <c r="BI12" s="17"/>
      <c r="BJ12" s="52"/>
      <c r="BK12" s="17"/>
      <c r="BL12" s="17"/>
      <c r="BM12" s="7"/>
      <c r="BN12" s="53"/>
      <c r="BO12" s="7"/>
      <c r="BP12" s="32"/>
    </row>
    <row r="13" spans="2:68" s="1" customFormat="1" x14ac:dyDescent="0.25">
      <c r="B13" s="5" t="s">
        <v>377</v>
      </c>
      <c r="C13" s="5" t="s">
        <v>377</v>
      </c>
      <c r="D13" s="33" t="s">
        <v>85</v>
      </c>
      <c r="E13" s="33" t="s">
        <v>86</v>
      </c>
      <c r="F13" s="59" t="s">
        <v>404</v>
      </c>
      <c r="G13" s="5"/>
      <c r="H13" s="27" t="s">
        <v>96</v>
      </c>
      <c r="I13" s="5"/>
      <c r="J13" s="167" t="s">
        <v>78</v>
      </c>
      <c r="K13" s="33" t="s">
        <v>79</v>
      </c>
      <c r="L13" s="33" t="s">
        <v>79</v>
      </c>
      <c r="M13" s="109" t="s">
        <v>78</v>
      </c>
      <c r="N13" s="109" t="s">
        <v>78</v>
      </c>
      <c r="O13" s="7">
        <v>0</v>
      </c>
      <c r="P13" s="7">
        <v>0</v>
      </c>
      <c r="Q13" s="116">
        <v>0</v>
      </c>
      <c r="R13" s="109">
        <v>0</v>
      </c>
      <c r="S13" s="33" t="s">
        <v>90</v>
      </c>
      <c r="T13" s="33"/>
      <c r="U13" s="33"/>
      <c r="V13" s="33"/>
      <c r="W13" s="33"/>
      <c r="X13" s="33"/>
      <c r="Y13" s="4"/>
      <c r="Z13" s="33"/>
      <c r="AA13" s="32"/>
      <c r="AB13" s="63">
        <v>0</v>
      </c>
      <c r="AC13" s="28"/>
      <c r="AD13" s="4"/>
      <c r="AE13" s="63">
        <v>0</v>
      </c>
      <c r="AF13" s="28"/>
      <c r="AG13" s="4"/>
      <c r="AH13" s="7">
        <v>130000000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5" t="s">
        <v>377</v>
      </c>
      <c r="C14" s="5" t="s">
        <v>383</v>
      </c>
      <c r="D14" s="33" t="s">
        <v>72</v>
      </c>
      <c r="E14" s="33" t="s">
        <v>201</v>
      </c>
      <c r="F14" t="s">
        <v>405</v>
      </c>
      <c r="G14" t="s">
        <v>406</v>
      </c>
      <c r="H14" s="27" t="s">
        <v>114</v>
      </c>
      <c r="I14" s="2" t="s">
        <v>407</v>
      </c>
      <c r="J14" s="167" t="s">
        <v>78</v>
      </c>
      <c r="K14" s="33" t="s">
        <v>79</v>
      </c>
      <c r="L14" s="33" t="s">
        <v>79</v>
      </c>
      <c r="M14" s="109" t="s">
        <v>78</v>
      </c>
      <c r="N14" s="109" t="s">
        <v>78</v>
      </c>
      <c r="O14" s="7">
        <v>0</v>
      </c>
      <c r="P14" s="7">
        <v>0</v>
      </c>
      <c r="Q14" s="116">
        <v>0</v>
      </c>
      <c r="R14" s="109">
        <v>0</v>
      </c>
      <c r="S14" s="33" t="s">
        <v>90</v>
      </c>
      <c r="T14" s="33"/>
      <c r="U14" s="33"/>
      <c r="V14" s="33"/>
      <c r="W14" s="33"/>
      <c r="X14" s="33"/>
      <c r="Y14" s="4"/>
      <c r="Z14" s="33"/>
      <c r="AA14" s="32"/>
      <c r="AB14" s="63">
        <v>0</v>
      </c>
      <c r="AC14" s="28"/>
      <c r="AD14" s="4"/>
      <c r="AE14" s="63">
        <v>0</v>
      </c>
      <c r="AF14" s="28"/>
      <c r="AG14" s="4"/>
      <c r="AH14" s="7">
        <v>130000000</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
      <c r="C15" s="5"/>
      <c r="D15" s="33"/>
      <c r="E15" s="33"/>
      <c r="F15" s="54"/>
      <c r="G15" s="5"/>
      <c r="H15" s="27"/>
      <c r="I15" s="5"/>
      <c r="J15" s="167"/>
      <c r="K15" s="33"/>
      <c r="L15" s="33"/>
      <c r="M15" s="109"/>
      <c r="N15" s="109"/>
      <c r="O15" s="7"/>
      <c r="P15" s="7"/>
      <c r="Q15" s="116" t="s">
        <v>408</v>
      </c>
      <c r="R15" s="109"/>
      <c r="S15" s="33"/>
      <c r="T15" s="33"/>
      <c r="U15" s="33"/>
      <c r="V15" s="33"/>
      <c r="W15" s="33"/>
      <c r="X15" s="33"/>
      <c r="Y15" s="4"/>
      <c r="Z15" s="33"/>
      <c r="AA15" s="32"/>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5"/>
      <c r="C16" s="5"/>
      <c r="D16" s="33"/>
      <c r="E16" s="33"/>
      <c r="F16" s="54"/>
      <c r="G16" s="5"/>
      <c r="H16" s="27"/>
      <c r="I16" s="5"/>
      <c r="J16" s="167"/>
      <c r="K16" s="33"/>
      <c r="L16" s="33"/>
      <c r="M16" s="109"/>
      <c r="N16" s="109"/>
      <c r="O16" s="7"/>
      <c r="P16" s="7"/>
      <c r="Q16" s="116" t="s">
        <v>408</v>
      </c>
      <c r="R16" s="109"/>
      <c r="S16" s="33"/>
      <c r="T16" s="33"/>
      <c r="U16" s="33"/>
      <c r="V16" s="33"/>
      <c r="W16" s="33"/>
      <c r="X16" s="33"/>
      <c r="Y16" s="4"/>
      <c r="Z16" s="33"/>
      <c r="AA16" s="32"/>
      <c r="AB16" s="63"/>
      <c r="AC16" s="28"/>
      <c r="AD16" s="4"/>
      <c r="AE16" s="63"/>
      <c r="AF16" s="28"/>
      <c r="AG16" s="4"/>
      <c r="AH16" s="62"/>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x14ac:dyDescent="0.25">
      <c r="B17" s="5"/>
      <c r="C17" s="5"/>
      <c r="D17" s="33"/>
      <c r="E17" s="33"/>
      <c r="F17" s="54"/>
      <c r="G17" s="5"/>
      <c r="H17" s="27"/>
      <c r="I17" s="5"/>
      <c r="J17" s="167"/>
      <c r="K17" s="33"/>
      <c r="L17" s="33"/>
      <c r="M17" s="109"/>
      <c r="N17" s="109"/>
      <c r="O17" s="7"/>
      <c r="P17" s="7"/>
      <c r="Q17" s="116" t="s">
        <v>408</v>
      </c>
      <c r="R17" s="109"/>
      <c r="S17" s="33"/>
      <c r="T17" s="33"/>
      <c r="U17" s="33"/>
      <c r="V17" s="33"/>
      <c r="W17" s="33"/>
      <c r="X17" s="33"/>
      <c r="Y17" s="4"/>
      <c r="Z17" s="33"/>
      <c r="AA17" s="32"/>
      <c r="AB17" s="63"/>
      <c r="AC17" s="28"/>
      <c r="AD17" s="4"/>
      <c r="AE17" s="63"/>
      <c r="AF17" s="28"/>
      <c r="AG17" s="4"/>
      <c r="AH17" s="62"/>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5"/>
      <c r="C18" s="5"/>
      <c r="D18" s="33"/>
      <c r="E18" s="33"/>
      <c r="F18" s="54"/>
      <c r="G18" s="5"/>
      <c r="H18" s="27"/>
      <c r="I18" s="5"/>
      <c r="J18" s="167"/>
      <c r="K18" s="33"/>
      <c r="L18" s="33"/>
      <c r="M18" s="109"/>
      <c r="N18" s="109"/>
      <c r="O18" s="7"/>
      <c r="P18" s="7"/>
      <c r="Q18" s="116" t="s">
        <v>408</v>
      </c>
      <c r="R18" s="109"/>
      <c r="S18" s="33"/>
      <c r="T18" s="33"/>
      <c r="U18" s="33"/>
      <c r="V18" s="33"/>
      <c r="W18" s="33"/>
      <c r="X18" s="33"/>
      <c r="Y18" s="4"/>
      <c r="Z18" s="33"/>
      <c r="AA18" s="32"/>
      <c r="AB18" s="63"/>
      <c r="AC18" s="28"/>
      <c r="AD18" s="4"/>
      <c r="AE18" s="63"/>
      <c r="AF18" s="28"/>
      <c r="AG18" s="4"/>
      <c r="AH18" s="62"/>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5"/>
      <c r="C19" s="5"/>
      <c r="D19" s="33"/>
      <c r="E19" s="33"/>
      <c r="F19" s="54"/>
      <c r="G19" s="5"/>
      <c r="H19" s="27"/>
      <c r="I19" s="5"/>
      <c r="J19" s="167"/>
      <c r="K19" s="33"/>
      <c r="L19" s="33"/>
      <c r="M19" s="109"/>
      <c r="N19" s="109"/>
      <c r="O19" s="7"/>
      <c r="P19" s="7"/>
      <c r="Q19" s="116" t="s">
        <v>408</v>
      </c>
      <c r="R19" s="109"/>
      <c r="S19" s="33"/>
      <c r="T19" s="33"/>
      <c r="U19" s="33"/>
      <c r="V19" s="33"/>
      <c r="W19" s="33"/>
      <c r="X19" s="33"/>
      <c r="Y19" s="4"/>
      <c r="Z19" s="33"/>
      <c r="AA19" s="32"/>
      <c r="AB19" s="63"/>
      <c r="AC19" s="28"/>
      <c r="AD19" s="4"/>
      <c r="AE19" s="63"/>
      <c r="AF19" s="28"/>
      <c r="AG19" s="4"/>
      <c r="AH19" s="62"/>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x14ac:dyDescent="0.25">
      <c r="B20" s="5"/>
      <c r="C20" s="5"/>
      <c r="D20" s="33"/>
      <c r="E20" s="33"/>
      <c r="F20" s="54"/>
      <c r="G20" s="5"/>
      <c r="H20" s="27"/>
      <c r="I20" s="5"/>
      <c r="J20" s="167"/>
      <c r="K20" s="33"/>
      <c r="L20" s="33"/>
      <c r="M20" s="109"/>
      <c r="N20" s="109"/>
      <c r="O20" s="7"/>
      <c r="P20" s="7"/>
      <c r="Q20" s="116" t="s">
        <v>408</v>
      </c>
      <c r="R20" s="109"/>
      <c r="S20" s="33"/>
      <c r="T20" s="33"/>
      <c r="U20" s="33"/>
      <c r="V20" s="33"/>
      <c r="W20" s="33"/>
      <c r="X20" s="33"/>
      <c r="Y20" s="4"/>
      <c r="Z20" s="33"/>
      <c r="AA20" s="32"/>
      <c r="AB20" s="63"/>
      <c r="AC20" s="28"/>
      <c r="AD20" s="4"/>
      <c r="AE20" s="63"/>
      <c r="AF20" s="28"/>
      <c r="AG20" s="4"/>
      <c r="AH20" s="62"/>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sheetData>
  <mergeCells count="5">
    <mergeCell ref="B4:I4"/>
    <mergeCell ref="AB3:AI3"/>
    <mergeCell ref="AJ3:AU3"/>
    <mergeCell ref="AV3:BN3"/>
    <mergeCell ref="J4:R4"/>
  </mergeCells>
  <dataValidations count="13">
    <dataValidation type="list" allowBlank="1" showInputMessage="1" showErrorMessage="1" sqref="BH6:BH20" xr:uid="{00000000-0002-0000-0200-000000000000}">
      <formula1>"SI,NO"</formula1>
    </dataValidation>
    <dataValidation type="list" allowBlank="1" showInputMessage="1" showErrorMessage="1" sqref="AM6:AM20 AI6:AI20" xr:uid="{00000000-0002-0000-0200-000001000000}">
      <formula1>"ESTRUCTURACIÓN, PROCESO DE SELECCIÓN, EJECUCIÓN, TERMINADO"</formula1>
    </dataValidation>
    <dataValidation type="list" allowBlank="1" showInputMessage="1" showErrorMessage="1" sqref="Z6:Z20" xr:uid="{00000000-0002-0000-0200-000002000000}">
      <formula1>"FERRETERIA Y TODEROS, REGIONAL (TRASLADO), SEDE NACIONAL, FINDETER, NO REQUIERE, NO PRIORIZADA"</formula1>
    </dataValidation>
    <dataValidation type="list" allowBlank="1" showInputMessage="1" showErrorMessage="1" sqref="U6:V20" xr:uid="{00000000-0002-0000-02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20 K6:L20" xr:uid="{00000000-0002-0000-0200-000004000000}">
      <formula1>"SI, NO"</formula1>
    </dataValidation>
    <dataValidation type="list" allowBlank="1" showInputMessage="1" showErrorMessage="1" sqref="BL6:BL20 BB6:BB20 W6:X20" xr:uid="{00000000-0002-0000-0200-000005000000}">
      <formula1>"SI, NO, NO APLICA"</formula1>
    </dataValidation>
    <dataValidation type="list" allowBlank="1" showInputMessage="1" showErrorMessage="1" sqref="T6:T20" xr:uid="{00000000-0002-0000-0200-000006000000}">
      <formula1>"BAJO, MEDIO, ALTO"</formula1>
    </dataValidation>
    <dataValidation type="list" allowBlank="1" showInputMessage="1" showErrorMessage="1" sqref="H6:H20" xr:uid="{00000000-0002-0000-0200-000007000000}">
      <formula1>"PROPIA, ARRIENDO, COMODATO"</formula1>
    </dataValidation>
    <dataValidation type="list" allowBlank="1" showInputMessage="1" showErrorMessage="1" sqref="D6:D20" xr:uid="{00000000-0002-0000-0200-000008000000}">
      <formula1>"SRPA, PRIMERA INFANCIA, SEDES ADMINISTRATIVAS,ADOLESCENCIA Y JUVENTUD"</formula1>
    </dataValidation>
    <dataValidation type="list" allowBlank="1" showInputMessage="1" showErrorMessage="1" sqref="E6:E20" xr:uid="{00000000-0002-0000-0200-000009000000}">
      <formula1>"CDI, HI, CAE, CIP, CETRA, INTERNADO RAJ, CASAS POSTINSTITUCIONALES, CZ, REGIONAL, UNIDAD DE SERVICIO, CASA ATRAPASUEÑOS"</formula1>
    </dataValidation>
    <dataValidation type="list" allowBlank="1" showInputMessage="1" showErrorMessage="1" sqref="M6:M20" xr:uid="{00000000-0002-0000-0200-00000A000000}">
      <formula1>"ARRIENDO, ADECUACIÓN, NO APLICA"</formula1>
    </dataValidation>
    <dataValidation type="list" allowBlank="1" showInputMessage="1" showErrorMessage="1" sqref="J6:J20" xr:uid="{00000000-0002-0000-0200-00000B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N6:N20" xr:uid="{00000000-0002-0000-0200-00000C000000}">
      <formula1>"NO APLICA, BUSQUEDA INMUEBLE, VISITA, CONCEPTO, MESA TECNICA, REMISIÓN SG, RECURSO TRASLADADO"</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BP91"/>
  <sheetViews>
    <sheetView topLeftCell="B1" zoomScale="70" zoomScaleNormal="90" workbookViewId="0">
      <pane xSplit="5" topLeftCell="G1" activePane="topRight" state="frozen"/>
      <selection pane="topRight" activeCell="I1" sqref="I1"/>
    </sheetView>
  </sheetViews>
  <sheetFormatPr baseColWidth="10" defaultColWidth="11.28515625" defaultRowHeight="15" customHeight="1" x14ac:dyDescent="0.25"/>
  <cols>
    <col min="1" max="1" width="3" customWidth="1"/>
    <col min="2" max="2" width="10" style="2" customWidth="1"/>
    <col min="3" max="3" width="12.28515625" style="2" customWidth="1"/>
    <col min="4" max="4" width="25.28515625" style="2" customWidth="1"/>
    <col min="5" max="5" width="17.7109375" style="2" customWidth="1"/>
    <col min="6" max="6" width="28" style="2" customWidth="1"/>
    <col min="7" max="7" width="16.7109375" style="2" customWidth="1"/>
    <col min="8" max="8" width="21.28515625" style="2" customWidth="1"/>
    <col min="9" max="9" width="17.28515625" style="2" customWidth="1"/>
    <col min="10" max="10" width="30.28515625" style="2" customWidth="1"/>
    <col min="11" max="11" width="14.7109375" style="2" customWidth="1"/>
    <col min="12" max="12" width="21.28515625" style="2" customWidth="1"/>
    <col min="13" max="13" width="14.7109375" style="2" customWidth="1"/>
    <col min="14" max="14" width="14.7109375" style="57" customWidth="1"/>
    <col min="15" max="16" width="30.28515625" style="2" customWidth="1"/>
    <col min="17" max="17" width="16.7109375" style="2" customWidth="1"/>
    <col min="18" max="18" width="19.28515625" style="2" customWidth="1"/>
    <col min="19" max="19" width="30.28515625" style="2" customWidth="1"/>
    <col min="20" max="24" width="26.28515625" customWidth="1"/>
    <col min="25"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255"/>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168" t="s">
        <v>2843</v>
      </c>
      <c r="C6" s="168" t="s">
        <v>2844</v>
      </c>
      <c r="D6" s="97" t="s">
        <v>85</v>
      </c>
      <c r="E6" s="97" t="s">
        <v>86</v>
      </c>
      <c r="F6" s="168" t="s">
        <v>2845</v>
      </c>
      <c r="G6" s="168" t="s">
        <v>2846</v>
      </c>
      <c r="H6" s="97" t="s">
        <v>76</v>
      </c>
      <c r="I6" s="169" t="s">
        <v>2847</v>
      </c>
      <c r="J6" s="167" t="s">
        <v>133</v>
      </c>
      <c r="K6" s="33" t="s">
        <v>90</v>
      </c>
      <c r="L6" s="33" t="s">
        <v>79</v>
      </c>
      <c r="M6" s="109" t="s">
        <v>96</v>
      </c>
      <c r="N6" s="362" t="s">
        <v>424</v>
      </c>
      <c r="O6" s="109">
        <v>29029950</v>
      </c>
      <c r="P6" s="109">
        <v>875387955</v>
      </c>
      <c r="Q6" s="116">
        <v>0</v>
      </c>
      <c r="R6" s="109">
        <v>0</v>
      </c>
      <c r="S6" s="97" t="s">
        <v>90</v>
      </c>
      <c r="T6" s="97" t="s">
        <v>80</v>
      </c>
      <c r="U6" s="97" t="s">
        <v>98</v>
      </c>
      <c r="V6" s="97" t="s">
        <v>81</v>
      </c>
      <c r="W6" s="97" t="s">
        <v>79</v>
      </c>
      <c r="X6" s="97" t="s">
        <v>79</v>
      </c>
      <c r="Y6" s="164"/>
      <c r="Z6" s="97" t="s">
        <v>83</v>
      </c>
      <c r="AA6" s="110" t="s">
        <v>2848</v>
      </c>
      <c r="AB6" s="400">
        <v>241379614.56999999</v>
      </c>
      <c r="AC6" s="399">
        <v>2448</v>
      </c>
      <c r="AD6" s="113">
        <v>45454</v>
      </c>
      <c r="AE6" s="400">
        <v>48275922.909999996</v>
      </c>
      <c r="AF6" s="399">
        <v>2448</v>
      </c>
      <c r="AG6" s="113">
        <v>45454</v>
      </c>
      <c r="AH6" s="109">
        <f t="shared" ref="AH6:AH21" si="0">+AB6+AE6</f>
        <v>289655537.48000002</v>
      </c>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t="s">
        <v>2849</v>
      </c>
    </row>
    <row r="7" spans="2:68" s="121" customFormat="1" ht="60" x14ac:dyDescent="0.25">
      <c r="B7" s="168" t="s">
        <v>2843</v>
      </c>
      <c r="C7" s="168" t="s">
        <v>2844</v>
      </c>
      <c r="D7" s="97" t="s">
        <v>85</v>
      </c>
      <c r="E7" s="97" t="s">
        <v>93</v>
      </c>
      <c r="F7" s="168" t="s">
        <v>2850</v>
      </c>
      <c r="G7" s="168" t="s">
        <v>2846</v>
      </c>
      <c r="H7" s="97" t="s">
        <v>76</v>
      </c>
      <c r="I7" s="169" t="s">
        <v>2847</v>
      </c>
      <c r="J7" s="167" t="s">
        <v>183</v>
      </c>
      <c r="K7" s="33" t="s">
        <v>90</v>
      </c>
      <c r="L7" s="33" t="s">
        <v>79</v>
      </c>
      <c r="M7" s="109" t="s">
        <v>96</v>
      </c>
      <c r="N7" s="362" t="s">
        <v>424</v>
      </c>
      <c r="O7" s="109">
        <v>20500000</v>
      </c>
      <c r="P7" s="109">
        <v>446337416</v>
      </c>
      <c r="Q7" s="116">
        <v>0</v>
      </c>
      <c r="R7" s="109">
        <v>0</v>
      </c>
      <c r="S7" s="97" t="s">
        <v>90</v>
      </c>
      <c r="T7" s="97" t="s">
        <v>80</v>
      </c>
      <c r="U7" s="97" t="s">
        <v>98</v>
      </c>
      <c r="V7" s="97" t="s">
        <v>81</v>
      </c>
      <c r="W7" s="97" t="s">
        <v>79</v>
      </c>
      <c r="X7" s="97" t="s">
        <v>79</v>
      </c>
      <c r="Y7" s="164"/>
      <c r="Z7" s="97" t="s">
        <v>83</v>
      </c>
      <c r="AA7" s="110" t="s">
        <v>2848</v>
      </c>
      <c r="AB7" s="111">
        <v>166253237.81999999</v>
      </c>
      <c r="AC7" s="399">
        <v>2448</v>
      </c>
      <c r="AD7" s="113">
        <v>45454</v>
      </c>
      <c r="AE7" s="400">
        <v>33250647.559999999</v>
      </c>
      <c r="AF7" s="399">
        <v>2448</v>
      </c>
      <c r="AG7" s="113">
        <v>45454</v>
      </c>
      <c r="AH7" s="109">
        <f t="shared" si="0"/>
        <v>199503885.38</v>
      </c>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t="s">
        <v>2851</v>
      </c>
    </row>
    <row r="8" spans="2:68" s="121" customFormat="1" ht="135" x14ac:dyDescent="0.25">
      <c r="B8" s="168" t="s">
        <v>2843</v>
      </c>
      <c r="C8" s="168" t="s">
        <v>2843</v>
      </c>
      <c r="D8" s="97" t="s">
        <v>85</v>
      </c>
      <c r="E8" s="97" t="s">
        <v>93</v>
      </c>
      <c r="F8" s="168" t="s">
        <v>2852</v>
      </c>
      <c r="G8" s="168" t="s">
        <v>2853</v>
      </c>
      <c r="H8" s="97" t="s">
        <v>76</v>
      </c>
      <c r="I8" s="169" t="s">
        <v>2854</v>
      </c>
      <c r="J8" s="167" t="s">
        <v>133</v>
      </c>
      <c r="K8" s="33" t="s">
        <v>90</v>
      </c>
      <c r="L8" s="33" t="s">
        <v>79</v>
      </c>
      <c r="M8" s="109" t="s">
        <v>96</v>
      </c>
      <c r="N8" s="398" t="s">
        <v>78</v>
      </c>
      <c r="O8" s="109">
        <v>11158238</v>
      </c>
      <c r="P8" s="109">
        <v>384341741</v>
      </c>
      <c r="Q8" s="116">
        <v>0</v>
      </c>
      <c r="R8" s="109">
        <v>0</v>
      </c>
      <c r="S8" s="97" t="s">
        <v>90</v>
      </c>
      <c r="T8" s="97"/>
      <c r="U8" s="97"/>
      <c r="V8" s="97"/>
      <c r="W8" s="97" t="s">
        <v>79</v>
      </c>
      <c r="X8" s="97" t="s">
        <v>79</v>
      </c>
      <c r="Y8" s="164"/>
      <c r="Z8" s="97"/>
      <c r="AA8" s="110"/>
      <c r="AB8" s="111">
        <v>0</v>
      </c>
      <c r="AC8" s="399"/>
      <c r="AD8" s="113"/>
      <c r="AE8" s="111">
        <v>0</v>
      </c>
      <c r="AF8" s="112"/>
      <c r="AG8" s="113"/>
      <c r="AH8" s="109">
        <f t="shared" si="0"/>
        <v>0</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t="s">
        <v>2855</v>
      </c>
    </row>
    <row r="9" spans="2:68" s="121" customFormat="1" ht="30" x14ac:dyDescent="0.25">
      <c r="B9" s="96" t="s">
        <v>2843</v>
      </c>
      <c r="C9" s="96" t="s">
        <v>2844</v>
      </c>
      <c r="D9" s="97" t="s">
        <v>72</v>
      </c>
      <c r="E9" s="97" t="s">
        <v>73</v>
      </c>
      <c r="F9" s="325" t="s">
        <v>2856</v>
      </c>
      <c r="G9" s="96" t="s">
        <v>2857</v>
      </c>
      <c r="H9" s="97" t="s">
        <v>76</v>
      </c>
      <c r="I9" s="98" t="s">
        <v>2858</v>
      </c>
      <c r="J9" s="167" t="s">
        <v>78</v>
      </c>
      <c r="K9" s="33" t="s">
        <v>79</v>
      </c>
      <c r="L9" s="33" t="s">
        <v>79</v>
      </c>
      <c r="M9" s="109" t="s">
        <v>78</v>
      </c>
      <c r="N9" s="362" t="s">
        <v>78</v>
      </c>
      <c r="O9" s="109">
        <v>0</v>
      </c>
      <c r="P9" s="109">
        <v>0</v>
      </c>
      <c r="Q9" s="116">
        <v>0</v>
      </c>
      <c r="R9" s="109">
        <v>0</v>
      </c>
      <c r="S9" s="97" t="s">
        <v>90</v>
      </c>
      <c r="T9" s="97" t="s">
        <v>91</v>
      </c>
      <c r="U9" s="97" t="s">
        <v>81</v>
      </c>
      <c r="V9" s="97" t="s">
        <v>98</v>
      </c>
      <c r="W9" s="97" t="s">
        <v>78</v>
      </c>
      <c r="X9" s="97" t="s">
        <v>78</v>
      </c>
      <c r="Y9" s="164"/>
      <c r="Z9" s="97" t="s">
        <v>137</v>
      </c>
      <c r="AA9" s="110"/>
      <c r="AB9" s="111">
        <v>0</v>
      </c>
      <c r="AC9" s="399"/>
      <c r="AD9" s="113"/>
      <c r="AE9" s="111">
        <v>0</v>
      </c>
      <c r="AF9" s="399"/>
      <c r="AG9" s="113"/>
      <c r="AH9" s="109">
        <f t="shared" si="0"/>
        <v>0</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x14ac:dyDescent="0.25">
      <c r="B10" s="96" t="s">
        <v>2843</v>
      </c>
      <c r="C10" s="96" t="s">
        <v>2859</v>
      </c>
      <c r="D10" s="97" t="s">
        <v>72</v>
      </c>
      <c r="E10" s="97" t="s">
        <v>201</v>
      </c>
      <c r="F10" s="325" t="s">
        <v>2860</v>
      </c>
      <c r="G10" s="96" t="s">
        <v>2861</v>
      </c>
      <c r="H10" s="97" t="s">
        <v>76</v>
      </c>
      <c r="I10" s="98" t="s">
        <v>2862</v>
      </c>
      <c r="J10" s="167" t="s">
        <v>78</v>
      </c>
      <c r="K10" s="33" t="s">
        <v>79</v>
      </c>
      <c r="L10" s="33" t="s">
        <v>79</v>
      </c>
      <c r="M10" s="109" t="s">
        <v>78</v>
      </c>
      <c r="N10" s="362" t="s">
        <v>78</v>
      </c>
      <c r="O10" s="109">
        <v>0</v>
      </c>
      <c r="P10" s="109">
        <v>0</v>
      </c>
      <c r="Q10" s="116">
        <v>0</v>
      </c>
      <c r="R10" s="109">
        <v>0</v>
      </c>
      <c r="S10" s="97" t="s">
        <v>90</v>
      </c>
      <c r="T10" s="97"/>
      <c r="U10" s="97"/>
      <c r="V10" s="97"/>
      <c r="W10" s="97" t="s">
        <v>78</v>
      </c>
      <c r="X10" s="97" t="s">
        <v>78</v>
      </c>
      <c r="Y10" s="164"/>
      <c r="Z10" s="97" t="s">
        <v>137</v>
      </c>
      <c r="AA10" s="110"/>
      <c r="AB10" s="111">
        <v>0</v>
      </c>
      <c r="AC10" s="399"/>
      <c r="AD10" s="113"/>
      <c r="AE10" s="111">
        <v>0</v>
      </c>
      <c r="AF10" s="399"/>
      <c r="AG10" s="113"/>
      <c r="AH10" s="109">
        <f t="shared" si="0"/>
        <v>0</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30" x14ac:dyDescent="0.25">
      <c r="B11" s="96" t="s">
        <v>2843</v>
      </c>
      <c r="C11" s="96" t="s">
        <v>2863</v>
      </c>
      <c r="D11" s="97" t="s">
        <v>72</v>
      </c>
      <c r="E11" s="97" t="s">
        <v>201</v>
      </c>
      <c r="F11" s="325" t="s">
        <v>2864</v>
      </c>
      <c r="G11" s="96" t="s">
        <v>2865</v>
      </c>
      <c r="H11" s="97" t="s">
        <v>76</v>
      </c>
      <c r="I11" s="98" t="s">
        <v>2866</v>
      </c>
      <c r="J11" s="167" t="s">
        <v>78</v>
      </c>
      <c r="K11" s="33" t="s">
        <v>79</v>
      </c>
      <c r="L11" s="33" t="s">
        <v>79</v>
      </c>
      <c r="M11" s="109" t="s">
        <v>78</v>
      </c>
      <c r="N11" s="362" t="s">
        <v>78</v>
      </c>
      <c r="O11" s="109">
        <v>0</v>
      </c>
      <c r="P11" s="109">
        <v>0</v>
      </c>
      <c r="Q11" s="116">
        <v>0</v>
      </c>
      <c r="R11" s="109">
        <v>0</v>
      </c>
      <c r="S11" s="97" t="s">
        <v>90</v>
      </c>
      <c r="T11" s="97" t="s">
        <v>91</v>
      </c>
      <c r="U11" s="97" t="s">
        <v>81</v>
      </c>
      <c r="V11" s="97" t="s">
        <v>98</v>
      </c>
      <c r="W11" s="97" t="s">
        <v>78</v>
      </c>
      <c r="X11" s="97" t="s">
        <v>78</v>
      </c>
      <c r="Y11" s="164"/>
      <c r="Z11" s="97" t="s">
        <v>137</v>
      </c>
      <c r="AA11" s="110"/>
      <c r="AB11" s="111">
        <v>0</v>
      </c>
      <c r="AC11" s="399"/>
      <c r="AD11" s="113"/>
      <c r="AE11" s="111">
        <v>0</v>
      </c>
      <c r="AF11" s="399"/>
      <c r="AG11" s="113"/>
      <c r="AH11" s="109">
        <f t="shared" si="0"/>
        <v>0</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30" x14ac:dyDescent="0.25">
      <c r="B12" s="96" t="s">
        <v>2843</v>
      </c>
      <c r="C12" s="96" t="s">
        <v>2867</v>
      </c>
      <c r="D12" s="97" t="s">
        <v>72</v>
      </c>
      <c r="E12" s="97" t="s">
        <v>201</v>
      </c>
      <c r="F12" s="325" t="s">
        <v>2867</v>
      </c>
      <c r="G12" s="96" t="s">
        <v>2868</v>
      </c>
      <c r="H12" s="97" t="s">
        <v>76</v>
      </c>
      <c r="I12" s="98" t="s">
        <v>2869</v>
      </c>
      <c r="J12" s="167" t="s">
        <v>78</v>
      </c>
      <c r="K12" s="33" t="s">
        <v>79</v>
      </c>
      <c r="L12" s="33" t="s">
        <v>79</v>
      </c>
      <c r="M12" s="109" t="s">
        <v>78</v>
      </c>
      <c r="N12" s="362" t="s">
        <v>78</v>
      </c>
      <c r="O12" s="109">
        <v>0</v>
      </c>
      <c r="P12" s="109">
        <v>0</v>
      </c>
      <c r="Q12" s="116">
        <v>0</v>
      </c>
      <c r="R12" s="109">
        <v>0</v>
      </c>
      <c r="S12" s="97" t="s">
        <v>90</v>
      </c>
      <c r="T12" s="97" t="s">
        <v>80</v>
      </c>
      <c r="U12" s="97" t="s">
        <v>81</v>
      </c>
      <c r="V12" s="97" t="s">
        <v>98</v>
      </c>
      <c r="W12" s="97" t="s">
        <v>78</v>
      </c>
      <c r="X12" s="97" t="s">
        <v>78</v>
      </c>
      <c r="Y12" s="164"/>
      <c r="Z12" s="97" t="s">
        <v>83</v>
      </c>
      <c r="AA12" s="110" t="s">
        <v>2848</v>
      </c>
      <c r="AB12" s="111">
        <v>414843203.63999999</v>
      </c>
      <c r="AC12" s="399">
        <v>2786</v>
      </c>
      <c r="AD12" s="113">
        <v>45468</v>
      </c>
      <c r="AE12" s="400">
        <v>82968640.730000004</v>
      </c>
      <c r="AF12" s="399">
        <v>2786</v>
      </c>
      <c r="AG12" s="113">
        <v>45468</v>
      </c>
      <c r="AH12" s="109">
        <f t="shared" si="0"/>
        <v>497811844.37</v>
      </c>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30" x14ac:dyDescent="0.25">
      <c r="B13" s="96" t="s">
        <v>2843</v>
      </c>
      <c r="C13" s="96" t="s">
        <v>2844</v>
      </c>
      <c r="D13" s="97" t="s">
        <v>72</v>
      </c>
      <c r="E13" s="97" t="s">
        <v>201</v>
      </c>
      <c r="F13" s="325" t="s">
        <v>2870</v>
      </c>
      <c r="G13" s="96" t="s">
        <v>2871</v>
      </c>
      <c r="H13" s="97" t="s">
        <v>76</v>
      </c>
      <c r="I13" s="98" t="s">
        <v>2872</v>
      </c>
      <c r="J13" s="167" t="s">
        <v>78</v>
      </c>
      <c r="K13" s="33" t="s">
        <v>79</v>
      </c>
      <c r="L13" s="33" t="s">
        <v>79</v>
      </c>
      <c r="M13" s="109" t="s">
        <v>78</v>
      </c>
      <c r="N13" s="362" t="s">
        <v>78</v>
      </c>
      <c r="O13" s="109">
        <v>0</v>
      </c>
      <c r="P13" s="109">
        <v>0</v>
      </c>
      <c r="Q13" s="116">
        <v>0</v>
      </c>
      <c r="R13" s="109">
        <v>0</v>
      </c>
      <c r="S13" s="97" t="s">
        <v>90</v>
      </c>
      <c r="T13" s="97" t="s">
        <v>91</v>
      </c>
      <c r="U13" s="97" t="s">
        <v>81</v>
      </c>
      <c r="V13" s="97" t="s">
        <v>98</v>
      </c>
      <c r="W13" s="97" t="s">
        <v>78</v>
      </c>
      <c r="X13" s="97" t="s">
        <v>78</v>
      </c>
      <c r="Y13" s="164"/>
      <c r="Z13" s="97" t="s">
        <v>137</v>
      </c>
      <c r="AA13" s="110"/>
      <c r="AB13" s="111">
        <v>0</v>
      </c>
      <c r="AC13" s="399"/>
      <c r="AD13" s="113"/>
      <c r="AE13" s="111">
        <v>0</v>
      </c>
      <c r="AF13" s="399"/>
      <c r="AG13" s="113"/>
      <c r="AH13" s="109">
        <f t="shared" si="0"/>
        <v>0</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30" x14ac:dyDescent="0.25">
      <c r="B14" s="96" t="s">
        <v>2843</v>
      </c>
      <c r="C14" s="96" t="s">
        <v>2844</v>
      </c>
      <c r="D14" s="97" t="s">
        <v>72</v>
      </c>
      <c r="E14" s="97" t="s">
        <v>201</v>
      </c>
      <c r="F14" s="325" t="s">
        <v>2873</v>
      </c>
      <c r="G14" s="96" t="s">
        <v>2874</v>
      </c>
      <c r="H14" s="97" t="s">
        <v>76</v>
      </c>
      <c r="I14" s="98" t="s">
        <v>2875</v>
      </c>
      <c r="J14" s="167" t="s">
        <v>78</v>
      </c>
      <c r="K14" s="33" t="s">
        <v>79</v>
      </c>
      <c r="L14" s="33" t="s">
        <v>79</v>
      </c>
      <c r="M14" s="109" t="s">
        <v>78</v>
      </c>
      <c r="N14" s="362" t="s">
        <v>78</v>
      </c>
      <c r="O14" s="109">
        <v>0</v>
      </c>
      <c r="P14" s="109">
        <v>0</v>
      </c>
      <c r="Q14" s="116">
        <v>0</v>
      </c>
      <c r="R14" s="109">
        <v>0</v>
      </c>
      <c r="S14" s="97" t="s">
        <v>90</v>
      </c>
      <c r="T14" s="97" t="s">
        <v>91</v>
      </c>
      <c r="U14" s="97" t="s">
        <v>81</v>
      </c>
      <c r="V14" s="97" t="s">
        <v>98</v>
      </c>
      <c r="W14" s="97" t="s">
        <v>78</v>
      </c>
      <c r="X14" s="97" t="s">
        <v>78</v>
      </c>
      <c r="Y14" s="164"/>
      <c r="Z14" s="97" t="s">
        <v>137</v>
      </c>
      <c r="AA14" s="110"/>
      <c r="AB14" s="111">
        <v>0</v>
      </c>
      <c r="AC14" s="399"/>
      <c r="AD14" s="113"/>
      <c r="AE14" s="111">
        <v>0</v>
      </c>
      <c r="AF14" s="399"/>
      <c r="AG14" s="113"/>
      <c r="AH14" s="109">
        <f t="shared" si="0"/>
        <v>0</v>
      </c>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30" x14ac:dyDescent="0.25">
      <c r="B15" s="96" t="s">
        <v>2843</v>
      </c>
      <c r="C15" s="96" t="s">
        <v>2876</v>
      </c>
      <c r="D15" s="97" t="s">
        <v>72</v>
      </c>
      <c r="E15" s="97" t="s">
        <v>73</v>
      </c>
      <c r="F15" s="325" t="s">
        <v>2877</v>
      </c>
      <c r="G15" s="96" t="s">
        <v>2878</v>
      </c>
      <c r="H15" s="97" t="s">
        <v>76</v>
      </c>
      <c r="I15" s="98" t="s">
        <v>2879</v>
      </c>
      <c r="J15" s="167" t="s">
        <v>78</v>
      </c>
      <c r="K15" s="33" t="s">
        <v>79</v>
      </c>
      <c r="L15" s="33" t="s">
        <v>79</v>
      </c>
      <c r="M15" s="109" t="s">
        <v>78</v>
      </c>
      <c r="N15" s="362" t="s">
        <v>78</v>
      </c>
      <c r="O15" s="109">
        <v>0</v>
      </c>
      <c r="P15" s="109">
        <v>0</v>
      </c>
      <c r="Q15" s="116">
        <v>0</v>
      </c>
      <c r="R15" s="109">
        <v>0</v>
      </c>
      <c r="S15" s="97" t="s">
        <v>90</v>
      </c>
      <c r="T15" s="97" t="s">
        <v>91</v>
      </c>
      <c r="U15" s="97" t="s">
        <v>81</v>
      </c>
      <c r="V15" s="97" t="s">
        <v>98</v>
      </c>
      <c r="W15" s="97" t="s">
        <v>78</v>
      </c>
      <c r="X15" s="97" t="s">
        <v>78</v>
      </c>
      <c r="Y15" s="164"/>
      <c r="Z15" s="97" t="s">
        <v>137</v>
      </c>
      <c r="AA15" s="110"/>
      <c r="AB15" s="111">
        <v>0</v>
      </c>
      <c r="AC15" s="399"/>
      <c r="AD15" s="113"/>
      <c r="AE15" s="111">
        <v>0</v>
      </c>
      <c r="AF15" s="399"/>
      <c r="AG15" s="113"/>
      <c r="AH15" s="109">
        <f t="shared" si="0"/>
        <v>0</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30" x14ac:dyDescent="0.25">
      <c r="B16" s="96" t="s">
        <v>2843</v>
      </c>
      <c r="C16" s="96" t="s">
        <v>2880</v>
      </c>
      <c r="D16" s="97" t="s">
        <v>72</v>
      </c>
      <c r="E16" s="97" t="s">
        <v>201</v>
      </c>
      <c r="F16" s="325" t="s">
        <v>2881</v>
      </c>
      <c r="G16" s="96" t="s">
        <v>2882</v>
      </c>
      <c r="H16" s="97" t="s">
        <v>76</v>
      </c>
      <c r="I16" s="98" t="s">
        <v>2883</v>
      </c>
      <c r="J16" s="167" t="s">
        <v>78</v>
      </c>
      <c r="K16" s="33" t="s">
        <v>79</v>
      </c>
      <c r="L16" s="33" t="s">
        <v>79</v>
      </c>
      <c r="M16" s="109" t="s">
        <v>78</v>
      </c>
      <c r="N16" s="362" t="s">
        <v>78</v>
      </c>
      <c r="O16" s="109">
        <v>0</v>
      </c>
      <c r="P16" s="109">
        <v>0</v>
      </c>
      <c r="Q16" s="116">
        <v>0</v>
      </c>
      <c r="R16" s="109">
        <v>0</v>
      </c>
      <c r="S16" s="97" t="s">
        <v>90</v>
      </c>
      <c r="T16" s="97" t="s">
        <v>80</v>
      </c>
      <c r="U16" s="97" t="s">
        <v>81</v>
      </c>
      <c r="V16" s="97" t="s">
        <v>98</v>
      </c>
      <c r="W16" s="97" t="s">
        <v>78</v>
      </c>
      <c r="X16" s="97" t="s">
        <v>78</v>
      </c>
      <c r="Y16" s="164"/>
      <c r="Z16" s="97" t="s">
        <v>83</v>
      </c>
      <c r="AA16" s="110" t="s">
        <v>2848</v>
      </c>
      <c r="AB16" s="111">
        <v>236569707.44</v>
      </c>
      <c r="AC16" s="399">
        <v>2786</v>
      </c>
      <c r="AD16" s="113">
        <v>45468</v>
      </c>
      <c r="AE16" s="111">
        <v>47313941.490000002</v>
      </c>
      <c r="AF16" s="399">
        <v>2786</v>
      </c>
      <c r="AG16" s="113">
        <v>45468</v>
      </c>
      <c r="AH16" s="109">
        <f t="shared" si="0"/>
        <v>283883648.93000001</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30" x14ac:dyDescent="0.25">
      <c r="B17" s="96" t="s">
        <v>2843</v>
      </c>
      <c r="C17" s="96" t="s">
        <v>2859</v>
      </c>
      <c r="D17" s="97" t="s">
        <v>72</v>
      </c>
      <c r="E17" s="97" t="s">
        <v>73</v>
      </c>
      <c r="F17" s="325" t="s">
        <v>2884</v>
      </c>
      <c r="G17" s="96" t="s">
        <v>2885</v>
      </c>
      <c r="H17" s="97" t="s">
        <v>76</v>
      </c>
      <c r="I17" s="98" t="s">
        <v>2886</v>
      </c>
      <c r="J17" s="167" t="s">
        <v>78</v>
      </c>
      <c r="K17" s="33" t="s">
        <v>79</v>
      </c>
      <c r="L17" s="33" t="s">
        <v>79</v>
      </c>
      <c r="M17" s="109" t="s">
        <v>78</v>
      </c>
      <c r="N17" s="362" t="s">
        <v>78</v>
      </c>
      <c r="O17" s="109">
        <v>0</v>
      </c>
      <c r="P17" s="109">
        <v>0</v>
      </c>
      <c r="Q17" s="116">
        <v>0</v>
      </c>
      <c r="R17" s="109">
        <v>0</v>
      </c>
      <c r="S17" s="97" t="s">
        <v>90</v>
      </c>
      <c r="T17" s="97" t="s">
        <v>91</v>
      </c>
      <c r="U17" s="97" t="s">
        <v>81</v>
      </c>
      <c r="V17" s="97" t="s">
        <v>98</v>
      </c>
      <c r="W17" s="97" t="s">
        <v>78</v>
      </c>
      <c r="X17" s="97" t="s">
        <v>78</v>
      </c>
      <c r="Y17" s="164"/>
      <c r="Z17" s="97" t="s">
        <v>137</v>
      </c>
      <c r="AA17" s="110"/>
      <c r="AB17" s="111">
        <v>0</v>
      </c>
      <c r="AC17" s="399"/>
      <c r="AD17" s="113"/>
      <c r="AE17" s="111">
        <v>0</v>
      </c>
      <c r="AF17" s="399"/>
      <c r="AG17" s="113"/>
      <c r="AH17" s="109">
        <f t="shared" si="0"/>
        <v>0</v>
      </c>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x14ac:dyDescent="0.25">
      <c r="B18" s="165" t="s">
        <v>2843</v>
      </c>
      <c r="C18" s="165" t="s">
        <v>2844</v>
      </c>
      <c r="D18" s="97" t="s">
        <v>85</v>
      </c>
      <c r="E18" s="97" t="s">
        <v>93</v>
      </c>
      <c r="F18" s="165" t="s">
        <v>2887</v>
      </c>
      <c r="G18" s="96"/>
      <c r="H18" s="97" t="s">
        <v>96</v>
      </c>
      <c r="I18" s="98"/>
      <c r="J18" s="167" t="s">
        <v>78</v>
      </c>
      <c r="K18" s="33" t="s">
        <v>79</v>
      </c>
      <c r="L18" s="33" t="s">
        <v>79</v>
      </c>
      <c r="M18" s="109" t="s">
        <v>78</v>
      </c>
      <c r="N18" s="362" t="s">
        <v>78</v>
      </c>
      <c r="O18" s="109">
        <v>0</v>
      </c>
      <c r="P18" s="109">
        <v>0</v>
      </c>
      <c r="Q18" s="397">
        <v>0</v>
      </c>
      <c r="R18" s="109">
        <v>0</v>
      </c>
      <c r="S18" s="97" t="s">
        <v>90</v>
      </c>
      <c r="T18" s="97"/>
      <c r="U18" s="97"/>
      <c r="V18" s="97"/>
      <c r="W18" s="97" t="s">
        <v>79</v>
      </c>
      <c r="X18" s="97" t="s">
        <v>79</v>
      </c>
      <c r="Y18" s="164"/>
      <c r="Z18" s="97"/>
      <c r="AA18" s="110"/>
      <c r="AB18" s="111">
        <v>0</v>
      </c>
      <c r="AC18" s="399"/>
      <c r="AD18" s="113"/>
      <c r="AE18" s="111">
        <v>0</v>
      </c>
      <c r="AF18" s="112"/>
      <c r="AG18" s="113"/>
      <c r="AH18" s="109">
        <f t="shared" si="0"/>
        <v>0</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x14ac:dyDescent="0.25">
      <c r="B19" s="165" t="s">
        <v>2843</v>
      </c>
      <c r="C19" s="165" t="s">
        <v>2844</v>
      </c>
      <c r="D19" s="97" t="s">
        <v>85</v>
      </c>
      <c r="E19" s="97" t="s">
        <v>93</v>
      </c>
      <c r="F19" s="165" t="s">
        <v>1154</v>
      </c>
      <c r="G19" s="96"/>
      <c r="H19" s="97" t="s">
        <v>96</v>
      </c>
      <c r="I19" s="98"/>
      <c r="J19" s="167" t="s">
        <v>133</v>
      </c>
      <c r="K19" s="33" t="s">
        <v>90</v>
      </c>
      <c r="L19" s="33" t="s">
        <v>90</v>
      </c>
      <c r="M19" s="109" t="s">
        <v>96</v>
      </c>
      <c r="N19" s="362" t="s">
        <v>140</v>
      </c>
      <c r="O19" s="109">
        <v>17917000</v>
      </c>
      <c r="P19" s="109">
        <v>875387955</v>
      </c>
      <c r="Q19" s="397"/>
      <c r="R19" s="170"/>
      <c r="S19" s="97" t="s">
        <v>90</v>
      </c>
      <c r="T19" s="97"/>
      <c r="U19" s="97"/>
      <c r="V19" s="97"/>
      <c r="W19" s="97" t="s">
        <v>79</v>
      </c>
      <c r="X19" s="97" t="s">
        <v>79</v>
      </c>
      <c r="Y19" s="164"/>
      <c r="Z19" s="97"/>
      <c r="AA19" s="110"/>
      <c r="AB19" s="111">
        <v>0</v>
      </c>
      <c r="AC19" s="399"/>
      <c r="AD19" s="113"/>
      <c r="AE19" s="111">
        <v>0</v>
      </c>
      <c r="AF19" s="112"/>
      <c r="AG19" s="113"/>
      <c r="AH19" s="109">
        <f t="shared" si="0"/>
        <v>0</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x14ac:dyDescent="0.25">
      <c r="B20" s="96" t="s">
        <v>2843</v>
      </c>
      <c r="C20" s="96" t="s">
        <v>2844</v>
      </c>
      <c r="D20" s="97" t="s">
        <v>72</v>
      </c>
      <c r="E20" s="97" t="s">
        <v>201</v>
      </c>
      <c r="F20" s="96" t="s">
        <v>2888</v>
      </c>
      <c r="G20" s="96" t="s">
        <v>2889</v>
      </c>
      <c r="H20" s="97" t="s">
        <v>114</v>
      </c>
      <c r="I20" s="98" t="s">
        <v>2890</v>
      </c>
      <c r="J20" s="167" t="s">
        <v>78</v>
      </c>
      <c r="K20" s="33" t="s">
        <v>79</v>
      </c>
      <c r="L20" s="33" t="s">
        <v>79</v>
      </c>
      <c r="M20" s="109" t="s">
        <v>78</v>
      </c>
      <c r="N20" s="362" t="s">
        <v>78</v>
      </c>
      <c r="O20" s="109">
        <v>0</v>
      </c>
      <c r="P20" s="109">
        <v>0</v>
      </c>
      <c r="Q20" s="116">
        <v>0</v>
      </c>
      <c r="R20" s="109">
        <v>0</v>
      </c>
      <c r="S20" s="97" t="s">
        <v>90</v>
      </c>
      <c r="T20" s="97"/>
      <c r="U20" s="97"/>
      <c r="V20" s="97"/>
      <c r="W20" s="97" t="s">
        <v>78</v>
      </c>
      <c r="X20" s="97" t="s">
        <v>78</v>
      </c>
      <c r="Y20" s="164"/>
      <c r="Z20" s="97" t="s">
        <v>137</v>
      </c>
      <c r="AA20" s="110"/>
      <c r="AB20" s="111">
        <v>0</v>
      </c>
      <c r="AC20" s="399"/>
      <c r="AD20" s="113"/>
      <c r="AE20" s="111">
        <v>0</v>
      </c>
      <c r="AF20" s="399"/>
      <c r="AG20" s="113"/>
      <c r="AH20" s="109">
        <f t="shared" si="0"/>
        <v>0</v>
      </c>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x14ac:dyDescent="0.25">
      <c r="B21" s="96" t="s">
        <v>2843</v>
      </c>
      <c r="C21" s="96" t="s">
        <v>2844</v>
      </c>
      <c r="D21" s="97" t="s">
        <v>72</v>
      </c>
      <c r="E21" s="97" t="s">
        <v>201</v>
      </c>
      <c r="F21" s="96" t="s">
        <v>2891</v>
      </c>
      <c r="G21" s="96" t="s">
        <v>2892</v>
      </c>
      <c r="H21" s="97" t="s">
        <v>114</v>
      </c>
      <c r="I21" s="98" t="s">
        <v>2893</v>
      </c>
      <c r="J21" s="167" t="s">
        <v>78</v>
      </c>
      <c r="K21" s="33" t="s">
        <v>79</v>
      </c>
      <c r="L21" s="33" t="s">
        <v>79</v>
      </c>
      <c r="M21" s="109" t="s">
        <v>78</v>
      </c>
      <c r="N21" s="362" t="s">
        <v>78</v>
      </c>
      <c r="O21" s="109">
        <v>0</v>
      </c>
      <c r="P21" s="109">
        <v>0</v>
      </c>
      <c r="Q21" s="116">
        <v>0</v>
      </c>
      <c r="R21" s="109">
        <v>0</v>
      </c>
      <c r="S21" s="97" t="s">
        <v>90</v>
      </c>
      <c r="T21" s="97"/>
      <c r="U21" s="97"/>
      <c r="V21" s="97"/>
      <c r="W21" s="97" t="s">
        <v>78</v>
      </c>
      <c r="X21" s="97" t="s">
        <v>78</v>
      </c>
      <c r="Y21" s="164"/>
      <c r="Z21" s="97" t="s">
        <v>137</v>
      </c>
      <c r="AA21" s="110"/>
      <c r="AB21" s="111">
        <v>0</v>
      </c>
      <c r="AC21" s="399"/>
      <c r="AD21" s="113"/>
      <c r="AE21" s="111">
        <v>0</v>
      </c>
      <c r="AF21" s="399"/>
      <c r="AG21" s="113"/>
      <c r="AH21" s="109">
        <f t="shared" si="0"/>
        <v>0</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x14ac:dyDescent="0.25">
      <c r="B22" s="96"/>
      <c r="C22" s="96"/>
      <c r="D22" s="97"/>
      <c r="E22" s="97"/>
      <c r="F22" s="96"/>
      <c r="G22" s="96"/>
      <c r="H22" s="97"/>
      <c r="I22" s="98"/>
      <c r="J22" s="108"/>
      <c r="K22" s="33"/>
      <c r="L22" s="33"/>
      <c r="M22" s="109"/>
      <c r="N22" s="362"/>
      <c r="O22" s="109"/>
      <c r="P22" s="109"/>
      <c r="Q22" s="116"/>
      <c r="R22" s="109"/>
      <c r="S22" s="97"/>
      <c r="T22" s="97"/>
      <c r="U22" s="97"/>
      <c r="V22" s="97"/>
      <c r="W22" s="97"/>
      <c r="X22" s="97"/>
      <c r="Y22" s="164"/>
      <c r="Z22" s="97"/>
      <c r="AA22" s="110"/>
      <c r="AB22" s="111"/>
      <c r="AC22" s="399"/>
      <c r="AD22" s="113"/>
      <c r="AE22" s="111"/>
      <c r="AF22" s="399"/>
      <c r="AG22" s="113"/>
      <c r="AH22" s="109"/>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x14ac:dyDescent="0.25">
      <c r="B23" s="96"/>
      <c r="C23" s="96"/>
      <c r="D23" s="97"/>
      <c r="E23" s="97"/>
      <c r="F23" s="96"/>
      <c r="G23" s="96"/>
      <c r="H23" s="97"/>
      <c r="I23" s="98"/>
      <c r="J23" s="108"/>
      <c r="K23" s="33"/>
      <c r="L23" s="33"/>
      <c r="M23" s="109"/>
      <c r="N23" s="362"/>
      <c r="O23" s="109"/>
      <c r="P23" s="109"/>
      <c r="Q23" s="116"/>
      <c r="R23" s="109"/>
      <c r="S23" s="97"/>
      <c r="T23" s="97"/>
      <c r="U23" s="97"/>
      <c r="V23" s="97"/>
      <c r="W23" s="97"/>
      <c r="X23" s="97"/>
      <c r="Y23" s="164"/>
      <c r="Z23" s="97"/>
      <c r="AA23" s="110"/>
      <c r="AB23" s="111"/>
      <c r="AC23" s="399"/>
      <c r="AD23" s="113"/>
      <c r="AE23" s="111"/>
      <c r="AF23" s="399"/>
      <c r="AG23" s="113"/>
      <c r="AH23" s="109"/>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x14ac:dyDescent="0.25">
      <c r="B24" s="96"/>
      <c r="C24" s="96"/>
      <c r="D24" s="97"/>
      <c r="E24" s="97"/>
      <c r="F24" s="96"/>
      <c r="G24" s="96"/>
      <c r="H24" s="97"/>
      <c r="I24" s="98"/>
      <c r="J24" s="108"/>
      <c r="K24" s="33"/>
      <c r="L24" s="33"/>
      <c r="M24" s="109"/>
      <c r="N24" s="362"/>
      <c r="O24" s="109"/>
      <c r="P24" s="109"/>
      <c r="Q24" s="116"/>
      <c r="R24" s="109"/>
      <c r="S24" s="97"/>
      <c r="T24" s="97"/>
      <c r="U24" s="97"/>
      <c r="V24" s="97"/>
      <c r="W24" s="97"/>
      <c r="X24" s="97"/>
      <c r="Y24" s="164"/>
      <c r="Z24" s="97"/>
      <c r="AA24" s="110"/>
      <c r="AB24" s="111"/>
      <c r="AC24" s="399"/>
      <c r="AD24" s="113"/>
      <c r="AE24" s="111"/>
      <c r="AF24" s="399"/>
      <c r="AG24" s="113"/>
      <c r="AH24" s="109"/>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x14ac:dyDescent="0.25">
      <c r="B25" s="96"/>
      <c r="C25" s="96"/>
      <c r="D25" s="97"/>
      <c r="E25" s="97"/>
      <c r="F25" s="96"/>
      <c r="G25" s="96"/>
      <c r="H25" s="97"/>
      <c r="I25" s="98"/>
      <c r="J25" s="108"/>
      <c r="K25" s="33"/>
      <c r="L25" s="33"/>
      <c r="M25" s="109"/>
      <c r="N25" s="362"/>
      <c r="O25" s="109"/>
      <c r="P25" s="109"/>
      <c r="Q25" s="116"/>
      <c r="R25" s="109"/>
      <c r="S25" s="97"/>
      <c r="T25" s="97"/>
      <c r="U25" s="97"/>
      <c r="V25" s="97"/>
      <c r="W25" s="97"/>
      <c r="X25" s="97"/>
      <c r="Y25" s="164"/>
      <c r="Z25" s="97"/>
      <c r="AA25" s="110"/>
      <c r="AB25" s="111"/>
      <c r="AC25" s="399"/>
      <c r="AD25" s="113"/>
      <c r="AE25" s="111"/>
      <c r="AF25" s="399"/>
      <c r="AG25" s="113"/>
      <c r="AH25" s="109"/>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x14ac:dyDescent="0.25"/>
    <row r="27" spans="2:68" x14ac:dyDescent="0.25"/>
    <row r="28" spans="2:68" x14ac:dyDescent="0.25"/>
    <row r="29" spans="2:68" x14ac:dyDescent="0.25"/>
    <row r="30" spans="2:68" x14ac:dyDescent="0.25"/>
    <row r="31" spans="2:68" x14ac:dyDescent="0.25"/>
    <row r="32" spans="2:6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sheetData>
  <autoFilter ref="B5:BP21" xr:uid="{00000000-0009-0000-0000-00001D000000}"/>
  <mergeCells count="5">
    <mergeCell ref="B4:I4"/>
    <mergeCell ref="AB3:AI3"/>
    <mergeCell ref="AJ3:AU3"/>
    <mergeCell ref="AV3:BN3"/>
    <mergeCell ref="J4:R4"/>
  </mergeCells>
  <dataValidations count="16">
    <dataValidation type="list" allowBlank="1" showInputMessage="1" showErrorMessage="1" sqref="BH6:BH25" xr:uid="{00000000-0002-0000-1D00-000000000000}">
      <formula1>"SI,NO"</formula1>
    </dataValidation>
    <dataValidation type="list" allowBlank="1" showInputMessage="1" showErrorMessage="1" sqref="AM6:AM25 AI6:AI25" xr:uid="{00000000-0002-0000-1D00-000001000000}">
      <formula1>"ESTRUCTURACIÓN, PROCESO DE SELECCIÓN, EJECUCIÓN, TERMINADO"</formula1>
    </dataValidation>
    <dataValidation type="list" allowBlank="1" showInputMessage="1" showErrorMessage="1" sqref="Z6:Z25" xr:uid="{00000000-0002-0000-1D00-000002000000}">
      <formula1>"FERRETERIA Y TODEROS, REGIONAL (TRASLADO), SEDE NACIONAL, FINDETER, NO REQUIERE, NO PRIORIZADA"</formula1>
    </dataValidation>
    <dataValidation type="list" allowBlank="1" showInputMessage="1" showErrorMessage="1" sqref="U6:V25" xr:uid="{00000000-0002-0000-1D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25 K6:L25" xr:uid="{00000000-0002-0000-1D00-000004000000}">
      <formula1>"SI, NO"</formula1>
    </dataValidation>
    <dataValidation type="list" allowBlank="1" showInputMessage="1" showErrorMessage="1" sqref="BL6:BL25 BB6:BB25 W6:X25" xr:uid="{00000000-0002-0000-1D00-000005000000}">
      <formula1>"SI, NO, NO APLICA"</formula1>
    </dataValidation>
    <dataValidation type="list" allowBlank="1" showInputMessage="1" showErrorMessage="1" sqref="T6:T25" xr:uid="{00000000-0002-0000-1D00-000006000000}">
      <formula1>"BAJO, MEDIO, ALTO"</formula1>
    </dataValidation>
    <dataValidation type="list" allowBlank="1" showInputMessage="1" showErrorMessage="1" sqref="H6:H25" xr:uid="{00000000-0002-0000-1D00-000007000000}">
      <formula1>"PROPIA, ARRIENDO, COMODATO"</formula1>
    </dataValidation>
    <dataValidation type="list" allowBlank="1" showInputMessage="1" showErrorMessage="1" sqref="F18:F19 D10:D25" xr:uid="{00000000-0002-0000-1D00-000008000000}">
      <formula1>"SRPA, PRIMERA INFANCIA, SEDES ADMINISTRATIVAS,ADOLESCENCIA Y JUVENTUD"</formula1>
    </dataValidation>
    <dataValidation type="list" allowBlank="1" showInputMessage="1" showErrorMessage="1" sqref="E10:E25" xr:uid="{00000000-0002-0000-1D00-000009000000}">
      <formula1>"CDI, HI, CAE, CIP, CETRA, INTERNADO RAJ, CASAS POSTINSTITUCIONALES, CZ, REGIONAL, UNIDAD DE SERVICIO, CASA ATRAPASUEÑOS"</formula1>
    </dataValidation>
    <dataValidation type="list" allowBlank="1" showInputMessage="1" showErrorMessage="1" sqref="J22:J25" xr:uid="{00000000-0002-0000-1D00-00000A000000}">
      <formula1>"NO APLICA, HACINAMIENTO, MALAS CONDICIONES DE LA INFRAESTRUCUTRA, RIESGOS EN LA INFRAESTRUCTURA, POR SOLICITUD DEL PROPIETARIO, TRASLADO A SEDE PROPIA."</formula1>
    </dataValidation>
    <dataValidation type="list" allowBlank="1" showInputMessage="1" showErrorMessage="1" sqref="E6:E9" xr:uid="{00000000-0002-0000-1D00-00000B000000}">
      <formula1>"CDI, HI, CAE, CIP, CETRA, INTERNADO RAJ, CASAS POSTINSTITUCIONALES, CZ, REGIONAL, UNIDAD DE SERVICIO, CASA ATRAPASUEÑOS, CASA DE LA MADRE Y EL NIÑO, CETI"</formula1>
    </dataValidation>
    <dataValidation type="list" allowBlank="1" showInputMessage="1" showErrorMessage="1" sqref="D6:D9" xr:uid="{00000000-0002-0000-1D00-00000C000000}">
      <formula1>"SRPA, PRIMERA INFANCIA, SEDES ADMINISTRATIVAS,ADOLESCENCIA Y JUVENTUD, DIRECCIÓN DE PROTECCIÓN "</formula1>
    </dataValidation>
    <dataValidation type="list" allowBlank="1" showInputMessage="1" showErrorMessage="1" sqref="N6:N25" xr:uid="{00000000-0002-0000-1D00-00000D000000}">
      <formula1>"NO APLICA, BUSQUEDA INMUEBLE, VISITA, CONCEPTO, MESA TECNICA, REMISIÓN SG, RECURSO TRASLADADO"</formula1>
    </dataValidation>
    <dataValidation type="list" allowBlank="1" showInputMessage="1" showErrorMessage="1" sqref="M6:M25" xr:uid="{00000000-0002-0000-1D00-00000E000000}">
      <formula1>"ARRIENDO, ADECUACIÓN, NO APLICA"</formula1>
    </dataValidation>
    <dataValidation type="list" allowBlank="1" showInputMessage="1" showErrorMessage="1" sqref="J6:J21" xr:uid="{00000000-0002-0000-1D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B1:BP94"/>
  <sheetViews>
    <sheetView zoomScale="70" zoomScaleNormal="90" workbookViewId="0"/>
  </sheetViews>
  <sheetFormatPr baseColWidth="10" defaultColWidth="11.28515625" defaultRowHeight="15" customHeight="1" x14ac:dyDescent="0.25"/>
  <cols>
    <col min="1" max="1" width="3" customWidth="1"/>
    <col min="2" max="2" width="9.28515625" style="2" customWidth="1"/>
    <col min="3" max="3" width="11.85546875" style="57" customWidth="1"/>
    <col min="4" max="4" width="16.28515625" style="57" customWidth="1"/>
    <col min="5" max="5" width="13" style="2" customWidth="1"/>
    <col min="6" max="6" width="21.7109375" style="57" customWidth="1"/>
    <col min="7" max="7" width="16.7109375" style="2" customWidth="1"/>
    <col min="8" max="8" width="19.28515625" style="2" customWidth="1"/>
    <col min="9" max="9" width="14.140625" style="2" customWidth="1"/>
    <col min="10" max="10" width="15.28515625" style="2" customWidth="1"/>
    <col min="11" max="11" width="12.7109375" style="2" customWidth="1"/>
    <col min="12" max="12" width="21.28515625" style="2" customWidth="1"/>
    <col min="13" max="13" width="14.28515625" style="2" customWidth="1"/>
    <col min="14" max="14" width="14.7109375" style="57" customWidth="1"/>
    <col min="15" max="16" width="20.28515625" style="2" customWidth="1"/>
    <col min="17" max="17" width="16.85546875" style="2" customWidth="1"/>
    <col min="18" max="18" width="19.28515625" style="2" customWidth="1"/>
    <col min="19" max="19" width="30.28515625" style="2" customWidth="1"/>
    <col min="20" max="24" width="26.140625" customWidth="1"/>
    <col min="25" max="26" width="32.28515625" customWidth="1"/>
    <col min="27" max="27" width="77.28515625" customWidth="1"/>
    <col min="28" max="28" width="23.7109375" style="1" customWidth="1"/>
    <col min="29" max="29" width="14.28515625" style="100" customWidth="1"/>
    <col min="30" max="30" width="19.7109375" style="2" customWidth="1"/>
    <col min="31" max="31" width="23.28515625" customWidth="1"/>
    <col min="32" max="32" width="18.140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4499999999999993" customHeight="1" x14ac:dyDescent="0.25"/>
    <row r="2" spans="2:68" ht="8.4499999999999993" customHeight="1" x14ac:dyDescent="0.25"/>
    <row r="3" spans="2:68" ht="17.25" customHeight="1" x14ac:dyDescent="0.3">
      <c r="E3" s="39"/>
      <c r="F3" s="255"/>
      <c r="G3" s="34"/>
      <c r="H3" s="34"/>
      <c r="I3" s="34"/>
      <c r="J3" s="34"/>
      <c r="K3" s="34"/>
      <c r="L3" s="34"/>
      <c r="M3" s="34"/>
      <c r="N3" s="255"/>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30" t="s">
        <v>8</v>
      </c>
      <c r="D5" s="30"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1" t="s">
        <v>30</v>
      </c>
      <c r="Z5" s="41" t="s">
        <v>31</v>
      </c>
      <c r="AA5" s="41"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45" x14ac:dyDescent="0.25">
      <c r="B6" s="96" t="s">
        <v>2894</v>
      </c>
      <c r="C6" s="408" t="s">
        <v>2895</v>
      </c>
      <c r="D6" s="97" t="s">
        <v>72</v>
      </c>
      <c r="E6" s="97" t="s">
        <v>201</v>
      </c>
      <c r="F6" s="408" t="s">
        <v>2896</v>
      </c>
      <c r="G6" s="96" t="s">
        <v>2897</v>
      </c>
      <c r="H6" s="97" t="s">
        <v>76</v>
      </c>
      <c r="I6" s="98" t="s">
        <v>2898</v>
      </c>
      <c r="J6" s="166" t="s">
        <v>78</v>
      </c>
      <c r="K6" s="97" t="s">
        <v>79</v>
      </c>
      <c r="L6" s="97" t="s">
        <v>79</v>
      </c>
      <c r="M6" s="109" t="s">
        <v>78</v>
      </c>
      <c r="N6" s="362" t="s">
        <v>78</v>
      </c>
      <c r="O6" s="109">
        <v>0</v>
      </c>
      <c r="P6" s="109">
        <v>0</v>
      </c>
      <c r="Q6" s="116">
        <v>0</v>
      </c>
      <c r="R6" s="109">
        <v>0</v>
      </c>
      <c r="S6" s="97" t="s">
        <v>90</v>
      </c>
      <c r="T6" s="97" t="s">
        <v>91</v>
      </c>
      <c r="U6" s="97" t="s">
        <v>81</v>
      </c>
      <c r="V6" s="97" t="s">
        <v>98</v>
      </c>
      <c r="W6" s="97"/>
      <c r="X6" s="97"/>
      <c r="Y6" s="164"/>
      <c r="Z6" s="97"/>
      <c r="AA6" s="110"/>
      <c r="AB6" s="111"/>
      <c r="AC6" s="112"/>
      <c r="AD6" s="113"/>
      <c r="AE6" s="111"/>
      <c r="AF6" s="112"/>
      <c r="AG6" s="113"/>
      <c r="AH6" s="109">
        <f>+AB6+AE6</f>
        <v>0</v>
      </c>
      <c r="AI6" s="114"/>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ht="45" x14ac:dyDescent="0.25">
      <c r="B7" s="96" t="s">
        <v>2894</v>
      </c>
      <c r="C7" s="408" t="s">
        <v>2899</v>
      </c>
      <c r="D7" s="97" t="s">
        <v>85</v>
      </c>
      <c r="E7" s="97" t="s">
        <v>93</v>
      </c>
      <c r="F7" s="408" t="s">
        <v>2900</v>
      </c>
      <c r="G7" s="96" t="s">
        <v>2901</v>
      </c>
      <c r="H7" s="97" t="s">
        <v>76</v>
      </c>
      <c r="I7" s="98" t="s">
        <v>2902</v>
      </c>
      <c r="J7" s="166" t="s">
        <v>78</v>
      </c>
      <c r="K7" s="97" t="s">
        <v>79</v>
      </c>
      <c r="L7" s="97" t="s">
        <v>79</v>
      </c>
      <c r="M7" s="109" t="s">
        <v>78</v>
      </c>
      <c r="N7" s="362" t="s">
        <v>78</v>
      </c>
      <c r="O7" s="109">
        <v>0</v>
      </c>
      <c r="P7" s="109">
        <v>0</v>
      </c>
      <c r="Q7" s="116">
        <v>0</v>
      </c>
      <c r="R7" s="109">
        <v>0</v>
      </c>
      <c r="S7" s="97" t="s">
        <v>90</v>
      </c>
      <c r="T7" s="97" t="s">
        <v>91</v>
      </c>
      <c r="U7" s="97" t="s">
        <v>81</v>
      </c>
      <c r="V7" s="97" t="s">
        <v>98</v>
      </c>
      <c r="W7" s="97"/>
      <c r="X7" s="97"/>
      <c r="Y7" s="164"/>
      <c r="Z7" s="97" t="s">
        <v>83</v>
      </c>
      <c r="AA7" s="110" t="s">
        <v>1469</v>
      </c>
      <c r="AB7" s="111">
        <v>286422903.01999998</v>
      </c>
      <c r="AC7" s="401">
        <v>1857</v>
      </c>
      <c r="AD7" s="113">
        <v>45408</v>
      </c>
      <c r="AE7" s="111"/>
      <c r="AF7" s="112"/>
      <c r="AG7" s="113"/>
      <c r="AH7" s="109">
        <f t="shared" ref="AH7:AH41" si="0">+AB7+AE7</f>
        <v>286422903.01999998</v>
      </c>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45" x14ac:dyDescent="0.25">
      <c r="B8" s="96" t="s">
        <v>2894</v>
      </c>
      <c r="C8" s="408" t="s">
        <v>2903</v>
      </c>
      <c r="D8" s="97" t="s">
        <v>85</v>
      </c>
      <c r="E8" s="97" t="s">
        <v>93</v>
      </c>
      <c r="F8" s="408" t="s">
        <v>2904</v>
      </c>
      <c r="G8" s="96" t="s">
        <v>2905</v>
      </c>
      <c r="H8" s="97" t="s">
        <v>76</v>
      </c>
      <c r="I8" s="98" t="s">
        <v>2906</v>
      </c>
      <c r="J8" s="166" t="s">
        <v>78</v>
      </c>
      <c r="K8" s="97" t="s">
        <v>79</v>
      </c>
      <c r="L8" s="97" t="s">
        <v>79</v>
      </c>
      <c r="M8" s="109" t="s">
        <v>78</v>
      </c>
      <c r="N8" s="362" t="s">
        <v>78</v>
      </c>
      <c r="O8" s="109">
        <v>0</v>
      </c>
      <c r="P8" s="109">
        <v>0</v>
      </c>
      <c r="Q8" s="116">
        <v>0</v>
      </c>
      <c r="R8" s="109">
        <v>0</v>
      </c>
      <c r="S8" s="97" t="s">
        <v>90</v>
      </c>
      <c r="T8" s="97" t="s">
        <v>91</v>
      </c>
      <c r="U8" s="97" t="s">
        <v>81</v>
      </c>
      <c r="V8" s="97" t="s">
        <v>98</v>
      </c>
      <c r="W8" s="97"/>
      <c r="X8" s="97"/>
      <c r="Y8" s="164"/>
      <c r="Z8" s="97"/>
      <c r="AA8" s="110"/>
      <c r="AB8" s="111"/>
      <c r="AC8" s="112"/>
      <c r="AD8" s="113"/>
      <c r="AE8" s="111"/>
      <c r="AF8" s="112"/>
      <c r="AG8" s="113"/>
      <c r="AH8" s="109">
        <f t="shared" si="0"/>
        <v>0</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ht="45" x14ac:dyDescent="0.25">
      <c r="B9" s="96" t="s">
        <v>2894</v>
      </c>
      <c r="C9" s="408" t="s">
        <v>2903</v>
      </c>
      <c r="D9" s="97" t="s">
        <v>85</v>
      </c>
      <c r="E9" s="97" t="s">
        <v>93</v>
      </c>
      <c r="F9" s="408" t="s">
        <v>2907</v>
      </c>
      <c r="G9" s="96" t="s">
        <v>2908</v>
      </c>
      <c r="H9" s="97" t="s">
        <v>76</v>
      </c>
      <c r="I9" s="98" t="s">
        <v>2909</v>
      </c>
      <c r="J9" s="166" t="s">
        <v>78</v>
      </c>
      <c r="K9" s="97" t="s">
        <v>79</v>
      </c>
      <c r="L9" s="97" t="s">
        <v>79</v>
      </c>
      <c r="M9" s="109" t="s">
        <v>78</v>
      </c>
      <c r="N9" s="362" t="s">
        <v>78</v>
      </c>
      <c r="O9" s="109">
        <v>0</v>
      </c>
      <c r="P9" s="109">
        <v>0</v>
      </c>
      <c r="Q9" s="116">
        <v>0</v>
      </c>
      <c r="R9" s="109">
        <v>0</v>
      </c>
      <c r="S9" s="97" t="s">
        <v>90</v>
      </c>
      <c r="T9" s="97" t="s">
        <v>91</v>
      </c>
      <c r="U9" s="97" t="s">
        <v>81</v>
      </c>
      <c r="V9" s="97" t="s">
        <v>98</v>
      </c>
      <c r="W9" s="97"/>
      <c r="X9" s="97"/>
      <c r="Y9" s="164"/>
      <c r="Z9" s="97" t="s">
        <v>83</v>
      </c>
      <c r="AA9" s="110" t="s">
        <v>1469</v>
      </c>
      <c r="AB9" s="111">
        <v>225924811.21000001</v>
      </c>
      <c r="AC9" s="401">
        <v>1857</v>
      </c>
      <c r="AD9" s="113">
        <v>45408</v>
      </c>
      <c r="AE9" s="111"/>
      <c r="AF9" s="112"/>
      <c r="AG9" s="113"/>
      <c r="AH9" s="109">
        <f t="shared" si="0"/>
        <v>225924811.21000001</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ht="45" x14ac:dyDescent="0.25">
      <c r="B10" s="96" t="s">
        <v>2894</v>
      </c>
      <c r="C10" s="408" t="s">
        <v>2910</v>
      </c>
      <c r="D10" s="97" t="s">
        <v>85</v>
      </c>
      <c r="E10" s="97" t="s">
        <v>93</v>
      </c>
      <c r="F10" s="408" t="s">
        <v>2911</v>
      </c>
      <c r="G10" s="96" t="s">
        <v>2912</v>
      </c>
      <c r="H10" s="97" t="s">
        <v>76</v>
      </c>
      <c r="I10" s="98" t="s">
        <v>2913</v>
      </c>
      <c r="J10" s="166" t="s">
        <v>78</v>
      </c>
      <c r="K10" s="97" t="s">
        <v>79</v>
      </c>
      <c r="L10" s="97" t="s">
        <v>79</v>
      </c>
      <c r="M10" s="109" t="s">
        <v>78</v>
      </c>
      <c r="N10" s="362" t="s">
        <v>78</v>
      </c>
      <c r="O10" s="109">
        <v>0</v>
      </c>
      <c r="P10" s="109">
        <v>0</v>
      </c>
      <c r="Q10" s="116">
        <v>0</v>
      </c>
      <c r="R10" s="109">
        <v>0</v>
      </c>
      <c r="S10" s="97" t="s">
        <v>90</v>
      </c>
      <c r="T10" s="97" t="s">
        <v>91</v>
      </c>
      <c r="U10" s="97" t="s">
        <v>81</v>
      </c>
      <c r="V10" s="97" t="s">
        <v>98</v>
      </c>
      <c r="W10" s="97"/>
      <c r="X10" s="97"/>
      <c r="Y10" s="164"/>
      <c r="Z10" s="97" t="s">
        <v>83</v>
      </c>
      <c r="AA10" s="110" t="s">
        <v>1469</v>
      </c>
      <c r="AB10" s="111">
        <v>427255695.35000002</v>
      </c>
      <c r="AC10" s="401">
        <v>1857</v>
      </c>
      <c r="AD10" s="113">
        <v>45408</v>
      </c>
      <c r="AE10" s="111"/>
      <c r="AF10" s="112"/>
      <c r="AG10" s="113"/>
      <c r="AH10" s="109">
        <f t="shared" si="0"/>
        <v>427255695.35000002</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120" x14ac:dyDescent="0.25">
      <c r="B11" s="96" t="s">
        <v>2894</v>
      </c>
      <c r="C11" s="408" t="s">
        <v>2903</v>
      </c>
      <c r="D11" s="97" t="s">
        <v>110</v>
      </c>
      <c r="E11" s="97" t="s">
        <v>111</v>
      </c>
      <c r="F11" s="408" t="s">
        <v>2914</v>
      </c>
      <c r="G11" s="96" t="s">
        <v>2915</v>
      </c>
      <c r="H11" s="97" t="s">
        <v>76</v>
      </c>
      <c r="I11" s="98" t="s">
        <v>2916</v>
      </c>
      <c r="J11" s="166" t="s">
        <v>78</v>
      </c>
      <c r="K11" s="97" t="s">
        <v>79</v>
      </c>
      <c r="L11" s="97" t="s">
        <v>79</v>
      </c>
      <c r="M11" s="109" t="s">
        <v>78</v>
      </c>
      <c r="N11" s="362" t="s">
        <v>78</v>
      </c>
      <c r="O11" s="109">
        <v>0</v>
      </c>
      <c r="P11" s="109">
        <v>0</v>
      </c>
      <c r="Q11" s="116">
        <v>0</v>
      </c>
      <c r="R11" s="109">
        <v>0</v>
      </c>
      <c r="S11" s="97" t="s">
        <v>90</v>
      </c>
      <c r="T11" s="97" t="s">
        <v>91</v>
      </c>
      <c r="U11" s="97" t="s">
        <v>81</v>
      </c>
      <c r="V11" s="97" t="s">
        <v>98</v>
      </c>
      <c r="W11" s="97"/>
      <c r="X11" s="97"/>
      <c r="Y11" s="164"/>
      <c r="Z11" s="97"/>
      <c r="AA11" s="110"/>
      <c r="AB11" s="111"/>
      <c r="AC11" s="112"/>
      <c r="AD11" s="113"/>
      <c r="AE11" s="111"/>
      <c r="AF11" s="112"/>
      <c r="AG11" s="113"/>
      <c r="AH11" s="109">
        <f t="shared" si="0"/>
        <v>0</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30" x14ac:dyDescent="0.25">
      <c r="B12" s="96" t="s">
        <v>2894</v>
      </c>
      <c r="C12" s="408" t="s">
        <v>2903</v>
      </c>
      <c r="D12" s="97" t="s">
        <v>72</v>
      </c>
      <c r="E12" s="97" t="s">
        <v>201</v>
      </c>
      <c r="F12" s="408" t="s">
        <v>2917</v>
      </c>
      <c r="G12" s="96" t="s">
        <v>2918</v>
      </c>
      <c r="H12" s="97" t="s">
        <v>76</v>
      </c>
      <c r="I12" s="98" t="s">
        <v>2919</v>
      </c>
      <c r="J12" s="166" t="s">
        <v>78</v>
      </c>
      <c r="K12" s="97" t="s">
        <v>79</v>
      </c>
      <c r="L12" s="97" t="s">
        <v>79</v>
      </c>
      <c r="M12" s="109" t="s">
        <v>78</v>
      </c>
      <c r="N12" s="362" t="s">
        <v>78</v>
      </c>
      <c r="O12" s="109">
        <v>0</v>
      </c>
      <c r="P12" s="109">
        <v>0</v>
      </c>
      <c r="Q12" s="116">
        <v>0</v>
      </c>
      <c r="R12" s="109">
        <v>0</v>
      </c>
      <c r="S12" s="97" t="s">
        <v>90</v>
      </c>
      <c r="T12" s="97" t="s">
        <v>91</v>
      </c>
      <c r="U12" s="97" t="s">
        <v>81</v>
      </c>
      <c r="V12" s="97" t="s">
        <v>98</v>
      </c>
      <c r="W12" s="97"/>
      <c r="X12" s="97"/>
      <c r="Y12" s="164"/>
      <c r="Z12" s="97"/>
      <c r="AA12" s="110"/>
      <c r="AB12" s="111"/>
      <c r="AC12" s="112"/>
      <c r="AD12" s="113"/>
      <c r="AE12" s="111"/>
      <c r="AF12" s="112"/>
      <c r="AG12" s="113"/>
      <c r="AH12" s="109">
        <f t="shared" si="0"/>
        <v>0</v>
      </c>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21" customFormat="1" ht="45" x14ac:dyDescent="0.25">
      <c r="B13" s="96" t="s">
        <v>2894</v>
      </c>
      <c r="C13" s="408" t="s">
        <v>2895</v>
      </c>
      <c r="D13" s="97" t="s">
        <v>85</v>
      </c>
      <c r="E13" s="97" t="s">
        <v>93</v>
      </c>
      <c r="F13" s="408" t="s">
        <v>2920</v>
      </c>
      <c r="G13" s="96" t="s">
        <v>2921</v>
      </c>
      <c r="H13" s="97" t="s">
        <v>76</v>
      </c>
      <c r="I13" s="98" t="s">
        <v>2922</v>
      </c>
      <c r="J13" s="166" t="s">
        <v>78</v>
      </c>
      <c r="K13" s="97" t="s">
        <v>79</v>
      </c>
      <c r="L13" s="97" t="s">
        <v>79</v>
      </c>
      <c r="M13" s="109" t="s">
        <v>78</v>
      </c>
      <c r="N13" s="362" t="s">
        <v>78</v>
      </c>
      <c r="O13" s="109">
        <v>0</v>
      </c>
      <c r="P13" s="109">
        <v>0</v>
      </c>
      <c r="Q13" s="116">
        <v>0</v>
      </c>
      <c r="R13" s="109">
        <v>0</v>
      </c>
      <c r="S13" s="97" t="s">
        <v>90</v>
      </c>
      <c r="T13" s="97" t="s">
        <v>91</v>
      </c>
      <c r="U13" s="97" t="s">
        <v>81</v>
      </c>
      <c r="V13" s="97" t="s">
        <v>98</v>
      </c>
      <c r="W13" s="97"/>
      <c r="X13" s="97"/>
      <c r="Y13" s="164"/>
      <c r="Z13" s="97"/>
      <c r="AA13" s="110"/>
      <c r="AB13" s="111"/>
      <c r="AC13" s="112"/>
      <c r="AD13" s="113"/>
      <c r="AE13" s="111"/>
      <c r="AF13" s="112"/>
      <c r="AG13" s="113"/>
      <c r="AH13" s="109">
        <f t="shared" si="0"/>
        <v>0</v>
      </c>
      <c r="AI13" s="114"/>
      <c r="AJ13" s="114"/>
      <c r="AK13" s="114"/>
      <c r="AL13" s="109"/>
      <c r="AM13" s="114"/>
      <c r="AN13" s="114"/>
      <c r="AO13" s="114"/>
      <c r="AP13" s="109"/>
      <c r="AQ13" s="113"/>
      <c r="AR13" s="113"/>
      <c r="AS13" s="109"/>
      <c r="AT13" s="115"/>
      <c r="AU13" s="109"/>
      <c r="AV13" s="116"/>
      <c r="AW13" s="117"/>
      <c r="AX13" s="118"/>
      <c r="AY13" s="109"/>
      <c r="AZ13" s="117"/>
      <c r="BA13" s="117"/>
      <c r="BB13" s="117"/>
      <c r="BC13" s="114"/>
      <c r="BD13" s="109"/>
      <c r="BE13" s="117"/>
      <c r="BF13" s="117"/>
      <c r="BG13" s="118"/>
      <c r="BH13" s="109"/>
      <c r="BI13" s="117"/>
      <c r="BJ13" s="119"/>
      <c r="BK13" s="117"/>
      <c r="BL13" s="117"/>
      <c r="BM13" s="109"/>
      <c r="BN13" s="120"/>
      <c r="BO13" s="109"/>
      <c r="BP13" s="110"/>
    </row>
    <row r="14" spans="2:68" s="121" customFormat="1" ht="45" x14ac:dyDescent="0.25">
      <c r="B14" s="96" t="s">
        <v>2894</v>
      </c>
      <c r="C14" s="408" t="s">
        <v>2923</v>
      </c>
      <c r="D14" s="97" t="s">
        <v>72</v>
      </c>
      <c r="E14" s="97" t="s">
        <v>201</v>
      </c>
      <c r="F14" s="408" t="s">
        <v>2924</v>
      </c>
      <c r="G14" s="96" t="s">
        <v>2925</v>
      </c>
      <c r="H14" s="97" t="s">
        <v>76</v>
      </c>
      <c r="I14" s="98" t="s">
        <v>2926</v>
      </c>
      <c r="J14" s="166" t="s">
        <v>78</v>
      </c>
      <c r="K14" s="97" t="s">
        <v>79</v>
      </c>
      <c r="L14" s="97" t="s">
        <v>79</v>
      </c>
      <c r="M14" s="109" t="s">
        <v>78</v>
      </c>
      <c r="N14" s="362" t="s">
        <v>78</v>
      </c>
      <c r="O14" s="109">
        <v>0</v>
      </c>
      <c r="P14" s="109">
        <v>0</v>
      </c>
      <c r="Q14" s="116">
        <v>0</v>
      </c>
      <c r="R14" s="109">
        <v>0</v>
      </c>
      <c r="S14" s="97" t="s">
        <v>90</v>
      </c>
      <c r="T14" s="97" t="s">
        <v>91</v>
      </c>
      <c r="U14" s="97" t="s">
        <v>81</v>
      </c>
      <c r="V14" s="97" t="s">
        <v>98</v>
      </c>
      <c r="W14" s="97"/>
      <c r="X14" s="97"/>
      <c r="Y14" s="164"/>
      <c r="Z14" s="97" t="s">
        <v>83</v>
      </c>
      <c r="AA14" s="110" t="s">
        <v>1469</v>
      </c>
      <c r="AB14" s="541">
        <v>102645457.56999999</v>
      </c>
      <c r="AC14" s="401">
        <v>1867</v>
      </c>
      <c r="AD14" s="113">
        <v>45411</v>
      </c>
      <c r="AE14" s="111"/>
      <c r="AF14" s="112"/>
      <c r="AG14" s="113"/>
      <c r="AH14" s="109">
        <f t="shared" si="0"/>
        <v>102645457.56999999</v>
      </c>
      <c r="AI14" s="114"/>
      <c r="AJ14" s="114"/>
      <c r="AK14" s="114"/>
      <c r="AL14" s="109"/>
      <c r="AM14" s="114"/>
      <c r="AN14" s="114"/>
      <c r="AO14" s="114"/>
      <c r="AP14" s="109"/>
      <c r="AQ14" s="113"/>
      <c r="AR14" s="113"/>
      <c r="AS14" s="109"/>
      <c r="AT14" s="115"/>
      <c r="AU14" s="109"/>
      <c r="AV14" s="116"/>
      <c r="AW14" s="117"/>
      <c r="AX14" s="118"/>
      <c r="AY14" s="109"/>
      <c r="AZ14" s="117"/>
      <c r="BA14" s="117"/>
      <c r="BB14" s="117"/>
      <c r="BC14" s="114"/>
      <c r="BD14" s="109"/>
      <c r="BE14" s="117"/>
      <c r="BF14" s="117"/>
      <c r="BG14" s="118"/>
      <c r="BH14" s="109"/>
      <c r="BI14" s="117"/>
      <c r="BJ14" s="119"/>
      <c r="BK14" s="117"/>
      <c r="BL14" s="117"/>
      <c r="BM14" s="109"/>
      <c r="BN14" s="120"/>
      <c r="BO14" s="109"/>
      <c r="BP14" s="110"/>
    </row>
    <row r="15" spans="2:68" s="121" customFormat="1" ht="30" x14ac:dyDescent="0.25">
      <c r="B15" s="96" t="s">
        <v>2894</v>
      </c>
      <c r="C15" s="408" t="s">
        <v>2927</v>
      </c>
      <c r="D15" s="97" t="s">
        <v>72</v>
      </c>
      <c r="E15" s="97" t="s">
        <v>201</v>
      </c>
      <c r="F15" s="408" t="s">
        <v>2928</v>
      </c>
      <c r="G15" s="96" t="s">
        <v>2929</v>
      </c>
      <c r="H15" s="97" t="s">
        <v>76</v>
      </c>
      <c r="I15" s="98" t="s">
        <v>2930</v>
      </c>
      <c r="J15" s="166" t="s">
        <v>78</v>
      </c>
      <c r="K15" s="97" t="s">
        <v>79</v>
      </c>
      <c r="L15" s="97" t="s">
        <v>79</v>
      </c>
      <c r="M15" s="109" t="s">
        <v>78</v>
      </c>
      <c r="N15" s="362" t="s">
        <v>78</v>
      </c>
      <c r="O15" s="109">
        <v>0</v>
      </c>
      <c r="P15" s="109">
        <v>0</v>
      </c>
      <c r="Q15" s="116">
        <v>0</v>
      </c>
      <c r="R15" s="109">
        <v>0</v>
      </c>
      <c r="S15" s="97" t="s">
        <v>90</v>
      </c>
      <c r="T15" s="97" t="s">
        <v>91</v>
      </c>
      <c r="U15" s="97" t="s">
        <v>81</v>
      </c>
      <c r="V15" s="97" t="s">
        <v>98</v>
      </c>
      <c r="W15" s="97"/>
      <c r="X15" s="97"/>
      <c r="Y15" s="164"/>
      <c r="Z15" s="97"/>
      <c r="AA15" s="110"/>
      <c r="AB15" s="111"/>
      <c r="AC15" s="112"/>
      <c r="AD15" s="113"/>
      <c r="AE15" s="111"/>
      <c r="AF15" s="112"/>
      <c r="AG15" s="113"/>
      <c r="AH15" s="109">
        <f t="shared" si="0"/>
        <v>0</v>
      </c>
      <c r="AI15" s="114"/>
      <c r="AJ15" s="114"/>
      <c r="AK15" s="114"/>
      <c r="AL15" s="109"/>
      <c r="AM15" s="114"/>
      <c r="AN15" s="114"/>
      <c r="AO15" s="114"/>
      <c r="AP15" s="109"/>
      <c r="AQ15" s="113"/>
      <c r="AR15" s="113"/>
      <c r="AS15" s="109"/>
      <c r="AT15" s="115"/>
      <c r="AU15" s="109"/>
      <c r="AV15" s="116"/>
      <c r="AW15" s="117"/>
      <c r="AX15" s="118"/>
      <c r="AY15" s="109"/>
      <c r="AZ15" s="117"/>
      <c r="BA15" s="117"/>
      <c r="BB15" s="117"/>
      <c r="BC15" s="114"/>
      <c r="BD15" s="109"/>
      <c r="BE15" s="117"/>
      <c r="BF15" s="117"/>
      <c r="BG15" s="118"/>
      <c r="BH15" s="109"/>
      <c r="BI15" s="117"/>
      <c r="BJ15" s="119"/>
      <c r="BK15" s="117"/>
      <c r="BL15" s="117"/>
      <c r="BM15" s="109"/>
      <c r="BN15" s="120"/>
      <c r="BO15" s="109"/>
      <c r="BP15" s="110"/>
    </row>
    <row r="16" spans="2:68" s="121" customFormat="1" ht="45" x14ac:dyDescent="0.25">
      <c r="B16" s="96" t="s">
        <v>2894</v>
      </c>
      <c r="C16" s="408" t="s">
        <v>2931</v>
      </c>
      <c r="D16" s="97" t="s">
        <v>72</v>
      </c>
      <c r="E16" s="97" t="s">
        <v>201</v>
      </c>
      <c r="F16" s="408" t="s">
        <v>2932</v>
      </c>
      <c r="G16" s="96" t="s">
        <v>2933</v>
      </c>
      <c r="H16" s="97" t="s">
        <v>76</v>
      </c>
      <c r="I16" s="98" t="s">
        <v>2934</v>
      </c>
      <c r="J16" s="166" t="s">
        <v>78</v>
      </c>
      <c r="K16" s="97" t="s">
        <v>79</v>
      </c>
      <c r="L16" s="97" t="s">
        <v>79</v>
      </c>
      <c r="M16" s="109" t="s">
        <v>78</v>
      </c>
      <c r="N16" s="362" t="s">
        <v>78</v>
      </c>
      <c r="O16" s="109">
        <v>0</v>
      </c>
      <c r="P16" s="109">
        <v>0</v>
      </c>
      <c r="Q16" s="116">
        <v>0</v>
      </c>
      <c r="R16" s="109">
        <v>0</v>
      </c>
      <c r="S16" s="97" t="s">
        <v>90</v>
      </c>
      <c r="T16" s="97" t="s">
        <v>91</v>
      </c>
      <c r="U16" s="97" t="s">
        <v>81</v>
      </c>
      <c r="V16" s="97" t="s">
        <v>98</v>
      </c>
      <c r="W16" s="97"/>
      <c r="X16" s="97"/>
      <c r="Y16" s="164"/>
      <c r="Z16" s="97"/>
      <c r="AA16" s="110"/>
      <c r="AB16" s="111"/>
      <c r="AC16" s="112"/>
      <c r="AD16" s="113"/>
      <c r="AE16" s="111"/>
      <c r="AF16" s="112"/>
      <c r="AG16" s="113"/>
      <c r="AH16" s="109">
        <f t="shared" si="0"/>
        <v>0</v>
      </c>
      <c r="AI16" s="114"/>
      <c r="AJ16" s="114"/>
      <c r="AK16" s="114"/>
      <c r="AL16" s="109"/>
      <c r="AM16" s="114"/>
      <c r="AN16" s="114"/>
      <c r="AO16" s="114"/>
      <c r="AP16" s="109"/>
      <c r="AQ16" s="113"/>
      <c r="AR16" s="113"/>
      <c r="AS16" s="109"/>
      <c r="AT16" s="115"/>
      <c r="AU16" s="109"/>
      <c r="AV16" s="116"/>
      <c r="AW16" s="117"/>
      <c r="AX16" s="118"/>
      <c r="AY16" s="109"/>
      <c r="AZ16" s="117"/>
      <c r="BA16" s="117"/>
      <c r="BB16" s="117"/>
      <c r="BC16" s="114"/>
      <c r="BD16" s="109"/>
      <c r="BE16" s="117"/>
      <c r="BF16" s="117"/>
      <c r="BG16" s="118"/>
      <c r="BH16" s="109"/>
      <c r="BI16" s="117"/>
      <c r="BJ16" s="119"/>
      <c r="BK16" s="117"/>
      <c r="BL16" s="117"/>
      <c r="BM16" s="109"/>
      <c r="BN16" s="120"/>
      <c r="BO16" s="109"/>
      <c r="BP16" s="110"/>
    </row>
    <row r="17" spans="2:68" s="121" customFormat="1" ht="30" x14ac:dyDescent="0.25">
      <c r="B17" s="96" t="s">
        <v>2894</v>
      </c>
      <c r="C17" s="408" t="s">
        <v>2935</v>
      </c>
      <c r="D17" s="97" t="s">
        <v>72</v>
      </c>
      <c r="E17" s="97" t="s">
        <v>201</v>
      </c>
      <c r="F17" s="408" t="s">
        <v>246</v>
      </c>
      <c r="G17" s="96" t="s">
        <v>2936</v>
      </c>
      <c r="H17" s="97" t="s">
        <v>76</v>
      </c>
      <c r="I17" s="98" t="s">
        <v>2937</v>
      </c>
      <c r="J17" s="166" t="s">
        <v>78</v>
      </c>
      <c r="K17" s="97" t="s">
        <v>79</v>
      </c>
      <c r="L17" s="97" t="s">
        <v>79</v>
      </c>
      <c r="M17" s="109" t="s">
        <v>78</v>
      </c>
      <c r="N17" s="362" t="s">
        <v>78</v>
      </c>
      <c r="O17" s="109">
        <v>0</v>
      </c>
      <c r="P17" s="109">
        <v>0</v>
      </c>
      <c r="Q17" s="116">
        <v>0</v>
      </c>
      <c r="R17" s="109">
        <v>0</v>
      </c>
      <c r="S17" s="97" t="s">
        <v>90</v>
      </c>
      <c r="T17" s="97" t="s">
        <v>91</v>
      </c>
      <c r="U17" s="97" t="s">
        <v>81</v>
      </c>
      <c r="V17" s="97" t="s">
        <v>98</v>
      </c>
      <c r="W17" s="97"/>
      <c r="X17" s="97"/>
      <c r="Y17" s="164"/>
      <c r="Z17" s="97"/>
      <c r="AA17" s="110"/>
      <c r="AB17" s="111"/>
      <c r="AC17" s="112"/>
      <c r="AD17" s="113"/>
      <c r="AE17" s="111"/>
      <c r="AF17" s="112"/>
      <c r="AG17" s="113"/>
      <c r="AH17" s="109">
        <f t="shared" si="0"/>
        <v>0</v>
      </c>
      <c r="AI17" s="114"/>
      <c r="AJ17" s="114"/>
      <c r="AK17" s="114"/>
      <c r="AL17" s="109"/>
      <c r="AM17" s="114"/>
      <c r="AN17" s="114"/>
      <c r="AO17" s="114"/>
      <c r="AP17" s="109"/>
      <c r="AQ17" s="113"/>
      <c r="AR17" s="113"/>
      <c r="AS17" s="109"/>
      <c r="AT17" s="115"/>
      <c r="AU17" s="109"/>
      <c r="AV17" s="116"/>
      <c r="AW17" s="117"/>
      <c r="AX17" s="118"/>
      <c r="AY17" s="109"/>
      <c r="AZ17" s="117"/>
      <c r="BA17" s="117"/>
      <c r="BB17" s="117"/>
      <c r="BC17" s="114"/>
      <c r="BD17" s="109"/>
      <c r="BE17" s="117"/>
      <c r="BF17" s="117"/>
      <c r="BG17" s="118"/>
      <c r="BH17" s="109"/>
      <c r="BI17" s="117"/>
      <c r="BJ17" s="119"/>
      <c r="BK17" s="117"/>
      <c r="BL17" s="117"/>
      <c r="BM17" s="109"/>
      <c r="BN17" s="120"/>
      <c r="BO17" s="109"/>
      <c r="BP17" s="110"/>
    </row>
    <row r="18" spans="2:68" s="121" customFormat="1" ht="60" x14ac:dyDescent="0.25">
      <c r="B18" s="96" t="s">
        <v>2894</v>
      </c>
      <c r="C18" s="408" t="s">
        <v>2938</v>
      </c>
      <c r="D18" s="97" t="s">
        <v>72</v>
      </c>
      <c r="E18" s="97" t="s">
        <v>201</v>
      </c>
      <c r="F18" s="408" t="s">
        <v>2939</v>
      </c>
      <c r="G18" s="96" t="s">
        <v>2940</v>
      </c>
      <c r="H18" s="97" t="s">
        <v>76</v>
      </c>
      <c r="I18" s="98" t="s">
        <v>2941</v>
      </c>
      <c r="J18" s="166" t="s">
        <v>78</v>
      </c>
      <c r="K18" s="97" t="s">
        <v>79</v>
      </c>
      <c r="L18" s="97" t="s">
        <v>79</v>
      </c>
      <c r="M18" s="109" t="s">
        <v>78</v>
      </c>
      <c r="N18" s="362" t="s">
        <v>78</v>
      </c>
      <c r="O18" s="109">
        <v>0</v>
      </c>
      <c r="P18" s="109">
        <v>0</v>
      </c>
      <c r="Q18" s="116">
        <v>0</v>
      </c>
      <c r="R18" s="109">
        <v>0</v>
      </c>
      <c r="S18" s="97" t="s">
        <v>90</v>
      </c>
      <c r="T18" s="97" t="s">
        <v>91</v>
      </c>
      <c r="U18" s="97" t="s">
        <v>81</v>
      </c>
      <c r="V18" s="97" t="s">
        <v>98</v>
      </c>
      <c r="W18" s="97"/>
      <c r="X18" s="97"/>
      <c r="Y18" s="164"/>
      <c r="Z18" s="97"/>
      <c r="AA18" s="110"/>
      <c r="AB18" s="111"/>
      <c r="AC18" s="112"/>
      <c r="AD18" s="113"/>
      <c r="AE18" s="111"/>
      <c r="AF18" s="112"/>
      <c r="AG18" s="113"/>
      <c r="AH18" s="109">
        <f t="shared" si="0"/>
        <v>0</v>
      </c>
      <c r="AI18" s="114"/>
      <c r="AJ18" s="114"/>
      <c r="AK18" s="114"/>
      <c r="AL18" s="109"/>
      <c r="AM18" s="114"/>
      <c r="AN18" s="114"/>
      <c r="AO18" s="114"/>
      <c r="AP18" s="109"/>
      <c r="AQ18" s="113"/>
      <c r="AR18" s="113"/>
      <c r="AS18" s="109"/>
      <c r="AT18" s="115"/>
      <c r="AU18" s="109"/>
      <c r="AV18" s="116"/>
      <c r="AW18" s="117"/>
      <c r="AX18" s="118"/>
      <c r="AY18" s="109"/>
      <c r="AZ18" s="117"/>
      <c r="BA18" s="117"/>
      <c r="BB18" s="117"/>
      <c r="BC18" s="114"/>
      <c r="BD18" s="109"/>
      <c r="BE18" s="117"/>
      <c r="BF18" s="117"/>
      <c r="BG18" s="118"/>
      <c r="BH18" s="109"/>
      <c r="BI18" s="117"/>
      <c r="BJ18" s="119"/>
      <c r="BK18" s="117"/>
      <c r="BL18" s="117"/>
      <c r="BM18" s="109"/>
      <c r="BN18" s="120"/>
      <c r="BO18" s="109"/>
      <c r="BP18" s="110"/>
    </row>
    <row r="19" spans="2:68" s="121" customFormat="1" ht="60" x14ac:dyDescent="0.25">
      <c r="B19" s="96" t="s">
        <v>2894</v>
      </c>
      <c r="C19" s="408" t="s">
        <v>2899</v>
      </c>
      <c r="D19" s="97" t="s">
        <v>72</v>
      </c>
      <c r="E19" s="97" t="s">
        <v>73</v>
      </c>
      <c r="F19" s="408" t="s">
        <v>2942</v>
      </c>
      <c r="G19" s="96" t="s">
        <v>2943</v>
      </c>
      <c r="H19" s="97" t="s">
        <v>76</v>
      </c>
      <c r="I19" s="98" t="s">
        <v>2944</v>
      </c>
      <c r="J19" s="166" t="s">
        <v>78</v>
      </c>
      <c r="K19" s="97" t="s">
        <v>79</v>
      </c>
      <c r="L19" s="97" t="s">
        <v>79</v>
      </c>
      <c r="M19" s="109" t="s">
        <v>78</v>
      </c>
      <c r="N19" s="362" t="s">
        <v>78</v>
      </c>
      <c r="O19" s="109">
        <v>0</v>
      </c>
      <c r="P19" s="109">
        <v>0</v>
      </c>
      <c r="Q19" s="116">
        <v>0</v>
      </c>
      <c r="R19" s="109">
        <v>0</v>
      </c>
      <c r="S19" s="97" t="s">
        <v>90</v>
      </c>
      <c r="T19" s="97" t="s">
        <v>91</v>
      </c>
      <c r="U19" s="97" t="s">
        <v>81</v>
      </c>
      <c r="V19" s="97" t="s">
        <v>98</v>
      </c>
      <c r="W19" s="97"/>
      <c r="X19" s="97"/>
      <c r="Y19" s="164"/>
      <c r="Z19" s="97"/>
      <c r="AA19" s="110"/>
      <c r="AB19" s="111"/>
      <c r="AC19" s="112"/>
      <c r="AD19" s="113"/>
      <c r="AE19" s="111"/>
      <c r="AF19" s="112"/>
      <c r="AG19" s="113"/>
      <c r="AH19" s="109">
        <f t="shared" si="0"/>
        <v>0</v>
      </c>
      <c r="AI19" s="114"/>
      <c r="AJ19" s="114"/>
      <c r="AK19" s="114"/>
      <c r="AL19" s="109"/>
      <c r="AM19" s="114"/>
      <c r="AN19" s="114"/>
      <c r="AO19" s="114"/>
      <c r="AP19" s="109"/>
      <c r="AQ19" s="113"/>
      <c r="AR19" s="113"/>
      <c r="AS19" s="109"/>
      <c r="AT19" s="115"/>
      <c r="AU19" s="109"/>
      <c r="AV19" s="116"/>
      <c r="AW19" s="117"/>
      <c r="AX19" s="118"/>
      <c r="AY19" s="109"/>
      <c r="AZ19" s="117"/>
      <c r="BA19" s="117"/>
      <c r="BB19" s="117"/>
      <c r="BC19" s="114"/>
      <c r="BD19" s="109"/>
      <c r="BE19" s="117"/>
      <c r="BF19" s="117"/>
      <c r="BG19" s="118"/>
      <c r="BH19" s="109"/>
      <c r="BI19" s="117"/>
      <c r="BJ19" s="119"/>
      <c r="BK19" s="117"/>
      <c r="BL19" s="117"/>
      <c r="BM19" s="109"/>
      <c r="BN19" s="120"/>
      <c r="BO19" s="109"/>
      <c r="BP19" s="110"/>
    </row>
    <row r="20" spans="2:68" s="121" customFormat="1" ht="30" x14ac:dyDescent="0.25">
      <c r="B20" s="96" t="s">
        <v>2894</v>
      </c>
      <c r="C20" s="408" t="s">
        <v>2945</v>
      </c>
      <c r="D20" s="97" t="s">
        <v>72</v>
      </c>
      <c r="E20" s="97" t="s">
        <v>201</v>
      </c>
      <c r="F20" s="408" t="s">
        <v>2946</v>
      </c>
      <c r="G20" s="96" t="s">
        <v>2947</v>
      </c>
      <c r="H20" s="97" t="s">
        <v>76</v>
      </c>
      <c r="I20" s="98" t="s">
        <v>2948</v>
      </c>
      <c r="J20" s="166" t="s">
        <v>78</v>
      </c>
      <c r="K20" s="97" t="s">
        <v>79</v>
      </c>
      <c r="L20" s="97" t="s">
        <v>79</v>
      </c>
      <c r="M20" s="109" t="s">
        <v>78</v>
      </c>
      <c r="N20" s="362" t="s">
        <v>78</v>
      </c>
      <c r="O20" s="109">
        <v>0</v>
      </c>
      <c r="P20" s="109">
        <v>0</v>
      </c>
      <c r="Q20" s="116">
        <v>0</v>
      </c>
      <c r="R20" s="109">
        <v>0</v>
      </c>
      <c r="S20" s="97" t="s">
        <v>90</v>
      </c>
      <c r="T20" s="97" t="s">
        <v>91</v>
      </c>
      <c r="U20" s="97" t="s">
        <v>81</v>
      </c>
      <c r="V20" s="97" t="s">
        <v>98</v>
      </c>
      <c r="W20" s="97"/>
      <c r="X20" s="97"/>
      <c r="Y20" s="164"/>
      <c r="Z20" s="97"/>
      <c r="AA20" s="110"/>
      <c r="AB20" s="111"/>
      <c r="AC20" s="112"/>
      <c r="AD20" s="113"/>
      <c r="AE20" s="111"/>
      <c r="AF20" s="112"/>
      <c r="AG20" s="113"/>
      <c r="AH20" s="109">
        <f t="shared" si="0"/>
        <v>0</v>
      </c>
      <c r="AI20" s="114"/>
      <c r="AJ20" s="114"/>
      <c r="AK20" s="114"/>
      <c r="AL20" s="109"/>
      <c r="AM20" s="114"/>
      <c r="AN20" s="114"/>
      <c r="AO20" s="114"/>
      <c r="AP20" s="109"/>
      <c r="AQ20" s="113"/>
      <c r="AR20" s="113"/>
      <c r="AS20" s="109"/>
      <c r="AT20" s="115"/>
      <c r="AU20" s="109"/>
      <c r="AV20" s="116"/>
      <c r="AW20" s="117"/>
      <c r="AX20" s="118"/>
      <c r="AY20" s="109"/>
      <c r="AZ20" s="117"/>
      <c r="BA20" s="117"/>
      <c r="BB20" s="117"/>
      <c r="BC20" s="114"/>
      <c r="BD20" s="109"/>
      <c r="BE20" s="117"/>
      <c r="BF20" s="117"/>
      <c r="BG20" s="118"/>
      <c r="BH20" s="109"/>
      <c r="BI20" s="117"/>
      <c r="BJ20" s="119"/>
      <c r="BK20" s="117"/>
      <c r="BL20" s="117"/>
      <c r="BM20" s="109"/>
      <c r="BN20" s="120"/>
      <c r="BO20" s="109"/>
      <c r="BP20" s="110"/>
    </row>
    <row r="21" spans="2:68" s="121" customFormat="1" ht="30" x14ac:dyDescent="0.25">
      <c r="B21" s="96" t="s">
        <v>2894</v>
      </c>
      <c r="C21" s="408" t="s">
        <v>2949</v>
      </c>
      <c r="D21" s="97" t="s">
        <v>72</v>
      </c>
      <c r="E21" s="97" t="s">
        <v>201</v>
      </c>
      <c r="F21" s="408" t="s">
        <v>677</v>
      </c>
      <c r="G21" s="96" t="s">
        <v>2950</v>
      </c>
      <c r="H21" s="97" t="s">
        <v>76</v>
      </c>
      <c r="I21" s="98" t="s">
        <v>2951</v>
      </c>
      <c r="J21" s="166" t="s">
        <v>78</v>
      </c>
      <c r="K21" s="97" t="s">
        <v>79</v>
      </c>
      <c r="L21" s="97" t="s">
        <v>79</v>
      </c>
      <c r="M21" s="109" t="s">
        <v>78</v>
      </c>
      <c r="N21" s="362" t="s">
        <v>78</v>
      </c>
      <c r="O21" s="109">
        <v>0</v>
      </c>
      <c r="P21" s="109">
        <v>0</v>
      </c>
      <c r="Q21" s="116">
        <v>0</v>
      </c>
      <c r="R21" s="109">
        <v>0</v>
      </c>
      <c r="S21" s="97" t="s">
        <v>90</v>
      </c>
      <c r="T21" s="97" t="s">
        <v>91</v>
      </c>
      <c r="U21" s="97" t="s">
        <v>81</v>
      </c>
      <c r="V21" s="97" t="s">
        <v>98</v>
      </c>
      <c r="W21" s="97"/>
      <c r="X21" s="97"/>
      <c r="Y21" s="164"/>
      <c r="Z21" s="97"/>
      <c r="AA21" s="110"/>
      <c r="AB21" s="111"/>
      <c r="AC21" s="112"/>
      <c r="AD21" s="113"/>
      <c r="AE21" s="111"/>
      <c r="AF21" s="112"/>
      <c r="AG21" s="113"/>
      <c r="AH21" s="109">
        <f t="shared" si="0"/>
        <v>0</v>
      </c>
      <c r="AI21" s="114"/>
      <c r="AJ21" s="114"/>
      <c r="AK21" s="114"/>
      <c r="AL21" s="109"/>
      <c r="AM21" s="114"/>
      <c r="AN21" s="114"/>
      <c r="AO21" s="114"/>
      <c r="AP21" s="109"/>
      <c r="AQ21" s="113"/>
      <c r="AR21" s="113"/>
      <c r="AS21" s="109"/>
      <c r="AT21" s="115"/>
      <c r="AU21" s="109"/>
      <c r="AV21" s="116"/>
      <c r="AW21" s="117"/>
      <c r="AX21" s="118"/>
      <c r="AY21" s="109"/>
      <c r="AZ21" s="117"/>
      <c r="BA21" s="117"/>
      <c r="BB21" s="117"/>
      <c r="BC21" s="114"/>
      <c r="BD21" s="109"/>
      <c r="BE21" s="117"/>
      <c r="BF21" s="117"/>
      <c r="BG21" s="118"/>
      <c r="BH21" s="109"/>
      <c r="BI21" s="117"/>
      <c r="BJ21" s="119"/>
      <c r="BK21" s="117"/>
      <c r="BL21" s="117"/>
      <c r="BM21" s="109"/>
      <c r="BN21" s="120"/>
      <c r="BO21" s="109"/>
      <c r="BP21" s="110"/>
    </row>
    <row r="22" spans="2:68" s="121" customFormat="1" ht="30" x14ac:dyDescent="0.25">
      <c r="B22" s="96" t="s">
        <v>2894</v>
      </c>
      <c r="C22" s="408" t="s">
        <v>2952</v>
      </c>
      <c r="D22" s="97" t="s">
        <v>72</v>
      </c>
      <c r="E22" s="97" t="s">
        <v>201</v>
      </c>
      <c r="F22" s="408" t="s">
        <v>2953</v>
      </c>
      <c r="G22" s="96" t="s">
        <v>2954</v>
      </c>
      <c r="H22" s="97" t="s">
        <v>76</v>
      </c>
      <c r="I22" s="98" t="s">
        <v>2955</v>
      </c>
      <c r="J22" s="166" t="s">
        <v>78</v>
      </c>
      <c r="K22" s="97" t="s">
        <v>79</v>
      </c>
      <c r="L22" s="97" t="s">
        <v>79</v>
      </c>
      <c r="M22" s="109" t="s">
        <v>78</v>
      </c>
      <c r="N22" s="362" t="s">
        <v>78</v>
      </c>
      <c r="O22" s="109">
        <v>0</v>
      </c>
      <c r="P22" s="109">
        <v>0</v>
      </c>
      <c r="Q22" s="116">
        <v>0</v>
      </c>
      <c r="R22" s="109">
        <v>0</v>
      </c>
      <c r="S22" s="97" t="s">
        <v>90</v>
      </c>
      <c r="T22" s="97" t="s">
        <v>91</v>
      </c>
      <c r="U22" s="97" t="s">
        <v>81</v>
      </c>
      <c r="V22" s="97" t="s">
        <v>98</v>
      </c>
      <c r="W22" s="97"/>
      <c r="X22" s="97"/>
      <c r="Y22" s="164"/>
      <c r="Z22" s="97"/>
      <c r="AA22" s="110"/>
      <c r="AB22" s="111"/>
      <c r="AC22" s="112"/>
      <c r="AD22" s="113"/>
      <c r="AE22" s="111"/>
      <c r="AF22" s="112"/>
      <c r="AG22" s="113"/>
      <c r="AH22" s="109">
        <f t="shared" si="0"/>
        <v>0</v>
      </c>
      <c r="AI22" s="114"/>
      <c r="AJ22" s="114"/>
      <c r="AK22" s="114"/>
      <c r="AL22" s="109"/>
      <c r="AM22" s="114"/>
      <c r="AN22" s="114"/>
      <c r="AO22" s="114"/>
      <c r="AP22" s="109"/>
      <c r="AQ22" s="113"/>
      <c r="AR22" s="113"/>
      <c r="AS22" s="109"/>
      <c r="AT22" s="115"/>
      <c r="AU22" s="109"/>
      <c r="AV22" s="116"/>
      <c r="AW22" s="117"/>
      <c r="AX22" s="118"/>
      <c r="AY22" s="109"/>
      <c r="AZ22" s="117"/>
      <c r="BA22" s="117"/>
      <c r="BB22" s="117"/>
      <c r="BC22" s="114"/>
      <c r="BD22" s="109"/>
      <c r="BE22" s="117"/>
      <c r="BF22" s="117"/>
      <c r="BG22" s="118"/>
      <c r="BH22" s="109"/>
      <c r="BI22" s="117"/>
      <c r="BJ22" s="119"/>
      <c r="BK22" s="117"/>
      <c r="BL22" s="117"/>
      <c r="BM22" s="109"/>
      <c r="BN22" s="120"/>
      <c r="BO22" s="109"/>
      <c r="BP22" s="110"/>
    </row>
    <row r="23" spans="2:68" s="121" customFormat="1" ht="30" x14ac:dyDescent="0.25">
      <c r="B23" s="96" t="s">
        <v>2894</v>
      </c>
      <c r="C23" s="408" t="s">
        <v>2935</v>
      </c>
      <c r="D23" s="97" t="s">
        <v>72</v>
      </c>
      <c r="E23" s="97" t="s">
        <v>201</v>
      </c>
      <c r="F23" s="408" t="s">
        <v>2956</v>
      </c>
      <c r="G23" s="96" t="s">
        <v>2957</v>
      </c>
      <c r="H23" s="97" t="s">
        <v>76</v>
      </c>
      <c r="I23" s="98" t="s">
        <v>2958</v>
      </c>
      <c r="J23" s="166" t="s">
        <v>78</v>
      </c>
      <c r="K23" s="97" t="s">
        <v>79</v>
      </c>
      <c r="L23" s="97" t="s">
        <v>79</v>
      </c>
      <c r="M23" s="109" t="s">
        <v>78</v>
      </c>
      <c r="N23" s="362" t="s">
        <v>78</v>
      </c>
      <c r="O23" s="109">
        <v>0</v>
      </c>
      <c r="P23" s="109">
        <v>0</v>
      </c>
      <c r="Q23" s="116">
        <v>0</v>
      </c>
      <c r="R23" s="109">
        <v>0</v>
      </c>
      <c r="S23" s="97" t="s">
        <v>90</v>
      </c>
      <c r="T23" s="97" t="s">
        <v>91</v>
      </c>
      <c r="U23" s="97" t="s">
        <v>81</v>
      </c>
      <c r="V23" s="97" t="s">
        <v>98</v>
      </c>
      <c r="W23" s="97"/>
      <c r="X23" s="97"/>
      <c r="Y23" s="164"/>
      <c r="Z23" s="97"/>
      <c r="AA23" s="110"/>
      <c r="AB23" s="111"/>
      <c r="AC23" s="112"/>
      <c r="AD23" s="113"/>
      <c r="AE23" s="111"/>
      <c r="AF23" s="112"/>
      <c r="AG23" s="113"/>
      <c r="AH23" s="109">
        <f t="shared" si="0"/>
        <v>0</v>
      </c>
      <c r="AI23" s="114"/>
      <c r="AJ23" s="114"/>
      <c r="AK23" s="114"/>
      <c r="AL23" s="109"/>
      <c r="AM23" s="114"/>
      <c r="AN23" s="114"/>
      <c r="AO23" s="114"/>
      <c r="AP23" s="109"/>
      <c r="AQ23" s="113"/>
      <c r="AR23" s="113"/>
      <c r="AS23" s="109"/>
      <c r="AT23" s="115"/>
      <c r="AU23" s="109"/>
      <c r="AV23" s="116"/>
      <c r="AW23" s="117"/>
      <c r="AX23" s="118"/>
      <c r="AY23" s="109"/>
      <c r="AZ23" s="117"/>
      <c r="BA23" s="117"/>
      <c r="BB23" s="117"/>
      <c r="BC23" s="114"/>
      <c r="BD23" s="109"/>
      <c r="BE23" s="117"/>
      <c r="BF23" s="117"/>
      <c r="BG23" s="118"/>
      <c r="BH23" s="109"/>
      <c r="BI23" s="117"/>
      <c r="BJ23" s="119"/>
      <c r="BK23" s="117"/>
      <c r="BL23" s="117"/>
      <c r="BM23" s="109"/>
      <c r="BN23" s="120"/>
      <c r="BO23" s="109"/>
      <c r="BP23" s="110"/>
    </row>
    <row r="24" spans="2:68" s="121" customFormat="1" ht="60" x14ac:dyDescent="0.25">
      <c r="B24" s="96" t="s">
        <v>2894</v>
      </c>
      <c r="C24" s="408" t="s">
        <v>2959</v>
      </c>
      <c r="D24" s="97" t="s">
        <v>72</v>
      </c>
      <c r="E24" s="97" t="s">
        <v>201</v>
      </c>
      <c r="F24" s="408" t="s">
        <v>2960</v>
      </c>
      <c r="G24" s="96" t="s">
        <v>2961</v>
      </c>
      <c r="H24" s="97" t="s">
        <v>76</v>
      </c>
      <c r="I24" s="98" t="s">
        <v>2962</v>
      </c>
      <c r="J24" s="166" t="s">
        <v>78</v>
      </c>
      <c r="K24" s="97" t="s">
        <v>79</v>
      </c>
      <c r="L24" s="97" t="s">
        <v>79</v>
      </c>
      <c r="M24" s="109" t="s">
        <v>78</v>
      </c>
      <c r="N24" s="362" t="s">
        <v>78</v>
      </c>
      <c r="O24" s="109">
        <v>0</v>
      </c>
      <c r="P24" s="109">
        <v>0</v>
      </c>
      <c r="Q24" s="116">
        <v>0</v>
      </c>
      <c r="R24" s="109">
        <v>0</v>
      </c>
      <c r="S24" s="97" t="s">
        <v>90</v>
      </c>
      <c r="T24" s="97" t="s">
        <v>91</v>
      </c>
      <c r="U24" s="97" t="s">
        <v>81</v>
      </c>
      <c r="V24" s="97" t="s">
        <v>98</v>
      </c>
      <c r="W24" s="97"/>
      <c r="X24" s="97"/>
      <c r="Y24" s="164"/>
      <c r="Z24" s="97" t="s">
        <v>83</v>
      </c>
      <c r="AA24" s="110" t="s">
        <v>1469</v>
      </c>
      <c r="AB24" s="111">
        <v>329404419.38</v>
      </c>
      <c r="AC24" s="401">
        <v>1867</v>
      </c>
      <c r="AD24" s="113">
        <v>45411</v>
      </c>
      <c r="AE24" s="111"/>
      <c r="AF24" s="112"/>
      <c r="AG24" s="113"/>
      <c r="AH24" s="109">
        <f t="shared" si="0"/>
        <v>329404419.38</v>
      </c>
      <c r="AI24" s="114"/>
      <c r="AJ24" s="114"/>
      <c r="AK24" s="114"/>
      <c r="AL24" s="109"/>
      <c r="AM24" s="114"/>
      <c r="AN24" s="114"/>
      <c r="AO24" s="114"/>
      <c r="AP24" s="109"/>
      <c r="AQ24" s="113"/>
      <c r="AR24" s="113"/>
      <c r="AS24" s="109"/>
      <c r="AT24" s="115"/>
      <c r="AU24" s="109"/>
      <c r="AV24" s="116"/>
      <c r="AW24" s="117"/>
      <c r="AX24" s="118"/>
      <c r="AY24" s="109"/>
      <c r="AZ24" s="117"/>
      <c r="BA24" s="117"/>
      <c r="BB24" s="117"/>
      <c r="BC24" s="114"/>
      <c r="BD24" s="109"/>
      <c r="BE24" s="117"/>
      <c r="BF24" s="117"/>
      <c r="BG24" s="118"/>
      <c r="BH24" s="109"/>
      <c r="BI24" s="117"/>
      <c r="BJ24" s="119"/>
      <c r="BK24" s="117"/>
      <c r="BL24" s="117"/>
      <c r="BM24" s="109"/>
      <c r="BN24" s="120"/>
      <c r="BO24" s="109"/>
      <c r="BP24" s="110"/>
    </row>
    <row r="25" spans="2:68" s="121" customFormat="1" ht="30" x14ac:dyDescent="0.25">
      <c r="B25" s="96" t="s">
        <v>2894</v>
      </c>
      <c r="C25" s="408" t="s">
        <v>2903</v>
      </c>
      <c r="D25" s="97" t="s">
        <v>72</v>
      </c>
      <c r="E25" s="97" t="s">
        <v>201</v>
      </c>
      <c r="F25" s="408" t="s">
        <v>2963</v>
      </c>
      <c r="G25" s="96" t="s">
        <v>2964</v>
      </c>
      <c r="H25" s="97" t="s">
        <v>76</v>
      </c>
      <c r="I25" s="98" t="s">
        <v>2965</v>
      </c>
      <c r="J25" s="166" t="s">
        <v>78</v>
      </c>
      <c r="K25" s="97" t="s">
        <v>79</v>
      </c>
      <c r="L25" s="97" t="s">
        <v>79</v>
      </c>
      <c r="M25" s="109" t="s">
        <v>78</v>
      </c>
      <c r="N25" s="362" t="s">
        <v>78</v>
      </c>
      <c r="O25" s="109">
        <v>0</v>
      </c>
      <c r="P25" s="109">
        <v>0</v>
      </c>
      <c r="Q25" s="116">
        <v>0</v>
      </c>
      <c r="R25" s="109">
        <v>0</v>
      </c>
      <c r="S25" s="97" t="s">
        <v>90</v>
      </c>
      <c r="T25" s="97" t="s">
        <v>91</v>
      </c>
      <c r="U25" s="97" t="s">
        <v>81</v>
      </c>
      <c r="V25" s="97" t="s">
        <v>98</v>
      </c>
      <c r="W25" s="97"/>
      <c r="X25" s="97"/>
      <c r="Y25" s="164"/>
      <c r="Z25" s="97"/>
      <c r="AA25" s="110"/>
      <c r="AB25" s="111"/>
      <c r="AC25" s="112"/>
      <c r="AD25" s="113"/>
      <c r="AE25" s="111"/>
      <c r="AF25" s="112"/>
      <c r="AG25" s="113"/>
      <c r="AH25" s="109">
        <f t="shared" si="0"/>
        <v>0</v>
      </c>
      <c r="AI25" s="114"/>
      <c r="AJ25" s="114"/>
      <c r="AK25" s="114"/>
      <c r="AL25" s="109"/>
      <c r="AM25" s="114"/>
      <c r="AN25" s="114"/>
      <c r="AO25" s="114"/>
      <c r="AP25" s="109"/>
      <c r="AQ25" s="113"/>
      <c r="AR25" s="113"/>
      <c r="AS25" s="109"/>
      <c r="AT25" s="115"/>
      <c r="AU25" s="109"/>
      <c r="AV25" s="116"/>
      <c r="AW25" s="117"/>
      <c r="AX25" s="118"/>
      <c r="AY25" s="109"/>
      <c r="AZ25" s="117"/>
      <c r="BA25" s="117"/>
      <c r="BB25" s="117"/>
      <c r="BC25" s="114"/>
      <c r="BD25" s="109"/>
      <c r="BE25" s="117"/>
      <c r="BF25" s="117"/>
      <c r="BG25" s="118"/>
      <c r="BH25" s="109"/>
      <c r="BI25" s="117"/>
      <c r="BJ25" s="119"/>
      <c r="BK25" s="117"/>
      <c r="BL25" s="117"/>
      <c r="BM25" s="109"/>
      <c r="BN25" s="120"/>
      <c r="BO25" s="109"/>
      <c r="BP25" s="110"/>
    </row>
    <row r="26" spans="2:68" s="121" customFormat="1" ht="30" x14ac:dyDescent="0.25">
      <c r="B26" s="96" t="s">
        <v>2894</v>
      </c>
      <c r="C26" s="408" t="s">
        <v>2903</v>
      </c>
      <c r="D26" s="97" t="s">
        <v>72</v>
      </c>
      <c r="E26" s="97" t="s">
        <v>201</v>
      </c>
      <c r="F26" s="408" t="s">
        <v>2966</v>
      </c>
      <c r="G26" s="96" t="s">
        <v>2967</v>
      </c>
      <c r="H26" s="97" t="s">
        <v>76</v>
      </c>
      <c r="I26" s="98" t="s">
        <v>2968</v>
      </c>
      <c r="J26" s="166" t="s">
        <v>78</v>
      </c>
      <c r="K26" s="97" t="s">
        <v>79</v>
      </c>
      <c r="L26" s="97" t="s">
        <v>79</v>
      </c>
      <c r="M26" s="109" t="s">
        <v>78</v>
      </c>
      <c r="N26" s="362" t="s">
        <v>78</v>
      </c>
      <c r="O26" s="109">
        <v>0</v>
      </c>
      <c r="P26" s="109">
        <v>0</v>
      </c>
      <c r="Q26" s="116">
        <v>0</v>
      </c>
      <c r="R26" s="109">
        <v>0</v>
      </c>
      <c r="S26" s="97" t="s">
        <v>90</v>
      </c>
      <c r="T26" s="97" t="s">
        <v>91</v>
      </c>
      <c r="U26" s="97" t="s">
        <v>81</v>
      </c>
      <c r="V26" s="97" t="s">
        <v>98</v>
      </c>
      <c r="W26" s="97"/>
      <c r="X26" s="97"/>
      <c r="Y26" s="164"/>
      <c r="Z26" s="97"/>
      <c r="AA26" s="110"/>
      <c r="AB26" s="111"/>
      <c r="AC26" s="112"/>
      <c r="AD26" s="113"/>
      <c r="AE26" s="111"/>
      <c r="AF26" s="112"/>
      <c r="AG26" s="113"/>
      <c r="AH26" s="109">
        <f t="shared" si="0"/>
        <v>0</v>
      </c>
      <c r="AI26" s="114"/>
      <c r="AJ26" s="114"/>
      <c r="AK26" s="114"/>
      <c r="AL26" s="109"/>
      <c r="AM26" s="114"/>
      <c r="AN26" s="114"/>
      <c r="AO26" s="114"/>
      <c r="AP26" s="109"/>
      <c r="AQ26" s="113"/>
      <c r="AR26" s="113"/>
      <c r="AS26" s="109"/>
      <c r="AT26" s="115"/>
      <c r="AU26" s="109"/>
      <c r="AV26" s="116"/>
      <c r="AW26" s="117"/>
      <c r="AX26" s="118"/>
      <c r="AY26" s="109"/>
      <c r="AZ26" s="117"/>
      <c r="BA26" s="117"/>
      <c r="BB26" s="117"/>
      <c r="BC26" s="114"/>
      <c r="BD26" s="109"/>
      <c r="BE26" s="117"/>
      <c r="BF26" s="117"/>
      <c r="BG26" s="118"/>
      <c r="BH26" s="109"/>
      <c r="BI26" s="117"/>
      <c r="BJ26" s="119"/>
      <c r="BK26" s="117"/>
      <c r="BL26" s="117"/>
      <c r="BM26" s="109"/>
      <c r="BN26" s="120"/>
      <c r="BO26" s="109"/>
      <c r="BP26" s="110"/>
    </row>
    <row r="27" spans="2:68" s="121" customFormat="1" ht="30" x14ac:dyDescent="0.25">
      <c r="B27" s="96" t="s">
        <v>2894</v>
      </c>
      <c r="C27" s="408" t="s">
        <v>2910</v>
      </c>
      <c r="D27" s="97" t="s">
        <v>72</v>
      </c>
      <c r="E27" s="97" t="s">
        <v>201</v>
      </c>
      <c r="F27" s="408" t="s">
        <v>2969</v>
      </c>
      <c r="G27" s="96" t="s">
        <v>2970</v>
      </c>
      <c r="H27" s="97" t="s">
        <v>76</v>
      </c>
      <c r="I27" s="98" t="s">
        <v>2971</v>
      </c>
      <c r="J27" s="166" t="s">
        <v>78</v>
      </c>
      <c r="K27" s="97" t="s">
        <v>79</v>
      </c>
      <c r="L27" s="97" t="s">
        <v>79</v>
      </c>
      <c r="M27" s="109" t="s">
        <v>78</v>
      </c>
      <c r="N27" s="362" t="s">
        <v>78</v>
      </c>
      <c r="O27" s="109">
        <v>0</v>
      </c>
      <c r="P27" s="109">
        <v>0</v>
      </c>
      <c r="Q27" s="116">
        <v>0</v>
      </c>
      <c r="R27" s="109">
        <v>0</v>
      </c>
      <c r="S27" s="97" t="s">
        <v>90</v>
      </c>
      <c r="T27" s="97" t="s">
        <v>91</v>
      </c>
      <c r="U27" s="97" t="s">
        <v>81</v>
      </c>
      <c r="V27" s="97" t="s">
        <v>98</v>
      </c>
      <c r="W27" s="97"/>
      <c r="X27" s="97"/>
      <c r="Y27" s="164"/>
      <c r="Z27" s="97"/>
      <c r="AA27" s="110"/>
      <c r="AB27" s="111"/>
      <c r="AC27" s="112"/>
      <c r="AD27" s="113"/>
      <c r="AE27" s="111"/>
      <c r="AF27" s="112"/>
      <c r="AG27" s="113"/>
      <c r="AH27" s="109">
        <f t="shared" si="0"/>
        <v>0</v>
      </c>
      <c r="AI27" s="114"/>
      <c r="AJ27" s="114"/>
      <c r="AK27" s="114"/>
      <c r="AL27" s="109"/>
      <c r="AM27" s="114"/>
      <c r="AN27" s="114"/>
      <c r="AO27" s="114"/>
      <c r="AP27" s="109"/>
      <c r="AQ27" s="113"/>
      <c r="AR27" s="113"/>
      <c r="AS27" s="109"/>
      <c r="AT27" s="115"/>
      <c r="AU27" s="109"/>
      <c r="AV27" s="116"/>
      <c r="AW27" s="117"/>
      <c r="AX27" s="118"/>
      <c r="AY27" s="109"/>
      <c r="AZ27" s="117"/>
      <c r="BA27" s="117"/>
      <c r="BB27" s="117"/>
      <c r="BC27" s="114"/>
      <c r="BD27" s="109"/>
      <c r="BE27" s="117"/>
      <c r="BF27" s="117"/>
      <c r="BG27" s="118"/>
      <c r="BH27" s="109"/>
      <c r="BI27" s="117"/>
      <c r="BJ27" s="119"/>
      <c r="BK27" s="117"/>
      <c r="BL27" s="117"/>
      <c r="BM27" s="109"/>
      <c r="BN27" s="120"/>
      <c r="BO27" s="109"/>
      <c r="BP27" s="110"/>
    </row>
    <row r="28" spans="2:68" s="121" customFormat="1" ht="30" x14ac:dyDescent="0.25">
      <c r="B28" s="96" t="s">
        <v>2894</v>
      </c>
      <c r="C28" s="408" t="s">
        <v>2903</v>
      </c>
      <c r="D28" s="97" t="s">
        <v>72</v>
      </c>
      <c r="E28" s="97" t="s">
        <v>201</v>
      </c>
      <c r="F28" s="408" t="s">
        <v>2972</v>
      </c>
      <c r="G28" s="485" t="s">
        <v>2973</v>
      </c>
      <c r="H28" s="97" t="s">
        <v>76</v>
      </c>
      <c r="I28" s="98" t="s">
        <v>2974</v>
      </c>
      <c r="J28" s="166" t="s">
        <v>78</v>
      </c>
      <c r="K28" s="97" t="s">
        <v>79</v>
      </c>
      <c r="L28" s="97" t="s">
        <v>79</v>
      </c>
      <c r="M28" s="109" t="s">
        <v>78</v>
      </c>
      <c r="N28" s="362" t="s">
        <v>78</v>
      </c>
      <c r="O28" s="109">
        <v>0</v>
      </c>
      <c r="P28" s="109">
        <v>0</v>
      </c>
      <c r="Q28" s="116">
        <v>0</v>
      </c>
      <c r="R28" s="109">
        <v>0</v>
      </c>
      <c r="S28" s="97" t="s">
        <v>90</v>
      </c>
      <c r="T28" s="97" t="s">
        <v>91</v>
      </c>
      <c r="U28" s="97" t="s">
        <v>81</v>
      </c>
      <c r="V28" s="97" t="s">
        <v>98</v>
      </c>
      <c r="W28" s="97"/>
      <c r="X28" s="97"/>
      <c r="Y28" s="164"/>
      <c r="Z28" s="97"/>
      <c r="AA28" s="110"/>
      <c r="AB28" s="111"/>
      <c r="AC28" s="112"/>
      <c r="AD28" s="113"/>
      <c r="AE28" s="111"/>
      <c r="AF28" s="112"/>
      <c r="AG28" s="113"/>
      <c r="AH28" s="109">
        <f t="shared" si="0"/>
        <v>0</v>
      </c>
      <c r="AI28" s="114"/>
      <c r="AJ28" s="114"/>
      <c r="AK28" s="114"/>
      <c r="AL28" s="109"/>
      <c r="AM28" s="114"/>
      <c r="AN28" s="114"/>
      <c r="AO28" s="114"/>
      <c r="AP28" s="109"/>
      <c r="AQ28" s="113"/>
      <c r="AR28" s="113"/>
      <c r="AS28" s="109"/>
      <c r="AT28" s="115"/>
      <c r="AU28" s="109"/>
      <c r="AV28" s="116"/>
      <c r="AW28" s="117"/>
      <c r="AX28" s="118"/>
      <c r="AY28" s="109"/>
      <c r="AZ28" s="117"/>
      <c r="BA28" s="117"/>
      <c r="BB28" s="117"/>
      <c r="BC28" s="114"/>
      <c r="BD28" s="109"/>
      <c r="BE28" s="117"/>
      <c r="BF28" s="117"/>
      <c r="BG28" s="118"/>
      <c r="BH28" s="109"/>
      <c r="BI28" s="117"/>
      <c r="BJ28" s="119"/>
      <c r="BK28" s="117"/>
      <c r="BL28" s="117"/>
      <c r="BM28" s="109"/>
      <c r="BN28" s="120"/>
      <c r="BO28" s="109"/>
      <c r="BP28" s="110"/>
    </row>
    <row r="29" spans="2:68" s="121" customFormat="1" ht="54" x14ac:dyDescent="0.25">
      <c r="B29" s="165" t="s">
        <v>2894</v>
      </c>
      <c r="C29" s="165" t="s">
        <v>2975</v>
      </c>
      <c r="D29" s="97" t="s">
        <v>85</v>
      </c>
      <c r="E29" s="97" t="s">
        <v>93</v>
      </c>
      <c r="F29" s="165" t="s">
        <v>2976</v>
      </c>
      <c r="G29" s="510" t="s">
        <v>2977</v>
      </c>
      <c r="H29" s="97" t="s">
        <v>96</v>
      </c>
      <c r="I29" s="124"/>
      <c r="J29" s="166" t="s">
        <v>78</v>
      </c>
      <c r="K29" s="97" t="s">
        <v>79</v>
      </c>
      <c r="L29" s="97" t="s">
        <v>79</v>
      </c>
      <c r="M29" s="109" t="s">
        <v>78</v>
      </c>
      <c r="N29" s="362" t="s">
        <v>78</v>
      </c>
      <c r="O29" s="109">
        <v>0</v>
      </c>
      <c r="P29" s="109">
        <v>0</v>
      </c>
      <c r="Q29" s="116">
        <v>0</v>
      </c>
      <c r="R29" s="109">
        <v>0</v>
      </c>
      <c r="S29" s="97" t="s">
        <v>90</v>
      </c>
      <c r="T29" s="97" t="s">
        <v>91</v>
      </c>
      <c r="U29" s="97" t="s">
        <v>81</v>
      </c>
      <c r="V29" s="97" t="s">
        <v>98</v>
      </c>
      <c r="W29" s="97"/>
      <c r="X29" s="97"/>
      <c r="Y29" s="164"/>
      <c r="Z29" s="97"/>
      <c r="AA29" s="110"/>
      <c r="AB29" s="111"/>
      <c r="AC29" s="112"/>
      <c r="AD29" s="113"/>
      <c r="AE29" s="111"/>
      <c r="AF29" s="112"/>
      <c r="AG29" s="113"/>
      <c r="AH29" s="109">
        <f t="shared" si="0"/>
        <v>0</v>
      </c>
      <c r="AI29" s="114"/>
      <c r="AJ29" s="114"/>
      <c r="AK29" s="114"/>
      <c r="AL29" s="109"/>
      <c r="AM29" s="114"/>
      <c r="AN29" s="114"/>
      <c r="AO29" s="114"/>
      <c r="AP29" s="109"/>
      <c r="AQ29" s="113"/>
      <c r="AR29" s="113"/>
      <c r="AS29" s="109"/>
      <c r="AT29" s="115"/>
      <c r="AU29" s="109"/>
      <c r="AV29" s="116"/>
      <c r="AW29" s="117"/>
      <c r="AX29" s="118"/>
      <c r="AY29" s="109"/>
      <c r="AZ29" s="117"/>
      <c r="BA29" s="117"/>
      <c r="BB29" s="117"/>
      <c r="BC29" s="114"/>
      <c r="BD29" s="109"/>
      <c r="BE29" s="117"/>
      <c r="BF29" s="117"/>
      <c r="BG29" s="118"/>
      <c r="BH29" s="109"/>
      <c r="BI29" s="117"/>
      <c r="BJ29" s="119"/>
      <c r="BK29" s="117"/>
      <c r="BL29" s="117"/>
      <c r="BM29" s="109"/>
      <c r="BN29" s="120"/>
      <c r="BO29" s="109"/>
      <c r="BP29" s="110"/>
    </row>
    <row r="30" spans="2:68" s="121" customFormat="1" ht="45" x14ac:dyDescent="0.25">
      <c r="B30" s="165" t="s">
        <v>2894</v>
      </c>
      <c r="C30" s="165" t="s">
        <v>2975</v>
      </c>
      <c r="D30" s="97" t="s">
        <v>85</v>
      </c>
      <c r="E30" s="97" t="s">
        <v>93</v>
      </c>
      <c r="F30" s="165" t="s">
        <v>2978</v>
      </c>
      <c r="G30" s="511" t="s">
        <v>2979</v>
      </c>
      <c r="H30" s="97" t="s">
        <v>96</v>
      </c>
      <c r="I30" s="124"/>
      <c r="J30" s="166" t="s">
        <v>133</v>
      </c>
      <c r="K30" s="97" t="s">
        <v>90</v>
      </c>
      <c r="L30" s="97" t="s">
        <v>90</v>
      </c>
      <c r="M30" s="109" t="s">
        <v>96</v>
      </c>
      <c r="N30" s="362" t="s">
        <v>140</v>
      </c>
      <c r="O30" s="109">
        <v>67084400</v>
      </c>
      <c r="P30" s="109">
        <v>1153536265</v>
      </c>
      <c r="Q30" s="116">
        <v>1645</v>
      </c>
      <c r="R30" s="109">
        <f>+O30/Q30</f>
        <v>40780.790273556231</v>
      </c>
      <c r="S30" s="97" t="s">
        <v>90</v>
      </c>
      <c r="T30" s="97" t="s">
        <v>80</v>
      </c>
      <c r="U30" s="97" t="s">
        <v>81</v>
      </c>
      <c r="V30" s="97" t="s">
        <v>98</v>
      </c>
      <c r="W30" s="97"/>
      <c r="X30" s="97"/>
      <c r="Y30" s="164"/>
      <c r="Z30" s="97"/>
      <c r="AA30" s="110"/>
      <c r="AB30" s="111"/>
      <c r="AC30" s="112"/>
      <c r="AD30" s="113"/>
      <c r="AE30" s="111"/>
      <c r="AF30" s="112"/>
      <c r="AG30" s="113"/>
      <c r="AH30" s="109">
        <f t="shared" si="0"/>
        <v>0</v>
      </c>
      <c r="AI30" s="114"/>
      <c r="AJ30" s="114"/>
      <c r="AK30" s="114"/>
      <c r="AL30" s="109"/>
      <c r="AM30" s="114"/>
      <c r="AN30" s="114"/>
      <c r="AO30" s="114"/>
      <c r="AP30" s="109"/>
      <c r="AQ30" s="113"/>
      <c r="AR30" s="113"/>
      <c r="AS30" s="109"/>
      <c r="AT30" s="115"/>
      <c r="AU30" s="109"/>
      <c r="AV30" s="116"/>
      <c r="AW30" s="117"/>
      <c r="AX30" s="118"/>
      <c r="AY30" s="109"/>
      <c r="AZ30" s="117"/>
      <c r="BA30" s="117"/>
      <c r="BB30" s="117"/>
      <c r="BC30" s="114"/>
      <c r="BD30" s="109"/>
      <c r="BE30" s="117"/>
      <c r="BF30" s="117"/>
      <c r="BG30" s="118"/>
      <c r="BH30" s="109"/>
      <c r="BI30" s="117"/>
      <c r="BJ30" s="119"/>
      <c r="BK30" s="117"/>
      <c r="BL30" s="117"/>
      <c r="BM30" s="109"/>
      <c r="BN30" s="120"/>
      <c r="BO30" s="109"/>
      <c r="BP30" s="110"/>
    </row>
    <row r="31" spans="2:68" s="121" customFormat="1" ht="45" x14ac:dyDescent="0.2">
      <c r="B31" s="165" t="s">
        <v>2894</v>
      </c>
      <c r="C31" s="165" t="s">
        <v>2935</v>
      </c>
      <c r="D31" s="97" t="s">
        <v>85</v>
      </c>
      <c r="E31" s="97" t="s">
        <v>93</v>
      </c>
      <c r="F31" s="165" t="s">
        <v>2980</v>
      </c>
      <c r="G31" s="484" t="s">
        <v>2981</v>
      </c>
      <c r="H31" s="97" t="s">
        <v>96</v>
      </c>
      <c r="I31" s="124"/>
      <c r="J31" s="166" t="s">
        <v>78</v>
      </c>
      <c r="K31" s="97" t="s">
        <v>79</v>
      </c>
      <c r="L31" s="97" t="s">
        <v>79</v>
      </c>
      <c r="M31" s="109" t="s">
        <v>78</v>
      </c>
      <c r="N31" s="362" t="s">
        <v>78</v>
      </c>
      <c r="O31" s="109">
        <v>0</v>
      </c>
      <c r="P31" s="109">
        <v>0</v>
      </c>
      <c r="Q31" s="116">
        <v>0</v>
      </c>
      <c r="R31" s="109">
        <v>0</v>
      </c>
      <c r="S31" s="97" t="s">
        <v>90</v>
      </c>
      <c r="T31" s="97" t="s">
        <v>91</v>
      </c>
      <c r="U31" s="97" t="s">
        <v>81</v>
      </c>
      <c r="V31" s="97" t="s">
        <v>98</v>
      </c>
      <c r="W31" s="97"/>
      <c r="X31" s="97"/>
      <c r="Y31" s="164"/>
      <c r="Z31" s="97"/>
      <c r="AA31" s="110"/>
      <c r="AB31" s="111"/>
      <c r="AC31" s="112"/>
      <c r="AD31" s="113"/>
      <c r="AE31" s="111"/>
      <c r="AF31" s="112"/>
      <c r="AG31" s="113"/>
      <c r="AH31" s="109">
        <f t="shared" si="0"/>
        <v>0</v>
      </c>
      <c r="AI31" s="114"/>
      <c r="AJ31" s="114"/>
      <c r="AK31" s="114"/>
      <c r="AL31" s="109"/>
      <c r="AM31" s="114"/>
      <c r="AN31" s="114"/>
      <c r="AO31" s="114"/>
      <c r="AP31" s="109"/>
      <c r="AQ31" s="113"/>
      <c r="AR31" s="113"/>
      <c r="AS31" s="109"/>
      <c r="AT31" s="115"/>
      <c r="AU31" s="109"/>
      <c r="AV31" s="116"/>
      <c r="AW31" s="117"/>
      <c r="AX31" s="118"/>
      <c r="AY31" s="109"/>
      <c r="AZ31" s="117"/>
      <c r="BA31" s="117"/>
      <c r="BB31" s="117"/>
      <c r="BC31" s="114"/>
      <c r="BD31" s="109"/>
      <c r="BE31" s="117"/>
      <c r="BF31" s="117"/>
      <c r="BG31" s="118"/>
      <c r="BH31" s="109"/>
      <c r="BI31" s="117"/>
      <c r="BJ31" s="119"/>
      <c r="BK31" s="117"/>
      <c r="BL31" s="117"/>
      <c r="BM31" s="109"/>
      <c r="BN31" s="120"/>
      <c r="BO31" s="109"/>
      <c r="BP31" s="110"/>
    </row>
    <row r="32" spans="2:68" s="121" customFormat="1" ht="90" x14ac:dyDescent="0.25">
      <c r="B32" s="165" t="s">
        <v>2894</v>
      </c>
      <c r="C32" s="165" t="s">
        <v>2952</v>
      </c>
      <c r="D32" s="97" t="s">
        <v>85</v>
      </c>
      <c r="E32" s="97" t="s">
        <v>93</v>
      </c>
      <c r="F32" s="165" t="s">
        <v>2982</v>
      </c>
      <c r="G32" s="511" t="s">
        <v>2983</v>
      </c>
      <c r="H32" s="97" t="s">
        <v>96</v>
      </c>
      <c r="I32" s="124"/>
      <c r="J32" s="166" t="s">
        <v>183</v>
      </c>
      <c r="K32" s="97" t="s">
        <v>90</v>
      </c>
      <c r="L32" s="97" t="s">
        <v>79</v>
      </c>
      <c r="M32" s="109" t="s">
        <v>96</v>
      </c>
      <c r="N32" s="362" t="s">
        <v>424</v>
      </c>
      <c r="O32" s="109">
        <v>24261014</v>
      </c>
      <c r="P32" s="109">
        <v>462859800</v>
      </c>
      <c r="Q32" s="116">
        <v>0</v>
      </c>
      <c r="R32" s="109">
        <v>0</v>
      </c>
      <c r="S32" s="97" t="s">
        <v>90</v>
      </c>
      <c r="T32" s="97" t="s">
        <v>80</v>
      </c>
      <c r="U32" s="97" t="s">
        <v>81</v>
      </c>
      <c r="V32" s="97" t="s">
        <v>98</v>
      </c>
      <c r="W32" s="97"/>
      <c r="X32" s="97"/>
      <c r="Y32" s="164"/>
      <c r="Z32" s="97"/>
      <c r="AA32" s="110"/>
      <c r="AB32" s="111"/>
      <c r="AC32" s="112"/>
      <c r="AD32" s="113"/>
      <c r="AE32" s="111"/>
      <c r="AF32" s="112"/>
      <c r="AG32" s="113"/>
      <c r="AH32" s="109">
        <f t="shared" si="0"/>
        <v>0</v>
      </c>
      <c r="AI32" s="114"/>
      <c r="AJ32" s="114"/>
      <c r="AK32" s="114"/>
      <c r="AL32" s="109"/>
      <c r="AM32" s="114"/>
      <c r="AN32" s="114"/>
      <c r="AO32" s="114"/>
      <c r="AP32" s="109"/>
      <c r="AQ32" s="113"/>
      <c r="AR32" s="113"/>
      <c r="AS32" s="109"/>
      <c r="AT32" s="115"/>
      <c r="AU32" s="109"/>
      <c r="AV32" s="116"/>
      <c r="AW32" s="117"/>
      <c r="AX32" s="118"/>
      <c r="AY32" s="109"/>
      <c r="AZ32" s="117"/>
      <c r="BA32" s="117"/>
      <c r="BB32" s="117"/>
      <c r="BC32" s="114"/>
      <c r="BD32" s="109"/>
      <c r="BE32" s="117"/>
      <c r="BF32" s="117"/>
      <c r="BG32" s="118"/>
      <c r="BH32" s="109"/>
      <c r="BI32" s="117"/>
      <c r="BJ32" s="119"/>
      <c r="BK32" s="117"/>
      <c r="BL32" s="117"/>
      <c r="BM32" s="109"/>
      <c r="BN32" s="120"/>
      <c r="BO32" s="109"/>
      <c r="BP32" s="110"/>
    </row>
    <row r="33" spans="2:68" s="121" customFormat="1" ht="45" x14ac:dyDescent="0.2">
      <c r="B33" s="165" t="s">
        <v>2894</v>
      </c>
      <c r="C33" s="165" t="s">
        <v>2984</v>
      </c>
      <c r="D33" s="97" t="s">
        <v>85</v>
      </c>
      <c r="E33" s="97" t="s">
        <v>93</v>
      </c>
      <c r="F33" s="165" t="s">
        <v>2985</v>
      </c>
      <c r="G33" s="484" t="s">
        <v>2986</v>
      </c>
      <c r="H33" s="97" t="s">
        <v>96</v>
      </c>
      <c r="I33" s="124"/>
      <c r="J33" s="166" t="s">
        <v>78</v>
      </c>
      <c r="K33" s="97" t="s">
        <v>79</v>
      </c>
      <c r="L33" s="97" t="s">
        <v>79</v>
      </c>
      <c r="M33" s="109" t="s">
        <v>78</v>
      </c>
      <c r="N33" s="362" t="s">
        <v>78</v>
      </c>
      <c r="O33" s="109">
        <v>0</v>
      </c>
      <c r="P33" s="109">
        <v>0</v>
      </c>
      <c r="Q33" s="116">
        <v>0</v>
      </c>
      <c r="R33" s="109">
        <v>0</v>
      </c>
      <c r="S33" s="97" t="s">
        <v>90</v>
      </c>
      <c r="T33" s="97" t="s">
        <v>91</v>
      </c>
      <c r="U33" s="97" t="s">
        <v>81</v>
      </c>
      <c r="V33" s="97" t="s">
        <v>98</v>
      </c>
      <c r="W33" s="97"/>
      <c r="X33" s="97"/>
      <c r="Y33" s="164"/>
      <c r="Z33" s="97"/>
      <c r="AA33" s="110"/>
      <c r="AB33" s="111"/>
      <c r="AC33" s="112"/>
      <c r="AD33" s="113"/>
      <c r="AE33" s="111"/>
      <c r="AF33" s="112"/>
      <c r="AG33" s="113"/>
      <c r="AH33" s="109">
        <f t="shared" si="0"/>
        <v>0</v>
      </c>
      <c r="AI33" s="114"/>
      <c r="AJ33" s="114"/>
      <c r="AK33" s="114"/>
      <c r="AL33" s="109"/>
      <c r="AM33" s="114"/>
      <c r="AN33" s="114"/>
      <c r="AO33" s="114"/>
      <c r="AP33" s="109"/>
      <c r="AQ33" s="113"/>
      <c r="AR33" s="113"/>
      <c r="AS33" s="109"/>
      <c r="AT33" s="115"/>
      <c r="AU33" s="109"/>
      <c r="AV33" s="116"/>
      <c r="AW33" s="117"/>
      <c r="AX33" s="118"/>
      <c r="AY33" s="109"/>
      <c r="AZ33" s="117"/>
      <c r="BA33" s="117"/>
      <c r="BB33" s="117"/>
      <c r="BC33" s="114"/>
      <c r="BD33" s="109"/>
      <c r="BE33" s="117"/>
      <c r="BF33" s="117"/>
      <c r="BG33" s="118"/>
      <c r="BH33" s="109"/>
      <c r="BI33" s="117"/>
      <c r="BJ33" s="119"/>
      <c r="BK33" s="117"/>
      <c r="BL33" s="117"/>
      <c r="BM33" s="109"/>
      <c r="BN33" s="120"/>
      <c r="BO33" s="109"/>
      <c r="BP33" s="110"/>
    </row>
    <row r="34" spans="2:68" s="121" customFormat="1" ht="45" x14ac:dyDescent="0.2">
      <c r="B34" s="165" t="s">
        <v>2894</v>
      </c>
      <c r="C34" s="165" t="s">
        <v>2987</v>
      </c>
      <c r="D34" s="97" t="s">
        <v>85</v>
      </c>
      <c r="E34" s="97" t="s">
        <v>93</v>
      </c>
      <c r="F34" s="165" t="s">
        <v>2988</v>
      </c>
      <c r="G34" s="486" t="s">
        <v>2989</v>
      </c>
      <c r="H34" s="97" t="s">
        <v>96</v>
      </c>
      <c r="I34" s="124"/>
      <c r="J34" s="166" t="s">
        <v>78</v>
      </c>
      <c r="K34" s="97" t="s">
        <v>79</v>
      </c>
      <c r="L34" s="97" t="s">
        <v>79</v>
      </c>
      <c r="M34" s="109" t="s">
        <v>78</v>
      </c>
      <c r="N34" s="362" t="s">
        <v>78</v>
      </c>
      <c r="O34" s="109">
        <v>0</v>
      </c>
      <c r="P34" s="109">
        <v>0</v>
      </c>
      <c r="Q34" s="116">
        <v>0</v>
      </c>
      <c r="R34" s="109">
        <v>0</v>
      </c>
      <c r="S34" s="97" t="s">
        <v>90</v>
      </c>
      <c r="T34" s="97" t="s">
        <v>91</v>
      </c>
      <c r="U34" s="97" t="s">
        <v>81</v>
      </c>
      <c r="V34" s="97" t="s">
        <v>98</v>
      </c>
      <c r="W34" s="97"/>
      <c r="X34" s="97"/>
      <c r="Y34" s="164"/>
      <c r="Z34" s="97"/>
      <c r="AA34" s="110"/>
      <c r="AB34" s="111"/>
      <c r="AC34" s="112"/>
      <c r="AD34" s="113"/>
      <c r="AE34" s="111"/>
      <c r="AF34" s="112"/>
      <c r="AG34" s="113"/>
      <c r="AH34" s="109">
        <f t="shared" si="0"/>
        <v>0</v>
      </c>
      <c r="AI34" s="114"/>
      <c r="AJ34" s="114"/>
      <c r="AK34" s="114"/>
      <c r="AL34" s="109"/>
      <c r="AM34" s="114"/>
      <c r="AN34" s="114"/>
      <c r="AO34" s="114"/>
      <c r="AP34" s="109"/>
      <c r="AQ34" s="113"/>
      <c r="AR34" s="113"/>
      <c r="AS34" s="109"/>
      <c r="AT34" s="115"/>
      <c r="AU34" s="109"/>
      <c r="AV34" s="116"/>
      <c r="AW34" s="117"/>
      <c r="AX34" s="118"/>
      <c r="AY34" s="109"/>
      <c r="AZ34" s="117"/>
      <c r="BA34" s="117"/>
      <c r="BB34" s="117"/>
      <c r="BC34" s="114"/>
      <c r="BD34" s="109"/>
      <c r="BE34" s="117"/>
      <c r="BF34" s="117"/>
      <c r="BG34" s="118"/>
      <c r="BH34" s="109"/>
      <c r="BI34" s="117"/>
      <c r="BJ34" s="119"/>
      <c r="BK34" s="117"/>
      <c r="BL34" s="117"/>
      <c r="BM34" s="109"/>
      <c r="BN34" s="120"/>
      <c r="BO34" s="109"/>
      <c r="BP34" s="110"/>
    </row>
    <row r="35" spans="2:68" s="99" customFormat="1" ht="45" x14ac:dyDescent="0.25">
      <c r="B35" s="96" t="s">
        <v>2894</v>
      </c>
      <c r="C35" s="408" t="s">
        <v>2895</v>
      </c>
      <c r="D35" s="97" t="s">
        <v>72</v>
      </c>
      <c r="E35" s="97" t="s">
        <v>201</v>
      </c>
      <c r="F35" s="408" t="s">
        <v>2990</v>
      </c>
      <c r="G35" s="485" t="s">
        <v>2991</v>
      </c>
      <c r="H35" s="97" t="s">
        <v>114</v>
      </c>
      <c r="I35" s="98" t="s">
        <v>514</v>
      </c>
      <c r="J35" s="166" t="s">
        <v>78</v>
      </c>
      <c r="K35" s="97" t="s">
        <v>79</v>
      </c>
      <c r="L35" s="97" t="s">
        <v>79</v>
      </c>
      <c r="M35" s="109" t="s">
        <v>78</v>
      </c>
      <c r="N35" s="362" t="s">
        <v>78</v>
      </c>
      <c r="O35" s="109">
        <v>0</v>
      </c>
      <c r="P35" s="109">
        <v>0</v>
      </c>
      <c r="Q35" s="116">
        <v>0</v>
      </c>
      <c r="R35" s="109">
        <v>0</v>
      </c>
      <c r="S35" s="97" t="s">
        <v>90</v>
      </c>
      <c r="T35" s="97" t="s">
        <v>91</v>
      </c>
      <c r="U35" s="97" t="s">
        <v>81</v>
      </c>
      <c r="V35" s="97" t="s">
        <v>98</v>
      </c>
      <c r="W35" s="97"/>
      <c r="X35" s="97"/>
      <c r="Y35" s="164"/>
      <c r="Z35" s="97"/>
      <c r="AA35" s="110"/>
      <c r="AB35" s="111"/>
      <c r="AC35" s="112"/>
      <c r="AD35" s="113"/>
      <c r="AE35" s="111"/>
      <c r="AF35" s="112"/>
      <c r="AG35" s="113"/>
      <c r="AH35" s="109">
        <f t="shared" si="0"/>
        <v>0</v>
      </c>
      <c r="AI35" s="114"/>
      <c r="AJ35" s="114"/>
      <c r="AK35" s="114"/>
      <c r="AL35" s="109"/>
      <c r="AM35" s="114"/>
      <c r="AN35" s="114"/>
      <c r="AO35" s="114"/>
      <c r="AP35" s="109"/>
      <c r="AQ35" s="113"/>
      <c r="AR35" s="113"/>
      <c r="AS35" s="109"/>
      <c r="AT35" s="115"/>
      <c r="AU35" s="109"/>
      <c r="AV35" s="116"/>
      <c r="AW35" s="117"/>
      <c r="AX35" s="118"/>
      <c r="AY35" s="109"/>
      <c r="AZ35" s="117"/>
      <c r="BA35" s="117"/>
      <c r="BB35" s="117"/>
      <c r="BC35" s="114"/>
      <c r="BD35" s="109"/>
      <c r="BE35" s="117"/>
      <c r="BF35" s="117"/>
      <c r="BG35" s="118"/>
      <c r="BH35" s="109"/>
      <c r="BI35" s="117"/>
      <c r="BJ35" s="119"/>
      <c r="BK35" s="117"/>
      <c r="BL35" s="117"/>
      <c r="BM35" s="109"/>
      <c r="BN35" s="120"/>
      <c r="BO35" s="109"/>
      <c r="BP35" s="110"/>
    </row>
    <row r="36" spans="2:68" s="99" customFormat="1" ht="30" x14ac:dyDescent="0.25">
      <c r="B36" s="96" t="s">
        <v>2894</v>
      </c>
      <c r="C36" s="408" t="s">
        <v>2992</v>
      </c>
      <c r="D36" s="97" t="s">
        <v>72</v>
      </c>
      <c r="E36" s="97" t="s">
        <v>201</v>
      </c>
      <c r="F36" s="408" t="s">
        <v>2993</v>
      </c>
      <c r="G36" s="485" t="s">
        <v>2994</v>
      </c>
      <c r="H36" s="97" t="s">
        <v>114</v>
      </c>
      <c r="I36" s="98" t="s">
        <v>514</v>
      </c>
      <c r="J36" s="166" t="s">
        <v>78</v>
      </c>
      <c r="K36" s="97" t="s">
        <v>79</v>
      </c>
      <c r="L36" s="97" t="s">
        <v>79</v>
      </c>
      <c r="M36" s="109" t="s">
        <v>78</v>
      </c>
      <c r="N36" s="362" t="s">
        <v>78</v>
      </c>
      <c r="O36" s="109">
        <v>0</v>
      </c>
      <c r="P36" s="109">
        <v>0</v>
      </c>
      <c r="Q36" s="116">
        <v>0</v>
      </c>
      <c r="R36" s="109">
        <v>0</v>
      </c>
      <c r="S36" s="97" t="s">
        <v>90</v>
      </c>
      <c r="T36" s="97" t="s">
        <v>91</v>
      </c>
      <c r="U36" s="97" t="s">
        <v>81</v>
      </c>
      <c r="V36" s="97" t="s">
        <v>98</v>
      </c>
      <c r="W36" s="97"/>
      <c r="X36" s="97"/>
      <c r="Y36" s="164"/>
      <c r="Z36" s="97"/>
      <c r="AA36" s="110"/>
      <c r="AB36" s="111"/>
      <c r="AC36" s="112"/>
      <c r="AD36" s="113"/>
      <c r="AE36" s="111"/>
      <c r="AF36" s="112"/>
      <c r="AG36" s="113"/>
      <c r="AH36" s="109">
        <f t="shared" si="0"/>
        <v>0</v>
      </c>
      <c r="AI36" s="114"/>
      <c r="AJ36" s="114"/>
      <c r="AK36" s="114"/>
      <c r="AL36" s="109"/>
      <c r="AM36" s="114"/>
      <c r="AN36" s="114"/>
      <c r="AO36" s="114"/>
      <c r="AP36" s="109"/>
      <c r="AQ36" s="113"/>
      <c r="AR36" s="113"/>
      <c r="AS36" s="109"/>
      <c r="AT36" s="115"/>
      <c r="AU36" s="109"/>
      <c r="AV36" s="116"/>
      <c r="AW36" s="117"/>
      <c r="AX36" s="118"/>
      <c r="AY36" s="109"/>
      <c r="AZ36" s="117"/>
      <c r="BA36" s="117"/>
      <c r="BB36" s="117"/>
      <c r="BC36" s="114"/>
      <c r="BD36" s="109"/>
      <c r="BE36" s="117"/>
      <c r="BF36" s="117"/>
      <c r="BG36" s="118"/>
      <c r="BH36" s="109"/>
      <c r="BI36" s="117"/>
      <c r="BJ36" s="119"/>
      <c r="BK36" s="117"/>
      <c r="BL36" s="117"/>
      <c r="BM36" s="109"/>
      <c r="BN36" s="120"/>
      <c r="BO36" s="109"/>
      <c r="BP36" s="110"/>
    </row>
    <row r="37" spans="2:68" s="99" customFormat="1" ht="45" x14ac:dyDescent="0.25">
      <c r="B37" s="96" t="s">
        <v>2894</v>
      </c>
      <c r="C37" s="408" t="s">
        <v>2903</v>
      </c>
      <c r="D37" s="97" t="s">
        <v>72</v>
      </c>
      <c r="E37" s="97" t="s">
        <v>201</v>
      </c>
      <c r="F37" s="408" t="s">
        <v>2995</v>
      </c>
      <c r="G37" s="485" t="s">
        <v>2996</v>
      </c>
      <c r="H37" s="97" t="s">
        <v>114</v>
      </c>
      <c r="I37" s="98" t="s">
        <v>2997</v>
      </c>
      <c r="J37" s="166" t="s">
        <v>78</v>
      </c>
      <c r="K37" s="97" t="s">
        <v>79</v>
      </c>
      <c r="L37" s="97" t="s">
        <v>79</v>
      </c>
      <c r="M37" s="109" t="s">
        <v>78</v>
      </c>
      <c r="N37" s="362" t="s">
        <v>78</v>
      </c>
      <c r="O37" s="109">
        <v>0</v>
      </c>
      <c r="P37" s="109">
        <v>0</v>
      </c>
      <c r="Q37" s="116">
        <v>0</v>
      </c>
      <c r="R37" s="109">
        <v>0</v>
      </c>
      <c r="S37" s="97" t="s">
        <v>90</v>
      </c>
      <c r="T37" s="97" t="s">
        <v>91</v>
      </c>
      <c r="U37" s="97" t="s">
        <v>81</v>
      </c>
      <c r="V37" s="97" t="s">
        <v>98</v>
      </c>
      <c r="W37" s="97"/>
      <c r="X37" s="97"/>
      <c r="Y37" s="164"/>
      <c r="Z37" s="97"/>
      <c r="AA37" s="110"/>
      <c r="AB37" s="111"/>
      <c r="AC37" s="112"/>
      <c r="AD37" s="113"/>
      <c r="AE37" s="111"/>
      <c r="AF37" s="112"/>
      <c r="AG37" s="113"/>
      <c r="AH37" s="109">
        <f t="shared" si="0"/>
        <v>0</v>
      </c>
      <c r="AI37" s="114"/>
      <c r="AJ37" s="114"/>
      <c r="AK37" s="114"/>
      <c r="AL37" s="109"/>
      <c r="AM37" s="114"/>
      <c r="AN37" s="114"/>
      <c r="AO37" s="114"/>
      <c r="AP37" s="109"/>
      <c r="AQ37" s="113"/>
      <c r="AR37" s="113"/>
      <c r="AS37" s="109"/>
      <c r="AT37" s="115"/>
      <c r="AU37" s="109"/>
      <c r="AV37" s="116"/>
      <c r="AW37" s="117"/>
      <c r="AX37" s="118"/>
      <c r="AY37" s="109"/>
      <c r="AZ37" s="117"/>
      <c r="BA37" s="117"/>
      <c r="BB37" s="117"/>
      <c r="BC37" s="114"/>
      <c r="BD37" s="109"/>
      <c r="BE37" s="117"/>
      <c r="BF37" s="117"/>
      <c r="BG37" s="118"/>
      <c r="BH37" s="109"/>
      <c r="BI37" s="117"/>
      <c r="BJ37" s="119"/>
      <c r="BK37" s="117"/>
      <c r="BL37" s="117"/>
      <c r="BM37" s="109"/>
      <c r="BN37" s="120"/>
      <c r="BO37" s="109"/>
      <c r="BP37" s="110"/>
    </row>
    <row r="38" spans="2:68" s="99" customFormat="1" ht="30" x14ac:dyDescent="0.25">
      <c r="B38" s="96" t="s">
        <v>2894</v>
      </c>
      <c r="C38" s="408" t="s">
        <v>2903</v>
      </c>
      <c r="D38" s="97" t="s">
        <v>72</v>
      </c>
      <c r="E38" s="97" t="s">
        <v>201</v>
      </c>
      <c r="F38" s="408" t="s">
        <v>2998</v>
      </c>
      <c r="G38" s="96" t="s">
        <v>2999</v>
      </c>
      <c r="H38" s="97" t="s">
        <v>114</v>
      </c>
      <c r="I38" s="98" t="s">
        <v>3000</v>
      </c>
      <c r="J38" s="166" t="s">
        <v>78</v>
      </c>
      <c r="K38" s="97" t="s">
        <v>79</v>
      </c>
      <c r="L38" s="97" t="s">
        <v>79</v>
      </c>
      <c r="M38" s="109" t="s">
        <v>78</v>
      </c>
      <c r="N38" s="362" t="s">
        <v>78</v>
      </c>
      <c r="O38" s="109">
        <v>0</v>
      </c>
      <c r="P38" s="109">
        <v>0</v>
      </c>
      <c r="Q38" s="116">
        <v>0</v>
      </c>
      <c r="R38" s="109">
        <v>0</v>
      </c>
      <c r="S38" s="97" t="s">
        <v>90</v>
      </c>
      <c r="T38" s="97" t="s">
        <v>91</v>
      </c>
      <c r="U38" s="97" t="s">
        <v>81</v>
      </c>
      <c r="V38" s="97" t="s">
        <v>98</v>
      </c>
      <c r="W38" s="97"/>
      <c r="X38" s="97"/>
      <c r="Y38" s="164"/>
      <c r="Z38" s="97"/>
      <c r="AA38" s="110"/>
      <c r="AB38" s="111"/>
      <c r="AC38" s="112"/>
      <c r="AD38" s="113"/>
      <c r="AE38" s="111"/>
      <c r="AF38" s="112"/>
      <c r="AG38" s="113"/>
      <c r="AH38" s="109">
        <f t="shared" si="0"/>
        <v>0</v>
      </c>
      <c r="AI38" s="114"/>
      <c r="AJ38" s="114"/>
      <c r="AK38" s="114"/>
      <c r="AL38" s="109"/>
      <c r="AM38" s="114"/>
      <c r="AN38" s="114"/>
      <c r="AO38" s="114"/>
      <c r="AP38" s="109"/>
      <c r="AQ38" s="113"/>
      <c r="AR38" s="113"/>
      <c r="AS38" s="109"/>
      <c r="AT38" s="115"/>
      <c r="AU38" s="109"/>
      <c r="AV38" s="116"/>
      <c r="AW38" s="117"/>
      <c r="AX38" s="118"/>
      <c r="AY38" s="109"/>
      <c r="AZ38" s="117"/>
      <c r="BA38" s="117"/>
      <c r="BB38" s="117"/>
      <c r="BC38" s="114"/>
      <c r="BD38" s="109"/>
      <c r="BE38" s="117"/>
      <c r="BF38" s="117"/>
      <c r="BG38" s="118"/>
      <c r="BH38" s="109"/>
      <c r="BI38" s="117"/>
      <c r="BJ38" s="119"/>
      <c r="BK38" s="117"/>
      <c r="BL38" s="117"/>
      <c r="BM38" s="109"/>
      <c r="BN38" s="120"/>
      <c r="BO38" s="109"/>
      <c r="BP38" s="110"/>
    </row>
    <row r="39" spans="2:68" s="99" customFormat="1" ht="30" x14ac:dyDescent="0.25">
      <c r="B39" s="96" t="s">
        <v>2894</v>
      </c>
      <c r="C39" s="408" t="s">
        <v>3001</v>
      </c>
      <c r="D39" s="97" t="s">
        <v>72</v>
      </c>
      <c r="E39" s="97" t="s">
        <v>201</v>
      </c>
      <c r="F39" s="408" t="s">
        <v>3002</v>
      </c>
      <c r="G39" s="96" t="s">
        <v>3003</v>
      </c>
      <c r="H39" s="97" t="s">
        <v>114</v>
      </c>
      <c r="I39" s="98" t="s">
        <v>3004</v>
      </c>
      <c r="J39" s="166" t="s">
        <v>78</v>
      </c>
      <c r="K39" s="97" t="s">
        <v>79</v>
      </c>
      <c r="L39" s="97" t="s">
        <v>79</v>
      </c>
      <c r="M39" s="109" t="s">
        <v>78</v>
      </c>
      <c r="N39" s="362" t="s">
        <v>78</v>
      </c>
      <c r="O39" s="109">
        <v>0</v>
      </c>
      <c r="P39" s="109">
        <v>0</v>
      </c>
      <c r="Q39" s="116">
        <v>0</v>
      </c>
      <c r="R39" s="109">
        <v>0</v>
      </c>
      <c r="S39" s="97" t="s">
        <v>90</v>
      </c>
      <c r="T39" s="97" t="s">
        <v>91</v>
      </c>
      <c r="U39" s="97" t="s">
        <v>81</v>
      </c>
      <c r="V39" s="97" t="s">
        <v>98</v>
      </c>
      <c r="W39" s="97"/>
      <c r="X39" s="97"/>
      <c r="Y39" s="164"/>
      <c r="Z39" s="97"/>
      <c r="AA39" s="110"/>
      <c r="AB39" s="111">
        <v>84707022.030000001</v>
      </c>
      <c r="AC39" s="401">
        <v>1857</v>
      </c>
      <c r="AD39" s="113">
        <v>45408</v>
      </c>
      <c r="AE39" s="111"/>
      <c r="AF39" s="112"/>
      <c r="AG39" s="113"/>
      <c r="AH39" s="109">
        <f t="shared" si="0"/>
        <v>84707022.030000001</v>
      </c>
      <c r="AI39" s="114"/>
      <c r="AJ39" s="114"/>
      <c r="AK39" s="114"/>
      <c r="AL39" s="109"/>
      <c r="AM39" s="114"/>
      <c r="AN39" s="114"/>
      <c r="AO39" s="114"/>
      <c r="AP39" s="109"/>
      <c r="AQ39" s="113"/>
      <c r="AR39" s="113"/>
      <c r="AS39" s="109"/>
      <c r="AT39" s="115"/>
      <c r="AU39" s="109"/>
      <c r="AV39" s="116"/>
      <c r="AW39" s="117"/>
      <c r="AX39" s="118"/>
      <c r="AY39" s="109"/>
      <c r="AZ39" s="117"/>
      <c r="BA39" s="117"/>
      <c r="BB39" s="117"/>
      <c r="BC39" s="114"/>
      <c r="BD39" s="109"/>
      <c r="BE39" s="117"/>
      <c r="BF39" s="117"/>
      <c r="BG39" s="118"/>
      <c r="BH39" s="109"/>
      <c r="BI39" s="117"/>
      <c r="BJ39" s="119"/>
      <c r="BK39" s="117"/>
      <c r="BL39" s="117"/>
      <c r="BM39" s="109"/>
      <c r="BN39" s="120"/>
      <c r="BO39" s="109"/>
      <c r="BP39" s="110"/>
    </row>
    <row r="40" spans="2:68" s="99" customFormat="1" ht="30" x14ac:dyDescent="0.25">
      <c r="B40" s="96" t="s">
        <v>2894</v>
      </c>
      <c r="C40" s="408" t="s">
        <v>2903</v>
      </c>
      <c r="D40" s="97" t="s">
        <v>72</v>
      </c>
      <c r="E40" s="97" t="s">
        <v>201</v>
      </c>
      <c r="F40" s="408" t="s">
        <v>3005</v>
      </c>
      <c r="G40" s="96" t="s">
        <v>3006</v>
      </c>
      <c r="H40" s="97" t="s">
        <v>114</v>
      </c>
      <c r="I40" s="98" t="s">
        <v>3007</v>
      </c>
      <c r="J40" s="166" t="s">
        <v>78</v>
      </c>
      <c r="K40" s="97" t="s">
        <v>79</v>
      </c>
      <c r="L40" s="97" t="s">
        <v>79</v>
      </c>
      <c r="M40" s="109" t="s">
        <v>78</v>
      </c>
      <c r="N40" s="362" t="s">
        <v>78</v>
      </c>
      <c r="O40" s="109">
        <v>0</v>
      </c>
      <c r="P40" s="109">
        <v>0</v>
      </c>
      <c r="Q40" s="116">
        <v>0</v>
      </c>
      <c r="R40" s="109">
        <v>0</v>
      </c>
      <c r="S40" s="97" t="s">
        <v>90</v>
      </c>
      <c r="T40" s="97" t="s">
        <v>91</v>
      </c>
      <c r="U40" s="97" t="s">
        <v>81</v>
      </c>
      <c r="V40" s="97" t="s">
        <v>98</v>
      </c>
      <c r="W40" s="97"/>
      <c r="X40" s="97"/>
      <c r="Y40" s="164"/>
      <c r="Z40" s="97"/>
      <c r="AA40" s="110"/>
      <c r="AB40" s="111"/>
      <c r="AC40" s="112"/>
      <c r="AD40" s="113"/>
      <c r="AE40" s="111"/>
      <c r="AF40" s="112"/>
      <c r="AG40" s="113"/>
      <c r="AH40" s="109">
        <f t="shared" si="0"/>
        <v>0</v>
      </c>
      <c r="AI40" s="114"/>
      <c r="AJ40" s="114"/>
      <c r="AK40" s="114"/>
      <c r="AL40" s="109"/>
      <c r="AM40" s="114"/>
      <c r="AN40" s="114"/>
      <c r="AO40" s="114"/>
      <c r="AP40" s="109"/>
      <c r="AQ40" s="113"/>
      <c r="AR40" s="113"/>
      <c r="AS40" s="109"/>
      <c r="AT40" s="115"/>
      <c r="AU40" s="109"/>
      <c r="AV40" s="116"/>
      <c r="AW40" s="117"/>
      <c r="AX40" s="118"/>
      <c r="AY40" s="109"/>
      <c r="AZ40" s="117"/>
      <c r="BA40" s="117"/>
      <c r="BB40" s="117"/>
      <c r="BC40" s="114"/>
      <c r="BD40" s="109"/>
      <c r="BE40" s="117"/>
      <c r="BF40" s="117"/>
      <c r="BG40" s="118"/>
      <c r="BH40" s="109"/>
      <c r="BI40" s="117"/>
      <c r="BJ40" s="119"/>
      <c r="BK40" s="117"/>
      <c r="BL40" s="117"/>
      <c r="BM40" s="109"/>
      <c r="BN40" s="120"/>
      <c r="BO40" s="109"/>
      <c r="BP40" s="110"/>
    </row>
    <row r="41" spans="2:68" s="99" customFormat="1" ht="30" x14ac:dyDescent="0.25">
      <c r="B41" s="96" t="s">
        <v>2894</v>
      </c>
      <c r="C41" s="408" t="s">
        <v>2903</v>
      </c>
      <c r="D41" s="97" t="s">
        <v>72</v>
      </c>
      <c r="E41" s="97" t="s">
        <v>201</v>
      </c>
      <c r="F41" s="408" t="s">
        <v>3008</v>
      </c>
      <c r="G41" s="96" t="s">
        <v>3009</v>
      </c>
      <c r="H41" s="97" t="s">
        <v>114</v>
      </c>
      <c r="I41" s="98" t="s">
        <v>514</v>
      </c>
      <c r="J41" s="166" t="s">
        <v>78</v>
      </c>
      <c r="K41" s="97" t="s">
        <v>79</v>
      </c>
      <c r="L41" s="97" t="s">
        <v>79</v>
      </c>
      <c r="M41" s="109" t="s">
        <v>78</v>
      </c>
      <c r="N41" s="362" t="s">
        <v>78</v>
      </c>
      <c r="O41" s="109">
        <v>0</v>
      </c>
      <c r="P41" s="109">
        <v>0</v>
      </c>
      <c r="Q41" s="116">
        <v>0</v>
      </c>
      <c r="R41" s="109">
        <v>0</v>
      </c>
      <c r="S41" s="97" t="s">
        <v>90</v>
      </c>
      <c r="T41" s="97" t="s">
        <v>91</v>
      </c>
      <c r="U41" s="97" t="s">
        <v>81</v>
      </c>
      <c r="V41" s="97" t="s">
        <v>98</v>
      </c>
      <c r="W41" s="97"/>
      <c r="X41" s="97"/>
      <c r="Y41" s="164"/>
      <c r="Z41" s="97"/>
      <c r="AA41" s="110"/>
      <c r="AB41" s="111"/>
      <c r="AC41" s="112"/>
      <c r="AD41" s="113"/>
      <c r="AE41" s="111"/>
      <c r="AF41" s="112"/>
      <c r="AG41" s="113"/>
      <c r="AH41" s="109">
        <f t="shared" si="0"/>
        <v>0</v>
      </c>
      <c r="AI41" s="114"/>
      <c r="AJ41" s="114"/>
      <c r="AK41" s="114"/>
      <c r="AL41" s="109"/>
      <c r="AM41" s="114"/>
      <c r="AN41" s="114"/>
      <c r="AO41" s="114"/>
      <c r="AP41" s="109"/>
      <c r="AQ41" s="113"/>
      <c r="AR41" s="113"/>
      <c r="AS41" s="109"/>
      <c r="AT41" s="115"/>
      <c r="AU41" s="109"/>
      <c r="AV41" s="116"/>
      <c r="AW41" s="117"/>
      <c r="AX41" s="118"/>
      <c r="AY41" s="109"/>
      <c r="AZ41" s="117"/>
      <c r="BA41" s="117"/>
      <c r="BB41" s="117"/>
      <c r="BC41" s="114"/>
      <c r="BD41" s="109"/>
      <c r="BE41" s="117"/>
      <c r="BF41" s="117"/>
      <c r="BG41" s="118"/>
      <c r="BH41" s="109"/>
      <c r="BI41" s="117"/>
      <c r="BJ41" s="119"/>
      <c r="BK41" s="117"/>
      <c r="BL41" s="117"/>
      <c r="BM41" s="109"/>
      <c r="BN41" s="120"/>
      <c r="BO41" s="109"/>
      <c r="BP41" s="110"/>
    </row>
    <row r="42" spans="2:68" s="99" customFormat="1" x14ac:dyDescent="0.25">
      <c r="B42" s="122"/>
      <c r="C42" s="122"/>
      <c r="D42" s="122"/>
      <c r="E42" s="122"/>
      <c r="F42" s="123"/>
      <c r="G42" s="123"/>
      <c r="H42" s="97"/>
      <c r="I42" s="124"/>
      <c r="J42" s="108"/>
      <c r="K42" s="97"/>
      <c r="L42" s="97"/>
      <c r="M42" s="109"/>
      <c r="N42" s="362"/>
      <c r="O42" s="109"/>
      <c r="P42" s="109"/>
      <c r="Q42" s="116"/>
      <c r="R42" s="109"/>
      <c r="S42" s="97"/>
      <c r="T42" s="97"/>
      <c r="U42" s="97"/>
      <c r="V42" s="97"/>
      <c r="W42" s="97"/>
      <c r="X42" s="97"/>
      <c r="Y42" s="164"/>
      <c r="Z42" s="97"/>
      <c r="AA42" s="110"/>
      <c r="AB42" s="111"/>
      <c r="AC42" s="112"/>
      <c r="AD42" s="113"/>
      <c r="AE42" s="111"/>
      <c r="AF42" s="112"/>
      <c r="AG42" s="113"/>
      <c r="AH42" s="109"/>
      <c r="AI42" s="114"/>
      <c r="AJ42" s="114"/>
      <c r="AK42" s="114"/>
      <c r="AL42" s="109"/>
      <c r="AM42" s="114"/>
      <c r="AN42" s="114"/>
      <c r="AO42" s="114"/>
      <c r="AP42" s="109"/>
      <c r="AQ42" s="113"/>
      <c r="AR42" s="113"/>
      <c r="AS42" s="109"/>
      <c r="AT42" s="115"/>
      <c r="AU42" s="109"/>
      <c r="AV42" s="116"/>
      <c r="AW42" s="117"/>
      <c r="AX42" s="118"/>
      <c r="AY42" s="109"/>
      <c r="AZ42" s="117"/>
      <c r="BA42" s="117"/>
      <c r="BB42" s="117"/>
      <c r="BC42" s="114"/>
      <c r="BD42" s="109"/>
      <c r="BE42" s="117"/>
      <c r="BF42" s="117"/>
      <c r="BG42" s="118"/>
      <c r="BH42" s="109"/>
      <c r="BI42" s="117"/>
      <c r="BJ42" s="119"/>
      <c r="BK42" s="117"/>
      <c r="BL42" s="117"/>
      <c r="BM42" s="109"/>
      <c r="BN42" s="120"/>
      <c r="BO42" s="109"/>
      <c r="BP42" s="110"/>
    </row>
    <row r="43" spans="2:68" s="99" customFormat="1" x14ac:dyDescent="0.25">
      <c r="B43" s="122"/>
      <c r="C43" s="122"/>
      <c r="D43" s="122"/>
      <c r="E43" s="122"/>
      <c r="F43" s="123"/>
      <c r="G43" s="123"/>
      <c r="H43" s="97"/>
      <c r="I43" s="124"/>
      <c r="J43" s="108"/>
      <c r="K43" s="97"/>
      <c r="L43" s="97"/>
      <c r="M43" s="109"/>
      <c r="N43" s="362"/>
      <c r="O43" s="109"/>
      <c r="P43" s="109"/>
      <c r="Q43" s="116"/>
      <c r="R43" s="109"/>
      <c r="S43" s="97"/>
      <c r="T43" s="97"/>
      <c r="U43" s="97"/>
      <c r="V43" s="97"/>
      <c r="W43" s="97"/>
      <c r="X43" s="97"/>
      <c r="Y43" s="164"/>
      <c r="Z43" s="97"/>
      <c r="AA43" s="110"/>
      <c r="AB43" s="111"/>
      <c r="AC43" s="112"/>
      <c r="AD43" s="113"/>
      <c r="AE43" s="111"/>
      <c r="AF43" s="112"/>
      <c r="AG43" s="113"/>
      <c r="AH43" s="109"/>
      <c r="AI43" s="114"/>
      <c r="AJ43" s="114"/>
      <c r="AK43" s="114"/>
      <c r="AL43" s="109"/>
      <c r="AM43" s="114"/>
      <c r="AN43" s="114"/>
      <c r="AO43" s="114"/>
      <c r="AP43" s="109"/>
      <c r="AQ43" s="113"/>
      <c r="AR43" s="113"/>
      <c r="AS43" s="109"/>
      <c r="AT43" s="115"/>
      <c r="AU43" s="109"/>
      <c r="AV43" s="116"/>
      <c r="AW43" s="117"/>
      <c r="AX43" s="118"/>
      <c r="AY43" s="109"/>
      <c r="AZ43" s="117"/>
      <c r="BA43" s="117"/>
      <c r="BB43" s="117"/>
      <c r="BC43" s="114"/>
      <c r="BD43" s="109"/>
      <c r="BE43" s="117"/>
      <c r="BF43" s="117"/>
      <c r="BG43" s="118"/>
      <c r="BH43" s="109"/>
      <c r="BI43" s="117"/>
      <c r="BJ43" s="119"/>
      <c r="BK43" s="117"/>
      <c r="BL43" s="117"/>
      <c r="BM43" s="109"/>
      <c r="BN43" s="120"/>
      <c r="BO43" s="109"/>
      <c r="BP43" s="110"/>
    </row>
    <row r="44" spans="2:68" s="99" customFormat="1" x14ac:dyDescent="0.25">
      <c r="B44" s="122"/>
      <c r="C44" s="122"/>
      <c r="D44" s="122"/>
      <c r="E44" s="122"/>
      <c r="F44" s="123"/>
      <c r="G44" s="123"/>
      <c r="H44" s="97"/>
      <c r="I44" s="124"/>
      <c r="J44" s="108"/>
      <c r="K44" s="97"/>
      <c r="L44" s="97"/>
      <c r="M44" s="109"/>
      <c r="N44" s="362"/>
      <c r="O44" s="109"/>
      <c r="P44" s="109"/>
      <c r="Q44" s="116"/>
      <c r="R44" s="109"/>
      <c r="S44" s="97"/>
      <c r="T44" s="97"/>
      <c r="U44" s="97"/>
      <c r="V44" s="97"/>
      <c r="W44" s="97"/>
      <c r="X44" s="97"/>
      <c r="Y44" s="164"/>
      <c r="Z44" s="97"/>
      <c r="AA44" s="110"/>
      <c r="AB44" s="111"/>
      <c r="AC44" s="112"/>
      <c r="AD44" s="113"/>
      <c r="AE44" s="111"/>
      <c r="AF44" s="112"/>
      <c r="AG44" s="113"/>
      <c r="AH44" s="109"/>
      <c r="AI44" s="114"/>
      <c r="AJ44" s="114"/>
      <c r="AK44" s="114"/>
      <c r="AL44" s="109"/>
      <c r="AM44" s="114"/>
      <c r="AN44" s="114"/>
      <c r="AO44" s="114"/>
      <c r="AP44" s="109"/>
      <c r="AQ44" s="113"/>
      <c r="AR44" s="113"/>
      <c r="AS44" s="109"/>
      <c r="AT44" s="115"/>
      <c r="AU44" s="109"/>
      <c r="AV44" s="116"/>
      <c r="AW44" s="117"/>
      <c r="AX44" s="118"/>
      <c r="AY44" s="109"/>
      <c r="AZ44" s="117"/>
      <c r="BA44" s="117"/>
      <c r="BB44" s="117"/>
      <c r="BC44" s="114"/>
      <c r="BD44" s="109"/>
      <c r="BE44" s="117"/>
      <c r="BF44" s="117"/>
      <c r="BG44" s="118"/>
      <c r="BH44" s="109"/>
      <c r="BI44" s="117"/>
      <c r="BJ44" s="119"/>
      <c r="BK44" s="117"/>
      <c r="BL44" s="117"/>
      <c r="BM44" s="109"/>
      <c r="BN44" s="120"/>
      <c r="BO44" s="109"/>
      <c r="BP44" s="110"/>
    </row>
    <row r="45" spans="2:68" s="99" customFormat="1" x14ac:dyDescent="0.25">
      <c r="B45" s="481"/>
      <c r="C45" s="482"/>
      <c r="D45" s="482"/>
      <c r="E45" s="481"/>
      <c r="F45" s="482"/>
      <c r="G45" s="481"/>
      <c r="H45" s="481"/>
      <c r="I45" s="481"/>
      <c r="J45" s="481"/>
      <c r="K45" s="481"/>
      <c r="L45" s="481"/>
      <c r="M45" s="481"/>
      <c r="N45" s="482"/>
      <c r="O45" s="481"/>
      <c r="P45" s="481"/>
      <c r="Q45" s="481"/>
      <c r="R45" s="481"/>
      <c r="S45" s="481"/>
      <c r="AB45" s="121"/>
      <c r="AC45" s="542"/>
      <c r="AD45" s="481"/>
      <c r="AF45" s="481"/>
      <c r="AG45" s="481"/>
      <c r="AH45" s="481"/>
      <c r="AI45" s="481"/>
      <c r="AJ45" s="481"/>
      <c r="AK45" s="481"/>
      <c r="AL45" s="509"/>
      <c r="AM45" s="481"/>
      <c r="AN45" s="481"/>
      <c r="AO45" s="481"/>
      <c r="AP45" s="509"/>
      <c r="AQ45" s="481"/>
      <c r="AR45" s="481"/>
      <c r="AS45" s="509"/>
      <c r="AT45" s="483"/>
      <c r="AU45" s="509"/>
      <c r="AV45" s="481"/>
      <c r="AW45" s="481"/>
      <c r="AX45" s="481"/>
      <c r="AY45" s="509"/>
      <c r="AZ45" s="509"/>
      <c r="BA45" s="509"/>
      <c r="BB45" s="509"/>
      <c r="BC45" s="509"/>
      <c r="BD45" s="509"/>
      <c r="BE45" s="509"/>
      <c r="BF45" s="509"/>
      <c r="BG45" s="481"/>
      <c r="BH45" s="509"/>
      <c r="BI45" s="509"/>
      <c r="BJ45" s="509"/>
      <c r="BK45" s="509"/>
      <c r="BL45" s="509"/>
      <c r="BM45" s="509"/>
      <c r="BN45" s="509"/>
      <c r="BO45" s="509"/>
    </row>
    <row r="46" spans="2:68" s="99" customFormat="1" x14ac:dyDescent="0.25">
      <c r="B46" s="481"/>
      <c r="C46" s="482"/>
      <c r="D46" s="482"/>
      <c r="E46" s="481"/>
      <c r="F46" s="482"/>
      <c r="G46" s="481"/>
      <c r="H46" s="481"/>
      <c r="I46" s="481"/>
      <c r="J46" s="481"/>
      <c r="K46" s="481"/>
      <c r="L46" s="481"/>
      <c r="M46" s="481"/>
      <c r="N46" s="482"/>
      <c r="O46" s="481"/>
      <c r="P46" s="481"/>
      <c r="Q46" s="481"/>
      <c r="R46" s="481"/>
      <c r="S46" s="481"/>
      <c r="AB46" s="121"/>
      <c r="AC46" s="542"/>
      <c r="AD46" s="481"/>
      <c r="AF46" s="481"/>
      <c r="AG46" s="481"/>
      <c r="AH46" s="481"/>
      <c r="AI46" s="481"/>
      <c r="AJ46" s="481"/>
      <c r="AK46" s="481"/>
      <c r="AL46" s="509"/>
      <c r="AM46" s="481"/>
      <c r="AN46" s="481"/>
      <c r="AO46" s="481"/>
      <c r="AP46" s="509"/>
      <c r="AQ46" s="481"/>
      <c r="AR46" s="481"/>
      <c r="AS46" s="509"/>
      <c r="AT46" s="483"/>
      <c r="AU46" s="509"/>
      <c r="AV46" s="481"/>
      <c r="AW46" s="481"/>
      <c r="AX46" s="481"/>
      <c r="AY46" s="509"/>
      <c r="AZ46" s="509"/>
      <c r="BA46" s="509"/>
      <c r="BB46" s="509"/>
      <c r="BC46" s="509"/>
      <c r="BD46" s="509"/>
      <c r="BE46" s="509"/>
      <c r="BF46" s="509"/>
      <c r="BG46" s="481"/>
      <c r="BH46" s="509"/>
      <c r="BI46" s="509"/>
      <c r="BJ46" s="509"/>
      <c r="BK46" s="509"/>
      <c r="BL46" s="509"/>
      <c r="BM46" s="509"/>
      <c r="BN46" s="509"/>
      <c r="BO46" s="509"/>
    </row>
    <row r="47" spans="2:68" x14ac:dyDescent="0.25"/>
    <row r="48" spans="2:6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sheetData>
  <autoFilter ref="B5:BP41" xr:uid="{00000000-0009-0000-0000-00001E000000}"/>
  <mergeCells count="5">
    <mergeCell ref="B4:I4"/>
    <mergeCell ref="AB3:AI3"/>
    <mergeCell ref="AJ3:AU3"/>
    <mergeCell ref="AV3:BN3"/>
    <mergeCell ref="J4:R4"/>
  </mergeCells>
  <dataValidations count="16">
    <dataValidation type="list" allowBlank="1" showInputMessage="1" showErrorMessage="1" sqref="J42:J44" xr:uid="{00000000-0002-0000-1E00-000000000000}">
      <formula1>"NO APLICA, HACINAMIENTO, MALAS CONDICIONES DE LA INFRAESTRUCUTRA, RIESGOS EN LA INFRAESTRUCTURA, POR SOLICITUD DEL PROPIETARIO, TRASLADO A SEDE PROPIA."</formula1>
    </dataValidation>
    <dataValidation type="list" allowBlank="1" showInputMessage="1" showErrorMessage="1" sqref="D11:D12 D14:D28 D35:D41" xr:uid="{00000000-0002-0000-1E00-000001000000}">
      <formula1>"SRPA, PRIMERA INFANCIA, SEDES ADMINISTRATIVAS,ADOLESCENCIA Y JUVENTUD"</formula1>
    </dataValidation>
    <dataValidation type="list" allowBlank="1" showInputMessage="1" showErrorMessage="1" sqref="E6:E8" xr:uid="{00000000-0002-0000-1E00-000002000000}">
      <formula1>"CDI, HI, CAE, CIP, CETRA, INTERNADO RAJ, CASAS POSTINSTITUCIONALES, CZ, REGIONAL, UNIDAD DE SERVICIO, CASA ATRAPASUEÑOS, CASA DE LA MADRE Y EL NIÑO, CETI"</formula1>
    </dataValidation>
    <dataValidation type="list" allowBlank="1" showInputMessage="1" showErrorMessage="1" sqref="D6:D10 D13 D29:D34" xr:uid="{00000000-0002-0000-1E00-000003000000}">
      <formula1>"SRPA, PRIMERA INFANCIA, SEDES ADMINISTRATIVAS,ADOLESCENCIA Y JUVENTUD, DIRECCIÓN DE PROTECCIÓN "</formula1>
    </dataValidation>
    <dataValidation type="list" allowBlank="1" showInputMessage="1" showErrorMessage="1" sqref="BH6:BH44" xr:uid="{00000000-0002-0000-1E00-000004000000}">
      <formula1>"SI,NO"</formula1>
    </dataValidation>
    <dataValidation type="list" allowBlank="1" showInputMessage="1" showErrorMessage="1" sqref="E9:E41" xr:uid="{00000000-0002-0000-1E00-000005000000}">
      <formula1>"CDI, HI, CAE, CIP, CETRA, INTERNADO RAJ, CASAS POSTINSTITUCIONALES, CZ, REGIONAL, UNIDAD DE SERVICIO, CASA ATRAPASUEÑOS"</formula1>
    </dataValidation>
    <dataValidation type="list" allowBlank="1" showInputMessage="1" showErrorMessage="1" sqref="H6:H44" xr:uid="{00000000-0002-0000-1E00-000006000000}">
      <formula1>"PROPIA, ARRIENDO, COMODATO"</formula1>
    </dataValidation>
    <dataValidation type="list" allowBlank="1" showInputMessage="1" showErrorMessage="1" sqref="T6:T44" xr:uid="{00000000-0002-0000-1E00-000007000000}">
      <formula1>"BAJO, MEDIO, ALTO"</formula1>
    </dataValidation>
    <dataValidation type="list" allowBlank="1" showInputMessage="1" showErrorMessage="1" sqref="BB6:BB44 W6:X44 BL6:BL44" xr:uid="{00000000-0002-0000-1E00-000008000000}">
      <formula1>"SI, NO, NO APLICA"</formula1>
    </dataValidation>
    <dataValidation type="list" allowBlank="1" showInputMessage="1" showErrorMessage="1" sqref="S6:S44 K6:L44" xr:uid="{00000000-0002-0000-1E00-000009000000}">
      <formula1>"SI, NO"</formula1>
    </dataValidation>
    <dataValidation type="list" allowBlank="1" showInputMessage="1" showErrorMessage="1" sqref="U6:V44" xr:uid="{00000000-0002-0000-1E00-00000A000000}">
      <formula1>"MOBILIARIO, ESTUDIOS Y DISEÑOS, REFORZAMIENTO ESTRUCTURAL, MANTENIMIENTOS BASICOS, MANTENIMIENTOS ESPECIALIZADOS, AMPLIACIÓN, MANTENIMIENTOS ELECTRICOS, NINGUNA"</formula1>
    </dataValidation>
    <dataValidation type="list" allowBlank="1" showInputMessage="1" showErrorMessage="1" sqref="Z6:Z44" xr:uid="{00000000-0002-0000-1E00-00000B000000}">
      <formula1>"FERRETERIA Y TODEROS, REGIONAL (TRASLADO), SEDE NACIONAL, FINDETER, NO REQUIERE, NO PRIORIZADA"</formula1>
    </dataValidation>
    <dataValidation type="list" allowBlank="1" showInputMessage="1" showErrorMessage="1" sqref="AI6:AI44 AM6:AM44" xr:uid="{00000000-0002-0000-1E00-00000C000000}">
      <formula1>"ESTRUCTURACIÓN, PROCESO DE SELECCIÓN, EJECUCIÓN, TERMINADO"</formula1>
    </dataValidation>
    <dataValidation type="list" allowBlank="1" showInputMessage="1" showErrorMessage="1" sqref="M6:M44" xr:uid="{00000000-0002-0000-1E00-00000D000000}">
      <formula1>"ARRIENDO, ADECUACIÓN, NO APLICA"</formula1>
    </dataValidation>
    <dataValidation type="list" allowBlank="1" showInputMessage="1" showErrorMessage="1" sqref="N6:N44" xr:uid="{00000000-0002-0000-1E00-00000E000000}">
      <formula1>"NO APLICA, BUSQUEDA INMUEBLE, VISITA, CONCEPTO, MESA TECNICA, REMISIÓN SG, RECURSO TRASLADADO"</formula1>
    </dataValidation>
    <dataValidation type="list" allowBlank="1" showInputMessage="1" showErrorMessage="1" sqref="J6:J41" xr:uid="{00000000-0002-0000-1E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BP73"/>
  <sheetViews>
    <sheetView zoomScale="70" zoomScaleNormal="90" workbookViewId="0">
      <pane xSplit="6" topLeftCell="G1" activePane="topRight" state="frozen"/>
      <selection pane="topRight" activeCell="G1" sqref="G1"/>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25.7109375" style="2" customWidth="1"/>
    <col min="8" max="9" width="30.28515625" style="2" customWidth="1"/>
    <col min="10" max="10" width="23" style="2" customWidth="1"/>
    <col min="11" max="11" width="14.7109375" style="2" customWidth="1"/>
    <col min="12" max="12" width="21.28515625" style="2" customWidth="1"/>
    <col min="13" max="13" width="14.7109375" style="2" customWidth="1"/>
    <col min="14" max="14" width="21.28515625" style="2" customWidth="1"/>
    <col min="15" max="16" width="30.28515625" style="2" customWidth="1"/>
    <col min="17" max="17" width="16.7109375" style="2" customWidth="1"/>
    <col min="18" max="19" width="30.28515625" style="2" customWidth="1"/>
    <col min="20" max="24" width="26.28515625" customWidth="1"/>
    <col min="25"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40.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8" t="s">
        <v>19</v>
      </c>
      <c r="O5" s="357" t="s">
        <v>20</v>
      </c>
      <c r="P5" s="357" t="s">
        <v>21</v>
      </c>
      <c r="Q5" s="357" t="s">
        <v>22</v>
      </c>
      <c r="R5" s="357" t="s">
        <v>23</v>
      </c>
      <c r="S5" s="41" t="s">
        <v>24</v>
      </c>
      <c r="T5" s="41" t="s">
        <v>25</v>
      </c>
      <c r="U5" s="41" t="s">
        <v>26</v>
      </c>
      <c r="V5" s="41" t="s">
        <v>27</v>
      </c>
      <c r="W5" s="41" t="s">
        <v>28</v>
      </c>
      <c r="X5" s="41" t="s">
        <v>117</v>
      </c>
      <c r="Y5" s="43"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72.75" customHeight="1" x14ac:dyDescent="0.25">
      <c r="B6" s="81" t="s">
        <v>3010</v>
      </c>
      <c r="C6" s="54" t="s">
        <v>3011</v>
      </c>
      <c r="D6" s="33" t="s">
        <v>85</v>
      </c>
      <c r="E6" s="33" t="s">
        <v>93</v>
      </c>
      <c r="F6" s="93" t="s">
        <v>120</v>
      </c>
      <c r="G6" s="93" t="s">
        <v>3012</v>
      </c>
      <c r="H6" s="27" t="s">
        <v>76</v>
      </c>
      <c r="I6" s="94" t="s">
        <v>3013</v>
      </c>
      <c r="J6" s="167" t="s">
        <v>78</v>
      </c>
      <c r="K6" s="33" t="s">
        <v>79</v>
      </c>
      <c r="L6" s="33" t="s">
        <v>79</v>
      </c>
      <c r="M6" s="354" t="s">
        <v>146</v>
      </c>
      <c r="N6" s="370" t="s">
        <v>78</v>
      </c>
      <c r="O6" s="62">
        <v>0</v>
      </c>
      <c r="P6" s="62">
        <v>0</v>
      </c>
      <c r="Q6" s="116"/>
      <c r="R6" s="109"/>
      <c r="S6" s="33" t="s">
        <v>90</v>
      </c>
      <c r="T6" s="33" t="s">
        <v>91</v>
      </c>
      <c r="U6" s="33" t="s">
        <v>81</v>
      </c>
      <c r="V6" s="33" t="s">
        <v>123</v>
      </c>
      <c r="W6" s="33" t="s">
        <v>90</v>
      </c>
      <c r="X6" s="33" t="s">
        <v>90</v>
      </c>
      <c r="Y6" s="132">
        <v>45505</v>
      </c>
      <c r="Z6" s="33" t="s">
        <v>83</v>
      </c>
      <c r="AA6" s="32" t="s">
        <v>3014</v>
      </c>
      <c r="AB6" s="63">
        <f>130000000+120000000+53676854+22854629+400416396.33</f>
        <v>726947879.32999992</v>
      </c>
      <c r="AC6" s="107" t="s">
        <v>3015</v>
      </c>
      <c r="AD6" s="101" t="s">
        <v>3016</v>
      </c>
      <c r="AE6" s="63"/>
      <c r="AF6" s="28"/>
      <c r="AG6" s="4"/>
      <c r="AH6" s="62"/>
      <c r="AI6" s="27" t="s">
        <v>891</v>
      </c>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t="s">
        <v>3017</v>
      </c>
    </row>
    <row r="7" spans="2:68" s="1" customFormat="1" ht="60" x14ac:dyDescent="0.25">
      <c r="B7" s="81" t="s">
        <v>3010</v>
      </c>
      <c r="C7" s="122" t="s">
        <v>3011</v>
      </c>
      <c r="D7" s="33" t="s">
        <v>85</v>
      </c>
      <c r="E7" s="33" t="s">
        <v>93</v>
      </c>
      <c r="F7" s="168" t="s">
        <v>3018</v>
      </c>
      <c r="G7" s="168" t="s">
        <v>3019</v>
      </c>
      <c r="H7" s="114" t="s">
        <v>76</v>
      </c>
      <c r="I7" s="169" t="s">
        <v>3020</v>
      </c>
      <c r="J7" s="167" t="s">
        <v>78</v>
      </c>
      <c r="K7" s="33" t="s">
        <v>79</v>
      </c>
      <c r="L7" s="33" t="s">
        <v>79</v>
      </c>
      <c r="M7" s="109" t="s">
        <v>146</v>
      </c>
      <c r="N7" s="370" t="s">
        <v>78</v>
      </c>
      <c r="O7" s="62">
        <v>0</v>
      </c>
      <c r="P7" s="62">
        <v>0</v>
      </c>
      <c r="Q7" s="116"/>
      <c r="R7" s="109"/>
      <c r="S7" s="33" t="s">
        <v>90</v>
      </c>
      <c r="T7" s="33" t="s">
        <v>97</v>
      </c>
      <c r="U7" s="33" t="s">
        <v>81</v>
      </c>
      <c r="V7" s="33" t="s">
        <v>98</v>
      </c>
      <c r="W7" s="33" t="s">
        <v>79</v>
      </c>
      <c r="X7" s="33" t="s">
        <v>90</v>
      </c>
      <c r="Y7" s="132">
        <v>45121</v>
      </c>
      <c r="Z7" s="33" t="s">
        <v>83</v>
      </c>
      <c r="AA7" s="32" t="s">
        <v>3021</v>
      </c>
      <c r="AB7" s="63"/>
      <c r="AC7" s="28"/>
      <c r="AD7" s="4"/>
      <c r="AE7" s="63"/>
      <c r="AF7" s="28"/>
      <c r="AG7" s="4"/>
      <c r="AH7" s="62"/>
      <c r="AI7" s="27" t="s">
        <v>891</v>
      </c>
      <c r="AJ7" s="27"/>
      <c r="AK7" s="27"/>
      <c r="AL7" s="62"/>
      <c r="AM7" s="27"/>
      <c r="AN7" s="27"/>
      <c r="AO7" s="27"/>
      <c r="AP7" s="62"/>
      <c r="AQ7" s="4"/>
      <c r="AR7" s="4"/>
      <c r="AS7" s="62"/>
      <c r="AT7" s="64"/>
      <c r="AU7" s="62"/>
      <c r="AV7" s="65"/>
      <c r="AW7" s="66"/>
      <c r="AX7" s="67"/>
      <c r="AY7" s="62"/>
      <c r="AZ7" s="66"/>
      <c r="BA7" s="66"/>
      <c r="BB7" s="66"/>
      <c r="BC7" s="27"/>
      <c r="BD7" s="62"/>
      <c r="BE7" s="66"/>
      <c r="BF7" s="66"/>
      <c r="BG7" s="67"/>
      <c r="BH7" s="62"/>
      <c r="BI7" s="66"/>
      <c r="BJ7" s="68"/>
      <c r="BK7" s="66"/>
      <c r="BL7" s="66"/>
      <c r="BM7" s="62"/>
      <c r="BN7" s="69"/>
      <c r="BO7" s="62"/>
      <c r="BP7" s="32" t="s">
        <v>3022</v>
      </c>
    </row>
    <row r="8" spans="2:68" s="1" customFormat="1" ht="30" x14ac:dyDescent="0.25">
      <c r="B8" s="81" t="s">
        <v>3010</v>
      </c>
      <c r="C8" s="122" t="s">
        <v>3011</v>
      </c>
      <c r="D8" s="33" t="s">
        <v>85</v>
      </c>
      <c r="E8" s="33" t="s">
        <v>93</v>
      </c>
      <c r="F8" s="168" t="s">
        <v>3023</v>
      </c>
      <c r="G8" s="168" t="s">
        <v>3024</v>
      </c>
      <c r="H8" s="114" t="s">
        <v>76</v>
      </c>
      <c r="I8" s="169" t="s">
        <v>3025</v>
      </c>
      <c r="J8" s="167" t="s">
        <v>2406</v>
      </c>
      <c r="K8" s="33" t="s">
        <v>90</v>
      </c>
      <c r="L8" s="33" t="s">
        <v>79</v>
      </c>
      <c r="M8" s="109" t="s">
        <v>96</v>
      </c>
      <c r="N8" s="109" t="s">
        <v>424</v>
      </c>
      <c r="O8" s="62">
        <v>34936333</v>
      </c>
      <c r="P8" s="62">
        <v>875387955</v>
      </c>
      <c r="Q8" s="116"/>
      <c r="R8" s="109"/>
      <c r="S8" s="33" t="s">
        <v>90</v>
      </c>
      <c r="T8" s="33" t="s">
        <v>80</v>
      </c>
      <c r="U8" s="33" t="s">
        <v>136</v>
      </c>
      <c r="V8" s="33" t="s">
        <v>135</v>
      </c>
      <c r="W8" s="33" t="s">
        <v>79</v>
      </c>
      <c r="X8" s="33" t="s">
        <v>90</v>
      </c>
      <c r="Y8" s="132">
        <v>45505</v>
      </c>
      <c r="Z8" s="33" t="s">
        <v>83</v>
      </c>
      <c r="AA8" s="32" t="s">
        <v>3026</v>
      </c>
      <c r="AB8" s="63"/>
      <c r="AC8" s="28"/>
      <c r="AD8" s="4"/>
      <c r="AE8" s="63"/>
      <c r="AF8" s="28"/>
      <c r="AG8" s="4"/>
      <c r="AH8" s="62"/>
      <c r="AI8" s="27" t="s">
        <v>891</v>
      </c>
      <c r="AJ8" s="27"/>
      <c r="AK8" s="27"/>
      <c r="AL8" s="62"/>
      <c r="AM8" s="27"/>
      <c r="AN8" s="27"/>
      <c r="AO8" s="27"/>
      <c r="AP8" s="62"/>
      <c r="AQ8" s="4"/>
      <c r="AR8" s="4"/>
      <c r="AS8" s="62"/>
      <c r="AT8" s="64"/>
      <c r="AU8" s="62"/>
      <c r="AV8" s="65"/>
      <c r="AW8" s="66"/>
      <c r="AX8" s="67"/>
      <c r="AY8" s="62"/>
      <c r="AZ8" s="66"/>
      <c r="BA8" s="66"/>
      <c r="BB8" s="66"/>
      <c r="BC8" s="27"/>
      <c r="BD8" s="62"/>
      <c r="BE8" s="66"/>
      <c r="BF8" s="66"/>
      <c r="BG8" s="67"/>
      <c r="BH8" s="62"/>
      <c r="BI8" s="66"/>
      <c r="BJ8" s="68"/>
      <c r="BK8" s="66"/>
      <c r="BL8" s="66"/>
      <c r="BM8" s="62"/>
      <c r="BN8" s="69"/>
      <c r="BO8" s="62"/>
      <c r="BP8" s="32"/>
    </row>
    <row r="9" spans="2:68" s="1" customFormat="1" ht="45" x14ac:dyDescent="0.25">
      <c r="B9" s="81" t="s">
        <v>3010</v>
      </c>
      <c r="C9" s="122" t="s">
        <v>3027</v>
      </c>
      <c r="D9" s="33" t="s">
        <v>85</v>
      </c>
      <c r="E9" s="33" t="s">
        <v>93</v>
      </c>
      <c r="F9" s="168" t="s">
        <v>3028</v>
      </c>
      <c r="G9" s="168" t="s">
        <v>3029</v>
      </c>
      <c r="H9" s="114" t="s">
        <v>76</v>
      </c>
      <c r="I9" s="169" t="s">
        <v>3030</v>
      </c>
      <c r="J9" s="167" t="s">
        <v>183</v>
      </c>
      <c r="K9" s="33" t="s">
        <v>90</v>
      </c>
      <c r="L9" s="33" t="s">
        <v>79</v>
      </c>
      <c r="M9" s="109" t="s">
        <v>146</v>
      </c>
      <c r="N9" s="109" t="s">
        <v>387</v>
      </c>
      <c r="O9" s="62">
        <v>25109000</v>
      </c>
      <c r="P9" s="62">
        <v>55000000</v>
      </c>
      <c r="Q9" s="116"/>
      <c r="R9" s="109"/>
      <c r="S9" s="33" t="s">
        <v>90</v>
      </c>
      <c r="T9" s="33" t="s">
        <v>80</v>
      </c>
      <c r="U9" s="33" t="s">
        <v>136</v>
      </c>
      <c r="V9" s="33" t="s">
        <v>98</v>
      </c>
      <c r="W9" s="33" t="s">
        <v>79</v>
      </c>
      <c r="X9" s="33" t="s">
        <v>90</v>
      </c>
      <c r="Y9" s="132"/>
      <c r="Z9" s="33" t="s">
        <v>137</v>
      </c>
      <c r="AA9" s="32" t="s">
        <v>3031</v>
      </c>
      <c r="AB9" s="63"/>
      <c r="AC9" s="28"/>
      <c r="AD9" s="4"/>
      <c r="AE9" s="63"/>
      <c r="AF9" s="28"/>
      <c r="AG9" s="4"/>
      <c r="AH9" s="62"/>
      <c r="AI9" s="27"/>
      <c r="AJ9" s="27"/>
      <c r="AK9" s="27"/>
      <c r="AL9" s="62"/>
      <c r="AM9" s="27"/>
      <c r="AN9" s="27"/>
      <c r="AO9" s="27"/>
      <c r="AP9" s="62"/>
      <c r="AQ9" s="4"/>
      <c r="AR9" s="4"/>
      <c r="AS9" s="62"/>
      <c r="AT9" s="64"/>
      <c r="AU9" s="62"/>
      <c r="AV9" s="65"/>
      <c r="AW9" s="66"/>
      <c r="AX9" s="67"/>
      <c r="AY9" s="62"/>
      <c r="AZ9" s="66"/>
      <c r="BA9" s="66"/>
      <c r="BB9" s="66"/>
      <c r="BC9" s="27"/>
      <c r="BD9" s="62"/>
      <c r="BE9" s="66"/>
      <c r="BF9" s="66"/>
      <c r="BG9" s="67"/>
      <c r="BH9" s="62"/>
      <c r="BI9" s="66"/>
      <c r="BJ9" s="68"/>
      <c r="BK9" s="66"/>
      <c r="BL9" s="66"/>
      <c r="BM9" s="62"/>
      <c r="BN9" s="69"/>
      <c r="BO9" s="62"/>
      <c r="BP9" s="32"/>
    </row>
    <row r="10" spans="2:68" s="1" customFormat="1" ht="30" x14ac:dyDescent="0.25">
      <c r="B10" s="81" t="s">
        <v>3010</v>
      </c>
      <c r="C10" s="122" t="s">
        <v>3032</v>
      </c>
      <c r="D10" s="33" t="s">
        <v>85</v>
      </c>
      <c r="E10" s="33" t="s">
        <v>93</v>
      </c>
      <c r="F10" s="168" t="s">
        <v>3033</v>
      </c>
      <c r="G10" s="168" t="s">
        <v>3034</v>
      </c>
      <c r="H10" s="114" t="s">
        <v>76</v>
      </c>
      <c r="I10" s="169" t="s">
        <v>3035</v>
      </c>
      <c r="J10" s="167" t="s">
        <v>78</v>
      </c>
      <c r="K10" s="33" t="s">
        <v>79</v>
      </c>
      <c r="L10" s="33" t="s">
        <v>79</v>
      </c>
      <c r="M10" s="109" t="s">
        <v>78</v>
      </c>
      <c r="N10" s="109" t="s">
        <v>78</v>
      </c>
      <c r="O10" s="62">
        <v>0</v>
      </c>
      <c r="P10" s="62">
        <v>0</v>
      </c>
      <c r="Q10" s="116"/>
      <c r="R10" s="109"/>
      <c r="S10" s="33" t="s">
        <v>79</v>
      </c>
      <c r="T10" s="33" t="s">
        <v>91</v>
      </c>
      <c r="U10" s="33" t="s">
        <v>81</v>
      </c>
      <c r="V10" s="33" t="s">
        <v>98</v>
      </c>
      <c r="W10" s="33" t="s">
        <v>79</v>
      </c>
      <c r="X10" s="33" t="s">
        <v>90</v>
      </c>
      <c r="Y10" s="132">
        <v>45121</v>
      </c>
      <c r="Z10" s="33" t="s">
        <v>137</v>
      </c>
      <c r="AA10" s="32" t="s">
        <v>3031</v>
      </c>
      <c r="AB10" s="63"/>
      <c r="AC10" s="28"/>
      <c r="AD10" s="4"/>
      <c r="AE10" s="63"/>
      <c r="AF10" s="28"/>
      <c r="AG10" s="4"/>
      <c r="AH10" s="62"/>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t="s">
        <v>3036</v>
      </c>
    </row>
    <row r="11" spans="2:68" s="1" customFormat="1" ht="53.25" customHeight="1" x14ac:dyDescent="0.25">
      <c r="B11" s="81" t="s">
        <v>3010</v>
      </c>
      <c r="C11" s="288" t="s">
        <v>3037</v>
      </c>
      <c r="D11" s="97" t="s">
        <v>85</v>
      </c>
      <c r="E11" s="97" t="s">
        <v>93</v>
      </c>
      <c r="F11" s="206" t="s">
        <v>3038</v>
      </c>
      <c r="G11" s="288" t="s">
        <v>3039</v>
      </c>
      <c r="H11" s="27" t="s">
        <v>96</v>
      </c>
      <c r="I11" s="94"/>
      <c r="J11" s="167" t="s">
        <v>183</v>
      </c>
      <c r="K11" s="33" t="s">
        <v>90</v>
      </c>
      <c r="L11" s="33" t="s">
        <v>90</v>
      </c>
      <c r="M11" s="109" t="s">
        <v>78</v>
      </c>
      <c r="N11" s="109" t="s">
        <v>424</v>
      </c>
      <c r="O11" s="62">
        <v>0</v>
      </c>
      <c r="P11" s="62">
        <v>0</v>
      </c>
      <c r="Q11" s="116"/>
      <c r="R11" s="109"/>
      <c r="S11" s="33" t="s">
        <v>90</v>
      </c>
      <c r="T11" s="33"/>
      <c r="U11" s="33" t="s">
        <v>141</v>
      </c>
      <c r="V11" s="33" t="s">
        <v>141</v>
      </c>
      <c r="W11" s="33" t="s">
        <v>79</v>
      </c>
      <c r="X11" s="33" t="s">
        <v>90</v>
      </c>
      <c r="Y11" s="132">
        <v>45131</v>
      </c>
      <c r="Z11" s="33" t="s">
        <v>137</v>
      </c>
      <c r="AA11" s="32" t="s">
        <v>3040</v>
      </c>
      <c r="AB11" s="63"/>
      <c r="AC11" s="28"/>
      <c r="AD11" s="4"/>
      <c r="AE11" s="63"/>
      <c r="AF11" s="28"/>
      <c r="AG11" s="4"/>
      <c r="AH11" s="62"/>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45" x14ac:dyDescent="0.25">
      <c r="B12" s="81" t="s">
        <v>3010</v>
      </c>
      <c r="C12" s="288" t="s">
        <v>3041</v>
      </c>
      <c r="D12" s="97" t="s">
        <v>85</v>
      </c>
      <c r="E12" s="97" t="s">
        <v>93</v>
      </c>
      <c r="F12" s="206" t="s">
        <v>3042</v>
      </c>
      <c r="G12" s="288" t="s">
        <v>3043</v>
      </c>
      <c r="H12" s="27" t="s">
        <v>96</v>
      </c>
      <c r="I12" s="94"/>
      <c r="J12" s="167" t="s">
        <v>183</v>
      </c>
      <c r="K12" s="33" t="s">
        <v>90</v>
      </c>
      <c r="L12" s="33" t="s">
        <v>90</v>
      </c>
      <c r="M12" s="109" t="s">
        <v>96</v>
      </c>
      <c r="N12" s="109" t="s">
        <v>387</v>
      </c>
      <c r="O12" s="62">
        <v>35700000</v>
      </c>
      <c r="P12" s="62">
        <v>556508169</v>
      </c>
      <c r="Q12" s="116"/>
      <c r="R12" s="109"/>
      <c r="S12" s="33" t="s">
        <v>90</v>
      </c>
      <c r="T12" s="33"/>
      <c r="U12" s="33" t="s">
        <v>141</v>
      </c>
      <c r="V12" s="33" t="s">
        <v>141</v>
      </c>
      <c r="W12" s="33" t="s">
        <v>79</v>
      </c>
      <c r="X12" s="33" t="s">
        <v>90</v>
      </c>
      <c r="Y12" s="132">
        <v>45505</v>
      </c>
      <c r="Z12" s="33" t="s">
        <v>137</v>
      </c>
      <c r="AA12" s="32" t="s">
        <v>3040</v>
      </c>
      <c r="AB12" s="63"/>
      <c r="AC12" s="28"/>
      <c r="AD12" s="4"/>
      <c r="AE12" s="63"/>
      <c r="AF12" s="28"/>
      <c r="AG12" s="4"/>
      <c r="AH12" s="62"/>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t="s">
        <v>3044</v>
      </c>
    </row>
    <row r="13" spans="2:68" s="1" customFormat="1" ht="30" x14ac:dyDescent="0.25">
      <c r="B13" s="81" t="s">
        <v>3010</v>
      </c>
      <c r="C13" s="288" t="s">
        <v>3045</v>
      </c>
      <c r="D13" s="97" t="s">
        <v>85</v>
      </c>
      <c r="E13" s="97" t="s">
        <v>93</v>
      </c>
      <c r="F13" s="206" t="s">
        <v>3046</v>
      </c>
      <c r="G13" s="288" t="s">
        <v>3047</v>
      </c>
      <c r="H13" s="27" t="s">
        <v>96</v>
      </c>
      <c r="I13" s="94"/>
      <c r="J13" s="167" t="s">
        <v>78</v>
      </c>
      <c r="K13" s="33" t="s">
        <v>79</v>
      </c>
      <c r="L13" s="33" t="s">
        <v>79</v>
      </c>
      <c r="M13" s="109" t="s">
        <v>78</v>
      </c>
      <c r="N13" s="109" t="s">
        <v>78</v>
      </c>
      <c r="O13" s="62">
        <v>0</v>
      </c>
      <c r="P13" s="62">
        <v>0</v>
      </c>
      <c r="Q13" s="116"/>
      <c r="R13" s="109"/>
      <c r="S13" s="33" t="s">
        <v>90</v>
      </c>
      <c r="T13" s="33"/>
      <c r="U13" s="33" t="s">
        <v>141</v>
      </c>
      <c r="V13" s="33" t="s">
        <v>141</v>
      </c>
      <c r="W13" s="33" t="s">
        <v>79</v>
      </c>
      <c r="X13" s="33" t="s">
        <v>90</v>
      </c>
      <c r="Y13" s="132"/>
      <c r="Z13" s="33" t="s">
        <v>137</v>
      </c>
      <c r="AA13" s="32" t="s">
        <v>3040</v>
      </c>
      <c r="AB13" s="63"/>
      <c r="AC13" s="28"/>
      <c r="AD13" s="4"/>
      <c r="AE13" s="63"/>
      <c r="AF13" s="28"/>
      <c r="AG13" s="4"/>
      <c r="AH13" s="62"/>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ht="30" x14ac:dyDescent="0.25">
      <c r="B14" s="81" t="s">
        <v>3010</v>
      </c>
      <c r="C14" s="288" t="s">
        <v>3048</v>
      </c>
      <c r="D14" s="97" t="s">
        <v>85</v>
      </c>
      <c r="E14" s="97" t="s">
        <v>93</v>
      </c>
      <c r="F14" s="206" t="s">
        <v>3049</v>
      </c>
      <c r="G14" s="288" t="s">
        <v>3043</v>
      </c>
      <c r="H14" s="27" t="s">
        <v>96</v>
      </c>
      <c r="I14" s="94"/>
      <c r="J14" s="167" t="s">
        <v>78</v>
      </c>
      <c r="K14" s="33" t="s">
        <v>79</v>
      </c>
      <c r="L14" s="33" t="s">
        <v>79</v>
      </c>
      <c r="M14" s="109" t="s">
        <v>78</v>
      </c>
      <c r="N14" s="109" t="s">
        <v>78</v>
      </c>
      <c r="O14" s="62">
        <v>0</v>
      </c>
      <c r="P14" s="62">
        <v>0</v>
      </c>
      <c r="Q14" s="116"/>
      <c r="R14" s="109"/>
      <c r="S14" s="33" t="s">
        <v>90</v>
      </c>
      <c r="T14" s="33"/>
      <c r="U14" s="33" t="s">
        <v>141</v>
      </c>
      <c r="V14" s="33" t="s">
        <v>141</v>
      </c>
      <c r="W14" s="33" t="s">
        <v>79</v>
      </c>
      <c r="X14" s="33" t="s">
        <v>90</v>
      </c>
      <c r="Y14" s="132"/>
      <c r="Z14" s="33" t="s">
        <v>137</v>
      </c>
      <c r="AA14" s="32" t="s">
        <v>3040</v>
      </c>
      <c r="AB14" s="63"/>
      <c r="AC14" s="28"/>
      <c r="AD14" s="4"/>
      <c r="AE14" s="63"/>
      <c r="AF14" s="28"/>
      <c r="AG14" s="4"/>
      <c r="AH14" s="62"/>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30" x14ac:dyDescent="0.25">
      <c r="B15" s="81" t="s">
        <v>3010</v>
      </c>
      <c r="C15" s="288" t="s">
        <v>3048</v>
      </c>
      <c r="D15" s="97" t="s">
        <v>85</v>
      </c>
      <c r="E15" s="97" t="s">
        <v>93</v>
      </c>
      <c r="F15" s="206" t="s">
        <v>1411</v>
      </c>
      <c r="G15" s="288" t="s">
        <v>3050</v>
      </c>
      <c r="H15" s="27" t="s">
        <v>96</v>
      </c>
      <c r="I15" s="94"/>
      <c r="J15" s="167" t="s">
        <v>78</v>
      </c>
      <c r="K15" s="33" t="s">
        <v>79</v>
      </c>
      <c r="L15" s="33" t="s">
        <v>79</v>
      </c>
      <c r="M15" s="109" t="s">
        <v>78</v>
      </c>
      <c r="N15" s="109" t="s">
        <v>78</v>
      </c>
      <c r="O15" s="62">
        <v>0</v>
      </c>
      <c r="P15" s="62">
        <v>0</v>
      </c>
      <c r="Q15" s="116"/>
      <c r="R15" s="109"/>
      <c r="S15" s="33" t="s">
        <v>90</v>
      </c>
      <c r="T15" s="33"/>
      <c r="U15" s="33" t="s">
        <v>141</v>
      </c>
      <c r="V15" s="33" t="s">
        <v>141</v>
      </c>
      <c r="W15" s="33" t="s">
        <v>79</v>
      </c>
      <c r="X15" s="33" t="s">
        <v>90</v>
      </c>
      <c r="Y15" s="132"/>
      <c r="Z15" s="33" t="s">
        <v>137</v>
      </c>
      <c r="AA15" s="32" t="s">
        <v>3040</v>
      </c>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ht="30" x14ac:dyDescent="0.25">
      <c r="B16" s="81" t="s">
        <v>3010</v>
      </c>
      <c r="C16" s="288" t="s">
        <v>3051</v>
      </c>
      <c r="D16" s="97" t="s">
        <v>85</v>
      </c>
      <c r="E16" s="97" t="s">
        <v>93</v>
      </c>
      <c r="F16" s="206" t="s">
        <v>3052</v>
      </c>
      <c r="G16" s="288" t="s">
        <v>3053</v>
      </c>
      <c r="H16" s="27" t="s">
        <v>96</v>
      </c>
      <c r="I16" s="94"/>
      <c r="J16" s="167" t="s">
        <v>133</v>
      </c>
      <c r="K16" s="33" t="s">
        <v>90</v>
      </c>
      <c r="L16" s="33" t="s">
        <v>90</v>
      </c>
      <c r="M16" s="109" t="s">
        <v>96</v>
      </c>
      <c r="N16" s="109" t="s">
        <v>387</v>
      </c>
      <c r="O16" s="62">
        <v>34936333</v>
      </c>
      <c r="P16" s="62">
        <v>550000000</v>
      </c>
      <c r="Q16" s="116"/>
      <c r="R16" s="109"/>
      <c r="S16" s="33" t="s">
        <v>90</v>
      </c>
      <c r="T16" s="33"/>
      <c r="U16" s="33" t="s">
        <v>141</v>
      </c>
      <c r="V16" s="33" t="s">
        <v>141</v>
      </c>
      <c r="W16" s="33" t="s">
        <v>79</v>
      </c>
      <c r="X16" s="33" t="s">
        <v>90</v>
      </c>
      <c r="Y16" s="132"/>
      <c r="Z16" s="33" t="s">
        <v>137</v>
      </c>
      <c r="AA16" s="32" t="s">
        <v>3040</v>
      </c>
      <c r="AB16" s="63"/>
      <c r="AC16" s="28"/>
      <c r="AD16" s="4"/>
      <c r="AE16" s="63"/>
      <c r="AF16" s="28"/>
      <c r="AG16" s="4"/>
      <c r="AH16" s="62"/>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81" t="s">
        <v>3010</v>
      </c>
      <c r="C17" s="288" t="s">
        <v>3054</v>
      </c>
      <c r="D17" s="97" t="s">
        <v>85</v>
      </c>
      <c r="E17" s="97" t="s">
        <v>93</v>
      </c>
      <c r="F17" s="206" t="s">
        <v>3055</v>
      </c>
      <c r="G17" s="288" t="s">
        <v>3056</v>
      </c>
      <c r="H17" s="27" t="s">
        <v>96</v>
      </c>
      <c r="I17" s="94"/>
      <c r="J17" s="167" t="s">
        <v>78</v>
      </c>
      <c r="K17" s="33" t="s">
        <v>79</v>
      </c>
      <c r="L17" s="33" t="s">
        <v>79</v>
      </c>
      <c r="M17" s="109" t="s">
        <v>78</v>
      </c>
      <c r="N17" s="109" t="s">
        <v>78</v>
      </c>
      <c r="O17" s="62">
        <v>0</v>
      </c>
      <c r="P17" s="62">
        <v>0</v>
      </c>
      <c r="Q17" s="116"/>
      <c r="R17" s="109"/>
      <c r="S17" s="33" t="s">
        <v>90</v>
      </c>
      <c r="T17" s="33"/>
      <c r="U17" s="33" t="s">
        <v>141</v>
      </c>
      <c r="V17" s="33" t="s">
        <v>141</v>
      </c>
      <c r="W17" s="33" t="s">
        <v>79</v>
      </c>
      <c r="X17" s="33" t="s">
        <v>90</v>
      </c>
      <c r="Y17" s="132"/>
      <c r="Z17" s="33" t="s">
        <v>137</v>
      </c>
      <c r="AA17" s="32" t="s">
        <v>3040</v>
      </c>
      <c r="AB17" s="63"/>
      <c r="AC17" s="28"/>
      <c r="AD17" s="4"/>
      <c r="AE17" s="63"/>
      <c r="AF17" s="28"/>
      <c r="AG17" s="4"/>
      <c r="AH17" s="62"/>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30" x14ac:dyDescent="0.25">
      <c r="B18" s="81" t="s">
        <v>3010</v>
      </c>
      <c r="C18" s="81" t="s">
        <v>3048</v>
      </c>
      <c r="D18" s="33" t="s">
        <v>85</v>
      </c>
      <c r="E18" s="33" t="s">
        <v>93</v>
      </c>
      <c r="F18" s="92" t="s">
        <v>3057</v>
      </c>
      <c r="G18" s="288" t="s">
        <v>3058</v>
      </c>
      <c r="H18" s="27" t="s">
        <v>96</v>
      </c>
      <c r="I18" s="94"/>
      <c r="J18" s="167" t="s">
        <v>78</v>
      </c>
      <c r="K18" s="33" t="s">
        <v>79</v>
      </c>
      <c r="L18" s="33" t="s">
        <v>79</v>
      </c>
      <c r="M18" s="109" t="s">
        <v>78</v>
      </c>
      <c r="N18" s="109" t="s">
        <v>78</v>
      </c>
      <c r="O18" s="62">
        <v>0</v>
      </c>
      <c r="P18" s="62">
        <v>0</v>
      </c>
      <c r="Q18" s="116"/>
      <c r="R18" s="109"/>
      <c r="S18" s="33" t="s">
        <v>90</v>
      </c>
      <c r="T18" s="33"/>
      <c r="U18" s="33" t="s">
        <v>141</v>
      </c>
      <c r="V18" s="33" t="s">
        <v>141</v>
      </c>
      <c r="W18" s="33" t="s">
        <v>79</v>
      </c>
      <c r="X18" s="33" t="s">
        <v>90</v>
      </c>
      <c r="Y18" s="132"/>
      <c r="Z18" s="33" t="s">
        <v>137</v>
      </c>
      <c r="AA18" s="32" t="s">
        <v>3040</v>
      </c>
      <c r="AB18" s="63"/>
      <c r="AC18" s="28"/>
      <c r="AD18" s="4"/>
      <c r="AE18" s="63"/>
      <c r="AF18" s="28"/>
      <c r="AG18" s="4"/>
      <c r="AH18" s="62"/>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ht="45" x14ac:dyDescent="0.25">
      <c r="B19" s="81" t="s">
        <v>3010</v>
      </c>
      <c r="C19" s="81" t="s">
        <v>3048</v>
      </c>
      <c r="D19" s="33" t="s">
        <v>85</v>
      </c>
      <c r="E19" s="33" t="s">
        <v>93</v>
      </c>
      <c r="F19" s="92" t="s">
        <v>3059</v>
      </c>
      <c r="G19" s="288" t="s">
        <v>3060</v>
      </c>
      <c r="H19" s="27" t="s">
        <v>96</v>
      </c>
      <c r="I19" s="94"/>
      <c r="J19" s="167" t="s">
        <v>133</v>
      </c>
      <c r="K19" s="33" t="s">
        <v>90</v>
      </c>
      <c r="L19" s="33" t="s">
        <v>79</v>
      </c>
      <c r="M19" s="109" t="s">
        <v>96</v>
      </c>
      <c r="N19" s="109" t="s">
        <v>424</v>
      </c>
      <c r="O19" s="62">
        <v>11000000</v>
      </c>
      <c r="P19" s="62">
        <v>650000000</v>
      </c>
      <c r="Q19" s="116"/>
      <c r="R19" s="109"/>
      <c r="S19" s="33" t="s">
        <v>90</v>
      </c>
      <c r="T19" s="33"/>
      <c r="U19" s="33" t="s">
        <v>141</v>
      </c>
      <c r="V19" s="33" t="s">
        <v>141</v>
      </c>
      <c r="W19" s="33" t="s">
        <v>79</v>
      </c>
      <c r="X19" s="33" t="s">
        <v>79</v>
      </c>
      <c r="Y19" s="132">
        <v>45505</v>
      </c>
      <c r="Z19" s="33" t="s">
        <v>137</v>
      </c>
      <c r="AA19" s="32" t="s">
        <v>3040</v>
      </c>
      <c r="AB19" s="63"/>
      <c r="AC19" s="28"/>
      <c r="AD19" s="4"/>
      <c r="AE19" s="63"/>
      <c r="AF19" s="28"/>
      <c r="AG19" s="4"/>
      <c r="AH19" s="62"/>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t="s">
        <v>3061</v>
      </c>
    </row>
    <row r="20" spans="2:68" s="1" customFormat="1" ht="30" x14ac:dyDescent="0.25">
      <c r="B20" s="81" t="s">
        <v>3010</v>
      </c>
      <c r="C20" s="54" t="s">
        <v>3062</v>
      </c>
      <c r="D20" s="33" t="s">
        <v>85</v>
      </c>
      <c r="E20" s="33" t="s">
        <v>93</v>
      </c>
      <c r="F20" s="123" t="s">
        <v>3063</v>
      </c>
      <c r="G20" s="93" t="s">
        <v>3064</v>
      </c>
      <c r="H20" s="27" t="s">
        <v>76</v>
      </c>
      <c r="I20" s="94" t="s">
        <v>3065</v>
      </c>
      <c r="J20" s="167" t="s">
        <v>78</v>
      </c>
      <c r="K20" s="33" t="s">
        <v>79</v>
      </c>
      <c r="L20" s="33" t="s">
        <v>79</v>
      </c>
      <c r="M20" s="109" t="s">
        <v>78</v>
      </c>
      <c r="N20" s="109" t="s">
        <v>78</v>
      </c>
      <c r="O20" s="62">
        <v>0</v>
      </c>
      <c r="P20" s="62">
        <v>0</v>
      </c>
      <c r="Q20" s="116"/>
      <c r="R20" s="109"/>
      <c r="S20" s="33" t="s">
        <v>90</v>
      </c>
      <c r="T20" s="33" t="s">
        <v>91</v>
      </c>
      <c r="U20" s="33" t="s">
        <v>81</v>
      </c>
      <c r="V20" s="33" t="s">
        <v>98</v>
      </c>
      <c r="W20" s="33" t="s">
        <v>79</v>
      </c>
      <c r="X20" s="33" t="s">
        <v>90</v>
      </c>
      <c r="Y20" s="132">
        <v>45275</v>
      </c>
      <c r="Z20" s="33" t="s">
        <v>83</v>
      </c>
      <c r="AA20" s="32" t="s">
        <v>3066</v>
      </c>
      <c r="AB20" s="63"/>
      <c r="AC20" s="28"/>
      <c r="AD20" s="4"/>
      <c r="AE20" s="63"/>
      <c r="AF20" s="28"/>
      <c r="AG20" s="4"/>
      <c r="AH20" s="62"/>
      <c r="AI20" s="27" t="s">
        <v>891</v>
      </c>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204"/>
      <c r="BP20" s="180" t="s">
        <v>3067</v>
      </c>
    </row>
    <row r="21" spans="2:68" s="1" customFormat="1" ht="60" x14ac:dyDescent="0.25">
      <c r="B21" s="81" t="s">
        <v>3010</v>
      </c>
      <c r="C21" s="81" t="s">
        <v>3068</v>
      </c>
      <c r="D21" s="33" t="s">
        <v>85</v>
      </c>
      <c r="E21" s="33" t="s">
        <v>93</v>
      </c>
      <c r="F21" s="93" t="s">
        <v>3033</v>
      </c>
      <c r="G21" s="72" t="s">
        <v>3069</v>
      </c>
      <c r="H21" s="27" t="s">
        <v>96</v>
      </c>
      <c r="I21" s="94"/>
      <c r="J21" s="167" t="s">
        <v>78</v>
      </c>
      <c r="K21" s="33" t="s">
        <v>79</v>
      </c>
      <c r="L21" s="33" t="s">
        <v>79</v>
      </c>
      <c r="M21" s="109" t="s">
        <v>78</v>
      </c>
      <c r="N21" s="109" t="s">
        <v>78</v>
      </c>
      <c r="O21" s="62">
        <v>0</v>
      </c>
      <c r="P21" s="62">
        <v>0</v>
      </c>
      <c r="Q21" s="116"/>
      <c r="R21" s="109"/>
      <c r="S21" s="33" t="s">
        <v>90</v>
      </c>
      <c r="T21" s="33"/>
      <c r="U21" s="33" t="s">
        <v>81</v>
      </c>
      <c r="V21" s="33" t="s">
        <v>98</v>
      </c>
      <c r="W21" s="33" t="s">
        <v>79</v>
      </c>
      <c r="X21" s="33" t="s">
        <v>90</v>
      </c>
      <c r="Y21" s="132">
        <v>45121</v>
      </c>
      <c r="Z21" s="33" t="s">
        <v>137</v>
      </c>
      <c r="AA21" s="32" t="s">
        <v>3040</v>
      </c>
      <c r="AB21" s="63"/>
      <c r="AC21" s="28"/>
      <c r="AD21" s="4"/>
      <c r="AE21" s="63"/>
      <c r="AF21" s="28"/>
      <c r="AG21" s="4"/>
      <c r="AH21" s="62"/>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t="s">
        <v>3070</v>
      </c>
    </row>
    <row r="22" spans="2:68" s="1" customFormat="1" ht="45" x14ac:dyDescent="0.25">
      <c r="B22" s="81" t="s">
        <v>3010</v>
      </c>
      <c r="C22" s="81" t="s">
        <v>3071</v>
      </c>
      <c r="D22" s="33" t="s">
        <v>85</v>
      </c>
      <c r="E22" s="33" t="s">
        <v>93</v>
      </c>
      <c r="F22" s="92" t="s">
        <v>3072</v>
      </c>
      <c r="G22" s="72" t="s">
        <v>3073</v>
      </c>
      <c r="H22" s="27" t="s">
        <v>76</v>
      </c>
      <c r="I22" s="94"/>
      <c r="J22" s="167" t="s">
        <v>2406</v>
      </c>
      <c r="K22" s="33" t="s">
        <v>79</v>
      </c>
      <c r="L22" s="33" t="s">
        <v>79</v>
      </c>
      <c r="M22" s="109" t="s">
        <v>78</v>
      </c>
      <c r="N22" s="109" t="s">
        <v>78</v>
      </c>
      <c r="O22" s="62">
        <v>0</v>
      </c>
      <c r="P22" s="62">
        <v>0</v>
      </c>
      <c r="Q22" s="116"/>
      <c r="R22" s="109"/>
      <c r="S22" s="33" t="s">
        <v>90</v>
      </c>
      <c r="T22" s="33" t="s">
        <v>80</v>
      </c>
      <c r="U22" s="33" t="s">
        <v>81</v>
      </c>
      <c r="V22" s="33" t="s">
        <v>98</v>
      </c>
      <c r="W22" s="33" t="s">
        <v>79</v>
      </c>
      <c r="X22" s="33" t="s">
        <v>90</v>
      </c>
      <c r="Y22" s="132">
        <v>45275</v>
      </c>
      <c r="Z22" s="33" t="s">
        <v>473</v>
      </c>
      <c r="AA22" s="32" t="s">
        <v>3074</v>
      </c>
      <c r="AB22" s="63"/>
      <c r="AC22" s="28"/>
      <c r="AD22" s="4"/>
      <c r="AE22" s="63"/>
      <c r="AF22" s="28"/>
      <c r="AG22" s="4"/>
      <c r="AH22" s="62"/>
      <c r="AI22" s="27"/>
      <c r="AJ22" s="27"/>
      <c r="AK22" s="27"/>
      <c r="AL22" s="320"/>
      <c r="AM22" s="27"/>
      <c r="AN22" s="27"/>
      <c r="AO22" s="27"/>
      <c r="AP22" s="291"/>
      <c r="AQ22" s="100"/>
      <c r="AR22" s="100"/>
      <c r="AS22" s="62"/>
      <c r="AT22" s="295"/>
      <c r="AU22" s="62"/>
      <c r="AV22" s="332">
        <v>1412</v>
      </c>
      <c r="AW22" s="66">
        <v>2022</v>
      </c>
      <c r="AX22" s="555" t="s">
        <v>3075</v>
      </c>
      <c r="AY22" s="293"/>
      <c r="AZ22" s="293">
        <v>44873</v>
      </c>
      <c r="BA22" s="293">
        <v>45037</v>
      </c>
      <c r="BB22" s="66" t="s">
        <v>90</v>
      </c>
      <c r="BC22" s="564" t="s">
        <v>3075</v>
      </c>
      <c r="BD22" s="291">
        <v>2906624690</v>
      </c>
      <c r="BE22" s="293">
        <v>45224</v>
      </c>
      <c r="BF22" s="328">
        <v>45483</v>
      </c>
      <c r="BG22" s="555" t="s">
        <v>3076</v>
      </c>
      <c r="BH22" s="291">
        <v>230575166</v>
      </c>
      <c r="BI22" s="293">
        <v>44873</v>
      </c>
      <c r="BJ22" s="68"/>
      <c r="BK22" s="328">
        <v>45483</v>
      </c>
      <c r="BL22" s="66" t="s">
        <v>79</v>
      </c>
      <c r="BM22" s="62">
        <f>BH22+BD22</f>
        <v>3137199856</v>
      </c>
      <c r="BN22" s="69">
        <v>7.57</v>
      </c>
      <c r="BO22" s="62"/>
      <c r="BP22" s="186"/>
    </row>
    <row r="23" spans="2:68" s="1" customFormat="1" ht="30" x14ac:dyDescent="0.25">
      <c r="B23" s="81" t="s">
        <v>3010</v>
      </c>
      <c r="C23" s="81" t="s">
        <v>3071</v>
      </c>
      <c r="D23" s="33" t="s">
        <v>85</v>
      </c>
      <c r="E23" s="33" t="s">
        <v>93</v>
      </c>
      <c r="F23" s="92" t="s">
        <v>3072</v>
      </c>
      <c r="G23" s="72"/>
      <c r="H23" s="27" t="s">
        <v>96</v>
      </c>
      <c r="I23" s="94"/>
      <c r="J23" s="167" t="s">
        <v>3077</v>
      </c>
      <c r="K23" s="33" t="s">
        <v>79</v>
      </c>
      <c r="L23" s="33" t="s">
        <v>79</v>
      </c>
      <c r="M23" s="109" t="s">
        <v>78</v>
      </c>
      <c r="N23" s="109" t="s">
        <v>78</v>
      </c>
      <c r="O23" s="62"/>
      <c r="P23" s="62"/>
      <c r="Q23" s="116"/>
      <c r="R23" s="109"/>
      <c r="S23" s="33"/>
      <c r="T23" s="33"/>
      <c r="U23" s="33"/>
      <c r="V23" s="33"/>
      <c r="W23" s="33"/>
      <c r="X23" s="33"/>
      <c r="Y23" s="132"/>
      <c r="Z23" s="33"/>
      <c r="AA23" s="32"/>
      <c r="AB23" s="63"/>
      <c r="AC23" s="28"/>
      <c r="AD23" s="4"/>
      <c r="AE23" s="63"/>
      <c r="AF23" s="28"/>
      <c r="AG23" s="4"/>
      <c r="AH23" s="62"/>
      <c r="AI23" s="27"/>
      <c r="AJ23" s="27"/>
      <c r="AK23" s="27"/>
      <c r="AL23" s="320"/>
      <c r="AM23" s="27"/>
      <c r="AN23" s="27"/>
      <c r="AO23" s="27"/>
      <c r="AP23" s="291"/>
      <c r="AQ23" s="100"/>
      <c r="AR23" s="100"/>
      <c r="AS23" s="62"/>
      <c r="AT23" s="295"/>
      <c r="AU23" s="62"/>
      <c r="AV23" s="332"/>
      <c r="AW23" s="66"/>
      <c r="AX23" s="555"/>
      <c r="AY23" s="293"/>
      <c r="AZ23" s="293"/>
      <c r="BA23" s="293"/>
      <c r="BB23" s="66"/>
      <c r="BC23" s="564"/>
      <c r="BD23" s="291"/>
      <c r="BE23" s="293"/>
      <c r="BF23" s="328"/>
      <c r="BG23" s="555"/>
      <c r="BH23" s="291"/>
      <c r="BI23" s="293"/>
      <c r="BJ23" s="68"/>
      <c r="BK23" s="328"/>
      <c r="BL23" s="66"/>
      <c r="BM23" s="62"/>
      <c r="BN23" s="69"/>
      <c r="BO23" s="62"/>
      <c r="BP23" s="186"/>
    </row>
    <row r="24" spans="2:68" s="1" customFormat="1" ht="75" x14ac:dyDescent="0.25">
      <c r="B24" s="81" t="s">
        <v>3010</v>
      </c>
      <c r="C24" s="54" t="s">
        <v>3078</v>
      </c>
      <c r="D24" s="27" t="s">
        <v>72</v>
      </c>
      <c r="E24" s="27" t="s">
        <v>201</v>
      </c>
      <c r="F24" s="76" t="s">
        <v>3079</v>
      </c>
      <c r="G24" s="93" t="s">
        <v>3080</v>
      </c>
      <c r="H24" s="27" t="s">
        <v>76</v>
      </c>
      <c r="I24" s="94" t="s">
        <v>3081</v>
      </c>
      <c r="J24" s="167" t="s">
        <v>78</v>
      </c>
      <c r="K24" s="33"/>
      <c r="L24" s="33"/>
      <c r="M24" s="109"/>
      <c r="N24" s="109"/>
      <c r="O24" s="62"/>
      <c r="P24" s="62"/>
      <c r="Q24" s="116"/>
      <c r="R24" s="109"/>
      <c r="S24" s="33" t="s">
        <v>90</v>
      </c>
      <c r="T24" s="33"/>
      <c r="U24" s="33"/>
      <c r="V24" s="33"/>
      <c r="W24" s="33"/>
      <c r="X24" s="33"/>
      <c r="Y24" s="132"/>
      <c r="Z24" s="33" t="s">
        <v>137</v>
      </c>
      <c r="AA24" s="32"/>
      <c r="AB24" s="63"/>
      <c r="AC24" s="28"/>
      <c r="AD24" s="4"/>
      <c r="AE24" s="63"/>
      <c r="AF24" s="28"/>
      <c r="AG24" s="4"/>
      <c r="AH24" s="62"/>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204"/>
      <c r="BP24" s="180" t="s">
        <v>3082</v>
      </c>
    </row>
    <row r="25" spans="2:68" s="1" customFormat="1" ht="30" x14ac:dyDescent="0.25">
      <c r="B25" s="81" t="s">
        <v>3010</v>
      </c>
      <c r="C25" s="54" t="s">
        <v>3062</v>
      </c>
      <c r="D25" s="27" t="s">
        <v>72</v>
      </c>
      <c r="E25" s="27" t="s">
        <v>73</v>
      </c>
      <c r="F25" s="76" t="s">
        <v>3083</v>
      </c>
      <c r="G25" s="93" t="s">
        <v>3064</v>
      </c>
      <c r="H25" s="27" t="s">
        <v>76</v>
      </c>
      <c r="I25" s="94" t="s">
        <v>3065</v>
      </c>
      <c r="J25" s="167" t="s">
        <v>78</v>
      </c>
      <c r="K25" s="33" t="s">
        <v>90</v>
      </c>
      <c r="L25" s="33" t="s">
        <v>79</v>
      </c>
      <c r="M25" s="109"/>
      <c r="N25" s="109"/>
      <c r="O25" s="62"/>
      <c r="P25" s="62"/>
      <c r="Q25" s="116"/>
      <c r="R25" s="109"/>
      <c r="S25" s="33" t="s">
        <v>90</v>
      </c>
      <c r="T25" s="33"/>
      <c r="U25" s="33"/>
      <c r="V25" s="33"/>
      <c r="W25" s="33"/>
      <c r="X25" s="33"/>
      <c r="Y25" s="132"/>
      <c r="Z25" s="33" t="s">
        <v>137</v>
      </c>
      <c r="AA25" s="32"/>
      <c r="AB25" s="63"/>
      <c r="AC25" s="28"/>
      <c r="AD25" s="4"/>
      <c r="AE25" s="63"/>
      <c r="AF25" s="28"/>
      <c r="AG25" s="4"/>
      <c r="AH25" s="62"/>
      <c r="AI25" s="27"/>
      <c r="AJ25" s="27"/>
      <c r="AK25" s="27"/>
      <c r="AL25" s="62"/>
      <c r="AM25" s="27"/>
      <c r="AN25" s="27"/>
      <c r="AO25" s="27"/>
      <c r="AP25" s="62"/>
      <c r="AQ25" s="4"/>
      <c r="AR25" s="4"/>
      <c r="AS25" s="62"/>
      <c r="AT25" s="64"/>
      <c r="AU25" s="62"/>
      <c r="AV25" s="65"/>
      <c r="AW25" s="66"/>
      <c r="AX25" s="67"/>
      <c r="AY25" s="62"/>
      <c r="AZ25" s="66"/>
      <c r="BA25" s="66"/>
      <c r="BB25" s="66"/>
      <c r="BC25" s="27"/>
      <c r="BD25" s="62"/>
      <c r="BE25" s="66"/>
      <c r="BF25" s="66"/>
      <c r="BG25" s="67"/>
      <c r="BH25" s="62"/>
      <c r="BI25" s="66"/>
      <c r="BJ25" s="68"/>
      <c r="BK25" s="66"/>
      <c r="BL25" s="66"/>
      <c r="BM25" s="62"/>
      <c r="BN25" s="69"/>
      <c r="BO25" s="204"/>
      <c r="BP25" s="180" t="s">
        <v>3067</v>
      </c>
    </row>
    <row r="26" spans="2:68" s="1" customFormat="1" ht="90" x14ac:dyDescent="0.25">
      <c r="B26" s="81" t="s">
        <v>3010</v>
      </c>
      <c r="C26" s="54" t="s">
        <v>3011</v>
      </c>
      <c r="D26" s="27" t="s">
        <v>72</v>
      </c>
      <c r="E26" s="27" t="s">
        <v>201</v>
      </c>
      <c r="F26" s="76" t="s">
        <v>3084</v>
      </c>
      <c r="G26" s="93" t="s">
        <v>3085</v>
      </c>
      <c r="H26" s="27" t="s">
        <v>76</v>
      </c>
      <c r="I26" s="94" t="s">
        <v>3086</v>
      </c>
      <c r="J26" s="167" t="s">
        <v>78</v>
      </c>
      <c r="K26" s="33" t="s">
        <v>90</v>
      </c>
      <c r="L26" s="33" t="s">
        <v>79</v>
      </c>
      <c r="M26" s="109"/>
      <c r="N26" s="109"/>
      <c r="O26" s="62"/>
      <c r="P26" s="62"/>
      <c r="Q26" s="116"/>
      <c r="R26" s="109"/>
      <c r="S26" s="33" t="s">
        <v>90</v>
      </c>
      <c r="T26" s="33"/>
      <c r="U26" s="33"/>
      <c r="V26" s="33"/>
      <c r="W26" s="33"/>
      <c r="X26" s="33"/>
      <c r="Y26" s="132"/>
      <c r="Z26" s="33" t="s">
        <v>137</v>
      </c>
      <c r="AA26" s="32"/>
      <c r="AB26" s="63"/>
      <c r="AC26" s="28"/>
      <c r="AD26" s="4"/>
      <c r="AE26" s="63"/>
      <c r="AF26" s="28"/>
      <c r="AG26" s="4"/>
      <c r="AH26" s="62"/>
      <c r="AI26" s="27"/>
      <c r="AJ26" s="27"/>
      <c r="AK26" s="27"/>
      <c r="AL26" s="62"/>
      <c r="AM26" s="27"/>
      <c r="AN26" s="27"/>
      <c r="AO26" s="27"/>
      <c r="AP26" s="62"/>
      <c r="AQ26" s="4"/>
      <c r="AR26" s="4"/>
      <c r="AS26" s="62"/>
      <c r="AT26" s="64"/>
      <c r="AU26" s="62"/>
      <c r="AV26" s="65"/>
      <c r="AW26" s="66"/>
      <c r="AX26" s="67"/>
      <c r="AY26" s="62"/>
      <c r="AZ26" s="66"/>
      <c r="BA26" s="66"/>
      <c r="BB26" s="66"/>
      <c r="BC26" s="27"/>
      <c r="BD26" s="62"/>
      <c r="BE26" s="66"/>
      <c r="BF26" s="66"/>
      <c r="BG26" s="67"/>
      <c r="BH26" s="62"/>
      <c r="BI26" s="66"/>
      <c r="BJ26" s="68"/>
      <c r="BK26" s="66"/>
      <c r="BL26" s="66"/>
      <c r="BM26" s="62"/>
      <c r="BN26" s="69"/>
      <c r="BO26" s="204"/>
      <c r="BP26" s="180" t="s">
        <v>3087</v>
      </c>
    </row>
    <row r="27" spans="2:68" s="1" customFormat="1" ht="135" x14ac:dyDescent="0.25">
      <c r="B27" s="81" t="s">
        <v>3010</v>
      </c>
      <c r="C27" s="54" t="s">
        <v>3088</v>
      </c>
      <c r="D27" s="27" t="s">
        <v>72</v>
      </c>
      <c r="E27" s="27" t="s">
        <v>201</v>
      </c>
      <c r="F27" s="76" t="s">
        <v>3089</v>
      </c>
      <c r="G27" s="93" t="s">
        <v>3090</v>
      </c>
      <c r="H27" s="27" t="s">
        <v>76</v>
      </c>
      <c r="I27" s="94" t="s">
        <v>3091</v>
      </c>
      <c r="J27" s="167" t="s">
        <v>78</v>
      </c>
      <c r="K27" s="33" t="s">
        <v>90</v>
      </c>
      <c r="L27" s="33" t="s">
        <v>79</v>
      </c>
      <c r="M27" s="109"/>
      <c r="N27" s="109"/>
      <c r="O27" s="62"/>
      <c r="P27" s="62"/>
      <c r="Q27" s="116"/>
      <c r="R27" s="109"/>
      <c r="S27" s="33" t="s">
        <v>79</v>
      </c>
      <c r="T27" s="33"/>
      <c r="U27" s="33"/>
      <c r="V27" s="33"/>
      <c r="W27" s="33"/>
      <c r="X27" s="33"/>
      <c r="Y27" s="132"/>
      <c r="Z27" s="33" t="s">
        <v>137</v>
      </c>
      <c r="AA27" s="32"/>
      <c r="AB27" s="63"/>
      <c r="AC27" s="28"/>
      <c r="AD27" s="4"/>
      <c r="AE27" s="63"/>
      <c r="AF27" s="28"/>
      <c r="AG27" s="4"/>
      <c r="AH27" s="62"/>
      <c r="AI27" s="27"/>
      <c r="AJ27" s="27"/>
      <c r="AK27" s="27"/>
      <c r="AL27" s="62"/>
      <c r="AM27" s="27"/>
      <c r="AN27" s="27"/>
      <c r="AO27" s="27"/>
      <c r="AP27" s="62"/>
      <c r="AQ27" s="4"/>
      <c r="AR27" s="4"/>
      <c r="AS27" s="62"/>
      <c r="AT27" s="64"/>
      <c r="AU27" s="62"/>
      <c r="AV27" s="65"/>
      <c r="AW27" s="66"/>
      <c r="AX27" s="67"/>
      <c r="AY27" s="62"/>
      <c r="AZ27" s="66"/>
      <c r="BA27" s="66"/>
      <c r="BB27" s="66"/>
      <c r="BC27" s="27"/>
      <c r="BD27" s="62"/>
      <c r="BE27" s="66"/>
      <c r="BF27" s="66"/>
      <c r="BG27" s="67"/>
      <c r="BH27" s="62"/>
      <c r="BI27" s="66"/>
      <c r="BJ27" s="68"/>
      <c r="BK27" s="66"/>
      <c r="BL27" s="66"/>
      <c r="BM27" s="62"/>
      <c r="BN27" s="69"/>
      <c r="BO27" s="204"/>
      <c r="BP27" s="287" t="s">
        <v>3092</v>
      </c>
    </row>
    <row r="28" spans="2:68" s="1" customFormat="1" ht="153" customHeight="1" x14ac:dyDescent="0.25">
      <c r="B28" s="81" t="s">
        <v>3010</v>
      </c>
      <c r="C28" s="54" t="s">
        <v>3093</v>
      </c>
      <c r="D28" s="27" t="s">
        <v>72</v>
      </c>
      <c r="E28" s="27" t="s">
        <v>201</v>
      </c>
      <c r="F28" s="76" t="s">
        <v>3094</v>
      </c>
      <c r="G28" s="93" t="s">
        <v>3095</v>
      </c>
      <c r="H28" s="27" t="s">
        <v>76</v>
      </c>
      <c r="I28" s="94" t="s">
        <v>3096</v>
      </c>
      <c r="J28" s="167" t="s">
        <v>78</v>
      </c>
      <c r="K28" s="33" t="s">
        <v>90</v>
      </c>
      <c r="L28" s="33" t="s">
        <v>79</v>
      </c>
      <c r="M28" s="109"/>
      <c r="N28" s="109"/>
      <c r="O28" s="62"/>
      <c r="P28" s="62"/>
      <c r="Q28" s="116"/>
      <c r="R28" s="109"/>
      <c r="S28" s="33" t="s">
        <v>79</v>
      </c>
      <c r="T28" s="33"/>
      <c r="U28" s="33"/>
      <c r="V28" s="33"/>
      <c r="W28" s="33"/>
      <c r="X28" s="33"/>
      <c r="Y28" s="132"/>
      <c r="Z28" s="33" t="s">
        <v>137</v>
      </c>
      <c r="AA28" s="32"/>
      <c r="AB28" s="63"/>
      <c r="AC28" s="28"/>
      <c r="AD28" s="4"/>
      <c r="AE28" s="63"/>
      <c r="AF28" s="28"/>
      <c r="AG28" s="4"/>
      <c r="AH28" s="62"/>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204"/>
      <c r="BP28" s="180" t="s">
        <v>3097</v>
      </c>
    </row>
    <row r="29" spans="2:68" s="1" customFormat="1" ht="90" customHeight="1" x14ac:dyDescent="0.25">
      <c r="B29" s="81" t="s">
        <v>3010</v>
      </c>
      <c r="C29" s="54" t="s">
        <v>3045</v>
      </c>
      <c r="D29" s="27" t="s">
        <v>72</v>
      </c>
      <c r="E29" s="27" t="s">
        <v>201</v>
      </c>
      <c r="F29" s="76" t="s">
        <v>3098</v>
      </c>
      <c r="G29" s="93" t="s">
        <v>3099</v>
      </c>
      <c r="H29" s="27" t="s">
        <v>76</v>
      </c>
      <c r="I29" s="94" t="s">
        <v>3100</v>
      </c>
      <c r="J29" s="167" t="s">
        <v>78</v>
      </c>
      <c r="K29" s="33"/>
      <c r="L29" s="33"/>
      <c r="M29" s="363"/>
      <c r="N29" s="363"/>
      <c r="O29" s="178"/>
      <c r="P29" s="62"/>
      <c r="Q29" s="116"/>
      <c r="R29" s="109"/>
      <c r="S29" s="33" t="s">
        <v>90</v>
      </c>
      <c r="T29" s="33"/>
      <c r="U29" s="33"/>
      <c r="V29" s="33"/>
      <c r="W29" s="33"/>
      <c r="X29" s="33"/>
      <c r="Y29" s="132"/>
      <c r="Z29" s="33" t="s">
        <v>137</v>
      </c>
      <c r="AA29" s="32"/>
      <c r="AB29" s="63"/>
      <c r="AC29" s="28"/>
      <c r="AD29" s="4"/>
      <c r="AE29" s="63"/>
      <c r="AF29" s="28"/>
      <c r="AG29" s="4"/>
      <c r="AH29" s="62"/>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204"/>
      <c r="BP29" s="180" t="s">
        <v>3101</v>
      </c>
    </row>
    <row r="30" spans="2:68" s="1" customFormat="1" ht="135" x14ac:dyDescent="0.25">
      <c r="B30" s="81" t="s">
        <v>3010</v>
      </c>
      <c r="C30" s="54" t="s">
        <v>3011</v>
      </c>
      <c r="D30" s="27" t="s">
        <v>72</v>
      </c>
      <c r="E30" s="27" t="s">
        <v>201</v>
      </c>
      <c r="F30" s="76" t="s">
        <v>3102</v>
      </c>
      <c r="G30" s="93" t="s">
        <v>3103</v>
      </c>
      <c r="H30" s="27" t="s">
        <v>76</v>
      </c>
      <c r="I30" s="94" t="s">
        <v>3104</v>
      </c>
      <c r="J30" s="167" t="s">
        <v>78</v>
      </c>
      <c r="K30" s="33"/>
      <c r="L30" s="184"/>
      <c r="M30" s="370"/>
      <c r="N30" s="370"/>
      <c r="O30" s="289"/>
      <c r="P30" s="62"/>
      <c r="Q30" s="116"/>
      <c r="R30" s="109"/>
      <c r="S30" s="33" t="s">
        <v>90</v>
      </c>
      <c r="T30" s="33"/>
      <c r="U30" s="33"/>
      <c r="V30" s="33"/>
      <c r="W30" s="33"/>
      <c r="X30" s="33"/>
      <c r="Y30" s="132"/>
      <c r="Z30" s="33" t="s">
        <v>137</v>
      </c>
      <c r="AA30" s="32"/>
      <c r="AB30" s="63"/>
      <c r="AC30" s="28"/>
      <c r="AD30" s="4"/>
      <c r="AE30" s="63"/>
      <c r="AF30" s="28"/>
      <c r="AG30" s="4"/>
      <c r="AH30" s="62"/>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204"/>
      <c r="BP30" s="180" t="s">
        <v>3105</v>
      </c>
    </row>
    <row r="31" spans="2:68" s="1" customFormat="1" ht="90" x14ac:dyDescent="0.25">
      <c r="B31" s="81" t="s">
        <v>3010</v>
      </c>
      <c r="C31" s="54" t="s">
        <v>3011</v>
      </c>
      <c r="D31" s="27" t="s">
        <v>72</v>
      </c>
      <c r="E31" s="27" t="s">
        <v>201</v>
      </c>
      <c r="F31" s="76" t="s">
        <v>3106</v>
      </c>
      <c r="G31" s="93" t="s">
        <v>3107</v>
      </c>
      <c r="H31" s="27" t="s">
        <v>76</v>
      </c>
      <c r="I31" s="94" t="s">
        <v>3108</v>
      </c>
      <c r="J31" s="167" t="s">
        <v>78</v>
      </c>
      <c r="K31" s="33"/>
      <c r="L31" s="33"/>
      <c r="M31" s="368"/>
      <c r="N31" s="368"/>
      <c r="O31" s="179"/>
      <c r="P31" s="62"/>
      <c r="Q31" s="116"/>
      <c r="R31" s="109"/>
      <c r="S31" s="33" t="s">
        <v>90</v>
      </c>
      <c r="T31" s="33"/>
      <c r="U31" s="33"/>
      <c r="V31" s="33"/>
      <c r="W31" s="33"/>
      <c r="X31" s="33"/>
      <c r="Y31" s="132"/>
      <c r="Z31" s="33" t="s">
        <v>137</v>
      </c>
      <c r="AA31" s="32"/>
      <c r="AB31" s="63"/>
      <c r="AC31" s="28"/>
      <c r="AD31" s="4"/>
      <c r="AE31" s="63"/>
      <c r="AF31" s="28"/>
      <c r="AG31" s="4"/>
      <c r="AH31" s="62"/>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204"/>
      <c r="BP31" s="180" t="s">
        <v>3109</v>
      </c>
    </row>
    <row r="32" spans="2:68" s="1" customFormat="1" ht="135" x14ac:dyDescent="0.25">
      <c r="B32" s="81" t="s">
        <v>3010</v>
      </c>
      <c r="C32" s="54" t="s">
        <v>3011</v>
      </c>
      <c r="D32" s="27" t="s">
        <v>72</v>
      </c>
      <c r="E32" s="27" t="s">
        <v>201</v>
      </c>
      <c r="F32" s="76" t="s">
        <v>3110</v>
      </c>
      <c r="G32" s="93" t="s">
        <v>3111</v>
      </c>
      <c r="H32" s="27" t="s">
        <v>76</v>
      </c>
      <c r="I32" s="94" t="s">
        <v>3112</v>
      </c>
      <c r="J32" s="167" t="s">
        <v>78</v>
      </c>
      <c r="K32" s="33"/>
      <c r="L32" s="33"/>
      <c r="M32" s="109"/>
      <c r="N32" s="109"/>
      <c r="O32" s="62"/>
      <c r="P32" s="62"/>
      <c r="Q32" s="116"/>
      <c r="R32" s="109"/>
      <c r="S32" s="33" t="s">
        <v>90</v>
      </c>
      <c r="T32" s="33"/>
      <c r="U32" s="33"/>
      <c r="V32" s="33"/>
      <c r="W32" s="33"/>
      <c r="X32" s="33"/>
      <c r="Y32" s="132"/>
      <c r="Z32" s="33" t="s">
        <v>137</v>
      </c>
      <c r="AA32" s="32"/>
      <c r="AB32" s="63"/>
      <c r="AC32" s="28"/>
      <c r="AD32" s="4"/>
      <c r="AE32" s="63"/>
      <c r="AF32" s="28"/>
      <c r="AG32" s="4"/>
      <c r="AH32" s="62"/>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204"/>
      <c r="BP32" s="180" t="s">
        <v>3113</v>
      </c>
    </row>
    <row r="33" spans="2:68" s="1" customFormat="1" ht="60" x14ac:dyDescent="0.25">
      <c r="B33" s="81" t="s">
        <v>3010</v>
      </c>
      <c r="C33" s="54" t="s">
        <v>3114</v>
      </c>
      <c r="D33" s="27" t="s">
        <v>72</v>
      </c>
      <c r="E33" s="27" t="s">
        <v>201</v>
      </c>
      <c r="F33" s="76" t="s">
        <v>3115</v>
      </c>
      <c r="G33" s="93" t="s">
        <v>3116</v>
      </c>
      <c r="H33" s="27" t="s">
        <v>76</v>
      </c>
      <c r="I33" s="94" t="s">
        <v>3117</v>
      </c>
      <c r="J33" s="167" t="s">
        <v>78</v>
      </c>
      <c r="K33" s="33"/>
      <c r="L33" s="33"/>
      <c r="M33" s="363"/>
      <c r="N33" s="363"/>
      <c r="O33" s="178"/>
      <c r="P33" s="178"/>
      <c r="Q33" s="116"/>
      <c r="R33" s="109"/>
      <c r="S33" s="33" t="s">
        <v>90</v>
      </c>
      <c r="T33" s="33"/>
      <c r="U33" s="33"/>
      <c r="V33" s="33"/>
      <c r="W33" s="33"/>
      <c r="X33" s="33"/>
      <c r="Y33" s="132"/>
      <c r="Z33" s="33" t="s">
        <v>137</v>
      </c>
      <c r="AA33" s="32"/>
      <c r="AB33" s="63"/>
      <c r="AC33" s="28"/>
      <c r="AD33" s="4"/>
      <c r="AE33" s="63"/>
      <c r="AF33" s="28"/>
      <c r="AG33" s="4"/>
      <c r="AH33" s="62"/>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204"/>
      <c r="BP33" s="180" t="s">
        <v>3118</v>
      </c>
    </row>
    <row r="34" spans="2:68" s="1" customFormat="1" ht="30" x14ac:dyDescent="0.25">
      <c r="B34" s="81" t="s">
        <v>3010</v>
      </c>
      <c r="C34" s="54" t="s">
        <v>3119</v>
      </c>
      <c r="D34" s="27" t="s">
        <v>72</v>
      </c>
      <c r="E34" s="27" t="s">
        <v>201</v>
      </c>
      <c r="F34" s="76" t="s">
        <v>677</v>
      </c>
      <c r="G34" s="93" t="s">
        <v>3120</v>
      </c>
      <c r="H34" s="27" t="s">
        <v>76</v>
      </c>
      <c r="I34" s="94" t="s">
        <v>3121</v>
      </c>
      <c r="J34" s="167" t="s">
        <v>78</v>
      </c>
      <c r="K34" s="33"/>
      <c r="L34" s="184"/>
      <c r="M34" s="370"/>
      <c r="N34" s="370"/>
      <c r="O34" s="353"/>
      <c r="P34" s="289"/>
      <c r="Q34" s="355"/>
      <c r="R34" s="109"/>
      <c r="S34" s="33" t="s">
        <v>90</v>
      </c>
      <c r="T34" s="33"/>
      <c r="U34" s="33"/>
      <c r="V34" s="33"/>
      <c r="W34" s="33"/>
      <c r="X34" s="33"/>
      <c r="Y34" s="132"/>
      <c r="Z34" s="33" t="s">
        <v>137</v>
      </c>
      <c r="AA34" s="32"/>
      <c r="AB34" s="63"/>
      <c r="AC34" s="28"/>
      <c r="AD34" s="4"/>
      <c r="AE34" s="63"/>
      <c r="AF34" s="28"/>
      <c r="AG34" s="4"/>
      <c r="AH34" s="62"/>
      <c r="AI34" s="27"/>
      <c r="AJ34" s="27"/>
      <c r="AK34" s="27"/>
      <c r="AL34" s="62"/>
      <c r="AM34" s="27"/>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204"/>
      <c r="BP34" s="180" t="s">
        <v>3122</v>
      </c>
    </row>
    <row r="35" spans="2:68" s="1" customFormat="1" ht="60" x14ac:dyDescent="0.25">
      <c r="B35" s="81" t="s">
        <v>3010</v>
      </c>
      <c r="C35" s="54" t="s">
        <v>3037</v>
      </c>
      <c r="D35" s="27" t="s">
        <v>72</v>
      </c>
      <c r="E35" s="27" t="s">
        <v>201</v>
      </c>
      <c r="F35" s="76" t="s">
        <v>3123</v>
      </c>
      <c r="G35" s="93" t="s">
        <v>3124</v>
      </c>
      <c r="H35" s="27" t="s">
        <v>76</v>
      </c>
      <c r="I35" s="94" t="s">
        <v>3125</v>
      </c>
      <c r="J35" s="167" t="s">
        <v>78</v>
      </c>
      <c r="K35" s="33"/>
      <c r="L35" s="184"/>
      <c r="M35" s="370"/>
      <c r="N35" s="370"/>
      <c r="O35" s="353"/>
      <c r="P35" s="289"/>
      <c r="Q35" s="355"/>
      <c r="R35" s="109"/>
      <c r="S35" s="33" t="s">
        <v>90</v>
      </c>
      <c r="T35" s="33"/>
      <c r="U35" s="33"/>
      <c r="V35" s="33"/>
      <c r="W35" s="33"/>
      <c r="X35" s="33"/>
      <c r="Y35" s="132"/>
      <c r="Z35" s="33" t="s">
        <v>137</v>
      </c>
      <c r="AA35" s="32"/>
      <c r="AB35" s="63"/>
      <c r="AC35" s="28"/>
      <c r="AD35" s="4"/>
      <c r="AE35" s="63"/>
      <c r="AF35" s="28"/>
      <c r="AG35" s="4"/>
      <c r="AH35" s="62"/>
      <c r="AI35" s="27"/>
      <c r="AJ35" s="27"/>
      <c r="AK35" s="27"/>
      <c r="AL35" s="62"/>
      <c r="AM35" s="27"/>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204"/>
      <c r="BP35" s="329" t="s">
        <v>3126</v>
      </c>
    </row>
    <row r="36" spans="2:68" s="1" customFormat="1" ht="30" x14ac:dyDescent="0.25">
      <c r="B36" s="81" t="s">
        <v>3010</v>
      </c>
      <c r="C36" s="54" t="s">
        <v>3037</v>
      </c>
      <c r="D36" s="27" t="s">
        <v>72</v>
      </c>
      <c r="E36" s="27" t="s">
        <v>201</v>
      </c>
      <c r="F36" s="76" t="s">
        <v>3127</v>
      </c>
      <c r="G36" s="93" t="s">
        <v>3128</v>
      </c>
      <c r="H36" s="27" t="s">
        <v>76</v>
      </c>
      <c r="I36" s="94" t="s">
        <v>3129</v>
      </c>
      <c r="J36" s="167" t="s">
        <v>78</v>
      </c>
      <c r="K36" s="2"/>
      <c r="L36" s="2"/>
      <c r="M36" s="370"/>
      <c r="N36" s="370"/>
      <c r="O36" s="353"/>
      <c r="P36" s="289"/>
      <c r="Q36" s="2"/>
      <c r="R36" s="2"/>
      <c r="S36" s="33" t="s">
        <v>90</v>
      </c>
      <c r="T36" s="33"/>
      <c r="U36" s="33"/>
      <c r="V36" s="33"/>
      <c r="W36" s="33"/>
      <c r="X36" s="33"/>
      <c r="Y36" s="132"/>
      <c r="Z36" s="33" t="s">
        <v>137</v>
      </c>
      <c r="AA36" s="32"/>
      <c r="AB36" s="63"/>
      <c r="AC36" s="28"/>
      <c r="AD36" s="4"/>
      <c r="AE36" s="63"/>
      <c r="AF36" s="28"/>
      <c r="AG36" s="4"/>
      <c r="AH36" s="62"/>
      <c r="AI36" s="27"/>
      <c r="AJ36" s="27"/>
      <c r="AK36" s="27"/>
      <c r="AL36" s="62"/>
      <c r="AM36" s="27"/>
      <c r="AN36" s="27"/>
      <c r="AO36" s="27"/>
      <c r="AP36" s="62"/>
      <c r="AQ36" s="4"/>
      <c r="AR36" s="4"/>
      <c r="AS36" s="62"/>
      <c r="AT36" s="64"/>
      <c r="AU36" s="62"/>
      <c r="AV36" s="65"/>
      <c r="AW36" s="66"/>
      <c r="AX36" s="67"/>
      <c r="AY36" s="62"/>
      <c r="AZ36" s="66"/>
      <c r="BA36" s="66"/>
      <c r="BB36" s="66"/>
      <c r="BC36" s="27"/>
      <c r="BD36" s="62"/>
      <c r="BE36" s="66"/>
      <c r="BF36" s="66"/>
      <c r="BG36" s="67"/>
      <c r="BH36" s="62"/>
      <c r="BI36" s="66"/>
      <c r="BJ36" s="68"/>
      <c r="BK36" s="66"/>
      <c r="BL36" s="66"/>
      <c r="BM36" s="62"/>
      <c r="BN36" s="69"/>
      <c r="BO36" s="204"/>
      <c r="BP36" s="180"/>
    </row>
    <row r="37" spans="2:68" s="1" customFormat="1" ht="30" x14ac:dyDescent="0.25">
      <c r="B37" s="81" t="s">
        <v>3010</v>
      </c>
      <c r="C37" s="54" t="s">
        <v>3130</v>
      </c>
      <c r="D37" s="27" t="s">
        <v>72</v>
      </c>
      <c r="E37" s="27" t="s">
        <v>201</v>
      </c>
      <c r="F37" s="324" t="s">
        <v>3131</v>
      </c>
      <c r="G37" s="93" t="s">
        <v>3132</v>
      </c>
      <c r="H37" s="27" t="s">
        <v>76</v>
      </c>
      <c r="I37" s="94" t="s">
        <v>3133</v>
      </c>
      <c r="J37" s="167" t="s">
        <v>78</v>
      </c>
      <c r="K37" s="2"/>
      <c r="L37" s="2"/>
      <c r="M37" s="370"/>
      <c r="N37" s="370"/>
      <c r="O37" s="353"/>
      <c r="P37" s="289"/>
      <c r="Q37" s="2"/>
      <c r="R37" s="2"/>
      <c r="S37" s="33" t="s">
        <v>79</v>
      </c>
      <c r="T37" s="33"/>
      <c r="U37" s="33"/>
      <c r="V37" s="33"/>
      <c r="W37" s="33"/>
      <c r="X37" s="33"/>
      <c r="Y37" s="132"/>
      <c r="Z37" s="33" t="s">
        <v>473</v>
      </c>
      <c r="AA37" s="32" t="s">
        <v>3074</v>
      </c>
      <c r="AB37" s="63"/>
      <c r="AC37" s="28"/>
      <c r="AD37" s="4"/>
      <c r="AE37" s="63"/>
      <c r="AF37" s="28"/>
      <c r="AG37" s="4"/>
      <c r="AH37" s="62"/>
      <c r="AI37" s="27"/>
      <c r="AJ37" s="27"/>
      <c r="AK37" s="27"/>
      <c r="AL37" s="294"/>
      <c r="AM37" s="290"/>
      <c r="AN37" s="290"/>
      <c r="AO37" s="290"/>
      <c r="AP37" s="294"/>
      <c r="AQ37" s="293"/>
      <c r="AR37" s="293"/>
      <c r="AS37" s="62"/>
      <c r="AT37" s="295"/>
      <c r="AU37" s="62"/>
      <c r="AV37" s="65">
        <v>1412</v>
      </c>
      <c r="AW37" s="66">
        <v>2022</v>
      </c>
      <c r="AX37" s="555" t="s">
        <v>1612</v>
      </c>
      <c r="AY37" s="62"/>
      <c r="AZ37" s="66">
        <v>45072</v>
      </c>
      <c r="BA37" s="66">
        <v>45498</v>
      </c>
      <c r="BB37" s="66" t="s">
        <v>90</v>
      </c>
      <c r="BC37" s="555" t="s">
        <v>1612</v>
      </c>
      <c r="BD37" s="294">
        <v>2783342444</v>
      </c>
      <c r="BE37" s="293">
        <v>44873</v>
      </c>
      <c r="BF37" s="293">
        <v>45072</v>
      </c>
      <c r="BG37" s="67"/>
      <c r="BH37" s="291">
        <v>171954212</v>
      </c>
      <c r="BI37" s="296" t="s">
        <v>3134</v>
      </c>
      <c r="BJ37" s="68"/>
      <c r="BK37" s="292">
        <v>45740</v>
      </c>
      <c r="BL37" s="66" t="s">
        <v>79</v>
      </c>
      <c r="BM37" s="62">
        <f>BH37+BD37</f>
        <v>2955296656</v>
      </c>
      <c r="BN37" s="69">
        <v>0.17</v>
      </c>
      <c r="BO37" s="204"/>
      <c r="BP37" s="180" t="s">
        <v>3135</v>
      </c>
    </row>
    <row r="38" spans="2:68" s="1" customFormat="1" ht="60" x14ac:dyDescent="0.25">
      <c r="B38" s="81" t="s">
        <v>3010</v>
      </c>
      <c r="C38" s="54" t="s">
        <v>3136</v>
      </c>
      <c r="D38" s="27" t="s">
        <v>72</v>
      </c>
      <c r="E38" s="27" t="s">
        <v>201</v>
      </c>
      <c r="F38" s="324" t="s">
        <v>3137</v>
      </c>
      <c r="G38" s="93" t="s">
        <v>3138</v>
      </c>
      <c r="H38" s="27" t="s">
        <v>76</v>
      </c>
      <c r="I38" s="94" t="s">
        <v>3139</v>
      </c>
      <c r="J38" s="167" t="s">
        <v>78</v>
      </c>
      <c r="K38" s="2"/>
      <c r="L38" s="2"/>
      <c r="M38" s="370"/>
      <c r="N38" s="370"/>
      <c r="O38" s="353"/>
      <c r="P38" s="289"/>
      <c r="Q38" s="2"/>
      <c r="R38" s="2"/>
      <c r="S38" s="33" t="s">
        <v>90</v>
      </c>
      <c r="T38" s="33"/>
      <c r="U38" s="33"/>
      <c r="V38" s="33"/>
      <c r="W38" s="33"/>
      <c r="X38" s="33"/>
      <c r="Y38" s="132"/>
      <c r="Z38" s="33" t="s">
        <v>137</v>
      </c>
      <c r="AA38" s="32"/>
      <c r="AB38" s="63"/>
      <c r="AC38" s="28"/>
      <c r="AD38" s="4"/>
      <c r="AE38" s="63"/>
      <c r="AF38" s="28"/>
      <c r="AG38" s="4"/>
      <c r="AH38" s="62"/>
      <c r="AI38" s="27"/>
      <c r="AJ38" s="27"/>
      <c r="AK38" s="27"/>
      <c r="AL38" s="62"/>
      <c r="AM38" s="27"/>
      <c r="AN38" s="27"/>
      <c r="AO38" s="27"/>
      <c r="AP38" s="62"/>
      <c r="AQ38" s="4"/>
      <c r="AR38" s="4"/>
      <c r="AS38" s="62"/>
      <c r="AT38" s="64"/>
      <c r="AU38" s="62"/>
      <c r="AV38" s="65"/>
      <c r="AW38" s="66"/>
      <c r="AX38" s="67"/>
      <c r="AY38" s="62"/>
      <c r="AZ38" s="66"/>
      <c r="BA38" s="66"/>
      <c r="BB38" s="66"/>
      <c r="BC38" s="27"/>
      <c r="BD38" s="62"/>
      <c r="BE38" s="66"/>
      <c r="BF38" s="66"/>
      <c r="BG38" s="67"/>
      <c r="BH38" s="62"/>
      <c r="BI38" s="66"/>
      <c r="BJ38" s="68"/>
      <c r="BK38" s="66"/>
      <c r="BL38" s="66"/>
      <c r="BM38" s="62"/>
      <c r="BN38" s="69"/>
      <c r="BO38" s="204"/>
      <c r="BP38" s="329" t="s">
        <v>3126</v>
      </c>
    </row>
    <row r="39" spans="2:68" s="1" customFormat="1" ht="60" x14ac:dyDescent="0.25">
      <c r="B39" s="81" t="s">
        <v>3010</v>
      </c>
      <c r="C39" s="54" t="s">
        <v>1415</v>
      </c>
      <c r="D39" s="27" t="s">
        <v>72</v>
      </c>
      <c r="E39" s="27" t="s">
        <v>201</v>
      </c>
      <c r="F39" s="324" t="s">
        <v>3140</v>
      </c>
      <c r="G39" s="93" t="s">
        <v>3141</v>
      </c>
      <c r="H39" s="27" t="s">
        <v>76</v>
      </c>
      <c r="I39" s="94" t="s">
        <v>3142</v>
      </c>
      <c r="J39" s="167" t="s">
        <v>78</v>
      </c>
      <c r="K39" s="2"/>
      <c r="L39" s="2"/>
      <c r="M39" s="370"/>
      <c r="N39" s="370"/>
      <c r="O39" s="353"/>
      <c r="P39" s="289"/>
      <c r="Q39" s="2"/>
      <c r="R39" s="2"/>
      <c r="S39" s="33" t="s">
        <v>90</v>
      </c>
      <c r="T39" s="33"/>
      <c r="U39" s="33"/>
      <c r="V39" s="33"/>
      <c r="W39" s="33"/>
      <c r="X39" s="33"/>
      <c r="Y39" s="132"/>
      <c r="Z39" s="33" t="s">
        <v>137</v>
      </c>
      <c r="AA39" s="32"/>
      <c r="AB39" s="63"/>
      <c r="AC39" s="28"/>
      <c r="AD39" s="4"/>
      <c r="AE39" s="63"/>
      <c r="AF39" s="28"/>
      <c r="AG39" s="4"/>
      <c r="AH39" s="62"/>
      <c r="AI39" s="27"/>
      <c r="AJ39" s="27"/>
      <c r="AK39" s="27"/>
      <c r="AL39" s="62"/>
      <c r="AM39" s="27"/>
      <c r="AN39" s="27"/>
      <c r="AO39" s="27"/>
      <c r="AP39" s="62"/>
      <c r="AQ39" s="4"/>
      <c r="AR39" s="4"/>
      <c r="AS39" s="62"/>
      <c r="AT39" s="64"/>
      <c r="AU39" s="62"/>
      <c r="AV39" s="65"/>
      <c r="AW39" s="66"/>
      <c r="AX39" s="67"/>
      <c r="AY39" s="62"/>
      <c r="AZ39" s="66"/>
      <c r="BA39" s="66"/>
      <c r="BB39" s="66"/>
      <c r="BC39" s="27"/>
      <c r="BD39" s="62"/>
      <c r="BE39" s="66"/>
      <c r="BF39" s="66"/>
      <c r="BG39" s="67"/>
      <c r="BH39" s="62"/>
      <c r="BI39" s="66"/>
      <c r="BJ39" s="68"/>
      <c r="BK39" s="66"/>
      <c r="BL39" s="66"/>
      <c r="BM39" s="62"/>
      <c r="BN39" s="69"/>
      <c r="BO39" s="204"/>
      <c r="BP39" s="329" t="s">
        <v>3126</v>
      </c>
    </row>
    <row r="40" spans="2:68" s="1" customFormat="1" ht="30" x14ac:dyDescent="0.25">
      <c r="B40" s="81" t="s">
        <v>3010</v>
      </c>
      <c r="C40" s="54" t="s">
        <v>3011</v>
      </c>
      <c r="D40" s="27" t="s">
        <v>72</v>
      </c>
      <c r="E40" s="27" t="s">
        <v>73</v>
      </c>
      <c r="F40" s="324" t="s">
        <v>3143</v>
      </c>
      <c r="G40" s="93" t="s">
        <v>3144</v>
      </c>
      <c r="H40" s="27" t="s">
        <v>76</v>
      </c>
      <c r="I40" s="94" t="s">
        <v>3145</v>
      </c>
      <c r="J40" s="167" t="s">
        <v>78</v>
      </c>
      <c r="K40" s="2"/>
      <c r="L40" s="2"/>
      <c r="M40" s="370"/>
      <c r="N40" s="370"/>
      <c r="O40" s="353"/>
      <c r="P40" s="289"/>
      <c r="Q40" s="2"/>
      <c r="R40" s="2"/>
      <c r="S40" s="33" t="s">
        <v>90</v>
      </c>
      <c r="T40" s="33"/>
      <c r="U40" s="33"/>
      <c r="V40" s="33"/>
      <c r="W40" s="33"/>
      <c r="X40" s="33"/>
      <c r="Y40" s="132"/>
      <c r="Z40" s="33" t="s">
        <v>137</v>
      </c>
      <c r="AA40" s="32"/>
      <c r="AB40" s="63"/>
      <c r="AC40" s="28"/>
      <c r="AD40" s="4"/>
      <c r="AE40" s="63"/>
      <c r="AF40" s="28"/>
      <c r="AG40" s="4"/>
      <c r="AH40" s="62"/>
      <c r="AI40" s="27"/>
      <c r="AJ40" s="27"/>
      <c r="AK40" s="27"/>
      <c r="AL40" s="62"/>
      <c r="AM40" s="27"/>
      <c r="AN40" s="27"/>
      <c r="AO40" s="27"/>
      <c r="AP40" s="62"/>
      <c r="AQ40" s="4"/>
      <c r="AR40" s="4"/>
      <c r="AS40" s="62"/>
      <c r="AT40" s="64"/>
      <c r="AU40" s="62"/>
      <c r="AV40" s="65"/>
      <c r="AW40" s="66"/>
      <c r="AX40" s="67"/>
      <c r="AY40" s="62"/>
      <c r="AZ40" s="66"/>
      <c r="BA40" s="66"/>
      <c r="BB40" s="66"/>
      <c r="BC40" s="27"/>
      <c r="BD40" s="62"/>
      <c r="BE40" s="66"/>
      <c r="BF40" s="66"/>
      <c r="BG40" s="67"/>
      <c r="BH40" s="62"/>
      <c r="BI40" s="66"/>
      <c r="BJ40" s="68"/>
      <c r="BK40" s="66"/>
      <c r="BL40" s="66"/>
      <c r="BM40" s="62"/>
      <c r="BN40" s="69"/>
      <c r="BO40" s="204"/>
      <c r="BP40" s="180" t="s">
        <v>3146</v>
      </c>
    </row>
    <row r="41" spans="2:68" s="1" customFormat="1" ht="60" x14ac:dyDescent="0.25">
      <c r="B41" s="81" t="s">
        <v>3010</v>
      </c>
      <c r="C41" s="54" t="s">
        <v>3032</v>
      </c>
      <c r="D41" s="27" t="s">
        <v>72</v>
      </c>
      <c r="E41" s="27" t="s">
        <v>201</v>
      </c>
      <c r="F41" s="76" t="s">
        <v>3147</v>
      </c>
      <c r="G41" s="93" t="s">
        <v>3148</v>
      </c>
      <c r="H41" s="27" t="s">
        <v>76</v>
      </c>
      <c r="I41" s="94" t="s">
        <v>3149</v>
      </c>
      <c r="J41" s="167" t="s">
        <v>78</v>
      </c>
      <c r="K41" s="2"/>
      <c r="L41" s="2"/>
      <c r="M41" s="370"/>
      <c r="N41" s="370"/>
      <c r="O41" s="353"/>
      <c r="P41" s="289"/>
      <c r="Q41" s="2"/>
      <c r="R41" s="2"/>
      <c r="S41" s="33" t="s">
        <v>90</v>
      </c>
      <c r="T41" s="33"/>
      <c r="U41" s="33"/>
      <c r="V41" s="33"/>
      <c r="W41" s="33"/>
      <c r="X41" s="33"/>
      <c r="Y41" s="132"/>
      <c r="Z41" s="33" t="s">
        <v>137</v>
      </c>
      <c r="AA41" s="32"/>
      <c r="AB41" s="63"/>
      <c r="AC41" s="28"/>
      <c r="AD41" s="4"/>
      <c r="AE41" s="63"/>
      <c r="AF41" s="28"/>
      <c r="AG41" s="4"/>
      <c r="AH41" s="62"/>
      <c r="AI41" s="27"/>
      <c r="AJ41" s="27"/>
      <c r="AK41" s="27"/>
      <c r="AL41" s="62"/>
      <c r="AM41" s="27"/>
      <c r="AN41" s="27"/>
      <c r="AO41" s="27"/>
      <c r="AP41" s="62"/>
      <c r="AQ41" s="4"/>
      <c r="AR41" s="4"/>
      <c r="AS41" s="62"/>
      <c r="AT41" s="64"/>
      <c r="AU41" s="62"/>
      <c r="AV41" s="65"/>
      <c r="AW41" s="66"/>
      <c r="AX41" s="67"/>
      <c r="AY41" s="62"/>
      <c r="AZ41" s="66"/>
      <c r="BA41" s="66"/>
      <c r="BB41" s="66"/>
      <c r="BC41" s="27"/>
      <c r="BD41" s="62"/>
      <c r="BE41" s="66"/>
      <c r="BF41" s="66"/>
      <c r="BG41" s="67"/>
      <c r="BH41" s="62"/>
      <c r="BI41" s="66"/>
      <c r="BJ41" s="68"/>
      <c r="BK41" s="66"/>
      <c r="BL41" s="66"/>
      <c r="BM41" s="62"/>
      <c r="BN41" s="69"/>
      <c r="BO41" s="204"/>
      <c r="BP41" s="329" t="s">
        <v>3126</v>
      </c>
    </row>
    <row r="42" spans="2:68" s="1" customFormat="1" ht="60" x14ac:dyDescent="0.25">
      <c r="B42" s="81" t="s">
        <v>3010</v>
      </c>
      <c r="C42" s="54" t="s">
        <v>3150</v>
      </c>
      <c r="D42" s="27" t="s">
        <v>72</v>
      </c>
      <c r="E42" s="27" t="s">
        <v>201</v>
      </c>
      <c r="F42" s="76" t="s">
        <v>3151</v>
      </c>
      <c r="G42" s="93" t="s">
        <v>3152</v>
      </c>
      <c r="H42" s="27" t="s">
        <v>76</v>
      </c>
      <c r="I42" s="94" t="s">
        <v>3153</v>
      </c>
      <c r="J42" s="167" t="s">
        <v>78</v>
      </c>
      <c r="K42" s="2"/>
      <c r="L42" s="2"/>
      <c r="M42" s="370"/>
      <c r="N42" s="370"/>
      <c r="O42" s="353"/>
      <c r="P42" s="289"/>
      <c r="Q42" s="2"/>
      <c r="R42" s="2"/>
      <c r="S42" s="33" t="s">
        <v>90</v>
      </c>
      <c r="T42" s="33"/>
      <c r="U42" s="33"/>
      <c r="V42" s="33"/>
      <c r="W42" s="33"/>
      <c r="X42" s="33"/>
      <c r="Y42" s="132"/>
      <c r="Z42" s="33" t="s">
        <v>137</v>
      </c>
      <c r="AA42" s="32"/>
      <c r="AB42" s="63"/>
      <c r="AC42" s="28"/>
      <c r="AD42" s="4"/>
      <c r="AE42" s="63"/>
      <c r="AF42" s="28"/>
      <c r="AG42" s="4"/>
      <c r="AH42" s="62"/>
      <c r="AI42" s="27"/>
      <c r="AJ42" s="27"/>
      <c r="AK42" s="27"/>
      <c r="AL42" s="62"/>
      <c r="AM42" s="27"/>
      <c r="AN42" s="27"/>
      <c r="AO42" s="27"/>
      <c r="AP42" s="62"/>
      <c r="AQ42" s="4"/>
      <c r="AR42" s="4"/>
      <c r="AS42" s="62"/>
      <c r="AT42" s="64"/>
      <c r="AU42" s="62"/>
      <c r="AV42" s="65"/>
      <c r="AW42" s="66"/>
      <c r="AX42" s="67"/>
      <c r="AY42" s="62"/>
      <c r="AZ42" s="66"/>
      <c r="BA42" s="66"/>
      <c r="BB42" s="66"/>
      <c r="BC42" s="27"/>
      <c r="BD42" s="62"/>
      <c r="BE42" s="66"/>
      <c r="BF42" s="66"/>
      <c r="BG42" s="67"/>
      <c r="BH42" s="62"/>
      <c r="BI42" s="66"/>
      <c r="BJ42" s="68"/>
      <c r="BK42" s="66"/>
      <c r="BL42" s="66"/>
      <c r="BM42" s="62"/>
      <c r="BN42" s="69"/>
      <c r="BO42" s="204"/>
      <c r="BP42" s="329" t="s">
        <v>3126</v>
      </c>
    </row>
    <row r="43" spans="2:68" s="1" customFormat="1" ht="60" x14ac:dyDescent="0.25">
      <c r="B43" s="81" t="s">
        <v>3010</v>
      </c>
      <c r="C43" s="54" t="s">
        <v>3154</v>
      </c>
      <c r="D43" s="27" t="s">
        <v>72</v>
      </c>
      <c r="E43" s="27" t="s">
        <v>201</v>
      </c>
      <c r="F43" s="76" t="s">
        <v>3155</v>
      </c>
      <c r="G43" s="93" t="s">
        <v>3156</v>
      </c>
      <c r="H43" s="27" t="s">
        <v>76</v>
      </c>
      <c r="I43" s="94" t="s">
        <v>3157</v>
      </c>
      <c r="J43" s="167" t="s">
        <v>78</v>
      </c>
      <c r="K43" s="2"/>
      <c r="L43" s="2"/>
      <c r="M43" s="370"/>
      <c r="N43" s="370"/>
      <c r="O43" s="353"/>
      <c r="P43" s="289"/>
      <c r="Q43" s="2"/>
      <c r="R43" s="2"/>
      <c r="S43" s="33" t="s">
        <v>90</v>
      </c>
      <c r="T43" s="33"/>
      <c r="U43" s="33"/>
      <c r="V43" s="33"/>
      <c r="W43" s="33"/>
      <c r="X43" s="33"/>
      <c r="Y43" s="132"/>
      <c r="Z43" s="33" t="s">
        <v>137</v>
      </c>
      <c r="AA43" s="32"/>
      <c r="AB43" s="63"/>
      <c r="AC43" s="28"/>
      <c r="AD43" s="4"/>
      <c r="AE43" s="63"/>
      <c r="AF43" s="28"/>
      <c r="AG43" s="4"/>
      <c r="AH43" s="62"/>
      <c r="AI43" s="27"/>
      <c r="AJ43" s="27"/>
      <c r="AK43" s="27"/>
      <c r="AL43" s="62"/>
      <c r="AM43" s="27"/>
      <c r="AN43" s="27"/>
      <c r="AO43" s="27"/>
      <c r="AP43" s="62"/>
      <c r="AQ43" s="4"/>
      <c r="AR43" s="4"/>
      <c r="AS43" s="62"/>
      <c r="AT43" s="64"/>
      <c r="AU43" s="62"/>
      <c r="AV43" s="65"/>
      <c r="AW43" s="66"/>
      <c r="AX43" s="67"/>
      <c r="AY43" s="62"/>
      <c r="AZ43" s="66"/>
      <c r="BA43" s="66"/>
      <c r="BB43" s="66"/>
      <c r="BC43" s="27"/>
      <c r="BD43" s="62"/>
      <c r="BE43" s="66"/>
      <c r="BF43" s="66"/>
      <c r="BG43" s="67"/>
      <c r="BH43" s="62"/>
      <c r="BI43" s="66"/>
      <c r="BJ43" s="68"/>
      <c r="BK43" s="66"/>
      <c r="BL43" s="66"/>
      <c r="BM43" s="62"/>
      <c r="BN43" s="69"/>
      <c r="BO43" s="204"/>
      <c r="BP43" s="329" t="s">
        <v>3126</v>
      </c>
    </row>
    <row r="44" spans="2:68" s="1" customFormat="1" ht="60" x14ac:dyDescent="0.25">
      <c r="B44" s="81" t="s">
        <v>3010</v>
      </c>
      <c r="C44" s="54" t="s">
        <v>3011</v>
      </c>
      <c r="D44" s="27" t="s">
        <v>72</v>
      </c>
      <c r="E44" s="27" t="s">
        <v>73</v>
      </c>
      <c r="F44" s="324" t="s">
        <v>3158</v>
      </c>
      <c r="G44" s="93" t="s">
        <v>3159</v>
      </c>
      <c r="H44" s="27" t="s">
        <v>76</v>
      </c>
      <c r="I44" s="94" t="s">
        <v>3160</v>
      </c>
      <c r="J44" s="167" t="s">
        <v>78</v>
      </c>
      <c r="K44" s="2"/>
      <c r="L44" s="2"/>
      <c r="M44" s="370"/>
      <c r="N44" s="370"/>
      <c r="O44" s="353"/>
      <c r="P44" s="289"/>
      <c r="Q44" s="2"/>
      <c r="R44" s="2"/>
      <c r="S44" s="33" t="s">
        <v>90</v>
      </c>
      <c r="T44" s="33"/>
      <c r="U44" s="33"/>
      <c r="V44" s="33"/>
      <c r="W44" s="33"/>
      <c r="X44" s="33"/>
      <c r="Y44" s="132"/>
      <c r="Z44" s="33" t="s">
        <v>137</v>
      </c>
      <c r="AA44" s="32"/>
      <c r="AB44" s="63"/>
      <c r="AC44" s="28"/>
      <c r="AD44" s="4"/>
      <c r="AE44" s="63"/>
      <c r="AF44" s="28"/>
      <c r="AG44" s="4"/>
      <c r="AH44" s="62"/>
      <c r="AI44" s="27"/>
      <c r="AJ44" s="27"/>
      <c r="AK44" s="27"/>
      <c r="AL44" s="62"/>
      <c r="AM44" s="27"/>
      <c r="AN44" s="27"/>
      <c r="AO44" s="27"/>
      <c r="AP44" s="62"/>
      <c r="AQ44" s="4"/>
      <c r="AR44" s="4"/>
      <c r="AS44" s="62"/>
      <c r="AT44" s="64"/>
      <c r="AU44" s="62"/>
      <c r="AV44" s="65"/>
      <c r="AW44" s="66"/>
      <c r="AX44" s="67"/>
      <c r="AY44" s="62"/>
      <c r="AZ44" s="66"/>
      <c r="BA44" s="66"/>
      <c r="BB44" s="66"/>
      <c r="BC44" s="27"/>
      <c r="BD44" s="62"/>
      <c r="BE44" s="66"/>
      <c r="BF44" s="66"/>
      <c r="BG44" s="67"/>
      <c r="BH44" s="62"/>
      <c r="BI44" s="66"/>
      <c r="BJ44" s="68"/>
      <c r="BK44" s="66"/>
      <c r="BL44" s="66"/>
      <c r="BM44" s="62"/>
      <c r="BN44" s="69"/>
      <c r="BO44" s="204"/>
      <c r="BP44" s="329" t="s">
        <v>3126</v>
      </c>
    </row>
    <row r="45" spans="2:68" s="1" customFormat="1" ht="60" x14ac:dyDescent="0.25">
      <c r="B45" s="81" t="s">
        <v>3010</v>
      </c>
      <c r="C45" s="54" t="s">
        <v>3054</v>
      </c>
      <c r="D45" s="27" t="s">
        <v>72</v>
      </c>
      <c r="E45" s="27" t="s">
        <v>201</v>
      </c>
      <c r="F45" s="324" t="s">
        <v>3161</v>
      </c>
      <c r="G45" s="93" t="s">
        <v>3162</v>
      </c>
      <c r="H45" s="27" t="s">
        <v>76</v>
      </c>
      <c r="I45" s="94" t="s">
        <v>3163</v>
      </c>
      <c r="J45" s="167" t="s">
        <v>78</v>
      </c>
      <c r="K45" s="2"/>
      <c r="L45" s="2"/>
      <c r="M45" s="370"/>
      <c r="N45" s="370"/>
      <c r="O45" s="353"/>
      <c r="P45" s="289"/>
      <c r="Q45" s="2"/>
      <c r="R45" s="2"/>
      <c r="S45" s="33" t="s">
        <v>90</v>
      </c>
      <c r="T45" s="33"/>
      <c r="U45" s="33"/>
      <c r="V45" s="33"/>
      <c r="W45" s="33"/>
      <c r="X45" s="33"/>
      <c r="Y45" s="132"/>
      <c r="Z45" s="33" t="s">
        <v>137</v>
      </c>
      <c r="AA45" s="32"/>
      <c r="AB45" s="63"/>
      <c r="AC45" s="28"/>
      <c r="AD45" s="4"/>
      <c r="AE45" s="63"/>
      <c r="AF45" s="28"/>
      <c r="AG45" s="4"/>
      <c r="AH45" s="62"/>
      <c r="AI45" s="27"/>
      <c r="AJ45" s="27"/>
      <c r="AK45" s="27"/>
      <c r="AL45" s="62"/>
      <c r="AM45" s="27"/>
      <c r="AN45" s="27"/>
      <c r="AO45" s="27"/>
      <c r="AP45" s="62"/>
      <c r="AQ45" s="4"/>
      <c r="AR45" s="4"/>
      <c r="AS45" s="62"/>
      <c r="AT45" s="64"/>
      <c r="AU45" s="62"/>
      <c r="AV45" s="65"/>
      <c r="AW45" s="66"/>
      <c r="AX45" s="67"/>
      <c r="AY45" s="62"/>
      <c r="AZ45" s="66"/>
      <c r="BA45" s="66"/>
      <c r="BB45" s="66"/>
      <c r="BC45" s="27"/>
      <c r="BD45" s="62"/>
      <c r="BE45" s="66"/>
      <c r="BF45" s="66"/>
      <c r="BG45" s="67"/>
      <c r="BH45" s="62"/>
      <c r="BI45" s="66"/>
      <c r="BJ45" s="68"/>
      <c r="BK45" s="66"/>
      <c r="BL45" s="66"/>
      <c r="BM45" s="62"/>
      <c r="BN45" s="69"/>
      <c r="BO45" s="204"/>
      <c r="BP45" s="329" t="s">
        <v>3126</v>
      </c>
    </row>
    <row r="46" spans="2:68" s="1" customFormat="1" ht="135" x14ac:dyDescent="0.25">
      <c r="B46" s="81" t="s">
        <v>3010</v>
      </c>
      <c r="C46" s="54" t="s">
        <v>3011</v>
      </c>
      <c r="D46" s="27" t="s">
        <v>72</v>
      </c>
      <c r="E46" s="27" t="s">
        <v>201</v>
      </c>
      <c r="F46" s="76" t="s">
        <v>3164</v>
      </c>
      <c r="G46" s="93" t="s">
        <v>3165</v>
      </c>
      <c r="H46" s="27" t="s">
        <v>76</v>
      </c>
      <c r="I46" s="94" t="s">
        <v>3166</v>
      </c>
      <c r="J46" s="167" t="s">
        <v>78</v>
      </c>
      <c r="K46" s="2"/>
      <c r="L46" s="2"/>
      <c r="M46" s="370"/>
      <c r="N46" s="370"/>
      <c r="O46" s="353"/>
      <c r="P46" s="289"/>
      <c r="Q46" s="2"/>
      <c r="R46" s="2"/>
      <c r="S46" s="33" t="s">
        <v>90</v>
      </c>
      <c r="T46" s="33"/>
      <c r="U46" s="33"/>
      <c r="V46" s="33"/>
      <c r="W46" s="33"/>
      <c r="X46" s="33"/>
      <c r="Y46" s="132"/>
      <c r="Z46" s="33" t="s">
        <v>137</v>
      </c>
      <c r="AA46" s="32"/>
      <c r="AB46" s="63"/>
      <c r="AC46" s="28"/>
      <c r="AD46" s="4"/>
      <c r="AE46" s="63"/>
      <c r="AF46" s="28"/>
      <c r="AG46" s="4"/>
      <c r="AH46" s="62"/>
      <c r="AI46" s="27"/>
      <c r="AJ46" s="27"/>
      <c r="AK46" s="27"/>
      <c r="AL46" s="62"/>
      <c r="AM46" s="27"/>
      <c r="AN46" s="27"/>
      <c r="AO46" s="27"/>
      <c r="AP46" s="62"/>
      <c r="AQ46" s="4"/>
      <c r="AR46" s="4"/>
      <c r="AS46" s="62"/>
      <c r="AT46" s="64"/>
      <c r="AU46" s="62"/>
      <c r="AV46" s="65"/>
      <c r="AW46" s="66"/>
      <c r="AX46" s="67"/>
      <c r="AY46" s="62"/>
      <c r="AZ46" s="66"/>
      <c r="BA46" s="66"/>
      <c r="BB46" s="66"/>
      <c r="BC46" s="27"/>
      <c r="BD46" s="62"/>
      <c r="BE46" s="66"/>
      <c r="BF46" s="66"/>
      <c r="BG46" s="67"/>
      <c r="BH46" s="62"/>
      <c r="BI46" s="66"/>
      <c r="BJ46" s="68"/>
      <c r="BK46" s="66"/>
      <c r="BL46" s="66"/>
      <c r="BM46" s="62"/>
      <c r="BN46" s="69"/>
      <c r="BO46" s="204"/>
      <c r="BP46" s="180" t="s">
        <v>3113</v>
      </c>
    </row>
    <row r="47" spans="2:68" s="1" customFormat="1" ht="135" x14ac:dyDescent="0.25">
      <c r="B47" s="81" t="s">
        <v>3010</v>
      </c>
      <c r="C47" s="54" t="s">
        <v>3011</v>
      </c>
      <c r="D47" s="27" t="s">
        <v>72</v>
      </c>
      <c r="E47" s="27" t="s">
        <v>201</v>
      </c>
      <c r="F47" s="324" t="s">
        <v>672</v>
      </c>
      <c r="G47" s="93" t="s">
        <v>3167</v>
      </c>
      <c r="H47" s="27" t="s">
        <v>76</v>
      </c>
      <c r="I47" s="94" t="s">
        <v>3168</v>
      </c>
      <c r="J47" s="167" t="s">
        <v>78</v>
      </c>
      <c r="K47" s="2"/>
      <c r="L47" s="2"/>
      <c r="M47" s="370"/>
      <c r="N47" s="370"/>
      <c r="O47" s="353"/>
      <c r="P47" s="289"/>
      <c r="Q47" s="2"/>
      <c r="R47" s="2"/>
      <c r="S47" s="33" t="s">
        <v>90</v>
      </c>
      <c r="T47" s="33"/>
      <c r="U47" s="33"/>
      <c r="V47" s="33"/>
      <c r="W47" s="33"/>
      <c r="X47" s="33"/>
      <c r="Y47" s="132"/>
      <c r="Z47" s="33" t="s">
        <v>137</v>
      </c>
      <c r="AA47" s="32"/>
      <c r="AB47" s="63"/>
      <c r="AC47" s="28"/>
      <c r="AD47" s="4"/>
      <c r="AE47" s="63"/>
      <c r="AF47" s="28"/>
      <c r="AG47" s="4"/>
      <c r="AH47" s="62"/>
      <c r="AI47" s="27"/>
      <c r="AJ47" s="27"/>
      <c r="AK47" s="27"/>
      <c r="AL47" s="62"/>
      <c r="AM47" s="27"/>
      <c r="AN47" s="27"/>
      <c r="AO47" s="27"/>
      <c r="AP47" s="62"/>
      <c r="AQ47" s="4"/>
      <c r="AR47" s="4"/>
      <c r="AS47" s="62"/>
      <c r="AT47" s="64"/>
      <c r="AU47" s="62"/>
      <c r="AV47" s="65"/>
      <c r="AW47" s="66"/>
      <c r="AX47" s="67"/>
      <c r="AY47" s="62"/>
      <c r="AZ47" s="66"/>
      <c r="BA47" s="66"/>
      <c r="BB47" s="66"/>
      <c r="BC47" s="27"/>
      <c r="BD47" s="62"/>
      <c r="BE47" s="66"/>
      <c r="BF47" s="66"/>
      <c r="BG47" s="67"/>
      <c r="BH47" s="62"/>
      <c r="BI47" s="66"/>
      <c r="BJ47" s="68"/>
      <c r="BK47" s="66"/>
      <c r="BL47" s="66"/>
      <c r="BM47" s="62"/>
      <c r="BN47" s="69"/>
      <c r="BO47" s="204"/>
      <c r="BP47" s="180" t="s">
        <v>3169</v>
      </c>
    </row>
    <row r="48" spans="2:68" s="1" customFormat="1" ht="30" x14ac:dyDescent="0.25">
      <c r="B48" s="81" t="s">
        <v>3010</v>
      </c>
      <c r="C48" s="54" t="s">
        <v>3032</v>
      </c>
      <c r="D48" s="27" t="s">
        <v>72</v>
      </c>
      <c r="E48" s="27" t="s">
        <v>201</v>
      </c>
      <c r="F48" s="324" t="s">
        <v>3170</v>
      </c>
      <c r="G48" s="93" t="s">
        <v>3171</v>
      </c>
      <c r="H48" s="27" t="s">
        <v>76</v>
      </c>
      <c r="I48" s="94" t="s">
        <v>3172</v>
      </c>
      <c r="J48" s="167" t="s">
        <v>78</v>
      </c>
      <c r="K48" s="2"/>
      <c r="L48" s="2"/>
      <c r="M48" s="370"/>
      <c r="N48" s="370"/>
      <c r="O48" s="353"/>
      <c r="P48" s="289"/>
      <c r="Q48" s="2"/>
      <c r="R48" s="2"/>
      <c r="S48" s="33" t="s">
        <v>90</v>
      </c>
      <c r="T48" s="33"/>
      <c r="U48" s="33"/>
      <c r="V48" s="33"/>
      <c r="W48" s="33"/>
      <c r="X48" s="33"/>
      <c r="Y48" s="132"/>
      <c r="Z48" s="33" t="s">
        <v>137</v>
      </c>
      <c r="AA48" s="32"/>
      <c r="AB48" s="63"/>
      <c r="AC48" s="28"/>
      <c r="AD48" s="4"/>
      <c r="AE48" s="63"/>
      <c r="AF48" s="28"/>
      <c r="AG48" s="4"/>
      <c r="AH48" s="62"/>
      <c r="AI48" s="27"/>
      <c r="AJ48" s="27"/>
      <c r="AK48" s="27"/>
      <c r="AL48" s="62"/>
      <c r="AM48" s="27"/>
      <c r="AN48" s="27"/>
      <c r="AO48" s="27"/>
      <c r="AP48" s="62"/>
      <c r="AQ48" s="4"/>
      <c r="AR48" s="4"/>
      <c r="AS48" s="62"/>
      <c r="AT48" s="64"/>
      <c r="AU48" s="62"/>
      <c r="AV48" s="65"/>
      <c r="AW48" s="66"/>
      <c r="AX48" s="67"/>
      <c r="AY48" s="62"/>
      <c r="AZ48" s="66"/>
      <c r="BA48" s="66"/>
      <c r="BB48" s="66"/>
      <c r="BC48" s="27"/>
      <c r="BD48" s="62"/>
      <c r="BE48" s="66"/>
      <c r="BF48" s="66"/>
      <c r="BG48" s="67"/>
      <c r="BH48" s="62"/>
      <c r="BI48" s="66"/>
      <c r="BJ48" s="68"/>
      <c r="BK48" s="66"/>
      <c r="BL48" s="66"/>
      <c r="BM48" s="62"/>
      <c r="BN48" s="69"/>
      <c r="BO48" s="204"/>
      <c r="BP48" s="180"/>
    </row>
    <row r="49" spans="2:68" s="1" customFormat="1" ht="60" x14ac:dyDescent="0.25">
      <c r="B49" s="81" t="s">
        <v>3010</v>
      </c>
      <c r="C49" s="54" t="s">
        <v>3173</v>
      </c>
      <c r="D49" s="27" t="s">
        <v>72</v>
      </c>
      <c r="E49" s="27" t="s">
        <v>201</v>
      </c>
      <c r="F49" s="324" t="s">
        <v>3174</v>
      </c>
      <c r="G49" s="93" t="s">
        <v>3175</v>
      </c>
      <c r="H49" s="27" t="s">
        <v>76</v>
      </c>
      <c r="I49" s="94" t="s">
        <v>3176</v>
      </c>
      <c r="J49" s="167" t="s">
        <v>78</v>
      </c>
      <c r="K49" s="2"/>
      <c r="L49" s="2"/>
      <c r="M49" s="370"/>
      <c r="N49" s="370"/>
      <c r="O49" s="353"/>
      <c r="P49" s="289"/>
      <c r="Q49" s="2"/>
      <c r="R49" s="2"/>
      <c r="S49" s="33" t="s">
        <v>90</v>
      </c>
      <c r="T49" s="33"/>
      <c r="U49" s="33"/>
      <c r="V49" s="33"/>
      <c r="W49" s="33"/>
      <c r="X49" s="33"/>
      <c r="Y49" s="132"/>
      <c r="Z49" s="33" t="s">
        <v>137</v>
      </c>
      <c r="AA49" s="32"/>
      <c r="AB49" s="63"/>
      <c r="AC49" s="28"/>
      <c r="AD49" s="4"/>
      <c r="AE49" s="63"/>
      <c r="AF49" s="28"/>
      <c r="AG49" s="4"/>
      <c r="AH49" s="62"/>
      <c r="AI49" s="27"/>
      <c r="AJ49" s="27"/>
      <c r="AK49" s="27"/>
      <c r="AL49" s="62"/>
      <c r="AM49" s="27"/>
      <c r="AN49" s="27"/>
      <c r="AO49" s="27"/>
      <c r="AP49" s="62"/>
      <c r="AQ49" s="4"/>
      <c r="AR49" s="4"/>
      <c r="AS49" s="62"/>
      <c r="AT49" s="64"/>
      <c r="AU49" s="62"/>
      <c r="AV49" s="65"/>
      <c r="AW49" s="66"/>
      <c r="AX49" s="67"/>
      <c r="AY49" s="62"/>
      <c r="AZ49" s="66"/>
      <c r="BA49" s="66"/>
      <c r="BB49" s="66"/>
      <c r="BC49" s="27"/>
      <c r="BD49" s="62"/>
      <c r="BE49" s="66"/>
      <c r="BF49" s="66"/>
      <c r="BG49" s="67"/>
      <c r="BH49" s="62"/>
      <c r="BI49" s="66"/>
      <c r="BJ49" s="68"/>
      <c r="BK49" s="66"/>
      <c r="BL49" s="66"/>
      <c r="BM49" s="62"/>
      <c r="BN49" s="69"/>
      <c r="BO49" s="204"/>
      <c r="BP49" s="180" t="s">
        <v>3126</v>
      </c>
    </row>
    <row r="50" spans="2:68" s="1" customFormat="1" ht="180" x14ac:dyDescent="0.25">
      <c r="B50" s="81" t="s">
        <v>3010</v>
      </c>
      <c r="C50" s="54" t="s">
        <v>3011</v>
      </c>
      <c r="D50" s="27" t="s">
        <v>72</v>
      </c>
      <c r="E50" s="27" t="s">
        <v>201</v>
      </c>
      <c r="F50" s="324" t="s">
        <v>3177</v>
      </c>
      <c r="G50" s="93" t="s">
        <v>3178</v>
      </c>
      <c r="H50" s="27" t="s">
        <v>76</v>
      </c>
      <c r="I50" s="94" t="s">
        <v>3179</v>
      </c>
      <c r="J50" s="167" t="s">
        <v>78</v>
      </c>
      <c r="K50" s="2"/>
      <c r="L50" s="2"/>
      <c r="M50" s="370"/>
      <c r="N50" s="370"/>
      <c r="O50" s="353"/>
      <c r="P50" s="289"/>
      <c r="Q50" s="2"/>
      <c r="R50" s="2"/>
      <c r="S50" s="33" t="s">
        <v>90</v>
      </c>
      <c r="T50" s="33"/>
      <c r="U50" s="33"/>
      <c r="V50" s="33"/>
      <c r="W50" s="33"/>
      <c r="X50" s="33"/>
      <c r="Y50" s="132"/>
      <c r="Z50" s="33" t="s">
        <v>137</v>
      </c>
      <c r="AA50" s="32"/>
      <c r="AB50" s="63"/>
      <c r="AC50" s="28"/>
      <c r="AD50" s="4"/>
      <c r="AE50" s="63"/>
      <c r="AF50" s="28"/>
      <c r="AG50" s="4"/>
      <c r="AH50" s="62"/>
      <c r="AI50" s="27"/>
      <c r="AJ50" s="27"/>
      <c r="AK50" s="27"/>
      <c r="AL50" s="62"/>
      <c r="AM50" s="27"/>
      <c r="AN50" s="27"/>
      <c r="AO50" s="27"/>
      <c r="AP50" s="62"/>
      <c r="AQ50" s="4"/>
      <c r="AR50" s="4"/>
      <c r="AS50" s="62"/>
      <c r="AT50" s="64"/>
      <c r="AU50" s="62"/>
      <c r="AV50" s="65"/>
      <c r="AW50" s="66"/>
      <c r="AX50" s="67"/>
      <c r="AY50" s="62"/>
      <c r="AZ50" s="66"/>
      <c r="BA50" s="66"/>
      <c r="BB50" s="66"/>
      <c r="BC50" s="27"/>
      <c r="BD50" s="62"/>
      <c r="BE50" s="66"/>
      <c r="BF50" s="66"/>
      <c r="BG50" s="67"/>
      <c r="BH50" s="62"/>
      <c r="BI50" s="66"/>
      <c r="BJ50" s="68"/>
      <c r="BK50" s="66"/>
      <c r="BL50" s="66"/>
      <c r="BM50" s="62"/>
      <c r="BN50" s="69"/>
      <c r="BO50" s="204"/>
      <c r="BP50" s="180" t="s">
        <v>3180</v>
      </c>
    </row>
    <row r="51" spans="2:68" s="1" customFormat="1" ht="30" x14ac:dyDescent="0.25">
      <c r="B51" s="81" t="s">
        <v>3010</v>
      </c>
      <c r="C51" s="54" t="s">
        <v>3181</v>
      </c>
      <c r="D51" s="27" t="s">
        <v>85</v>
      </c>
      <c r="E51" s="27" t="s">
        <v>201</v>
      </c>
      <c r="F51" s="324" t="s">
        <v>3182</v>
      </c>
      <c r="G51" s="93" t="s">
        <v>3183</v>
      </c>
      <c r="H51" s="27" t="s">
        <v>76</v>
      </c>
      <c r="I51" s="94" t="s">
        <v>3184</v>
      </c>
      <c r="J51" s="167" t="s">
        <v>78</v>
      </c>
      <c r="K51" s="2"/>
      <c r="L51" s="2"/>
      <c r="M51" s="370"/>
      <c r="N51" s="370"/>
      <c r="O51" s="353"/>
      <c r="P51" s="289"/>
      <c r="Q51" s="2"/>
      <c r="R51" s="2"/>
      <c r="S51" s="33" t="s">
        <v>90</v>
      </c>
      <c r="T51" s="33"/>
      <c r="U51" s="33"/>
      <c r="V51" s="33"/>
      <c r="W51" s="33"/>
      <c r="X51" s="33"/>
      <c r="Y51" s="132"/>
      <c r="Z51" s="33" t="s">
        <v>137</v>
      </c>
      <c r="AA51" s="32"/>
      <c r="AB51" s="63"/>
      <c r="AC51" s="28"/>
      <c r="AD51" s="4"/>
      <c r="AE51" s="63"/>
      <c r="AF51" s="28"/>
      <c r="AG51" s="4"/>
      <c r="AH51" s="62"/>
      <c r="AI51" s="27"/>
      <c r="AJ51" s="27"/>
      <c r="AK51" s="27"/>
      <c r="AL51" s="62"/>
      <c r="AM51" s="27"/>
      <c r="AN51" s="27"/>
      <c r="AO51" s="27"/>
      <c r="AP51" s="62"/>
      <c r="AQ51" s="4"/>
      <c r="AR51" s="4"/>
      <c r="AS51" s="62"/>
      <c r="AT51" s="64"/>
      <c r="AU51" s="62"/>
      <c r="AV51" s="65"/>
      <c r="AW51" s="66"/>
      <c r="AX51" s="67"/>
      <c r="AY51" s="62"/>
      <c r="AZ51" s="66"/>
      <c r="BA51" s="66"/>
      <c r="BB51" s="66"/>
      <c r="BC51" s="27"/>
      <c r="BD51" s="62"/>
      <c r="BE51" s="66"/>
      <c r="BF51" s="66"/>
      <c r="BG51" s="67"/>
      <c r="BH51" s="62"/>
      <c r="BI51" s="66"/>
      <c r="BJ51" s="68"/>
      <c r="BK51" s="66"/>
      <c r="BL51" s="66"/>
      <c r="BM51" s="62"/>
      <c r="BN51" s="69"/>
      <c r="BO51" s="62"/>
      <c r="BP51" s="187"/>
    </row>
    <row r="52" spans="2:68" s="1" customFormat="1" ht="30" x14ac:dyDescent="0.25">
      <c r="B52" s="81" t="s">
        <v>3010</v>
      </c>
      <c r="C52" s="81" t="s">
        <v>3048</v>
      </c>
      <c r="D52" s="27" t="s">
        <v>72</v>
      </c>
      <c r="E52" s="27" t="s">
        <v>93</v>
      </c>
      <c r="F52" s="92" t="s">
        <v>3185</v>
      </c>
      <c r="G52" s="93"/>
      <c r="H52" s="27" t="s">
        <v>96</v>
      </c>
      <c r="I52" s="94"/>
      <c r="J52" s="167" t="s">
        <v>78</v>
      </c>
      <c r="K52" s="2"/>
      <c r="L52" s="2"/>
      <c r="M52" s="370"/>
      <c r="N52" s="370"/>
      <c r="O52" s="353"/>
      <c r="P52" s="289"/>
      <c r="Q52" s="2"/>
      <c r="R52" s="2"/>
      <c r="S52" s="33" t="s">
        <v>90</v>
      </c>
      <c r="T52" s="33" t="s">
        <v>80</v>
      </c>
      <c r="U52" s="33" t="s">
        <v>82</v>
      </c>
      <c r="V52" s="33" t="s">
        <v>136</v>
      </c>
      <c r="W52" s="33" t="s">
        <v>78</v>
      </c>
      <c r="X52" s="33" t="s">
        <v>78</v>
      </c>
      <c r="Y52" s="132"/>
      <c r="Z52" s="33" t="s">
        <v>137</v>
      </c>
      <c r="AA52" s="32"/>
      <c r="AB52" s="63"/>
      <c r="AC52" s="28"/>
      <c r="AD52" s="4"/>
      <c r="AE52" s="63"/>
      <c r="AF52" s="28"/>
      <c r="AG52" s="4"/>
      <c r="AH52" s="62"/>
      <c r="AI52" s="27"/>
      <c r="AJ52" s="27"/>
      <c r="AK52" s="27"/>
      <c r="AL52" s="62"/>
      <c r="AM52" s="27"/>
      <c r="AN52" s="27"/>
      <c r="AO52" s="27"/>
      <c r="AP52" s="62"/>
      <c r="AQ52" s="4"/>
      <c r="AR52" s="4"/>
      <c r="AS52" s="62"/>
      <c r="AT52" s="64"/>
      <c r="AU52" s="62"/>
      <c r="AV52" s="65"/>
      <c r="AW52" s="66"/>
      <c r="AX52" s="67"/>
      <c r="AY52" s="62"/>
      <c r="AZ52" s="66"/>
      <c r="BA52" s="66"/>
      <c r="BB52" s="66"/>
      <c r="BC52" s="27"/>
      <c r="BD52" s="62"/>
      <c r="BE52" s="66"/>
      <c r="BF52" s="66"/>
      <c r="BG52" s="67"/>
      <c r="BH52" s="62"/>
      <c r="BI52" s="66"/>
      <c r="BJ52" s="68"/>
      <c r="BK52" s="66"/>
      <c r="BL52" s="66"/>
      <c r="BM52" s="62"/>
      <c r="BN52" s="69"/>
      <c r="BO52" s="62"/>
      <c r="BP52" s="32"/>
    </row>
    <row r="53" spans="2:68" s="1" customFormat="1" ht="30" x14ac:dyDescent="0.25">
      <c r="B53" s="81" t="s">
        <v>3010</v>
      </c>
      <c r="C53" s="54" t="s">
        <v>3051</v>
      </c>
      <c r="D53" s="27" t="s">
        <v>72</v>
      </c>
      <c r="E53" s="27" t="s">
        <v>201</v>
      </c>
      <c r="F53" s="93" t="s">
        <v>3186</v>
      </c>
      <c r="G53" s="93" t="s">
        <v>3187</v>
      </c>
      <c r="H53" s="27" t="s">
        <v>114</v>
      </c>
      <c r="I53" s="94" t="s">
        <v>3188</v>
      </c>
      <c r="J53" s="167" t="s">
        <v>78</v>
      </c>
      <c r="K53" s="2"/>
      <c r="L53" s="2"/>
      <c r="M53" s="370"/>
      <c r="N53" s="370"/>
      <c r="O53" s="353"/>
      <c r="P53" s="289"/>
      <c r="Q53" s="2"/>
      <c r="R53" s="2"/>
      <c r="S53" s="33" t="s">
        <v>90</v>
      </c>
      <c r="T53" s="33"/>
      <c r="U53" s="33"/>
      <c r="V53" s="33"/>
      <c r="W53" s="33" t="s">
        <v>78</v>
      </c>
      <c r="X53" s="33" t="s">
        <v>78</v>
      </c>
      <c r="Y53" s="132"/>
      <c r="Z53" s="33" t="s">
        <v>137</v>
      </c>
      <c r="AA53" s="32"/>
      <c r="AB53" s="63"/>
      <c r="AC53" s="28"/>
      <c r="AD53" s="4"/>
      <c r="AE53" s="63"/>
      <c r="AF53" s="28"/>
      <c r="AG53" s="4"/>
      <c r="AH53" s="62"/>
      <c r="AI53" s="27"/>
      <c r="AJ53" s="27"/>
      <c r="AK53" s="27"/>
      <c r="AL53" s="62"/>
      <c r="AM53" s="27"/>
      <c r="AN53" s="27"/>
      <c r="AO53" s="27"/>
      <c r="AP53" s="62"/>
      <c r="AQ53" s="4"/>
      <c r="AR53" s="4"/>
      <c r="AS53" s="62"/>
      <c r="AT53" s="64"/>
      <c r="AU53" s="62"/>
      <c r="AV53" s="65"/>
      <c r="AW53" s="66"/>
      <c r="AX53" s="67"/>
      <c r="AY53" s="62"/>
      <c r="AZ53" s="66"/>
      <c r="BA53" s="66"/>
      <c r="BB53" s="66"/>
      <c r="BC53" s="27"/>
      <c r="BD53" s="62"/>
      <c r="BE53" s="66"/>
      <c r="BF53" s="66"/>
      <c r="BG53" s="67"/>
      <c r="BH53" s="62"/>
      <c r="BI53" s="66"/>
      <c r="BJ53" s="68"/>
      <c r="BK53" s="66"/>
      <c r="BL53" s="66"/>
      <c r="BM53" s="62"/>
      <c r="BN53" s="69"/>
      <c r="BO53" s="62"/>
      <c r="BP53" s="32"/>
    </row>
    <row r="54" spans="2:68" s="1" customFormat="1" ht="30" x14ac:dyDescent="0.25">
      <c r="B54" s="81" t="s">
        <v>3010</v>
      </c>
      <c r="C54" s="54" t="s">
        <v>3037</v>
      </c>
      <c r="D54" s="27" t="s">
        <v>72</v>
      </c>
      <c r="E54" s="27" t="s">
        <v>201</v>
      </c>
      <c r="F54" s="93" t="s">
        <v>3189</v>
      </c>
      <c r="G54" s="93" t="s">
        <v>3190</v>
      </c>
      <c r="H54" s="27" t="s">
        <v>114</v>
      </c>
      <c r="I54" s="94" t="s">
        <v>3191</v>
      </c>
      <c r="J54" s="167" t="s">
        <v>78</v>
      </c>
      <c r="K54" s="2"/>
      <c r="L54" s="2"/>
      <c r="M54" s="370"/>
      <c r="N54" s="370"/>
      <c r="O54" s="353"/>
      <c r="P54" s="289"/>
      <c r="Q54" s="2"/>
      <c r="R54" s="2"/>
      <c r="S54" s="33" t="s">
        <v>90</v>
      </c>
      <c r="T54" s="33"/>
      <c r="U54" s="33"/>
      <c r="V54" s="33"/>
      <c r="W54" s="33" t="s">
        <v>78</v>
      </c>
      <c r="X54" s="33" t="s">
        <v>78</v>
      </c>
      <c r="Y54" s="132"/>
      <c r="Z54" s="33" t="s">
        <v>137</v>
      </c>
      <c r="AA54" s="32"/>
      <c r="AB54" s="63"/>
      <c r="AC54" s="28"/>
      <c r="AD54" s="4"/>
      <c r="AE54" s="63"/>
      <c r="AF54" s="28"/>
      <c r="AG54" s="4"/>
      <c r="AH54" s="62"/>
      <c r="AI54" s="27"/>
      <c r="AJ54" s="27"/>
      <c r="AK54" s="27"/>
      <c r="AL54" s="62"/>
      <c r="AM54" s="27"/>
      <c r="AN54" s="27"/>
      <c r="AO54" s="27"/>
      <c r="AP54" s="62"/>
      <c r="AQ54" s="4"/>
      <c r="AR54" s="4"/>
      <c r="AS54" s="62"/>
      <c r="AT54" s="64"/>
      <c r="AU54" s="62"/>
      <c r="AV54" s="65"/>
      <c r="AW54" s="66"/>
      <c r="AX54" s="67"/>
      <c r="AY54" s="62"/>
      <c r="AZ54" s="66"/>
      <c r="BA54" s="66"/>
      <c r="BB54" s="66"/>
      <c r="BC54" s="27"/>
      <c r="BD54" s="62"/>
      <c r="BE54" s="66"/>
      <c r="BF54" s="66"/>
      <c r="BG54" s="67"/>
      <c r="BH54" s="62"/>
      <c r="BI54" s="66"/>
      <c r="BJ54" s="68"/>
      <c r="BK54" s="66"/>
      <c r="BL54" s="66"/>
      <c r="BM54" s="62"/>
      <c r="BN54" s="69"/>
      <c r="BO54" s="62"/>
      <c r="BP54" s="32"/>
    </row>
    <row r="55" spans="2:68" s="1" customFormat="1" ht="30" x14ac:dyDescent="0.25">
      <c r="B55" s="81" t="s">
        <v>3010</v>
      </c>
      <c r="C55" s="54" t="s">
        <v>3027</v>
      </c>
      <c r="D55" s="27" t="s">
        <v>72</v>
      </c>
      <c r="E55" s="27" t="s">
        <v>201</v>
      </c>
      <c r="F55" s="93" t="s">
        <v>3192</v>
      </c>
      <c r="G55" s="93" t="s">
        <v>3193</v>
      </c>
      <c r="H55" s="27" t="s">
        <v>114</v>
      </c>
      <c r="I55" s="94" t="s">
        <v>3194</v>
      </c>
      <c r="J55" s="167" t="s">
        <v>78</v>
      </c>
      <c r="K55" s="2"/>
      <c r="L55" s="2"/>
      <c r="M55" s="370"/>
      <c r="N55" s="370"/>
      <c r="O55" s="353"/>
      <c r="P55" s="289"/>
      <c r="Q55" s="2"/>
      <c r="R55" s="2"/>
      <c r="S55" s="33" t="s">
        <v>90</v>
      </c>
      <c r="T55" s="33"/>
      <c r="U55" s="33"/>
      <c r="V55" s="33"/>
      <c r="W55" s="33" t="s">
        <v>78</v>
      </c>
      <c r="X55" s="33" t="s">
        <v>78</v>
      </c>
      <c r="Y55" s="132"/>
      <c r="Z55" s="33" t="s">
        <v>137</v>
      </c>
      <c r="AA55" s="32"/>
      <c r="AB55" s="63"/>
      <c r="AC55" s="28"/>
      <c r="AD55" s="4"/>
      <c r="AE55" s="63"/>
      <c r="AF55" s="28"/>
      <c r="AG55" s="4"/>
      <c r="AH55" s="62"/>
      <c r="AI55" s="27"/>
      <c r="AJ55" s="27"/>
      <c r="AK55" s="27"/>
      <c r="AL55" s="62"/>
      <c r="AM55" s="27"/>
      <c r="AN55" s="27"/>
      <c r="AO55" s="27"/>
      <c r="AP55" s="62"/>
      <c r="AQ55" s="4"/>
      <c r="AR55" s="4"/>
      <c r="AS55" s="62"/>
      <c r="AT55" s="64"/>
      <c r="AU55" s="62"/>
      <c r="AV55" s="65"/>
      <c r="AW55" s="66"/>
      <c r="AX55" s="67"/>
      <c r="AY55" s="62"/>
      <c r="AZ55" s="66"/>
      <c r="BA55" s="66"/>
      <c r="BB55" s="66"/>
      <c r="BC55" s="27"/>
      <c r="BD55" s="62"/>
      <c r="BE55" s="66"/>
      <c r="BF55" s="66"/>
      <c r="BG55" s="67"/>
      <c r="BH55" s="62"/>
      <c r="BI55" s="66"/>
      <c r="BJ55" s="68"/>
      <c r="BK55" s="66"/>
      <c r="BL55" s="66"/>
      <c r="BM55" s="62"/>
      <c r="BN55" s="69"/>
      <c r="BO55" s="62"/>
      <c r="BP55" s="32"/>
    </row>
    <row r="56" spans="2:68" s="1" customFormat="1" ht="30" x14ac:dyDescent="0.25">
      <c r="B56" s="81" t="s">
        <v>3010</v>
      </c>
      <c r="C56" s="54" t="s">
        <v>3195</v>
      </c>
      <c r="D56" s="27" t="s">
        <v>72</v>
      </c>
      <c r="E56" s="27" t="s">
        <v>201</v>
      </c>
      <c r="F56" s="93" t="s">
        <v>3196</v>
      </c>
      <c r="G56" s="93" t="s">
        <v>3197</v>
      </c>
      <c r="H56" s="27" t="s">
        <v>114</v>
      </c>
      <c r="I56" s="94" t="s">
        <v>514</v>
      </c>
      <c r="J56" s="167" t="s">
        <v>78</v>
      </c>
      <c r="K56" s="2"/>
      <c r="L56" s="2"/>
      <c r="M56" s="370"/>
      <c r="N56" s="370"/>
      <c r="O56" s="353"/>
      <c r="P56" s="289"/>
      <c r="Q56" s="2"/>
      <c r="R56" s="2"/>
      <c r="S56" s="33" t="s">
        <v>90</v>
      </c>
      <c r="T56" s="33"/>
      <c r="U56" s="33"/>
      <c r="V56" s="33"/>
      <c r="W56" s="33" t="s">
        <v>78</v>
      </c>
      <c r="X56" s="33" t="s">
        <v>78</v>
      </c>
      <c r="Y56" s="132"/>
      <c r="Z56" s="33" t="s">
        <v>137</v>
      </c>
      <c r="AA56" s="32"/>
      <c r="AB56" s="63"/>
      <c r="AC56" s="28"/>
      <c r="AD56" s="4"/>
      <c r="AE56" s="63"/>
      <c r="AF56" s="28"/>
      <c r="AG56" s="4"/>
      <c r="AH56" s="62"/>
      <c r="AI56" s="27"/>
      <c r="AJ56" s="27"/>
      <c r="AK56" s="27"/>
      <c r="AL56" s="62"/>
      <c r="AM56" s="27"/>
      <c r="AN56" s="27"/>
      <c r="AO56" s="27"/>
      <c r="AP56" s="62"/>
      <c r="AQ56" s="4"/>
      <c r="AR56" s="4"/>
      <c r="AS56" s="62"/>
      <c r="AT56" s="64"/>
      <c r="AU56" s="62"/>
      <c r="AV56" s="65"/>
      <c r="AW56" s="66"/>
      <c r="AX56" s="67"/>
      <c r="AY56" s="62"/>
      <c r="AZ56" s="66"/>
      <c r="BA56" s="66"/>
      <c r="BB56" s="66"/>
      <c r="BC56" s="27"/>
      <c r="BD56" s="62"/>
      <c r="BE56" s="66"/>
      <c r="BF56" s="66"/>
      <c r="BG56" s="67"/>
      <c r="BH56" s="62"/>
      <c r="BI56" s="66"/>
      <c r="BJ56" s="68"/>
      <c r="BK56" s="66"/>
      <c r="BL56" s="66"/>
      <c r="BM56" s="62"/>
      <c r="BN56" s="69"/>
      <c r="BO56" s="62"/>
      <c r="BP56" s="32"/>
    </row>
    <row r="57" spans="2:68" s="1" customFormat="1" ht="30" x14ac:dyDescent="0.25">
      <c r="B57" s="81" t="s">
        <v>3010</v>
      </c>
      <c r="C57" s="54" t="s">
        <v>3037</v>
      </c>
      <c r="D57" s="27" t="s">
        <v>72</v>
      </c>
      <c r="E57" s="27" t="s">
        <v>201</v>
      </c>
      <c r="F57" s="93" t="s">
        <v>3189</v>
      </c>
      <c r="G57" s="93" t="s">
        <v>3190</v>
      </c>
      <c r="H57" s="27" t="s">
        <v>114</v>
      </c>
      <c r="I57" s="94" t="s">
        <v>3198</v>
      </c>
      <c r="J57" s="167" t="s">
        <v>78</v>
      </c>
      <c r="K57" s="2"/>
      <c r="L57" s="2"/>
      <c r="M57" s="370"/>
      <c r="N57" s="370"/>
      <c r="O57" s="353"/>
      <c r="P57" s="289"/>
      <c r="Q57" s="2"/>
      <c r="R57" s="2"/>
      <c r="S57" s="33" t="s">
        <v>90</v>
      </c>
      <c r="T57" s="33"/>
      <c r="U57" s="33"/>
      <c r="V57" s="33"/>
      <c r="W57" s="33" t="s">
        <v>78</v>
      </c>
      <c r="X57" s="33" t="s">
        <v>78</v>
      </c>
      <c r="Y57" s="132"/>
      <c r="Z57" s="33" t="s">
        <v>137</v>
      </c>
      <c r="AA57" s="32"/>
      <c r="AB57" s="63"/>
      <c r="AC57" s="28"/>
      <c r="AD57" s="4"/>
      <c r="AE57" s="63"/>
      <c r="AF57" s="28"/>
      <c r="AG57" s="4"/>
      <c r="AH57" s="62"/>
      <c r="AI57" s="27"/>
      <c r="AJ57" s="27"/>
      <c r="AK57" s="27"/>
      <c r="AL57" s="62"/>
      <c r="AM57" s="27"/>
      <c r="AN57" s="27"/>
      <c r="AO57" s="27"/>
      <c r="AP57" s="62"/>
      <c r="AQ57" s="4"/>
      <c r="AR57" s="4"/>
      <c r="AS57" s="62"/>
      <c r="AT57" s="64"/>
      <c r="AU57" s="62"/>
      <c r="AV57" s="65"/>
      <c r="AW57" s="66"/>
      <c r="AX57" s="67"/>
      <c r="AY57" s="62"/>
      <c r="AZ57" s="66"/>
      <c r="BA57" s="66"/>
      <c r="BB57" s="66"/>
      <c r="BC57" s="27"/>
      <c r="BD57" s="62"/>
      <c r="BE57" s="66"/>
      <c r="BF57" s="66"/>
      <c r="BG57" s="67"/>
      <c r="BH57" s="62"/>
      <c r="BI57" s="66"/>
      <c r="BJ57" s="68"/>
      <c r="BK57" s="66"/>
      <c r="BL57" s="66"/>
      <c r="BM57" s="62"/>
      <c r="BN57" s="69"/>
      <c r="BO57" s="62"/>
      <c r="BP57" s="32"/>
    </row>
    <row r="58" spans="2:68" s="1" customFormat="1" ht="30" x14ac:dyDescent="0.25">
      <c r="B58" s="81" t="s">
        <v>3010</v>
      </c>
      <c r="C58" s="54" t="s">
        <v>3093</v>
      </c>
      <c r="D58" s="27" t="s">
        <v>72</v>
      </c>
      <c r="E58" s="27" t="s">
        <v>201</v>
      </c>
      <c r="F58" s="93" t="s">
        <v>3199</v>
      </c>
      <c r="G58" s="93" t="s">
        <v>3200</v>
      </c>
      <c r="H58" s="27" t="s">
        <v>114</v>
      </c>
      <c r="I58" s="94" t="s">
        <v>3201</v>
      </c>
      <c r="J58" s="167" t="s">
        <v>78</v>
      </c>
      <c r="K58" s="2"/>
      <c r="L58" s="2"/>
      <c r="M58" s="370"/>
      <c r="N58" s="370"/>
      <c r="O58" s="353"/>
      <c r="P58" s="289"/>
      <c r="Q58" s="2"/>
      <c r="R58" s="2"/>
      <c r="S58" s="33" t="s">
        <v>90</v>
      </c>
      <c r="T58" s="33"/>
      <c r="U58" s="33"/>
      <c r="V58" s="33"/>
      <c r="W58" s="33" t="s">
        <v>78</v>
      </c>
      <c r="X58" s="33" t="s">
        <v>78</v>
      </c>
      <c r="Y58" s="132"/>
      <c r="Z58" s="33" t="s">
        <v>137</v>
      </c>
      <c r="AA58" s="32"/>
      <c r="AB58" s="63"/>
      <c r="AC58" s="28"/>
      <c r="AD58" s="4"/>
      <c r="AE58" s="63"/>
      <c r="AF58" s="28"/>
      <c r="AG58" s="4"/>
      <c r="AH58" s="62"/>
      <c r="AI58" s="27"/>
      <c r="AJ58" s="27"/>
      <c r="AK58" s="27"/>
      <c r="AL58" s="62"/>
      <c r="AM58" s="27"/>
      <c r="AN58" s="27"/>
      <c r="AO58" s="27"/>
      <c r="AP58" s="62"/>
      <c r="AQ58" s="4"/>
      <c r="AR58" s="4"/>
      <c r="AS58" s="62"/>
      <c r="AT58" s="64"/>
      <c r="AU58" s="62"/>
      <c r="AV58" s="65"/>
      <c r="AW58" s="66"/>
      <c r="AX58" s="67"/>
      <c r="AY58" s="62"/>
      <c r="AZ58" s="66"/>
      <c r="BA58" s="66"/>
      <c r="BB58" s="66"/>
      <c r="BC58" s="27"/>
      <c r="BD58" s="62"/>
      <c r="BE58" s="66"/>
      <c r="BF58" s="66"/>
      <c r="BG58" s="67"/>
      <c r="BH58" s="62"/>
      <c r="BI58" s="66"/>
      <c r="BJ58" s="68"/>
      <c r="BK58" s="66"/>
      <c r="BL58" s="66"/>
      <c r="BM58" s="62"/>
      <c r="BN58" s="69"/>
      <c r="BO58" s="62"/>
      <c r="BP58" s="32"/>
    </row>
    <row r="59" spans="2:68" s="1" customFormat="1" ht="30" x14ac:dyDescent="0.25">
      <c r="B59" s="81" t="s">
        <v>3010</v>
      </c>
      <c r="C59" s="54" t="s">
        <v>3032</v>
      </c>
      <c r="D59" s="27" t="s">
        <v>72</v>
      </c>
      <c r="E59" s="27" t="s">
        <v>201</v>
      </c>
      <c r="F59" s="93" t="s">
        <v>3202</v>
      </c>
      <c r="G59" s="93" t="s">
        <v>3203</v>
      </c>
      <c r="H59" s="27" t="s">
        <v>114</v>
      </c>
      <c r="I59" s="94" t="s">
        <v>3204</v>
      </c>
      <c r="J59" s="167" t="s">
        <v>78</v>
      </c>
      <c r="K59" s="2"/>
      <c r="L59" s="2"/>
      <c r="M59" s="370"/>
      <c r="N59" s="370"/>
      <c r="O59" s="353"/>
      <c r="P59" s="289"/>
      <c r="Q59" s="2"/>
      <c r="R59" s="2"/>
      <c r="S59" s="33" t="s">
        <v>90</v>
      </c>
      <c r="T59" s="33"/>
      <c r="U59" s="33"/>
      <c r="V59" s="33"/>
      <c r="W59" s="33" t="s">
        <v>78</v>
      </c>
      <c r="X59" s="33" t="s">
        <v>78</v>
      </c>
      <c r="Y59" s="132"/>
      <c r="Z59" s="33" t="s">
        <v>137</v>
      </c>
      <c r="AA59" s="32"/>
      <c r="AB59" s="63"/>
      <c r="AC59" s="28"/>
      <c r="AD59" s="4"/>
      <c r="AE59" s="63"/>
      <c r="AF59" s="28"/>
      <c r="AG59" s="4"/>
      <c r="AH59" s="62"/>
      <c r="AI59" s="27"/>
      <c r="AJ59" s="27"/>
      <c r="AK59" s="27"/>
      <c r="AL59" s="62"/>
      <c r="AM59" s="27"/>
      <c r="AN59" s="27"/>
      <c r="AO59" s="27"/>
      <c r="AP59" s="62"/>
      <c r="AQ59" s="4"/>
      <c r="AR59" s="4"/>
      <c r="AS59" s="62"/>
      <c r="AT59" s="64"/>
      <c r="AU59" s="62"/>
      <c r="AV59" s="65"/>
      <c r="AW59" s="66"/>
      <c r="AX59" s="67"/>
      <c r="AY59" s="62"/>
      <c r="AZ59" s="66"/>
      <c r="BA59" s="66"/>
      <c r="BB59" s="66"/>
      <c r="BC59" s="27"/>
      <c r="BD59" s="62"/>
      <c r="BE59" s="66"/>
      <c r="BF59" s="66"/>
      <c r="BG59" s="67"/>
      <c r="BH59" s="62"/>
      <c r="BI59" s="66"/>
      <c r="BJ59" s="68"/>
      <c r="BK59" s="66"/>
      <c r="BL59" s="66"/>
      <c r="BM59" s="62"/>
      <c r="BN59" s="69"/>
      <c r="BO59" s="62"/>
      <c r="BP59" s="32"/>
    </row>
    <row r="60" spans="2:68" s="1" customFormat="1" ht="30" x14ac:dyDescent="0.25">
      <c r="B60" s="81" t="s">
        <v>3010</v>
      </c>
      <c r="C60" s="54" t="s">
        <v>3051</v>
      </c>
      <c r="D60" s="27" t="s">
        <v>72</v>
      </c>
      <c r="E60" s="27" t="s">
        <v>201</v>
      </c>
      <c r="F60" s="93" t="s">
        <v>3205</v>
      </c>
      <c r="G60" s="93" t="s">
        <v>3206</v>
      </c>
      <c r="H60" s="27" t="s">
        <v>114</v>
      </c>
      <c r="I60" s="94" t="s">
        <v>3207</v>
      </c>
      <c r="J60" s="167" t="s">
        <v>78</v>
      </c>
      <c r="K60" s="2"/>
      <c r="L60" s="2"/>
      <c r="M60" s="370"/>
      <c r="N60" s="370"/>
      <c r="O60" s="353"/>
      <c r="P60" s="289"/>
      <c r="Q60" s="2"/>
      <c r="R60" s="2"/>
      <c r="S60" s="33" t="s">
        <v>90</v>
      </c>
      <c r="T60" s="33"/>
      <c r="U60" s="33"/>
      <c r="V60" s="33"/>
      <c r="W60" s="33" t="s">
        <v>78</v>
      </c>
      <c r="X60" s="33" t="s">
        <v>78</v>
      </c>
      <c r="Y60" s="132"/>
      <c r="Z60" s="33" t="s">
        <v>137</v>
      </c>
      <c r="AA60" s="32"/>
      <c r="AB60" s="63"/>
      <c r="AC60" s="28"/>
      <c r="AD60" s="4"/>
      <c r="AE60" s="63"/>
      <c r="AF60" s="28"/>
      <c r="AG60" s="4"/>
      <c r="AH60" s="62"/>
      <c r="AI60" s="27"/>
      <c r="AJ60" s="27"/>
      <c r="AK60" s="27"/>
      <c r="AL60" s="62"/>
      <c r="AM60" s="27"/>
      <c r="AN60" s="27"/>
      <c r="AO60" s="27"/>
      <c r="AP60" s="62"/>
      <c r="AQ60" s="4"/>
      <c r="AR60" s="4"/>
      <c r="AS60" s="62"/>
      <c r="AT60" s="64"/>
      <c r="AU60" s="62"/>
      <c r="AV60" s="65"/>
      <c r="AW60" s="66"/>
      <c r="AX60" s="67"/>
      <c r="AY60" s="62"/>
      <c r="AZ60" s="66"/>
      <c r="BA60" s="66"/>
      <c r="BB60" s="66"/>
      <c r="BC60" s="27"/>
      <c r="BD60" s="62"/>
      <c r="BE60" s="66"/>
      <c r="BF60" s="66"/>
      <c r="BG60" s="67"/>
      <c r="BH60" s="62"/>
      <c r="BI60" s="66"/>
      <c r="BJ60" s="68"/>
      <c r="BK60" s="66"/>
      <c r="BL60" s="66"/>
      <c r="BM60" s="62"/>
      <c r="BN60" s="69"/>
      <c r="BO60" s="62"/>
      <c r="BP60" s="32"/>
    </row>
    <row r="61" spans="2:68" s="1" customFormat="1" ht="30" x14ac:dyDescent="0.25">
      <c r="B61" s="81" t="s">
        <v>3010</v>
      </c>
      <c r="C61" s="54" t="s">
        <v>3032</v>
      </c>
      <c r="D61" s="27" t="s">
        <v>72</v>
      </c>
      <c r="E61" s="27" t="s">
        <v>201</v>
      </c>
      <c r="F61" s="93" t="s">
        <v>3208</v>
      </c>
      <c r="G61" s="93" t="s">
        <v>3209</v>
      </c>
      <c r="H61" s="27" t="s">
        <v>114</v>
      </c>
      <c r="I61" s="94" t="s">
        <v>3210</v>
      </c>
      <c r="J61" s="167" t="s">
        <v>78</v>
      </c>
      <c r="K61" s="2"/>
      <c r="L61" s="2"/>
      <c r="M61" s="370"/>
      <c r="N61" s="370"/>
      <c r="O61" s="353"/>
      <c r="P61" s="289"/>
      <c r="Q61" s="2"/>
      <c r="R61" s="2"/>
      <c r="S61" s="33" t="s">
        <v>90</v>
      </c>
      <c r="T61" s="33"/>
      <c r="U61" s="33"/>
      <c r="V61" s="33"/>
      <c r="W61" s="33" t="s">
        <v>78</v>
      </c>
      <c r="X61" s="33" t="s">
        <v>78</v>
      </c>
      <c r="Y61" s="132"/>
      <c r="Z61" s="33" t="s">
        <v>137</v>
      </c>
      <c r="AA61" s="32"/>
      <c r="AB61" s="63"/>
      <c r="AC61" s="28"/>
      <c r="AD61" s="4"/>
      <c r="AE61" s="63"/>
      <c r="AF61" s="28"/>
      <c r="AG61" s="4"/>
      <c r="AH61" s="62"/>
      <c r="AI61" s="27"/>
      <c r="AJ61" s="27"/>
      <c r="AK61" s="27"/>
      <c r="AL61" s="62"/>
      <c r="AM61" s="27"/>
      <c r="AN61" s="27"/>
      <c r="AO61" s="27"/>
      <c r="AP61" s="62"/>
      <c r="AQ61" s="4"/>
      <c r="AR61" s="4"/>
      <c r="AS61" s="62"/>
      <c r="AT61" s="64"/>
      <c r="AU61" s="62"/>
      <c r="AV61" s="65"/>
      <c r="AW61" s="66"/>
      <c r="AX61" s="67"/>
      <c r="AY61" s="62"/>
      <c r="AZ61" s="66"/>
      <c r="BA61" s="66"/>
      <c r="BB61" s="66"/>
      <c r="BC61" s="27"/>
      <c r="BD61" s="62"/>
      <c r="BE61" s="66"/>
      <c r="BF61" s="66"/>
      <c r="BG61" s="67"/>
      <c r="BH61" s="62"/>
      <c r="BI61" s="66"/>
      <c r="BJ61" s="68"/>
      <c r="BK61" s="66"/>
      <c r="BL61" s="66"/>
      <c r="BM61" s="62"/>
      <c r="BN61" s="69"/>
      <c r="BO61" s="62"/>
      <c r="BP61" s="32"/>
    </row>
    <row r="62" spans="2:68" s="1" customFormat="1" ht="30" x14ac:dyDescent="0.25">
      <c r="B62" s="81" t="s">
        <v>3010</v>
      </c>
      <c r="C62" s="54" t="s">
        <v>3211</v>
      </c>
      <c r="D62" s="27" t="s">
        <v>72</v>
      </c>
      <c r="E62" s="27" t="s">
        <v>201</v>
      </c>
      <c r="F62" s="93" t="s">
        <v>3212</v>
      </c>
      <c r="G62" s="93" t="s">
        <v>3213</v>
      </c>
      <c r="H62" s="27" t="s">
        <v>114</v>
      </c>
      <c r="I62" s="94" t="s">
        <v>3214</v>
      </c>
      <c r="J62" s="167" t="s">
        <v>78</v>
      </c>
      <c r="K62" s="2"/>
      <c r="L62" s="2"/>
      <c r="M62" s="370"/>
      <c r="N62" s="370"/>
      <c r="O62" s="353"/>
      <c r="P62" s="289"/>
      <c r="Q62" s="2"/>
      <c r="R62" s="2"/>
      <c r="S62" s="33" t="s">
        <v>90</v>
      </c>
      <c r="T62" s="33"/>
      <c r="U62" s="33"/>
      <c r="V62" s="33"/>
      <c r="W62" s="33" t="s">
        <v>78</v>
      </c>
      <c r="X62" s="33" t="s">
        <v>78</v>
      </c>
      <c r="Y62" s="132"/>
      <c r="Z62" s="33" t="s">
        <v>137</v>
      </c>
      <c r="AA62" s="32"/>
      <c r="AB62" s="63"/>
      <c r="AC62" s="28"/>
      <c r="AD62" s="4"/>
      <c r="AE62" s="63"/>
      <c r="AF62" s="28"/>
      <c r="AG62" s="4"/>
      <c r="AH62" s="62"/>
      <c r="AI62" s="27"/>
      <c r="AJ62" s="27"/>
      <c r="AK62" s="27"/>
      <c r="AL62" s="62"/>
      <c r="AM62" s="27"/>
      <c r="AN62" s="27"/>
      <c r="AO62" s="27"/>
      <c r="AP62" s="62"/>
      <c r="AQ62" s="4"/>
      <c r="AR62" s="4"/>
      <c r="AS62" s="62"/>
      <c r="AT62" s="64"/>
      <c r="AU62" s="62"/>
      <c r="AV62" s="65"/>
      <c r="AW62" s="66"/>
      <c r="AX62" s="67"/>
      <c r="AY62" s="62"/>
      <c r="AZ62" s="66"/>
      <c r="BA62" s="66"/>
      <c r="BB62" s="66"/>
      <c r="BC62" s="27"/>
      <c r="BD62" s="62"/>
      <c r="BE62" s="66"/>
      <c r="BF62" s="66"/>
      <c r="BG62" s="67"/>
      <c r="BH62" s="62"/>
      <c r="BI62" s="66"/>
      <c r="BJ62" s="68"/>
      <c r="BK62" s="66"/>
      <c r="BL62" s="66"/>
      <c r="BM62" s="62"/>
      <c r="BN62" s="69"/>
      <c r="BO62" s="62"/>
      <c r="BP62" s="32"/>
    </row>
    <row r="63" spans="2:68" s="1" customFormat="1" ht="30" x14ac:dyDescent="0.25">
      <c r="B63" s="81" t="s">
        <v>3010</v>
      </c>
      <c r="C63" s="54" t="s">
        <v>3037</v>
      </c>
      <c r="D63" s="27" t="s">
        <v>72</v>
      </c>
      <c r="E63" s="27" t="s">
        <v>201</v>
      </c>
      <c r="F63" s="93" t="s">
        <v>3215</v>
      </c>
      <c r="G63" s="93" t="s">
        <v>3216</v>
      </c>
      <c r="H63" s="27" t="s">
        <v>114</v>
      </c>
      <c r="I63" s="94" t="s">
        <v>3217</v>
      </c>
      <c r="J63" s="167" t="s">
        <v>78</v>
      </c>
      <c r="K63" s="2"/>
      <c r="L63" s="2"/>
      <c r="M63" s="370"/>
      <c r="N63" s="370"/>
      <c r="O63" s="353"/>
      <c r="P63" s="289"/>
      <c r="Q63" s="2"/>
      <c r="R63" s="2"/>
      <c r="S63" s="33" t="s">
        <v>90</v>
      </c>
      <c r="T63" s="33"/>
      <c r="U63" s="33"/>
      <c r="V63" s="33"/>
      <c r="W63" s="33" t="s">
        <v>78</v>
      </c>
      <c r="X63" s="33" t="s">
        <v>78</v>
      </c>
      <c r="Y63" s="132"/>
      <c r="Z63" s="33" t="s">
        <v>137</v>
      </c>
      <c r="AA63" s="32"/>
      <c r="AB63" s="63"/>
      <c r="AC63" s="28"/>
      <c r="AD63" s="4"/>
      <c r="AE63" s="63"/>
      <c r="AF63" s="28"/>
      <c r="AG63" s="4"/>
      <c r="AH63" s="62"/>
      <c r="AI63" s="27"/>
      <c r="AJ63" s="27"/>
      <c r="AK63" s="27"/>
      <c r="AL63" s="62"/>
      <c r="AM63" s="27"/>
      <c r="AN63" s="27"/>
      <c r="AO63" s="27"/>
      <c r="AP63" s="62"/>
      <c r="AQ63" s="4"/>
      <c r="AR63" s="4"/>
      <c r="AS63" s="62"/>
      <c r="AT63" s="64"/>
      <c r="AU63" s="62"/>
      <c r="AV63" s="65"/>
      <c r="AW63" s="66"/>
      <c r="AX63" s="67"/>
      <c r="AY63" s="62"/>
      <c r="AZ63" s="66"/>
      <c r="BA63" s="66"/>
      <c r="BB63" s="66"/>
      <c r="BC63" s="27"/>
      <c r="BD63" s="62"/>
      <c r="BE63" s="66"/>
      <c r="BF63" s="66"/>
      <c r="BG63" s="67"/>
      <c r="BH63" s="62"/>
      <c r="BI63" s="66"/>
      <c r="BJ63" s="68"/>
      <c r="BK63" s="66"/>
      <c r="BL63" s="66"/>
      <c r="BM63" s="62"/>
      <c r="BN63" s="69"/>
      <c r="BO63" s="62"/>
      <c r="BP63" s="32"/>
    </row>
    <row r="64" spans="2:68" s="1" customFormat="1" ht="30" x14ac:dyDescent="0.25">
      <c r="B64" s="81" t="s">
        <v>3010</v>
      </c>
      <c r="C64" s="54" t="s">
        <v>3011</v>
      </c>
      <c r="D64" s="27" t="s">
        <v>72</v>
      </c>
      <c r="E64" s="27" t="s">
        <v>201</v>
      </c>
      <c r="F64" s="93" t="s">
        <v>3218</v>
      </c>
      <c r="G64" s="93" t="s">
        <v>3219</v>
      </c>
      <c r="H64" s="27" t="s">
        <v>114</v>
      </c>
      <c r="I64" s="94" t="s">
        <v>3220</v>
      </c>
      <c r="J64" s="167" t="s">
        <v>78</v>
      </c>
      <c r="K64" s="2"/>
      <c r="L64" s="2"/>
      <c r="M64" s="370"/>
      <c r="N64" s="370"/>
      <c r="O64" s="353"/>
      <c r="P64" s="289"/>
      <c r="Q64" s="2"/>
      <c r="R64" s="2"/>
      <c r="S64" s="33" t="s">
        <v>90</v>
      </c>
      <c r="T64" s="33"/>
      <c r="U64" s="33"/>
      <c r="V64" s="33"/>
      <c r="W64" s="33" t="s">
        <v>78</v>
      </c>
      <c r="X64" s="33" t="s">
        <v>78</v>
      </c>
      <c r="Y64" s="132"/>
      <c r="Z64" s="33" t="s">
        <v>137</v>
      </c>
      <c r="AA64" s="32"/>
      <c r="AB64" s="63"/>
      <c r="AC64" s="28"/>
      <c r="AD64" s="4"/>
      <c r="AE64" s="63"/>
      <c r="AF64" s="28"/>
      <c r="AG64" s="4"/>
      <c r="AH64" s="62"/>
      <c r="AI64" s="27"/>
      <c r="AJ64" s="27"/>
      <c r="AK64" s="27"/>
      <c r="AL64" s="62"/>
      <c r="AM64" s="27"/>
      <c r="AN64" s="27"/>
      <c r="AO64" s="27"/>
      <c r="AP64" s="62"/>
      <c r="AQ64" s="4"/>
      <c r="AR64" s="4"/>
      <c r="AS64" s="62"/>
      <c r="AT64" s="64"/>
      <c r="AU64" s="62"/>
      <c r="AV64" s="65"/>
      <c r="AW64" s="66"/>
      <c r="AX64" s="67"/>
      <c r="AY64" s="62"/>
      <c r="AZ64" s="66"/>
      <c r="BA64" s="66"/>
      <c r="BB64" s="66"/>
      <c r="BC64" s="27"/>
      <c r="BD64" s="62"/>
      <c r="BE64" s="66"/>
      <c r="BF64" s="66"/>
      <c r="BG64" s="67"/>
      <c r="BH64" s="62"/>
      <c r="BI64" s="66"/>
      <c r="BJ64" s="68"/>
      <c r="BK64" s="66"/>
      <c r="BL64" s="66"/>
      <c r="BM64" s="62"/>
      <c r="BN64" s="69"/>
      <c r="BO64" s="62"/>
      <c r="BP64" s="32"/>
    </row>
    <row r="65" spans="2:68" s="1" customFormat="1" ht="30" x14ac:dyDescent="0.25">
      <c r="B65" s="81" t="s">
        <v>3010</v>
      </c>
      <c r="C65" s="54" t="s">
        <v>3195</v>
      </c>
      <c r="D65" s="27" t="s">
        <v>72</v>
      </c>
      <c r="E65" s="27" t="s">
        <v>201</v>
      </c>
      <c r="F65" s="93" t="s">
        <v>3221</v>
      </c>
      <c r="G65" s="93" t="s">
        <v>3222</v>
      </c>
      <c r="H65" s="27" t="s">
        <v>114</v>
      </c>
      <c r="I65" s="94" t="s">
        <v>3223</v>
      </c>
      <c r="J65" s="167" t="s">
        <v>78</v>
      </c>
      <c r="K65" s="2"/>
      <c r="L65" s="2"/>
      <c r="M65" s="370"/>
      <c r="N65" s="370"/>
      <c r="O65" s="353"/>
      <c r="P65" s="289"/>
      <c r="Q65" s="2"/>
      <c r="R65" s="2"/>
      <c r="S65" s="33" t="s">
        <v>90</v>
      </c>
      <c r="T65" s="33"/>
      <c r="U65" s="33"/>
      <c r="V65" s="33"/>
      <c r="W65" s="33" t="s">
        <v>78</v>
      </c>
      <c r="X65" s="33" t="s">
        <v>78</v>
      </c>
      <c r="Y65" s="132"/>
      <c r="Z65" s="33" t="s">
        <v>137</v>
      </c>
      <c r="AA65" s="32"/>
      <c r="AB65" s="63"/>
      <c r="AC65" s="28"/>
      <c r="AD65" s="4"/>
      <c r="AE65" s="63"/>
      <c r="AF65" s="28"/>
      <c r="AG65" s="4"/>
      <c r="AH65" s="62"/>
      <c r="AI65" s="27"/>
      <c r="AJ65" s="27"/>
      <c r="AK65" s="27"/>
      <c r="AL65" s="62"/>
      <c r="AM65" s="27"/>
      <c r="AN65" s="27"/>
      <c r="AO65" s="27"/>
      <c r="AP65" s="62"/>
      <c r="AQ65" s="4"/>
      <c r="AR65" s="4"/>
      <c r="AS65" s="62"/>
      <c r="AT65" s="64"/>
      <c r="AU65" s="62"/>
      <c r="AV65" s="65"/>
      <c r="AW65" s="66"/>
      <c r="AX65" s="67"/>
      <c r="AY65" s="62"/>
      <c r="AZ65" s="66"/>
      <c r="BA65" s="66"/>
      <c r="BB65" s="66"/>
      <c r="BC65" s="27"/>
      <c r="BD65" s="62"/>
      <c r="BE65" s="66"/>
      <c r="BF65" s="66"/>
      <c r="BG65" s="67"/>
      <c r="BH65" s="62"/>
      <c r="BI65" s="66"/>
      <c r="BJ65" s="68"/>
      <c r="BK65" s="66"/>
      <c r="BL65" s="66"/>
      <c r="BM65" s="62"/>
      <c r="BN65" s="69"/>
      <c r="BO65" s="62"/>
      <c r="BP65" s="32"/>
    </row>
    <row r="66" spans="2:68" s="1" customFormat="1" ht="30" x14ac:dyDescent="0.25">
      <c r="B66" s="81" t="s">
        <v>3010</v>
      </c>
      <c r="C66" s="54" t="s">
        <v>3154</v>
      </c>
      <c r="D66" s="27" t="s">
        <v>72</v>
      </c>
      <c r="E66" s="27" t="s">
        <v>201</v>
      </c>
      <c r="F66" s="93" t="s">
        <v>3224</v>
      </c>
      <c r="G66" s="93" t="s">
        <v>3225</v>
      </c>
      <c r="H66" s="27" t="s">
        <v>114</v>
      </c>
      <c r="I66" s="94" t="s">
        <v>3226</v>
      </c>
      <c r="J66" s="167" t="s">
        <v>78</v>
      </c>
      <c r="K66" s="2"/>
      <c r="L66" s="2"/>
      <c r="M66" s="370"/>
      <c r="N66" s="370"/>
      <c r="O66" s="353"/>
      <c r="P66" s="289"/>
      <c r="Q66" s="2"/>
      <c r="R66" s="2"/>
      <c r="S66" s="33" t="s">
        <v>90</v>
      </c>
      <c r="T66" s="33"/>
      <c r="U66" s="33"/>
      <c r="V66" s="33"/>
      <c r="W66" s="33" t="s">
        <v>78</v>
      </c>
      <c r="X66" s="33" t="s">
        <v>78</v>
      </c>
      <c r="Y66" s="132"/>
      <c r="Z66" s="33" t="s">
        <v>137</v>
      </c>
      <c r="AA66" s="32"/>
      <c r="AB66" s="63"/>
      <c r="AC66" s="28"/>
      <c r="AD66" s="4"/>
      <c r="AE66" s="63"/>
      <c r="AF66" s="28"/>
      <c r="AG66" s="4"/>
      <c r="AH66" s="62"/>
      <c r="AI66" s="27"/>
      <c r="AJ66" s="27"/>
      <c r="AK66" s="27"/>
      <c r="AL66" s="62"/>
      <c r="AM66" s="27"/>
      <c r="AN66" s="27"/>
      <c r="AO66" s="27"/>
      <c r="AP66" s="62"/>
      <c r="AQ66" s="4"/>
      <c r="AR66" s="4"/>
      <c r="AS66" s="62"/>
      <c r="AT66" s="64"/>
      <c r="AU66" s="62"/>
      <c r="AV66" s="65"/>
      <c r="AW66" s="66"/>
      <c r="AX66" s="67"/>
      <c r="AY66" s="62"/>
      <c r="AZ66" s="66"/>
      <c r="BA66" s="66"/>
      <c r="BB66" s="66"/>
      <c r="BC66" s="27"/>
      <c r="BD66" s="62"/>
      <c r="BE66" s="66"/>
      <c r="BF66" s="66"/>
      <c r="BG66" s="67"/>
      <c r="BH66" s="62"/>
      <c r="BI66" s="66"/>
      <c r="BJ66" s="68"/>
      <c r="BK66" s="66"/>
      <c r="BL66" s="66"/>
      <c r="BM66" s="62"/>
      <c r="BN66" s="69"/>
      <c r="BO66" s="62"/>
      <c r="BP66" s="32"/>
    </row>
    <row r="67" spans="2:68" s="1" customFormat="1" ht="75" x14ac:dyDescent="0.25">
      <c r="B67" s="81" t="s">
        <v>3010</v>
      </c>
      <c r="C67" s="54" t="s">
        <v>3011</v>
      </c>
      <c r="D67" s="27" t="s">
        <v>110</v>
      </c>
      <c r="E67" s="27" t="s">
        <v>111</v>
      </c>
      <c r="F67" s="93" t="s">
        <v>3227</v>
      </c>
      <c r="G67" s="93" t="s">
        <v>3228</v>
      </c>
      <c r="H67" s="27" t="s">
        <v>114</v>
      </c>
      <c r="I67" s="94" t="s">
        <v>3229</v>
      </c>
      <c r="J67" s="167" t="s">
        <v>78</v>
      </c>
      <c r="K67" s="2"/>
      <c r="L67" s="2"/>
      <c r="M67" s="370"/>
      <c r="N67" s="370"/>
      <c r="O67" s="353"/>
      <c r="P67" s="289"/>
      <c r="Q67" s="2"/>
      <c r="R67" s="2"/>
      <c r="S67" s="33" t="s">
        <v>90</v>
      </c>
      <c r="T67" s="33" t="s">
        <v>80</v>
      </c>
      <c r="U67" s="33" t="s">
        <v>82</v>
      </c>
      <c r="V67" s="33" t="s">
        <v>81</v>
      </c>
      <c r="W67" s="33" t="s">
        <v>78</v>
      </c>
      <c r="X67" s="33" t="s">
        <v>78</v>
      </c>
      <c r="Y67" s="132"/>
      <c r="Z67" s="33" t="s">
        <v>83</v>
      </c>
      <c r="AA67" s="32" t="s">
        <v>3230</v>
      </c>
      <c r="AB67" s="63">
        <v>720000000</v>
      </c>
      <c r="AC67" s="28">
        <v>1</v>
      </c>
      <c r="AD67" s="4">
        <v>45292</v>
      </c>
      <c r="AE67" s="63"/>
      <c r="AF67" s="28"/>
      <c r="AG67" s="4"/>
      <c r="AH67" s="62"/>
      <c r="AI67" s="27" t="s">
        <v>891</v>
      </c>
      <c r="AJ67" s="27"/>
      <c r="AK67" s="27"/>
      <c r="AL67" s="62"/>
      <c r="AM67" s="27"/>
      <c r="AN67" s="27"/>
      <c r="AO67" s="27"/>
      <c r="AP67" s="62"/>
      <c r="AQ67" s="4"/>
      <c r="AR67" s="4"/>
      <c r="AS67" s="62"/>
      <c r="AT67" s="64"/>
      <c r="AU67" s="62"/>
      <c r="AV67" s="65"/>
      <c r="AW67" s="201"/>
      <c r="AX67" s="202"/>
      <c r="AY67" s="178"/>
      <c r="AZ67" s="201"/>
      <c r="BA67" s="201"/>
      <c r="BB67" s="66"/>
      <c r="BC67" s="27"/>
      <c r="BD67" s="62"/>
      <c r="BE67" s="66"/>
      <c r="BF67" s="66"/>
      <c r="BG67" s="67"/>
      <c r="BH67" s="62"/>
      <c r="BI67" s="66"/>
      <c r="BJ67" s="68"/>
      <c r="BK67" s="66"/>
      <c r="BL67" s="66"/>
      <c r="BM67" s="62"/>
      <c r="BN67" s="69"/>
      <c r="BO67" s="62"/>
      <c r="BP67" s="32" t="s">
        <v>3231</v>
      </c>
    </row>
    <row r="68" spans="2:68" s="1" customFormat="1" ht="30" x14ac:dyDescent="0.25">
      <c r="B68" s="81" t="s">
        <v>3010</v>
      </c>
      <c r="C68" s="54" t="s">
        <v>3011</v>
      </c>
      <c r="D68" s="27" t="s">
        <v>110</v>
      </c>
      <c r="E68" s="27" t="s">
        <v>111</v>
      </c>
      <c r="F68" s="93" t="s">
        <v>3232</v>
      </c>
      <c r="G68" s="93" t="s">
        <v>3233</v>
      </c>
      <c r="H68" s="27" t="s">
        <v>114</v>
      </c>
      <c r="I68" s="94" t="s">
        <v>3234</v>
      </c>
      <c r="J68" s="167" t="s">
        <v>78</v>
      </c>
      <c r="K68" s="2"/>
      <c r="L68" s="2"/>
      <c r="M68" s="370"/>
      <c r="N68" s="370"/>
      <c r="O68" s="353"/>
      <c r="P68" s="289"/>
      <c r="Q68" s="2"/>
      <c r="R68" s="2"/>
      <c r="S68" s="167" t="s">
        <v>90</v>
      </c>
      <c r="T68" s="33" t="s">
        <v>80</v>
      </c>
      <c r="U68" s="33" t="s">
        <v>82</v>
      </c>
      <c r="V68" s="33" t="s">
        <v>81</v>
      </c>
      <c r="W68" s="33" t="s">
        <v>78</v>
      </c>
      <c r="X68" s="33" t="s">
        <v>78</v>
      </c>
      <c r="Y68" s="132"/>
      <c r="Z68" s="33" t="s">
        <v>473</v>
      </c>
      <c r="AA68" s="32" t="s">
        <v>3235</v>
      </c>
      <c r="AB68" s="63"/>
      <c r="AC68" s="28"/>
      <c r="AD68" s="4"/>
      <c r="AE68" s="63"/>
      <c r="AF68" s="28"/>
      <c r="AG68" s="4"/>
      <c r="AH68" s="62"/>
      <c r="AI68" s="27" t="s">
        <v>128</v>
      </c>
      <c r="AJ68" s="27"/>
      <c r="AK68" s="27"/>
      <c r="AL68" s="330"/>
      <c r="AM68" s="27"/>
      <c r="AN68" s="27"/>
      <c r="AO68" s="27"/>
      <c r="AP68" s="330"/>
      <c r="AQ68" s="4"/>
      <c r="AR68" s="4"/>
      <c r="AS68" s="62"/>
      <c r="AT68" s="64"/>
      <c r="AU68" s="62"/>
      <c r="AV68" s="349">
        <v>1412</v>
      </c>
      <c r="AW68" s="228">
        <v>2022</v>
      </c>
      <c r="AX68" s="565" t="s">
        <v>607</v>
      </c>
      <c r="AY68" s="289"/>
      <c r="AZ68" s="297">
        <v>44893</v>
      </c>
      <c r="BA68" s="297">
        <v>45015</v>
      </c>
      <c r="BB68" s="177" t="s">
        <v>90</v>
      </c>
      <c r="BC68" s="566" t="s">
        <v>607</v>
      </c>
      <c r="BD68" s="62">
        <v>1289324405</v>
      </c>
      <c r="BE68" s="293"/>
      <c r="BF68" s="66"/>
      <c r="BG68" s="555" t="s">
        <v>608</v>
      </c>
      <c r="BH68" s="331">
        <v>322312433</v>
      </c>
      <c r="BI68" s="298"/>
      <c r="BJ68" s="68"/>
      <c r="BK68" s="66"/>
      <c r="BL68" s="66" t="s">
        <v>79</v>
      </c>
      <c r="BM68" s="62"/>
      <c r="BN68" s="69"/>
      <c r="BO68" s="62"/>
      <c r="BP68" s="32" t="s">
        <v>3236</v>
      </c>
    </row>
    <row r="69" spans="2:68" s="1" customFormat="1" ht="30" x14ac:dyDescent="0.25">
      <c r="B69" s="81" t="s">
        <v>3010</v>
      </c>
      <c r="C69" s="54" t="s">
        <v>3011</v>
      </c>
      <c r="D69" s="27" t="s">
        <v>110</v>
      </c>
      <c r="E69" s="27" t="s">
        <v>938</v>
      </c>
      <c r="F69" s="72" t="s">
        <v>3237</v>
      </c>
      <c r="G69" s="93"/>
      <c r="H69" s="27" t="s">
        <v>76</v>
      </c>
      <c r="I69" s="94"/>
      <c r="J69" s="167" t="s">
        <v>78</v>
      </c>
      <c r="K69" s="2"/>
      <c r="L69" s="2"/>
      <c r="M69" s="370"/>
      <c r="N69" s="370"/>
      <c r="O69" s="353"/>
      <c r="P69" s="289"/>
      <c r="Q69" s="2"/>
      <c r="R69" s="2"/>
      <c r="S69" s="167" t="s">
        <v>90</v>
      </c>
      <c r="T69" s="33" t="s">
        <v>97</v>
      </c>
      <c r="U69" s="33" t="s">
        <v>98</v>
      </c>
      <c r="V69" s="33" t="s">
        <v>141</v>
      </c>
      <c r="W69" s="33" t="s">
        <v>78</v>
      </c>
      <c r="X69" s="33" t="s">
        <v>78</v>
      </c>
      <c r="Y69" s="132"/>
      <c r="Z69" s="33" t="s">
        <v>137</v>
      </c>
      <c r="AA69" s="32"/>
      <c r="AB69" s="63"/>
      <c r="AC69" s="28"/>
      <c r="AD69" s="4"/>
      <c r="AE69" s="63"/>
      <c r="AF69" s="28"/>
      <c r="AG69" s="4"/>
      <c r="AH69" s="62"/>
      <c r="AI69" s="27"/>
      <c r="AJ69" s="27"/>
      <c r="AK69" s="27"/>
      <c r="AL69" s="330"/>
      <c r="AM69" s="27"/>
      <c r="AN69" s="27"/>
      <c r="AO69" s="27"/>
      <c r="AP69" s="330"/>
      <c r="AQ69" s="4"/>
      <c r="AR69" s="4"/>
      <c r="AS69" s="62"/>
      <c r="AT69" s="64"/>
      <c r="AU69" s="62"/>
      <c r="AV69" s="349">
        <v>1412</v>
      </c>
      <c r="AW69" s="228">
        <v>2022</v>
      </c>
      <c r="AX69" s="565" t="s">
        <v>607</v>
      </c>
      <c r="AY69" s="289"/>
      <c r="AZ69" s="297">
        <v>44893</v>
      </c>
      <c r="BA69" s="297">
        <v>45015</v>
      </c>
      <c r="BB69" s="177" t="s">
        <v>90</v>
      </c>
      <c r="BC69" s="566" t="s">
        <v>607</v>
      </c>
      <c r="BD69" s="62">
        <v>1289324405</v>
      </c>
      <c r="BE69" s="293"/>
      <c r="BF69" s="66"/>
      <c r="BG69" s="555" t="s">
        <v>608</v>
      </c>
      <c r="BH69" s="331">
        <v>322312433</v>
      </c>
      <c r="BI69" s="298"/>
      <c r="BJ69" s="68"/>
      <c r="BK69" s="66"/>
      <c r="BL69" s="66" t="s">
        <v>79</v>
      </c>
      <c r="BM69" s="62"/>
      <c r="BN69" s="69"/>
      <c r="BO69" s="62"/>
      <c r="BP69" s="32" t="s">
        <v>3236</v>
      </c>
    </row>
    <row r="70" spans="2:68" s="1" customFormat="1" ht="30" x14ac:dyDescent="0.25">
      <c r="B70" s="81" t="s">
        <v>3010</v>
      </c>
      <c r="C70" s="54" t="s">
        <v>3238</v>
      </c>
      <c r="D70" s="27" t="s">
        <v>529</v>
      </c>
      <c r="E70" s="33" t="s">
        <v>530</v>
      </c>
      <c r="F70" s="93" t="s">
        <v>3239</v>
      </c>
      <c r="G70" s="93" t="s">
        <v>3080</v>
      </c>
      <c r="H70" s="27" t="s">
        <v>76</v>
      </c>
      <c r="I70" s="94" t="s">
        <v>3081</v>
      </c>
      <c r="J70" s="167" t="s">
        <v>78</v>
      </c>
      <c r="K70" s="2"/>
      <c r="L70" s="2"/>
      <c r="M70" s="370"/>
      <c r="N70" s="370"/>
      <c r="O70" s="353"/>
      <c r="P70" s="289"/>
      <c r="Q70" s="2"/>
      <c r="R70" s="2"/>
      <c r="S70" s="167" t="s">
        <v>90</v>
      </c>
      <c r="T70" s="33" t="s">
        <v>97</v>
      </c>
      <c r="U70" s="33" t="s">
        <v>98</v>
      </c>
      <c r="V70" s="33" t="s">
        <v>141</v>
      </c>
      <c r="W70" s="33" t="s">
        <v>78</v>
      </c>
      <c r="X70" s="33" t="s">
        <v>78</v>
      </c>
      <c r="Y70" s="132"/>
      <c r="Z70" s="33" t="s">
        <v>473</v>
      </c>
      <c r="AA70" s="32" t="s">
        <v>3240</v>
      </c>
      <c r="AB70" s="63"/>
      <c r="AC70" s="28"/>
      <c r="AD70" s="4"/>
      <c r="AE70" s="63"/>
      <c r="AF70" s="28"/>
      <c r="AG70" s="4"/>
      <c r="AH70" s="62"/>
      <c r="AI70" s="27" t="s">
        <v>526</v>
      </c>
      <c r="AJ70" s="27"/>
      <c r="AK70" s="27"/>
      <c r="AL70" s="62"/>
      <c r="AM70" s="27"/>
      <c r="AN70" s="27"/>
      <c r="AO70" s="27"/>
      <c r="AP70" s="62"/>
      <c r="AQ70" s="4"/>
      <c r="AR70" s="4"/>
      <c r="AS70" s="62"/>
      <c r="AT70" s="64"/>
      <c r="AU70" s="62"/>
      <c r="AV70" s="349">
        <v>1254</v>
      </c>
      <c r="AW70" s="228">
        <v>2022</v>
      </c>
      <c r="AX70" s="565"/>
      <c r="AY70" s="289"/>
      <c r="AZ70" s="289"/>
      <c r="BA70" s="289"/>
      <c r="BB70" s="177" t="s">
        <v>90</v>
      </c>
      <c r="BC70" s="564"/>
      <c r="BD70" s="62">
        <v>1007956468</v>
      </c>
      <c r="BE70" s="66">
        <v>44567</v>
      </c>
      <c r="BF70" s="66">
        <v>44687</v>
      </c>
      <c r="BG70" s="555"/>
      <c r="BH70" s="331">
        <v>211422255</v>
      </c>
      <c r="BI70" s="298">
        <v>44567</v>
      </c>
      <c r="BJ70" s="68"/>
      <c r="BK70" s="66">
        <v>44687</v>
      </c>
      <c r="BL70" s="66" t="s">
        <v>90</v>
      </c>
      <c r="BM70" s="62">
        <f>BH70+BD70</f>
        <v>1219378723</v>
      </c>
      <c r="BN70" s="69">
        <v>100</v>
      </c>
      <c r="BO70" s="62">
        <f>BM70</f>
        <v>1219378723</v>
      </c>
      <c r="BP70" s="32"/>
    </row>
    <row r="71" spans="2:68" s="1" customFormat="1" ht="30" x14ac:dyDescent="0.25">
      <c r="B71" s="81" t="s">
        <v>3010</v>
      </c>
      <c r="C71" s="54" t="s">
        <v>3011</v>
      </c>
      <c r="D71" s="27" t="s">
        <v>529</v>
      </c>
      <c r="E71" s="33" t="s">
        <v>530</v>
      </c>
      <c r="F71" s="93" t="s">
        <v>3239</v>
      </c>
      <c r="G71" s="168" t="s">
        <v>3024</v>
      </c>
      <c r="H71" s="114" t="s">
        <v>76</v>
      </c>
      <c r="I71" s="169" t="s">
        <v>3025</v>
      </c>
      <c r="J71" s="167" t="s">
        <v>78</v>
      </c>
      <c r="K71" s="2"/>
      <c r="L71" s="2"/>
      <c r="M71" s="370"/>
      <c r="N71" s="370"/>
      <c r="O71" s="353"/>
      <c r="P71" s="289"/>
      <c r="Q71" s="2"/>
      <c r="R71" s="2"/>
      <c r="S71" s="167" t="s">
        <v>90</v>
      </c>
      <c r="T71" s="33" t="s">
        <v>97</v>
      </c>
      <c r="U71" s="33" t="s">
        <v>98</v>
      </c>
      <c r="V71" s="33" t="s">
        <v>141</v>
      </c>
      <c r="W71" s="33" t="s">
        <v>78</v>
      </c>
      <c r="X71" s="33" t="s">
        <v>78</v>
      </c>
      <c r="Y71" s="132">
        <v>45139</v>
      </c>
      <c r="Z71" s="33" t="s">
        <v>473</v>
      </c>
      <c r="AA71" s="32" t="s">
        <v>3240</v>
      </c>
      <c r="AB71" s="63"/>
      <c r="AC71" s="28"/>
      <c r="AD71" s="4"/>
      <c r="AE71" s="63"/>
      <c r="AF71" s="28"/>
      <c r="AG71" s="4"/>
      <c r="AH71" s="62"/>
      <c r="AI71" s="27" t="s">
        <v>526</v>
      </c>
      <c r="AJ71" s="27"/>
      <c r="AK71" s="27"/>
      <c r="AL71" s="62"/>
      <c r="AM71" s="27"/>
      <c r="AN71" s="27"/>
      <c r="AO71" s="27"/>
      <c r="AP71" s="62"/>
      <c r="AQ71" s="4"/>
      <c r="AR71" s="4"/>
      <c r="AS71" s="62"/>
      <c r="AT71" s="64"/>
      <c r="AU71" s="62"/>
      <c r="AV71" s="349">
        <v>1254</v>
      </c>
      <c r="AW71" s="228">
        <v>2022</v>
      </c>
      <c r="AX71" s="565"/>
      <c r="AY71" s="289"/>
      <c r="AZ71" s="297">
        <v>44418</v>
      </c>
      <c r="BA71" s="297">
        <v>44750</v>
      </c>
      <c r="BB71" s="177" t="s">
        <v>90</v>
      </c>
      <c r="BC71" s="564"/>
      <c r="BD71" s="62">
        <v>1238649396</v>
      </c>
      <c r="BE71" s="66">
        <v>44999</v>
      </c>
      <c r="BF71" s="66">
        <v>45183</v>
      </c>
      <c r="BG71" s="566"/>
      <c r="BH71" s="291">
        <v>268622005</v>
      </c>
      <c r="BI71" s="66">
        <v>44999</v>
      </c>
      <c r="BJ71" s="68"/>
      <c r="BK71" s="66">
        <v>45183</v>
      </c>
      <c r="BL71" s="66" t="s">
        <v>90</v>
      </c>
      <c r="BM71" s="62">
        <f>BD71+BH71</f>
        <v>1507271401</v>
      </c>
      <c r="BN71" s="69">
        <v>100</v>
      </c>
      <c r="BO71" s="62">
        <f>BH71+BD71</f>
        <v>1507271401</v>
      </c>
      <c r="BP71" s="32"/>
    </row>
    <row r="72" spans="2:68" s="1" customFormat="1" ht="75" x14ac:dyDescent="0.25">
      <c r="B72" s="81" t="s">
        <v>3010</v>
      </c>
      <c r="C72" s="54" t="s">
        <v>3011</v>
      </c>
      <c r="D72" s="27" t="s">
        <v>529</v>
      </c>
      <c r="E72" s="33" t="s">
        <v>530</v>
      </c>
      <c r="F72" s="5" t="s">
        <v>3239</v>
      </c>
      <c r="G72" s="5"/>
      <c r="H72" s="27"/>
      <c r="I72" s="94"/>
      <c r="J72" s="167" t="s">
        <v>78</v>
      </c>
      <c r="K72" s="2"/>
      <c r="L72" s="2"/>
      <c r="M72" s="370"/>
      <c r="N72" s="370"/>
      <c r="O72" s="353"/>
      <c r="P72" s="289"/>
      <c r="Q72" s="2"/>
      <c r="R72" s="2"/>
      <c r="S72" s="167" t="s">
        <v>79</v>
      </c>
      <c r="T72" s="33"/>
      <c r="U72" s="33"/>
      <c r="V72" s="33"/>
      <c r="W72" s="33" t="s">
        <v>78</v>
      </c>
      <c r="X72" s="33" t="s">
        <v>78</v>
      </c>
      <c r="Y72" s="132"/>
      <c r="Z72" s="33"/>
      <c r="AA72" s="32" t="s">
        <v>3240</v>
      </c>
      <c r="AB72" s="63"/>
      <c r="AC72" s="28"/>
      <c r="AD72" s="4"/>
      <c r="AE72" s="63"/>
      <c r="AF72" s="28"/>
      <c r="AG72" s="4"/>
      <c r="AH72" s="62"/>
      <c r="AI72" s="27"/>
      <c r="AJ72" s="27"/>
      <c r="AK72" s="27"/>
      <c r="AL72" s="62"/>
      <c r="AM72" s="27"/>
      <c r="AN72" s="27"/>
      <c r="AO72" s="27"/>
      <c r="AP72" s="62"/>
      <c r="AQ72" s="4"/>
      <c r="AR72" s="4"/>
      <c r="AS72" s="62"/>
      <c r="AT72" s="64"/>
      <c r="AU72" s="62"/>
      <c r="AV72" s="349">
        <v>1377</v>
      </c>
      <c r="AW72" s="228">
        <v>2022</v>
      </c>
      <c r="AX72" s="565" t="s">
        <v>3241</v>
      </c>
      <c r="AY72" s="289"/>
      <c r="AZ72" s="292">
        <v>44854</v>
      </c>
      <c r="BA72" s="292">
        <v>45005</v>
      </c>
      <c r="BB72" s="177" t="s">
        <v>90</v>
      </c>
      <c r="BC72" s="566" t="s">
        <v>3242</v>
      </c>
      <c r="BD72" s="62">
        <v>2078313995</v>
      </c>
      <c r="BE72" s="66"/>
      <c r="BF72" s="66"/>
      <c r="BG72" s="566" t="s">
        <v>3242</v>
      </c>
      <c r="BH72" s="291">
        <v>219043355</v>
      </c>
      <c r="BI72" s="66">
        <v>44567</v>
      </c>
      <c r="BJ72" s="68"/>
      <c r="BK72" s="66"/>
      <c r="BL72" s="66" t="s">
        <v>79</v>
      </c>
      <c r="BM72" s="62">
        <f>BH72+BD72</f>
        <v>2297357350</v>
      </c>
      <c r="BN72" s="69">
        <v>0</v>
      </c>
      <c r="BO72" s="62">
        <f>BM72</f>
        <v>2297357350</v>
      </c>
      <c r="BP72" s="32" t="s">
        <v>3243</v>
      </c>
    </row>
    <row r="73" spans="2:68" s="1" customFormat="1" ht="252" customHeight="1" x14ac:dyDescent="0.25">
      <c r="B73" s="81" t="s">
        <v>3010</v>
      </c>
      <c r="C73" s="54" t="s">
        <v>3041</v>
      </c>
      <c r="D73" s="27" t="s">
        <v>529</v>
      </c>
      <c r="E73" s="33" t="s">
        <v>530</v>
      </c>
      <c r="F73" s="5" t="s">
        <v>3239</v>
      </c>
      <c r="G73" s="192"/>
      <c r="H73" s="114"/>
      <c r="I73" s="169"/>
      <c r="J73" s="167" t="s">
        <v>78</v>
      </c>
      <c r="K73" s="2"/>
      <c r="L73" s="2"/>
      <c r="M73" s="370"/>
      <c r="N73" s="370"/>
      <c r="O73" s="353"/>
      <c r="P73" s="289"/>
      <c r="Q73" s="2"/>
      <c r="R73" s="2"/>
      <c r="S73" s="167" t="s">
        <v>79</v>
      </c>
      <c r="T73" s="33"/>
      <c r="U73" s="33"/>
      <c r="V73" s="33"/>
      <c r="W73" s="33" t="s">
        <v>78</v>
      </c>
      <c r="X73" s="33" t="s">
        <v>78</v>
      </c>
      <c r="Y73" s="132"/>
      <c r="Z73" s="33"/>
      <c r="AA73" s="32" t="s">
        <v>3240</v>
      </c>
      <c r="AB73" s="63"/>
      <c r="AC73" s="28"/>
      <c r="AD73" s="4"/>
      <c r="AE73" s="63"/>
      <c r="AF73" s="28"/>
      <c r="AG73" s="4"/>
      <c r="AH73" s="62"/>
      <c r="AI73" s="27"/>
      <c r="AJ73" s="27"/>
      <c r="AK73" s="27"/>
      <c r="AL73" s="62"/>
      <c r="AM73" s="27"/>
      <c r="AN73" s="27"/>
      <c r="AO73" s="27"/>
      <c r="AP73" s="62"/>
      <c r="AQ73" s="4"/>
      <c r="AR73" s="4"/>
      <c r="AS73" s="62"/>
      <c r="AT73" s="64"/>
      <c r="AU73" s="62"/>
      <c r="AV73" s="349">
        <v>1377</v>
      </c>
      <c r="AW73" s="228">
        <v>2022</v>
      </c>
      <c r="AX73" s="565" t="s">
        <v>3244</v>
      </c>
      <c r="AY73" s="289"/>
      <c r="AZ73" s="292">
        <v>44854</v>
      </c>
      <c r="BA73" s="292">
        <v>45005</v>
      </c>
      <c r="BB73" s="177" t="s">
        <v>90</v>
      </c>
      <c r="BC73" s="566" t="s">
        <v>3245</v>
      </c>
      <c r="BD73" s="62">
        <v>2294241652</v>
      </c>
      <c r="BE73" s="66">
        <v>45097</v>
      </c>
      <c r="BF73" s="66">
        <v>45505</v>
      </c>
      <c r="BG73" s="566" t="s">
        <v>3245</v>
      </c>
      <c r="BH73" s="291">
        <v>288330000</v>
      </c>
      <c r="BI73" s="66">
        <v>45097</v>
      </c>
      <c r="BJ73" s="68"/>
      <c r="BK73" s="66">
        <v>45505</v>
      </c>
      <c r="BL73" s="66" t="s">
        <v>79</v>
      </c>
      <c r="BM73" s="62">
        <f>BD73+BH73</f>
        <v>2582571652</v>
      </c>
      <c r="BN73" s="69">
        <v>100</v>
      </c>
      <c r="BO73" s="62">
        <f>BH73+BD73</f>
        <v>2582571652</v>
      </c>
      <c r="BP73" s="32" t="s">
        <v>3246</v>
      </c>
    </row>
  </sheetData>
  <autoFilter ref="B5:BP73" xr:uid="{00000000-0009-0000-0000-00001F000000}"/>
  <mergeCells count="5">
    <mergeCell ref="B4:I4"/>
    <mergeCell ref="AB3:AI3"/>
    <mergeCell ref="AJ3:AU3"/>
    <mergeCell ref="AV3:BN3"/>
    <mergeCell ref="J4:R4"/>
  </mergeCells>
  <dataValidations count="15">
    <dataValidation type="list" allowBlank="1" showInputMessage="1" showErrorMessage="1" sqref="E24:E73" xr:uid="{00000000-0002-0000-1F00-000000000000}">
      <formula1>"CDI, HI, CAE, CIP, CETRA, INTERNADO RAJ, CASAS POSTINSTITUCIONALES, CZ, REGIONAL, UNIDAD DE SERVICIO, CASA ATRAPASUEÑOS"</formula1>
    </dataValidation>
    <dataValidation type="list" allowBlank="1" showInputMessage="1" showErrorMessage="1" sqref="D24:D73" xr:uid="{00000000-0002-0000-1F00-000001000000}">
      <formula1>"SRPA, PRIMERA INFANCIA, SEDES ADMINISTRATIVAS,ADOLESCENCIA Y JUVENTUD"</formula1>
    </dataValidation>
    <dataValidation type="list" allowBlank="1" showInputMessage="1" showErrorMessage="1" sqref="BH38:BH67 BH24:BH36 BH6:BH21" xr:uid="{00000000-0002-0000-1F00-000002000000}">
      <formula1>"SI,NO"</formula1>
    </dataValidation>
    <dataValidation type="list" allowBlank="1" showInputMessage="1" showErrorMessage="1" sqref="E6:E23" xr:uid="{00000000-0002-0000-1F00-000003000000}">
      <formula1>"CDI, HI, CAE, CIP, CETRA, INTERNADO RAJ, CASAS POSTINSTITUCIONALES, CZ, REGIONAL, UNIDAD DE SERVICIO, CASA ATRAPASUEÑOS, CASA DE LA MADRE Y EL NIÑO, CETI"</formula1>
    </dataValidation>
    <dataValidation type="list" allowBlank="1" showInputMessage="1" showErrorMessage="1" sqref="D6:D23" xr:uid="{00000000-0002-0000-1F00-000004000000}">
      <formula1>"SRPA, PRIMERA INFANCIA, SEDES ADMINISTRATIVAS,ADOLESCENCIA Y JUVENTUD, DIRECCIÓN DE PROTECCIÓN "</formula1>
    </dataValidation>
    <dataValidation type="list" allowBlank="1" showInputMessage="1" showErrorMessage="1" sqref="H6:H73" xr:uid="{00000000-0002-0000-1F00-000005000000}">
      <formula1>"PROPIA, ARRIENDO, COMODATO"</formula1>
    </dataValidation>
    <dataValidation type="list" allowBlank="1" showInputMessage="1" showErrorMessage="1" sqref="T6:T73" xr:uid="{00000000-0002-0000-1F00-000006000000}">
      <formula1>"BAJO, MEDIO, ALTO"</formula1>
    </dataValidation>
    <dataValidation type="list" allowBlank="1" showInputMessage="1" showErrorMessage="1" sqref="W6:X73 BL6:BL73 BB6:BB73" xr:uid="{00000000-0002-0000-1F00-000007000000}">
      <formula1>"SI, NO, NO APLICA"</formula1>
    </dataValidation>
    <dataValidation type="list" allowBlank="1" showInputMessage="1" showErrorMessage="1" sqref="K6:L35 S6:S73" xr:uid="{00000000-0002-0000-1F00-000008000000}">
      <formula1>"SI, NO"</formula1>
    </dataValidation>
    <dataValidation type="list" allowBlank="1" showInputMessage="1" showErrorMessage="1" sqref="U6:V73" xr:uid="{00000000-0002-0000-1F00-000009000000}">
      <formula1>"MOBILIARIO, ESTUDIOS Y DISEÑOS, REFORZAMIENTO ESTRUCTURAL, MANTENIMIENTOS BASICOS, MANTENIMIENTOS ESPECIALIZADOS, AMPLIACIÓN, MANTENIMIENTOS ELECTRICOS, NINGUNA"</formula1>
    </dataValidation>
    <dataValidation type="list" allowBlank="1" showInputMessage="1" showErrorMessage="1" sqref="Z6:Z73" xr:uid="{00000000-0002-0000-1F00-00000A000000}">
      <formula1>"FERRETERIA Y TODEROS, REGIONAL (TRASLADO), SEDE NACIONAL, FINDETER, NO REQUIERE, NO PRIORIZADA"</formula1>
    </dataValidation>
    <dataValidation type="list" allowBlank="1" showInputMessage="1" showErrorMessage="1" sqref="AM6:AM73 AI6:AI73" xr:uid="{00000000-0002-0000-1F00-00000B000000}">
      <formula1>"ESTRUCTURACIÓN, PROCESO DE SELECCIÓN, EJECUCIÓN, TERMINADO"</formula1>
    </dataValidation>
    <dataValidation type="list" allowBlank="1" showInputMessage="1" showErrorMessage="1" sqref="N6:N73" xr:uid="{00000000-0002-0000-1F00-00000C000000}">
      <formula1>"NO APLICA, BUSQUEDA INMUEBLE, VISITA, CONCEPTO, MESA TECNICA, REMISIÓN SG, RECURSO TRASLADADO"</formula1>
    </dataValidation>
    <dataValidation type="list" allowBlank="1" showInputMessage="1" showErrorMessage="1" sqref="J6:J73" xr:uid="{00000000-0002-0000-1F00-00000D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M6:M73" xr:uid="{00000000-0002-0000-1F00-00000E000000}">
      <formula1>"ARRIENDO, ADECUACIÓN, NO APLICA"</formula1>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BP26"/>
  <sheetViews>
    <sheetView zoomScale="70" zoomScaleNormal="90" workbookViewId="0">
      <selection activeCell="J9" sqref="J9"/>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10" width="30.28515625" style="2" customWidth="1"/>
    <col min="11" max="11" width="14.7109375" style="2" customWidth="1"/>
    <col min="12" max="12" width="21.28515625" style="2" customWidth="1"/>
    <col min="13" max="13" width="14.7109375" style="2" customWidth="1"/>
    <col min="14" max="14" width="14.7109375" style="57" customWidth="1"/>
    <col min="15" max="16" width="30.28515625" style="2" customWidth="1"/>
    <col min="17" max="17" width="16.7109375" style="2" customWidth="1"/>
    <col min="18" max="18" width="19.28515625" style="2" customWidth="1"/>
    <col min="19" max="19" width="30.28515625" style="2" customWidth="1"/>
    <col min="20" max="24" width="26.28515625" customWidth="1"/>
    <col min="25"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255"/>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3"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57.75" customHeight="1" x14ac:dyDescent="0.25">
      <c r="B6" s="44" t="s">
        <v>3247</v>
      </c>
      <c r="C6" s="93" t="s">
        <v>3248</v>
      </c>
      <c r="D6" s="33" t="s">
        <v>85</v>
      </c>
      <c r="E6" s="33" t="s">
        <v>86</v>
      </c>
      <c r="F6" s="93" t="s">
        <v>3249</v>
      </c>
      <c r="G6" s="93" t="s">
        <v>3250</v>
      </c>
      <c r="H6" s="33" t="s">
        <v>76</v>
      </c>
      <c r="I6" s="94" t="s">
        <v>3251</v>
      </c>
      <c r="J6" s="51" t="s">
        <v>78</v>
      </c>
      <c r="K6" s="33" t="s">
        <v>79</v>
      </c>
      <c r="L6" s="33" t="s">
        <v>79</v>
      </c>
      <c r="M6" s="109" t="s">
        <v>78</v>
      </c>
      <c r="N6" s="362" t="s">
        <v>78</v>
      </c>
      <c r="O6" s="62">
        <v>0</v>
      </c>
      <c r="P6" s="62">
        <v>0</v>
      </c>
      <c r="Q6" s="116">
        <v>0</v>
      </c>
      <c r="R6" s="109">
        <v>0</v>
      </c>
      <c r="S6" s="33" t="s">
        <v>90</v>
      </c>
      <c r="T6" s="33" t="s">
        <v>91</v>
      </c>
      <c r="U6" s="33" t="s">
        <v>81</v>
      </c>
      <c r="V6" s="33" t="s">
        <v>123</v>
      </c>
      <c r="W6" s="33" t="s">
        <v>79</v>
      </c>
      <c r="X6" s="33" t="s">
        <v>79</v>
      </c>
      <c r="Y6" s="132">
        <v>45366</v>
      </c>
      <c r="Z6" s="33" t="s">
        <v>83</v>
      </c>
      <c r="AA6" s="32" t="s">
        <v>3252</v>
      </c>
      <c r="AB6" s="415">
        <f>114627817/2</f>
        <v>57313908.5</v>
      </c>
      <c r="AC6" s="414">
        <v>2581</v>
      </c>
      <c r="AD6" s="198">
        <v>45461</v>
      </c>
      <c r="AE6" s="63">
        <v>0</v>
      </c>
      <c r="AF6" s="3" t="s">
        <v>78</v>
      </c>
      <c r="AG6" s="3" t="s">
        <v>78</v>
      </c>
      <c r="AH6" s="416">
        <f>+AE6+AB6</f>
        <v>57313908.5</v>
      </c>
      <c r="AI6" s="27" t="s">
        <v>891</v>
      </c>
      <c r="AJ6" s="27"/>
      <c r="AK6" s="27"/>
      <c r="AL6" s="62">
        <v>0</v>
      </c>
      <c r="AM6" s="27"/>
      <c r="AN6" s="27"/>
      <c r="AO6" s="27"/>
      <c r="AP6" s="62">
        <v>0</v>
      </c>
      <c r="AQ6" s="4"/>
      <c r="AR6" s="4"/>
      <c r="AS6" s="62"/>
      <c r="AT6" s="64"/>
      <c r="AU6" s="62">
        <v>0</v>
      </c>
      <c r="AV6" s="65"/>
      <c r="AW6" s="66"/>
      <c r="AX6" s="67"/>
      <c r="AY6" s="62">
        <v>0</v>
      </c>
      <c r="AZ6" s="66"/>
      <c r="BA6" s="66"/>
      <c r="BB6" s="66" t="s">
        <v>78</v>
      </c>
      <c r="BC6" s="27"/>
      <c r="BD6" s="62"/>
      <c r="BE6" s="66"/>
      <c r="BF6" s="66"/>
      <c r="BG6" s="67"/>
      <c r="BH6" s="62" t="s">
        <v>79</v>
      </c>
      <c r="BI6" s="66"/>
      <c r="BJ6" s="68"/>
      <c r="BK6" s="66"/>
      <c r="BL6" s="66" t="s">
        <v>78</v>
      </c>
      <c r="BM6" s="62">
        <v>0</v>
      </c>
      <c r="BN6" s="69"/>
      <c r="BO6" s="62">
        <v>0</v>
      </c>
      <c r="BP6" s="670" t="s">
        <v>3253</v>
      </c>
    </row>
    <row r="7" spans="2:68" s="1" customFormat="1" ht="30" x14ac:dyDescent="0.25">
      <c r="B7" s="44" t="s">
        <v>3247</v>
      </c>
      <c r="C7" s="44" t="s">
        <v>3248</v>
      </c>
      <c r="D7" s="33" t="s">
        <v>85</v>
      </c>
      <c r="E7" s="33" t="s">
        <v>93</v>
      </c>
      <c r="F7" s="79" t="s">
        <v>3254</v>
      </c>
      <c r="G7" s="72" t="s">
        <v>3250</v>
      </c>
      <c r="H7" s="33" t="s">
        <v>76</v>
      </c>
      <c r="I7" s="77"/>
      <c r="J7" s="51" t="s">
        <v>133</v>
      </c>
      <c r="K7" s="33" t="s">
        <v>90</v>
      </c>
      <c r="L7" s="33" t="s">
        <v>79</v>
      </c>
      <c r="M7" s="109" t="s">
        <v>96</v>
      </c>
      <c r="N7" s="362" t="s">
        <v>424</v>
      </c>
      <c r="O7" s="62">
        <v>13000000</v>
      </c>
      <c r="P7" s="62">
        <v>475000000</v>
      </c>
      <c r="Q7" s="397">
        <v>0</v>
      </c>
      <c r="R7" s="170">
        <v>0</v>
      </c>
      <c r="S7" s="33" t="s">
        <v>90</v>
      </c>
      <c r="T7" s="33" t="s">
        <v>91</v>
      </c>
      <c r="U7" s="33" t="s">
        <v>81</v>
      </c>
      <c r="V7" s="33" t="s">
        <v>135</v>
      </c>
      <c r="W7" s="33" t="s">
        <v>79</v>
      </c>
      <c r="X7" s="33" t="s">
        <v>79</v>
      </c>
      <c r="Y7" s="132">
        <v>45366</v>
      </c>
      <c r="Z7" s="33" t="s">
        <v>83</v>
      </c>
      <c r="AA7" s="32" t="s">
        <v>3252</v>
      </c>
      <c r="AB7" s="415">
        <f>114627817/2</f>
        <v>57313908.5</v>
      </c>
      <c r="AC7" s="414">
        <v>2581</v>
      </c>
      <c r="AD7" s="413">
        <v>45461</v>
      </c>
      <c r="AE7" s="63">
        <v>0</v>
      </c>
      <c r="AF7" s="3" t="s">
        <v>78</v>
      </c>
      <c r="AG7" s="3" t="s">
        <v>78</v>
      </c>
      <c r="AH7" s="416">
        <f t="shared" ref="AH7:AH10" si="0">+AE7+AB7</f>
        <v>57313908.5</v>
      </c>
      <c r="AI7" s="27" t="s">
        <v>891</v>
      </c>
      <c r="AJ7" s="27"/>
      <c r="AK7" s="27"/>
      <c r="AL7" s="62">
        <v>0</v>
      </c>
      <c r="AM7" s="27"/>
      <c r="AN7" s="27"/>
      <c r="AO7" s="27"/>
      <c r="AP7" s="62">
        <v>0</v>
      </c>
      <c r="AQ7" s="4"/>
      <c r="AR7" s="4"/>
      <c r="AS7" s="62"/>
      <c r="AT7" s="64"/>
      <c r="AU7" s="62">
        <v>0</v>
      </c>
      <c r="AV7" s="65"/>
      <c r="AW7" s="66"/>
      <c r="AX7" s="67"/>
      <c r="AY7" s="62">
        <v>0</v>
      </c>
      <c r="AZ7" s="66"/>
      <c r="BA7" s="66"/>
      <c r="BB7" s="66" t="s">
        <v>78</v>
      </c>
      <c r="BC7" s="27"/>
      <c r="BD7" s="62"/>
      <c r="BE7" s="66"/>
      <c r="BF7" s="66"/>
      <c r="BG7" s="67"/>
      <c r="BH7" s="62" t="s">
        <v>79</v>
      </c>
      <c r="BI7" s="66"/>
      <c r="BJ7" s="68"/>
      <c r="BK7" s="66"/>
      <c r="BL7" s="66" t="s">
        <v>78</v>
      </c>
      <c r="BM7" s="62">
        <v>0</v>
      </c>
      <c r="BN7" s="69"/>
      <c r="BO7" s="62">
        <v>0</v>
      </c>
      <c r="BP7" s="671"/>
    </row>
    <row r="8" spans="2:68" s="1" customFormat="1" ht="30" x14ac:dyDescent="0.25">
      <c r="B8" s="44" t="s">
        <v>3247</v>
      </c>
      <c r="C8" s="44" t="s">
        <v>3248</v>
      </c>
      <c r="D8" s="33" t="s">
        <v>85</v>
      </c>
      <c r="E8" s="33" t="s">
        <v>93</v>
      </c>
      <c r="F8" s="79" t="s">
        <v>3255</v>
      </c>
      <c r="G8" s="72" t="s">
        <v>3256</v>
      </c>
      <c r="H8" s="33" t="s">
        <v>96</v>
      </c>
      <c r="I8" s="77"/>
      <c r="J8" s="167" t="s">
        <v>304</v>
      </c>
      <c r="K8" s="33" t="s">
        <v>90</v>
      </c>
      <c r="L8" s="33" t="s">
        <v>79</v>
      </c>
      <c r="M8" s="109" t="s">
        <v>96</v>
      </c>
      <c r="N8" s="362" t="s">
        <v>424</v>
      </c>
      <c r="O8" s="62">
        <v>10000000</v>
      </c>
      <c r="P8" s="62">
        <v>250000000</v>
      </c>
      <c r="Q8" s="397">
        <v>0</v>
      </c>
      <c r="R8" s="170">
        <v>0</v>
      </c>
      <c r="S8" s="33" t="s">
        <v>90</v>
      </c>
      <c r="T8" s="33" t="s">
        <v>80</v>
      </c>
      <c r="U8" s="33" t="s">
        <v>81</v>
      </c>
      <c r="V8" s="33" t="s">
        <v>98</v>
      </c>
      <c r="W8" s="33" t="s">
        <v>78</v>
      </c>
      <c r="X8" s="33" t="s">
        <v>78</v>
      </c>
      <c r="Y8" s="132">
        <v>45366</v>
      </c>
      <c r="Z8" s="33" t="s">
        <v>137</v>
      </c>
      <c r="AA8" s="33" t="s">
        <v>103</v>
      </c>
      <c r="AB8" s="63">
        <v>0</v>
      </c>
      <c r="AC8" s="28"/>
      <c r="AD8" s="4"/>
      <c r="AE8" s="63">
        <v>0</v>
      </c>
      <c r="AF8" s="3" t="s">
        <v>78</v>
      </c>
      <c r="AG8" s="3" t="s">
        <v>78</v>
      </c>
      <c r="AH8" s="416">
        <f t="shared" si="0"/>
        <v>0</v>
      </c>
      <c r="AI8" s="27"/>
      <c r="AJ8" s="27"/>
      <c r="AK8" s="27"/>
      <c r="AL8" s="62">
        <v>0</v>
      </c>
      <c r="AM8" s="27"/>
      <c r="AN8" s="27"/>
      <c r="AO8" s="27"/>
      <c r="AP8" s="62">
        <v>0</v>
      </c>
      <c r="AQ8" s="4"/>
      <c r="AR8" s="4"/>
      <c r="AS8" s="62"/>
      <c r="AT8" s="64"/>
      <c r="AU8" s="62">
        <v>0</v>
      </c>
      <c r="AV8" s="65"/>
      <c r="AW8" s="66"/>
      <c r="AX8" s="67"/>
      <c r="AY8" s="62">
        <v>0</v>
      </c>
      <c r="AZ8" s="66"/>
      <c r="BA8" s="66"/>
      <c r="BB8" s="66" t="s">
        <v>78</v>
      </c>
      <c r="BC8" s="27"/>
      <c r="BD8" s="62"/>
      <c r="BE8" s="66"/>
      <c r="BF8" s="66"/>
      <c r="BG8" s="67"/>
      <c r="BH8" s="62" t="s">
        <v>79</v>
      </c>
      <c r="BI8" s="66"/>
      <c r="BJ8" s="68"/>
      <c r="BK8" s="66"/>
      <c r="BL8" s="66" t="s">
        <v>78</v>
      </c>
      <c r="BM8" s="62">
        <v>0</v>
      </c>
      <c r="BN8" s="69"/>
      <c r="BO8" s="62">
        <v>0</v>
      </c>
      <c r="BP8" s="32"/>
    </row>
    <row r="9" spans="2:68" s="1" customFormat="1" x14ac:dyDescent="0.25">
      <c r="B9" s="44" t="s">
        <v>3247</v>
      </c>
      <c r="C9" s="44" t="s">
        <v>3248</v>
      </c>
      <c r="D9" s="33" t="s">
        <v>72</v>
      </c>
      <c r="E9" s="33" t="s">
        <v>73</v>
      </c>
      <c r="F9" s="44" t="s">
        <v>3257</v>
      </c>
      <c r="G9" s="44" t="s">
        <v>3258</v>
      </c>
      <c r="H9" s="33" t="s">
        <v>114</v>
      </c>
      <c r="I9" s="70" t="s">
        <v>3259</v>
      </c>
      <c r="J9" s="51" t="s">
        <v>78</v>
      </c>
      <c r="K9" s="33" t="s">
        <v>79</v>
      </c>
      <c r="L9" s="33" t="s">
        <v>79</v>
      </c>
      <c r="M9" s="109" t="s">
        <v>78</v>
      </c>
      <c r="N9" s="362" t="s">
        <v>78</v>
      </c>
      <c r="O9" s="62">
        <v>0</v>
      </c>
      <c r="P9" s="62">
        <v>0</v>
      </c>
      <c r="Q9" s="116">
        <v>0</v>
      </c>
      <c r="R9" s="109">
        <v>0</v>
      </c>
      <c r="S9" s="33" t="s">
        <v>90</v>
      </c>
      <c r="T9" s="33"/>
      <c r="U9" s="33" t="s">
        <v>141</v>
      </c>
      <c r="V9" s="33" t="s">
        <v>141</v>
      </c>
      <c r="W9" s="33" t="s">
        <v>78</v>
      </c>
      <c r="X9" s="33" t="s">
        <v>78</v>
      </c>
      <c r="Y9" s="132"/>
      <c r="Z9" s="33" t="s">
        <v>99</v>
      </c>
      <c r="AA9" s="33" t="s">
        <v>103</v>
      </c>
      <c r="AB9" s="63">
        <v>0</v>
      </c>
      <c r="AC9" s="28"/>
      <c r="AD9" s="4"/>
      <c r="AE9" s="63">
        <v>0</v>
      </c>
      <c r="AF9" s="3" t="s">
        <v>78</v>
      </c>
      <c r="AG9" s="3" t="s">
        <v>78</v>
      </c>
      <c r="AH9" s="416">
        <f t="shared" si="0"/>
        <v>0</v>
      </c>
      <c r="AI9" s="27"/>
      <c r="AJ9" s="27"/>
      <c r="AK9" s="27"/>
      <c r="AL9" s="62">
        <v>0</v>
      </c>
      <c r="AM9" s="27"/>
      <c r="AN9" s="27"/>
      <c r="AO9" s="27"/>
      <c r="AP9" s="62">
        <v>0</v>
      </c>
      <c r="AQ9" s="4"/>
      <c r="AR9" s="4"/>
      <c r="AS9" s="62"/>
      <c r="AT9" s="64"/>
      <c r="AU9" s="62">
        <v>0</v>
      </c>
      <c r="AV9" s="65"/>
      <c r="AW9" s="66"/>
      <c r="AX9" s="67"/>
      <c r="AY9" s="62">
        <v>0</v>
      </c>
      <c r="AZ9" s="66"/>
      <c r="BA9" s="66"/>
      <c r="BB9" s="66" t="s">
        <v>78</v>
      </c>
      <c r="BC9" s="27"/>
      <c r="BD9" s="62"/>
      <c r="BE9" s="66"/>
      <c r="BF9" s="66"/>
      <c r="BG9" s="67"/>
      <c r="BH9" s="62" t="s">
        <v>79</v>
      </c>
      <c r="BI9" s="66"/>
      <c r="BJ9" s="68"/>
      <c r="BK9" s="66"/>
      <c r="BL9" s="66" t="s">
        <v>78</v>
      </c>
      <c r="BM9" s="62">
        <v>0</v>
      </c>
      <c r="BN9" s="69"/>
      <c r="BO9" s="62">
        <v>0</v>
      </c>
      <c r="BP9" s="32"/>
    </row>
    <row r="10" spans="2:68" s="1" customFormat="1" x14ac:dyDescent="0.25">
      <c r="B10" s="44" t="s">
        <v>3247</v>
      </c>
      <c r="C10" s="44" t="s">
        <v>3248</v>
      </c>
      <c r="D10" s="33" t="s">
        <v>72</v>
      </c>
      <c r="E10" s="33" t="s">
        <v>73</v>
      </c>
      <c r="F10" s="44" t="s">
        <v>3260</v>
      </c>
      <c r="G10" s="44" t="s">
        <v>3261</v>
      </c>
      <c r="H10" s="33" t="s">
        <v>114</v>
      </c>
      <c r="I10" s="44" t="s">
        <v>3262</v>
      </c>
      <c r="J10" s="51" t="s">
        <v>78</v>
      </c>
      <c r="K10" s="33" t="s">
        <v>79</v>
      </c>
      <c r="L10" s="33" t="s">
        <v>79</v>
      </c>
      <c r="M10" s="109" t="s">
        <v>78</v>
      </c>
      <c r="N10" s="362" t="s">
        <v>78</v>
      </c>
      <c r="O10" s="62">
        <v>0</v>
      </c>
      <c r="P10" s="62">
        <v>0</v>
      </c>
      <c r="Q10" s="116">
        <v>0</v>
      </c>
      <c r="R10" s="109">
        <v>0</v>
      </c>
      <c r="S10" s="33" t="s">
        <v>90</v>
      </c>
      <c r="T10" s="33"/>
      <c r="U10" s="33" t="s">
        <v>141</v>
      </c>
      <c r="V10" s="33" t="s">
        <v>141</v>
      </c>
      <c r="W10" s="33" t="s">
        <v>78</v>
      </c>
      <c r="X10" s="33" t="s">
        <v>78</v>
      </c>
      <c r="Y10" s="132"/>
      <c r="Z10" s="33" t="s">
        <v>99</v>
      </c>
      <c r="AA10" s="33" t="s">
        <v>103</v>
      </c>
      <c r="AB10" s="63">
        <v>0</v>
      </c>
      <c r="AC10" s="28"/>
      <c r="AD10" s="4"/>
      <c r="AE10" s="63">
        <v>0</v>
      </c>
      <c r="AF10" s="3" t="s">
        <v>78</v>
      </c>
      <c r="AG10" s="3" t="s">
        <v>78</v>
      </c>
      <c r="AH10" s="416">
        <f t="shared" si="0"/>
        <v>0</v>
      </c>
      <c r="AI10" s="27"/>
      <c r="AJ10" s="27"/>
      <c r="AK10" s="27"/>
      <c r="AL10" s="62">
        <v>0</v>
      </c>
      <c r="AM10" s="27"/>
      <c r="AN10" s="27"/>
      <c r="AO10" s="27"/>
      <c r="AP10" s="62">
        <v>0</v>
      </c>
      <c r="AQ10" s="4"/>
      <c r="AR10" s="4"/>
      <c r="AS10" s="62"/>
      <c r="AT10" s="64"/>
      <c r="AU10" s="62">
        <v>0</v>
      </c>
      <c r="AV10" s="65"/>
      <c r="AW10" s="66"/>
      <c r="AX10" s="67"/>
      <c r="AY10" s="62">
        <v>0</v>
      </c>
      <c r="AZ10" s="66"/>
      <c r="BA10" s="66"/>
      <c r="BB10" s="66" t="s">
        <v>78</v>
      </c>
      <c r="BC10" s="27"/>
      <c r="BD10" s="62"/>
      <c r="BE10" s="66"/>
      <c r="BF10" s="66"/>
      <c r="BG10" s="67"/>
      <c r="BH10" s="62" t="s">
        <v>79</v>
      </c>
      <c r="BI10" s="66"/>
      <c r="BJ10" s="68"/>
      <c r="BK10" s="66"/>
      <c r="BL10" s="66" t="s">
        <v>78</v>
      </c>
      <c r="BM10" s="62">
        <v>0</v>
      </c>
      <c r="BN10" s="69"/>
      <c r="BO10" s="62">
        <v>0</v>
      </c>
      <c r="BP10" s="32"/>
    </row>
    <row r="11" spans="2:68" s="1" customFormat="1" x14ac:dyDescent="0.25">
      <c r="B11" s="54"/>
      <c r="C11" s="54"/>
      <c r="D11" s="33"/>
      <c r="E11" s="33"/>
      <c r="F11" s="72"/>
      <c r="G11" s="72"/>
      <c r="H11" s="33"/>
      <c r="I11" s="77"/>
      <c r="J11" s="51"/>
      <c r="K11" s="33"/>
      <c r="L11" s="33"/>
      <c r="M11" s="109"/>
      <c r="N11" s="362"/>
      <c r="O11" s="62"/>
      <c r="P11" s="62"/>
      <c r="Q11" s="116"/>
      <c r="R11" s="109"/>
      <c r="S11" s="33"/>
      <c r="T11" s="33"/>
      <c r="U11" s="33"/>
      <c r="V11" s="33"/>
      <c r="W11" s="33"/>
      <c r="X11" s="33"/>
      <c r="Y11" s="132"/>
      <c r="Z11" s="33"/>
      <c r="AA11" s="32"/>
      <c r="AB11" s="63"/>
      <c r="AC11" s="28"/>
      <c r="AD11" s="4"/>
      <c r="AE11" s="63"/>
      <c r="AF11" s="28"/>
      <c r="AG11" s="4"/>
      <c r="AH11" s="62"/>
      <c r="AI11" s="27"/>
      <c r="AJ11" s="27"/>
      <c r="AK11" s="27"/>
      <c r="AL11" s="62"/>
      <c r="AM11" s="27"/>
      <c r="AN11" s="27"/>
      <c r="AO11" s="27"/>
      <c r="AP11" s="62"/>
      <c r="AQ11" s="4"/>
      <c r="AR11" s="4"/>
      <c r="AS11" s="62"/>
      <c r="AT11" s="64"/>
      <c r="AU11" s="62"/>
      <c r="AV11" s="65"/>
      <c r="AW11" s="66"/>
      <c r="AX11" s="67"/>
      <c r="AY11" s="62"/>
      <c r="AZ11" s="66"/>
      <c r="BA11" s="66"/>
      <c r="BB11" s="66" t="s">
        <v>78</v>
      </c>
      <c r="BC11" s="27"/>
      <c r="BD11" s="62"/>
      <c r="BE11" s="66"/>
      <c r="BF11" s="66"/>
      <c r="BG11" s="67"/>
      <c r="BH11" s="62"/>
      <c r="BI11" s="66"/>
      <c r="BJ11" s="68"/>
      <c r="BK11" s="66"/>
      <c r="BL11" s="66"/>
      <c r="BM11" s="62"/>
      <c r="BN11" s="69"/>
      <c r="BO11" s="62"/>
      <c r="BP11" s="32"/>
    </row>
    <row r="12" spans="2:68" s="1" customFormat="1" x14ac:dyDescent="0.25">
      <c r="B12" s="54"/>
      <c r="C12" s="54"/>
      <c r="D12" s="33"/>
      <c r="E12" s="33"/>
      <c r="F12" s="72"/>
      <c r="G12" s="72"/>
      <c r="H12" s="33"/>
      <c r="I12" s="77"/>
      <c r="J12" s="51"/>
      <c r="K12" s="33"/>
      <c r="L12" s="33"/>
      <c r="M12" s="109"/>
      <c r="N12" s="362"/>
      <c r="O12" s="62"/>
      <c r="P12" s="62"/>
      <c r="Q12" s="116"/>
      <c r="R12" s="109"/>
      <c r="S12" s="33"/>
      <c r="T12" s="33"/>
      <c r="U12" s="33"/>
      <c r="V12" s="33"/>
      <c r="W12" s="33"/>
      <c r="X12" s="33"/>
      <c r="Y12" s="132"/>
      <c r="Z12" s="33"/>
      <c r="AA12" s="32"/>
      <c r="AB12" s="63"/>
      <c r="AC12" s="28"/>
      <c r="AD12" s="4"/>
      <c r="AE12" s="63"/>
      <c r="AF12" s="28"/>
      <c r="AG12" s="4"/>
      <c r="AH12" s="62"/>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54"/>
      <c r="C13" s="54"/>
      <c r="D13" s="33"/>
      <c r="E13" s="33"/>
      <c r="F13" s="72"/>
      <c r="G13" s="72"/>
      <c r="H13" s="33"/>
      <c r="I13" s="77"/>
      <c r="J13" s="51"/>
      <c r="K13" s="33"/>
      <c r="L13" s="33"/>
      <c r="M13" s="109"/>
      <c r="N13" s="362"/>
      <c r="O13" s="62"/>
      <c r="P13" s="62"/>
      <c r="Q13" s="116"/>
      <c r="R13" s="109"/>
      <c r="S13" s="33"/>
      <c r="T13" s="33"/>
      <c r="U13" s="33"/>
      <c r="V13" s="33"/>
      <c r="W13" s="33"/>
      <c r="X13" s="33"/>
      <c r="Y13" s="132"/>
      <c r="Z13" s="33"/>
      <c r="AA13" s="32"/>
      <c r="AB13" s="63"/>
      <c r="AC13" s="28"/>
      <c r="AD13" s="4"/>
      <c r="AE13" s="63"/>
      <c r="AF13" s="28"/>
      <c r="AG13" s="4"/>
      <c r="AH13" s="62"/>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54"/>
      <c r="C14" s="54"/>
      <c r="D14" s="33"/>
      <c r="E14" s="33"/>
      <c r="F14" s="72"/>
      <c r="G14" s="72"/>
      <c r="H14" s="33"/>
      <c r="I14" s="77"/>
      <c r="J14" s="51"/>
      <c r="K14" s="33"/>
      <c r="L14" s="33"/>
      <c r="M14" s="109"/>
      <c r="N14" s="362"/>
      <c r="O14" s="62"/>
      <c r="P14" s="62"/>
      <c r="Q14" s="116"/>
      <c r="R14" s="109"/>
      <c r="S14" s="33"/>
      <c r="T14" s="33"/>
      <c r="U14" s="33"/>
      <c r="V14" s="33"/>
      <c r="W14" s="33"/>
      <c r="X14" s="33"/>
      <c r="Y14" s="132"/>
      <c r="Z14" s="33"/>
      <c r="AA14" s="32"/>
      <c r="AB14" s="63"/>
      <c r="AC14" s="28"/>
      <c r="AD14" s="4"/>
      <c r="AE14" s="63"/>
      <c r="AF14" s="28"/>
      <c r="AG14" s="4"/>
      <c r="AH14" s="62"/>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4"/>
      <c r="C15" s="54"/>
      <c r="D15" s="33"/>
      <c r="E15" s="33"/>
      <c r="F15" s="72"/>
      <c r="G15" s="72"/>
      <c r="H15" s="33"/>
      <c r="I15" s="77"/>
      <c r="J15" s="51"/>
      <c r="K15" s="33"/>
      <c r="L15" s="33"/>
      <c r="M15" s="109"/>
      <c r="N15" s="362"/>
      <c r="O15" s="62"/>
      <c r="P15" s="62"/>
      <c r="Q15" s="116"/>
      <c r="R15" s="109"/>
      <c r="S15" s="33"/>
      <c r="T15" s="33"/>
      <c r="U15" s="33"/>
      <c r="V15" s="33"/>
      <c r="W15" s="33"/>
      <c r="X15" s="33"/>
      <c r="Y15" s="132"/>
      <c r="Z15" s="33"/>
      <c r="AA15" s="32"/>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54"/>
      <c r="C16" s="54"/>
      <c r="D16" s="33"/>
      <c r="E16" s="33"/>
      <c r="F16" s="72"/>
      <c r="G16" s="72"/>
      <c r="H16" s="33"/>
      <c r="I16" s="77"/>
      <c r="J16" s="51"/>
      <c r="K16" s="33"/>
      <c r="L16" s="33"/>
      <c r="M16" s="109"/>
      <c r="N16" s="362"/>
      <c r="O16" s="62"/>
      <c r="P16" s="62"/>
      <c r="Q16" s="116"/>
      <c r="R16" s="109"/>
      <c r="S16" s="33"/>
      <c r="T16" s="33"/>
      <c r="U16" s="33"/>
      <c r="V16" s="33"/>
      <c r="W16" s="33"/>
      <c r="X16" s="33"/>
      <c r="Y16" s="132"/>
      <c r="Z16" s="33"/>
      <c r="AA16" s="32"/>
      <c r="AB16" s="63"/>
      <c r="AC16" s="28"/>
      <c r="AD16" s="4"/>
      <c r="AE16" s="63"/>
      <c r="AF16" s="28"/>
      <c r="AG16" s="4"/>
      <c r="AH16" s="62"/>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x14ac:dyDescent="0.25">
      <c r="B17" s="54"/>
      <c r="C17" s="54"/>
      <c r="D17" s="33"/>
      <c r="E17" s="33"/>
      <c r="F17" s="72"/>
      <c r="G17" s="72"/>
      <c r="H17" s="33"/>
      <c r="I17" s="77"/>
      <c r="J17" s="51"/>
      <c r="K17" s="33"/>
      <c r="L17" s="33"/>
      <c r="M17" s="109"/>
      <c r="N17" s="362"/>
      <c r="O17" s="62"/>
      <c r="P17" s="62"/>
      <c r="Q17" s="116"/>
      <c r="R17" s="109"/>
      <c r="S17" s="33"/>
      <c r="T17" s="33"/>
      <c r="U17" s="33"/>
      <c r="V17" s="33"/>
      <c r="W17" s="33"/>
      <c r="X17" s="33"/>
      <c r="Y17" s="132"/>
      <c r="Z17" s="33"/>
      <c r="AA17" s="32"/>
      <c r="AB17" s="63"/>
      <c r="AC17" s="28"/>
      <c r="AD17" s="4"/>
      <c r="AE17" s="63"/>
      <c r="AF17" s="28"/>
      <c r="AG17" s="4"/>
      <c r="AH17" s="62"/>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x14ac:dyDescent="0.25">
      <c r="B18" s="54"/>
      <c r="C18" s="54"/>
      <c r="D18" s="33"/>
      <c r="E18" s="33"/>
      <c r="F18" s="72"/>
      <c r="G18" s="72"/>
      <c r="H18" s="33"/>
      <c r="I18" s="77"/>
      <c r="J18" s="51"/>
      <c r="K18" s="33"/>
      <c r="L18" s="33"/>
      <c r="M18" s="109"/>
      <c r="N18" s="362"/>
      <c r="O18" s="62"/>
      <c r="P18" s="62"/>
      <c r="Q18" s="116"/>
      <c r="R18" s="109"/>
      <c r="S18" s="33"/>
      <c r="T18" s="33"/>
      <c r="U18" s="33"/>
      <c r="V18" s="33"/>
      <c r="W18" s="33"/>
      <c r="X18" s="33"/>
      <c r="Y18" s="132"/>
      <c r="Z18" s="33"/>
      <c r="AA18" s="32"/>
      <c r="AB18" s="63"/>
      <c r="AC18" s="28"/>
      <c r="AD18" s="4"/>
      <c r="AE18" s="63"/>
      <c r="AF18" s="28"/>
      <c r="AG18" s="4"/>
      <c r="AH18" s="62"/>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54"/>
      <c r="C19" s="54"/>
      <c r="D19" s="33"/>
      <c r="E19" s="33"/>
      <c r="F19" s="72"/>
      <c r="G19" s="72"/>
      <c r="H19" s="33"/>
      <c r="I19" s="77"/>
      <c r="J19" s="51"/>
      <c r="K19" s="33"/>
      <c r="L19" s="33"/>
      <c r="M19" s="109"/>
      <c r="N19" s="362"/>
      <c r="O19" s="62"/>
      <c r="P19" s="62"/>
      <c r="Q19" s="116"/>
      <c r="R19" s="109"/>
      <c r="S19" s="33"/>
      <c r="T19" s="33"/>
      <c r="U19" s="33"/>
      <c r="V19" s="33"/>
      <c r="W19" s="33"/>
      <c r="X19" s="33"/>
      <c r="Y19" s="132"/>
      <c r="Z19" s="33"/>
      <c r="AA19" s="32"/>
      <c r="AB19" s="63"/>
      <c r="AC19" s="28"/>
      <c r="AD19" s="4"/>
      <c r="AE19" s="63"/>
      <c r="AF19" s="28"/>
      <c r="AG19" s="4"/>
      <c r="AH19" s="62"/>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row>
    <row r="20" spans="2:68" x14ac:dyDescent="0.25"/>
    <row r="21" spans="2:68" x14ac:dyDescent="0.25"/>
    <row r="22" spans="2:68" x14ac:dyDescent="0.25"/>
    <row r="23" spans="2:68" x14ac:dyDescent="0.25"/>
    <row r="24" spans="2:68" x14ac:dyDescent="0.25"/>
    <row r="25" spans="2:68" x14ac:dyDescent="0.25"/>
    <row r="26" spans="2:68" x14ac:dyDescent="0.25"/>
  </sheetData>
  <mergeCells count="6">
    <mergeCell ref="BP6:BP7"/>
    <mergeCell ref="B4:I4"/>
    <mergeCell ref="AB3:AI3"/>
    <mergeCell ref="AJ3:AU3"/>
    <mergeCell ref="AV3:BN3"/>
    <mergeCell ref="J4:R4"/>
  </mergeCells>
  <dataValidations count="15">
    <dataValidation type="list" allowBlank="1" showInputMessage="1" showErrorMessage="1" sqref="BH6:BH19" xr:uid="{00000000-0002-0000-2000-000000000000}">
      <formula1>"SI,NO"</formula1>
    </dataValidation>
    <dataValidation type="list" allowBlank="1" showInputMessage="1" showErrorMessage="1" sqref="J6:J19" xr:uid="{00000000-0002-0000-2000-000001000000}">
      <formula1>"NO APLICA, HACINAMIENTO, MALAS CONDICIONES DE LA INFRAESTRUCUTRA, RIESGOS EN LA INFRAESTRUCTURA, POR SOLICITUD DEL PROPIETARIO, TRASLADO A SEDE PROPIA."</formula1>
    </dataValidation>
    <dataValidation type="list" allowBlank="1" showInputMessage="1" showErrorMessage="1" sqref="E10:E19" xr:uid="{00000000-0002-0000-2000-000002000000}">
      <formula1>"CDI, HI, CAE, CIP, CETRA, INTERNADO RAJ, CASAS POSTINSTITUCIONALES, CZ, REGIONAL, UNIDAD DE SERVICIO, CASA ATRAPASUEÑOS"</formula1>
    </dataValidation>
    <dataValidation type="list" allowBlank="1" showInputMessage="1" showErrorMessage="1" sqref="D10:D19" xr:uid="{00000000-0002-0000-2000-000003000000}">
      <formula1>"SRPA, PRIMERA INFANCIA, SEDES ADMINISTRATIVAS,ADOLESCENCIA Y JUVENTUD"</formula1>
    </dataValidation>
    <dataValidation type="list" allowBlank="1" showInputMessage="1" showErrorMessage="1" sqref="H6:H19" xr:uid="{00000000-0002-0000-2000-000004000000}">
      <formula1>"PROPIA, ARRIENDO, COMODATO"</formula1>
    </dataValidation>
    <dataValidation type="list" allowBlank="1" showInputMessage="1" showErrorMessage="1" sqref="T6:T19" xr:uid="{00000000-0002-0000-2000-000005000000}">
      <formula1>"BAJO, MEDIO, ALTO"</formula1>
    </dataValidation>
    <dataValidation type="list" allowBlank="1" showInputMessage="1" showErrorMessage="1" sqref="BB6:BB19 W6:X19 BL6:BL19" xr:uid="{00000000-0002-0000-2000-000006000000}">
      <formula1>"SI, NO, NO APLICA"</formula1>
    </dataValidation>
    <dataValidation type="list" allowBlank="1" showInputMessage="1" showErrorMessage="1" sqref="S6:S19 K6:L19" xr:uid="{00000000-0002-0000-2000-000007000000}">
      <formula1>"SI, NO"</formula1>
    </dataValidation>
    <dataValidation type="list" allowBlank="1" showInputMessage="1" showErrorMessage="1" sqref="U6:V19" xr:uid="{00000000-0002-0000-2000-000008000000}">
      <formula1>"MOBILIARIO, ESTUDIOS Y DISEÑOS, REFORZAMIENTO ESTRUCTURAL, MANTENIMIENTOS BASICOS, MANTENIMIENTOS ESPECIALIZADOS, AMPLIACIÓN, MANTENIMIENTOS ELECTRICOS, NINGUNA"</formula1>
    </dataValidation>
    <dataValidation type="list" allowBlank="1" showInputMessage="1" showErrorMessage="1" sqref="Z6:Z19" xr:uid="{00000000-0002-0000-2000-000009000000}">
      <formula1>"FERRETERIA Y TODEROS, REGIONAL (TRASLADO), SEDE NACIONAL, FINDETER, NO REQUIERE, NO PRIORIZADA"</formula1>
    </dataValidation>
    <dataValidation type="list" allowBlank="1" showInputMessage="1" showErrorMessage="1" sqref="AM6:AM19 AI6:AI19" xr:uid="{00000000-0002-0000-2000-00000A000000}">
      <formula1>"ESTRUCTURACIÓN, PROCESO DE SELECCIÓN, EJECUCIÓN, TERMINADO"</formula1>
    </dataValidation>
    <dataValidation type="list" allowBlank="1" showInputMessage="1" showErrorMessage="1" sqref="E6:E9" xr:uid="{00000000-0002-0000-2000-00000B000000}">
      <formula1>"CDI, HI, CAE, CIP, CETRA, INTERNADO RAJ, CASAS POSTINSTITUCIONALES, CZ, REGIONAL, UNIDAD DE SERVICIO, CASA ATRAPASUEÑOS, CASA DE LA MADRE Y EL NIÑO, CETI"</formula1>
    </dataValidation>
    <dataValidation type="list" allowBlank="1" showInputMessage="1" showErrorMessage="1" sqref="D6:D9" xr:uid="{00000000-0002-0000-2000-00000C000000}">
      <formula1>"SRPA, PRIMERA INFANCIA, SEDES ADMINISTRATIVAS,ADOLESCENCIA Y JUVENTUD, DIRECCIÓN DE PROTECCIÓN "</formula1>
    </dataValidation>
    <dataValidation type="list" allowBlank="1" showInputMessage="1" showErrorMessage="1" sqref="N6:N19" xr:uid="{00000000-0002-0000-2000-00000D000000}">
      <formula1>"NO APLICA, BUSQUEDA INMUEBLE, VISITA, CONCEPTO, MESA TECNICA, REMISIÓN SG, RECURSO TRASLADADO"</formula1>
    </dataValidation>
    <dataValidation type="list" allowBlank="1" showInputMessage="1" showErrorMessage="1" sqref="M6:M19" xr:uid="{00000000-0002-0000-2000-00000E000000}">
      <formula1>"ARRIENDO, ADECUACIÓN, NO APLICA"</formula1>
    </dataValidation>
  </dataValidation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B1:BP96"/>
  <sheetViews>
    <sheetView zoomScale="70" zoomScaleNormal="90" workbookViewId="0">
      <selection activeCell="C12" sqref="C12"/>
    </sheetView>
  </sheetViews>
  <sheetFormatPr baseColWidth="10" defaultColWidth="11.28515625" defaultRowHeight="15" customHeight="1" x14ac:dyDescent="0.25"/>
  <cols>
    <col min="1" max="1" width="3" customWidth="1"/>
    <col min="2" max="2" width="15.28515625" style="2" bestFit="1" customWidth="1"/>
    <col min="3" max="3" width="18" style="2" customWidth="1"/>
    <col min="4" max="4" width="16.28515625" style="2" customWidth="1"/>
    <col min="5" max="5" width="18.7109375" style="2" customWidth="1"/>
    <col min="6" max="6" width="34.7109375" style="2" customWidth="1"/>
    <col min="7" max="7" width="36.28515625" style="2" customWidth="1"/>
    <col min="8" max="8" width="18.28515625" style="2" customWidth="1"/>
    <col min="9" max="9" width="19.28515625" style="2" customWidth="1"/>
    <col min="10" max="10" width="27.140625" style="2" customWidth="1"/>
    <col min="11" max="11" width="14.7109375" style="2" customWidth="1"/>
    <col min="12" max="12" width="21.28515625" style="2" customWidth="1"/>
    <col min="13" max="13" width="14.7109375" style="2" customWidth="1"/>
    <col min="14" max="14" width="14.7109375" style="57" customWidth="1"/>
    <col min="15" max="16" width="30.28515625" style="2" customWidth="1"/>
    <col min="17" max="17" width="16.85546875" style="2" customWidth="1"/>
    <col min="18" max="18" width="19.28515625" style="2" customWidth="1"/>
    <col min="19" max="19" width="30.28515625" style="2" customWidth="1"/>
    <col min="20" max="24" width="26.140625" customWidth="1"/>
    <col min="25" max="26" width="32.28515625" customWidth="1"/>
    <col min="27" max="27" width="77.28515625" customWidth="1"/>
    <col min="28" max="28" width="23.7109375" customWidth="1"/>
    <col min="29" max="29" width="33.28515625" style="2" customWidth="1"/>
    <col min="30" max="30" width="19.7109375" style="2" customWidth="1"/>
    <col min="31" max="31" width="23.28515625" customWidth="1"/>
    <col min="32" max="32" width="18.140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4499999999999993" customHeight="1" x14ac:dyDescent="0.25"/>
    <row r="2" spans="2:68" ht="8.4499999999999993" customHeight="1" x14ac:dyDescent="0.25"/>
    <row r="3" spans="2:68" ht="17.25" customHeight="1" x14ac:dyDescent="0.3">
      <c r="E3" s="39"/>
      <c r="F3" s="34"/>
      <c r="G3" s="34"/>
      <c r="H3" s="34"/>
      <c r="I3" s="34"/>
      <c r="J3" s="34"/>
      <c r="K3" s="34"/>
      <c r="L3" s="34"/>
      <c r="M3" s="34"/>
      <c r="N3" s="255"/>
      <c r="O3" s="34"/>
      <c r="P3" s="34"/>
      <c r="Q3" s="34"/>
      <c r="R3" s="34"/>
      <c r="S3" s="34"/>
      <c r="T3" s="35"/>
      <c r="U3" s="35"/>
      <c r="V3" s="35"/>
      <c r="W3" s="35"/>
      <c r="X3" s="35"/>
      <c r="Y3" s="35"/>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37"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43"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21" customFormat="1" ht="30" x14ac:dyDescent="0.25">
      <c r="B6" s="96" t="s">
        <v>3263</v>
      </c>
      <c r="C6" s="96" t="s">
        <v>3264</v>
      </c>
      <c r="D6" s="97" t="s">
        <v>72</v>
      </c>
      <c r="E6" s="97" t="s">
        <v>73</v>
      </c>
      <c r="F6" s="96" t="s">
        <v>3265</v>
      </c>
      <c r="G6" s="96" t="s">
        <v>3266</v>
      </c>
      <c r="H6" s="97" t="s">
        <v>76</v>
      </c>
      <c r="I6" s="98" t="s">
        <v>3267</v>
      </c>
      <c r="J6" s="166" t="s">
        <v>78</v>
      </c>
      <c r="K6" s="97" t="s">
        <v>79</v>
      </c>
      <c r="L6" s="97" t="s">
        <v>79</v>
      </c>
      <c r="M6" s="109" t="s">
        <v>78</v>
      </c>
      <c r="N6" s="109" t="s">
        <v>78</v>
      </c>
      <c r="O6" s="109" t="s">
        <v>78</v>
      </c>
      <c r="P6" s="109" t="s">
        <v>78</v>
      </c>
      <c r="Q6" s="116">
        <v>0</v>
      </c>
      <c r="R6" s="109">
        <v>0</v>
      </c>
      <c r="S6" s="97" t="s">
        <v>90</v>
      </c>
      <c r="T6" s="97" t="s">
        <v>80</v>
      </c>
      <c r="U6" s="97" t="s">
        <v>81</v>
      </c>
      <c r="V6" s="97" t="s">
        <v>123</v>
      </c>
      <c r="W6" s="97" t="s">
        <v>79</v>
      </c>
      <c r="X6" s="97" t="s">
        <v>90</v>
      </c>
      <c r="Y6" s="164">
        <v>45356</v>
      </c>
      <c r="Z6" s="97" t="s">
        <v>83</v>
      </c>
      <c r="AA6" s="110" t="s">
        <v>3268</v>
      </c>
      <c r="AB6" s="111">
        <v>174200523</v>
      </c>
      <c r="AC6" s="112">
        <v>2581</v>
      </c>
      <c r="AD6" s="113">
        <v>45461</v>
      </c>
      <c r="AE6" s="111">
        <v>0</v>
      </c>
      <c r="AF6" s="112"/>
      <c r="AG6" s="113"/>
      <c r="AH6" s="109">
        <f>+AB6+AE6</f>
        <v>174200523</v>
      </c>
      <c r="AI6" s="114" t="s">
        <v>891</v>
      </c>
      <c r="AJ6" s="114"/>
      <c r="AK6" s="114"/>
      <c r="AL6" s="109"/>
      <c r="AM6" s="114"/>
      <c r="AN6" s="114"/>
      <c r="AO6" s="114"/>
      <c r="AP6" s="109"/>
      <c r="AQ6" s="113"/>
      <c r="AR6" s="113"/>
      <c r="AS6" s="109"/>
      <c r="AT6" s="115"/>
      <c r="AU6" s="109"/>
      <c r="AV6" s="116"/>
      <c r="AW6" s="117"/>
      <c r="AX6" s="118"/>
      <c r="AY6" s="109"/>
      <c r="AZ6" s="117"/>
      <c r="BA6" s="117"/>
      <c r="BB6" s="117"/>
      <c r="BC6" s="114"/>
      <c r="BD6" s="109"/>
      <c r="BE6" s="117"/>
      <c r="BF6" s="117"/>
      <c r="BG6" s="118"/>
      <c r="BH6" s="109"/>
      <c r="BI6" s="117"/>
      <c r="BJ6" s="119"/>
      <c r="BK6" s="117"/>
      <c r="BL6" s="117"/>
      <c r="BM6" s="109"/>
      <c r="BN6" s="120"/>
      <c r="BO6" s="109"/>
      <c r="BP6" s="110"/>
    </row>
    <row r="7" spans="2:68" s="121" customFormat="1" ht="45" x14ac:dyDescent="0.25">
      <c r="B7" s="96" t="s">
        <v>3263</v>
      </c>
      <c r="C7" s="96" t="s">
        <v>3264</v>
      </c>
      <c r="D7" s="97" t="s">
        <v>85</v>
      </c>
      <c r="E7" s="97" t="s">
        <v>86</v>
      </c>
      <c r="F7" s="96" t="s">
        <v>120</v>
      </c>
      <c r="G7" s="96" t="s">
        <v>3269</v>
      </c>
      <c r="H7" s="97" t="s">
        <v>76</v>
      </c>
      <c r="I7" s="98" t="s">
        <v>3270</v>
      </c>
      <c r="J7" s="166" t="s">
        <v>78</v>
      </c>
      <c r="K7" s="97" t="s">
        <v>79</v>
      </c>
      <c r="L7" s="97" t="s">
        <v>79</v>
      </c>
      <c r="M7" s="109" t="s">
        <v>78</v>
      </c>
      <c r="N7" s="109" t="s">
        <v>78</v>
      </c>
      <c r="O7" s="109" t="s">
        <v>78</v>
      </c>
      <c r="P7" s="109" t="s">
        <v>78</v>
      </c>
      <c r="Q7" s="116">
        <v>0</v>
      </c>
      <c r="R7" s="109">
        <v>0</v>
      </c>
      <c r="S7" s="97" t="s">
        <v>90</v>
      </c>
      <c r="T7" s="97" t="s">
        <v>97</v>
      </c>
      <c r="U7" s="97" t="s">
        <v>98</v>
      </c>
      <c r="V7" s="97" t="s">
        <v>123</v>
      </c>
      <c r="W7" s="97" t="s">
        <v>79</v>
      </c>
      <c r="X7" s="97" t="s">
        <v>79</v>
      </c>
      <c r="Y7" s="164">
        <v>45356</v>
      </c>
      <c r="Z7" s="97" t="s">
        <v>124</v>
      </c>
      <c r="AA7" s="110"/>
      <c r="AB7" s="111">
        <v>0</v>
      </c>
      <c r="AC7" s="112"/>
      <c r="AD7" s="113"/>
      <c r="AE7" s="111">
        <v>0</v>
      </c>
      <c r="AF7" s="112"/>
      <c r="AG7" s="113"/>
      <c r="AH7" s="109">
        <f t="shared" ref="AH7:AH12" si="0">+AB7+AE7</f>
        <v>0</v>
      </c>
      <c r="AI7" s="114"/>
      <c r="AJ7" s="114"/>
      <c r="AK7" s="114"/>
      <c r="AL7" s="109"/>
      <c r="AM7" s="114"/>
      <c r="AN7" s="114"/>
      <c r="AO7" s="114"/>
      <c r="AP7" s="109"/>
      <c r="AQ7" s="113"/>
      <c r="AR7" s="113"/>
      <c r="AS7" s="109"/>
      <c r="AT7" s="115"/>
      <c r="AU7" s="109"/>
      <c r="AV7" s="116"/>
      <c r="AW7" s="117"/>
      <c r="AX7" s="118"/>
      <c r="AY7" s="109"/>
      <c r="AZ7" s="117"/>
      <c r="BA7" s="117"/>
      <c r="BB7" s="117"/>
      <c r="BC7" s="114"/>
      <c r="BD7" s="109"/>
      <c r="BE7" s="117"/>
      <c r="BF7" s="117"/>
      <c r="BG7" s="118"/>
      <c r="BH7" s="109"/>
      <c r="BI7" s="117"/>
      <c r="BJ7" s="119"/>
      <c r="BK7" s="117"/>
      <c r="BL7" s="117"/>
      <c r="BM7" s="109"/>
      <c r="BN7" s="120"/>
      <c r="BO7" s="109"/>
      <c r="BP7" s="110"/>
    </row>
    <row r="8" spans="2:68" s="121" customFormat="1" ht="45" x14ac:dyDescent="0.25">
      <c r="B8" s="96" t="s">
        <v>3263</v>
      </c>
      <c r="C8" s="96" t="s">
        <v>3264</v>
      </c>
      <c r="D8" s="97" t="s">
        <v>85</v>
      </c>
      <c r="E8" s="97" t="s">
        <v>93</v>
      </c>
      <c r="F8" s="96" t="s">
        <v>3271</v>
      </c>
      <c r="G8" s="96" t="s">
        <v>3269</v>
      </c>
      <c r="H8" s="97" t="s">
        <v>76</v>
      </c>
      <c r="I8" s="98" t="s">
        <v>3270</v>
      </c>
      <c r="J8" s="166" t="s">
        <v>133</v>
      </c>
      <c r="K8" s="97" t="s">
        <v>90</v>
      </c>
      <c r="L8" s="97" t="s">
        <v>90</v>
      </c>
      <c r="M8" s="109" t="s">
        <v>96</v>
      </c>
      <c r="N8" s="362" t="s">
        <v>387</v>
      </c>
      <c r="O8" s="109">
        <v>12000000</v>
      </c>
      <c r="P8" s="109">
        <v>317345189</v>
      </c>
      <c r="Q8" s="116">
        <v>452.55</v>
      </c>
      <c r="R8" s="109">
        <f>+O8/Q8</f>
        <v>26516.407026847861</v>
      </c>
      <c r="S8" s="97" t="s">
        <v>90</v>
      </c>
      <c r="T8" s="97" t="s">
        <v>97</v>
      </c>
      <c r="U8" s="97" t="s">
        <v>98</v>
      </c>
      <c r="V8" s="97" t="s">
        <v>123</v>
      </c>
      <c r="W8" s="97" t="s">
        <v>79</v>
      </c>
      <c r="X8" s="97" t="s">
        <v>79</v>
      </c>
      <c r="Y8" s="164">
        <v>45356</v>
      </c>
      <c r="Z8" s="97" t="s">
        <v>124</v>
      </c>
      <c r="AA8" s="110"/>
      <c r="AB8" s="111">
        <v>0</v>
      </c>
      <c r="AC8" s="112"/>
      <c r="AD8" s="113"/>
      <c r="AE8" s="111">
        <v>0</v>
      </c>
      <c r="AF8" s="112"/>
      <c r="AG8" s="113"/>
      <c r="AH8" s="109">
        <f t="shared" si="0"/>
        <v>0</v>
      </c>
      <c r="AI8" s="114"/>
      <c r="AJ8" s="114"/>
      <c r="AK8" s="114"/>
      <c r="AL8" s="109"/>
      <c r="AM8" s="114"/>
      <c r="AN8" s="114"/>
      <c r="AO8" s="114"/>
      <c r="AP8" s="109"/>
      <c r="AQ8" s="113"/>
      <c r="AR8" s="113"/>
      <c r="AS8" s="109"/>
      <c r="AT8" s="115"/>
      <c r="AU8" s="109"/>
      <c r="AV8" s="116"/>
      <c r="AW8" s="117"/>
      <c r="AX8" s="118"/>
      <c r="AY8" s="109"/>
      <c r="AZ8" s="117"/>
      <c r="BA8" s="117"/>
      <c r="BB8" s="117"/>
      <c r="BC8" s="114"/>
      <c r="BD8" s="109"/>
      <c r="BE8" s="117"/>
      <c r="BF8" s="117"/>
      <c r="BG8" s="118"/>
      <c r="BH8" s="109"/>
      <c r="BI8" s="117"/>
      <c r="BJ8" s="119"/>
      <c r="BK8" s="117"/>
      <c r="BL8" s="117"/>
      <c r="BM8" s="109"/>
      <c r="BN8" s="120"/>
      <c r="BO8" s="109"/>
      <c r="BP8" s="110"/>
    </row>
    <row r="9" spans="2:68" s="121" customFormat="1" ht="45" x14ac:dyDescent="0.25">
      <c r="B9" s="165" t="s">
        <v>3263</v>
      </c>
      <c r="C9" s="165" t="s">
        <v>3264</v>
      </c>
      <c r="D9" s="97" t="s">
        <v>85</v>
      </c>
      <c r="E9" s="97" t="s">
        <v>86</v>
      </c>
      <c r="F9" s="165" t="s">
        <v>3272</v>
      </c>
      <c r="G9" s="123"/>
      <c r="H9" s="97" t="s">
        <v>96</v>
      </c>
      <c r="I9" s="124"/>
      <c r="J9" s="166" t="s">
        <v>78</v>
      </c>
      <c r="K9" s="97" t="s">
        <v>79</v>
      </c>
      <c r="L9" s="97" t="s">
        <v>79</v>
      </c>
      <c r="M9" s="109" t="s">
        <v>78</v>
      </c>
      <c r="N9" s="109" t="s">
        <v>78</v>
      </c>
      <c r="O9" s="109" t="s">
        <v>78</v>
      </c>
      <c r="P9" s="109" t="s">
        <v>78</v>
      </c>
      <c r="Q9" s="116">
        <v>0</v>
      </c>
      <c r="R9" s="109">
        <v>0</v>
      </c>
      <c r="S9" s="97" t="s">
        <v>90</v>
      </c>
      <c r="T9" s="97" t="s">
        <v>97</v>
      </c>
      <c r="U9" s="97" t="s">
        <v>98</v>
      </c>
      <c r="V9" s="97" t="s">
        <v>98</v>
      </c>
      <c r="W9" s="97" t="s">
        <v>79</v>
      </c>
      <c r="X9" s="97" t="s">
        <v>79</v>
      </c>
      <c r="Y9" s="164">
        <v>45356</v>
      </c>
      <c r="Z9" s="97" t="s">
        <v>124</v>
      </c>
      <c r="AA9" s="110"/>
      <c r="AB9" s="111">
        <v>0</v>
      </c>
      <c r="AC9" s="112"/>
      <c r="AD9" s="113"/>
      <c r="AE9" s="111">
        <v>0</v>
      </c>
      <c r="AF9" s="112"/>
      <c r="AG9" s="113"/>
      <c r="AH9" s="109">
        <f t="shared" si="0"/>
        <v>0</v>
      </c>
      <c r="AI9" s="114"/>
      <c r="AJ9" s="114"/>
      <c r="AK9" s="114"/>
      <c r="AL9" s="109"/>
      <c r="AM9" s="114"/>
      <c r="AN9" s="114"/>
      <c r="AO9" s="114"/>
      <c r="AP9" s="109"/>
      <c r="AQ9" s="113"/>
      <c r="AR9" s="113"/>
      <c r="AS9" s="109"/>
      <c r="AT9" s="115"/>
      <c r="AU9" s="109"/>
      <c r="AV9" s="116"/>
      <c r="AW9" s="117"/>
      <c r="AX9" s="118"/>
      <c r="AY9" s="109"/>
      <c r="AZ9" s="117"/>
      <c r="BA9" s="117"/>
      <c r="BB9" s="117"/>
      <c r="BC9" s="114"/>
      <c r="BD9" s="109"/>
      <c r="BE9" s="117"/>
      <c r="BF9" s="117"/>
      <c r="BG9" s="118"/>
      <c r="BH9" s="109"/>
      <c r="BI9" s="117"/>
      <c r="BJ9" s="119"/>
      <c r="BK9" s="117"/>
      <c r="BL9" s="117"/>
      <c r="BM9" s="109"/>
      <c r="BN9" s="120"/>
      <c r="BO9" s="109"/>
      <c r="BP9" s="110"/>
    </row>
    <row r="10" spans="2:68" s="121" customFormat="1" ht="45" x14ac:dyDescent="0.25">
      <c r="B10" s="165" t="s">
        <v>3263</v>
      </c>
      <c r="C10" s="165" t="s">
        <v>3273</v>
      </c>
      <c r="D10" s="97" t="s">
        <v>85</v>
      </c>
      <c r="E10" s="97" t="s">
        <v>93</v>
      </c>
      <c r="F10" s="165" t="s">
        <v>3274</v>
      </c>
      <c r="G10" s="123" t="s">
        <v>3275</v>
      </c>
      <c r="H10" s="97" t="s">
        <v>96</v>
      </c>
      <c r="I10" s="124"/>
      <c r="J10" s="166" t="s">
        <v>78</v>
      </c>
      <c r="K10" s="97" t="s">
        <v>79</v>
      </c>
      <c r="L10" s="97" t="s">
        <v>79</v>
      </c>
      <c r="M10" s="109" t="s">
        <v>78</v>
      </c>
      <c r="N10" s="109" t="s">
        <v>78</v>
      </c>
      <c r="O10" s="109" t="s">
        <v>78</v>
      </c>
      <c r="P10" s="109" t="s">
        <v>78</v>
      </c>
      <c r="Q10" s="116">
        <v>0</v>
      </c>
      <c r="R10" s="109">
        <v>0</v>
      </c>
      <c r="S10" s="97" t="s">
        <v>90</v>
      </c>
      <c r="T10" s="97" t="s">
        <v>97</v>
      </c>
      <c r="U10" s="97" t="s">
        <v>98</v>
      </c>
      <c r="V10" s="97" t="s">
        <v>123</v>
      </c>
      <c r="W10" s="97" t="s">
        <v>79</v>
      </c>
      <c r="X10" s="97" t="s">
        <v>79</v>
      </c>
      <c r="Y10" s="164"/>
      <c r="Z10" s="97" t="s">
        <v>124</v>
      </c>
      <c r="AA10" s="110"/>
      <c r="AB10" s="111">
        <v>0</v>
      </c>
      <c r="AC10" s="112"/>
      <c r="AD10" s="113"/>
      <c r="AE10" s="111">
        <v>0</v>
      </c>
      <c r="AF10" s="112"/>
      <c r="AG10" s="113"/>
      <c r="AH10" s="109">
        <f t="shared" si="0"/>
        <v>0</v>
      </c>
      <c r="AI10" s="114"/>
      <c r="AJ10" s="114"/>
      <c r="AK10" s="114"/>
      <c r="AL10" s="109"/>
      <c r="AM10" s="114"/>
      <c r="AN10" s="114"/>
      <c r="AO10" s="114"/>
      <c r="AP10" s="109"/>
      <c r="AQ10" s="113"/>
      <c r="AR10" s="113"/>
      <c r="AS10" s="109"/>
      <c r="AT10" s="115"/>
      <c r="AU10" s="109"/>
      <c r="AV10" s="116"/>
      <c r="AW10" s="117"/>
      <c r="AX10" s="118"/>
      <c r="AY10" s="109"/>
      <c r="AZ10" s="117"/>
      <c r="BA10" s="117"/>
      <c r="BB10" s="117"/>
      <c r="BC10" s="114"/>
      <c r="BD10" s="109"/>
      <c r="BE10" s="117"/>
      <c r="BF10" s="117"/>
      <c r="BG10" s="118"/>
      <c r="BH10" s="109"/>
      <c r="BI10" s="117"/>
      <c r="BJ10" s="119"/>
      <c r="BK10" s="117"/>
      <c r="BL10" s="117"/>
      <c r="BM10" s="109"/>
      <c r="BN10" s="120"/>
      <c r="BO10" s="109"/>
      <c r="BP10" s="110"/>
    </row>
    <row r="11" spans="2:68" s="121" customFormat="1" ht="45" x14ac:dyDescent="0.25">
      <c r="B11" s="165" t="s">
        <v>3263</v>
      </c>
      <c r="C11" s="165" t="s">
        <v>3276</v>
      </c>
      <c r="D11" s="97" t="s">
        <v>85</v>
      </c>
      <c r="E11" s="97" t="s">
        <v>93</v>
      </c>
      <c r="F11" s="165" t="s">
        <v>3277</v>
      </c>
      <c r="G11" s="123" t="s">
        <v>3278</v>
      </c>
      <c r="H11" s="97" t="s">
        <v>96</v>
      </c>
      <c r="I11" s="124"/>
      <c r="J11" s="166" t="s">
        <v>78</v>
      </c>
      <c r="K11" s="97" t="s">
        <v>79</v>
      </c>
      <c r="L11" s="97" t="s">
        <v>79</v>
      </c>
      <c r="M11" s="109" t="s">
        <v>78</v>
      </c>
      <c r="N11" s="109" t="s">
        <v>78</v>
      </c>
      <c r="O11" s="109" t="s">
        <v>78</v>
      </c>
      <c r="P11" s="109" t="s">
        <v>78</v>
      </c>
      <c r="Q11" s="116">
        <v>0</v>
      </c>
      <c r="R11" s="109">
        <v>0</v>
      </c>
      <c r="S11" s="97" t="s">
        <v>90</v>
      </c>
      <c r="T11" s="97" t="s">
        <v>97</v>
      </c>
      <c r="U11" s="97" t="s">
        <v>98</v>
      </c>
      <c r="V11" s="97" t="s">
        <v>123</v>
      </c>
      <c r="W11" s="97" t="s">
        <v>79</v>
      </c>
      <c r="X11" s="97" t="s">
        <v>79</v>
      </c>
      <c r="Y11" s="164"/>
      <c r="Z11" s="97" t="s">
        <v>124</v>
      </c>
      <c r="AA11" s="110"/>
      <c r="AB11" s="111">
        <v>0</v>
      </c>
      <c r="AC11" s="112"/>
      <c r="AD11" s="113"/>
      <c r="AE11" s="111">
        <v>0</v>
      </c>
      <c r="AF11" s="112"/>
      <c r="AG11" s="113"/>
      <c r="AH11" s="109">
        <f t="shared" si="0"/>
        <v>0</v>
      </c>
      <c r="AI11" s="114"/>
      <c r="AJ11" s="114"/>
      <c r="AK11" s="114"/>
      <c r="AL11" s="109"/>
      <c r="AM11" s="114"/>
      <c r="AN11" s="114"/>
      <c r="AO11" s="114"/>
      <c r="AP11" s="109"/>
      <c r="AQ11" s="113"/>
      <c r="AR11" s="113"/>
      <c r="AS11" s="109"/>
      <c r="AT11" s="115"/>
      <c r="AU11" s="109"/>
      <c r="AV11" s="116"/>
      <c r="AW11" s="117"/>
      <c r="AX11" s="118"/>
      <c r="AY11" s="109"/>
      <c r="AZ11" s="117"/>
      <c r="BA11" s="117"/>
      <c r="BB11" s="117"/>
      <c r="BC11" s="114"/>
      <c r="BD11" s="109"/>
      <c r="BE11" s="117"/>
      <c r="BF11" s="117"/>
      <c r="BG11" s="118"/>
      <c r="BH11" s="109"/>
      <c r="BI11" s="117"/>
      <c r="BJ11" s="119"/>
      <c r="BK11" s="117"/>
      <c r="BL11" s="117"/>
      <c r="BM11" s="109"/>
      <c r="BN11" s="120"/>
      <c r="BO11" s="109"/>
      <c r="BP11" s="110"/>
    </row>
    <row r="12" spans="2:68" s="121" customFormat="1" ht="45" x14ac:dyDescent="0.25">
      <c r="B12" s="165" t="s">
        <v>3263</v>
      </c>
      <c r="C12" s="165" t="s">
        <v>3279</v>
      </c>
      <c r="D12" s="97" t="s">
        <v>85</v>
      </c>
      <c r="E12" s="97" t="s">
        <v>93</v>
      </c>
      <c r="F12" s="165" t="s">
        <v>3280</v>
      </c>
      <c r="G12" s="123" t="s">
        <v>3281</v>
      </c>
      <c r="H12" s="97" t="s">
        <v>96</v>
      </c>
      <c r="I12" s="124"/>
      <c r="J12" s="166" t="s">
        <v>78</v>
      </c>
      <c r="K12" s="97" t="s">
        <v>79</v>
      </c>
      <c r="L12" s="97" t="s">
        <v>79</v>
      </c>
      <c r="M12" s="109" t="s">
        <v>78</v>
      </c>
      <c r="N12" s="109" t="s">
        <v>78</v>
      </c>
      <c r="O12" s="109" t="s">
        <v>78</v>
      </c>
      <c r="P12" s="109" t="s">
        <v>78</v>
      </c>
      <c r="Q12" s="116">
        <v>0</v>
      </c>
      <c r="R12" s="109">
        <v>0</v>
      </c>
      <c r="S12" s="97" t="s">
        <v>90</v>
      </c>
      <c r="T12" s="97" t="s">
        <v>91</v>
      </c>
      <c r="U12" s="97" t="s">
        <v>98</v>
      </c>
      <c r="V12" s="97" t="s">
        <v>81</v>
      </c>
      <c r="W12" s="97" t="s">
        <v>79</v>
      </c>
      <c r="X12" s="97" t="s">
        <v>79</v>
      </c>
      <c r="Y12" s="164"/>
      <c r="Z12" s="97" t="s">
        <v>124</v>
      </c>
      <c r="AA12" s="110"/>
      <c r="AB12" s="111">
        <v>0</v>
      </c>
      <c r="AC12" s="112"/>
      <c r="AD12" s="113"/>
      <c r="AE12" s="111">
        <v>0</v>
      </c>
      <c r="AF12" s="112"/>
      <c r="AG12" s="113"/>
      <c r="AH12" s="109">
        <f t="shared" si="0"/>
        <v>0</v>
      </c>
      <c r="AI12" s="114"/>
      <c r="AJ12" s="114"/>
      <c r="AK12" s="114"/>
      <c r="AL12" s="109"/>
      <c r="AM12" s="114"/>
      <c r="AN12" s="114"/>
      <c r="AO12" s="114"/>
      <c r="AP12" s="109"/>
      <c r="AQ12" s="113"/>
      <c r="AR12" s="113"/>
      <c r="AS12" s="109"/>
      <c r="AT12" s="115"/>
      <c r="AU12" s="109"/>
      <c r="AV12" s="116"/>
      <c r="AW12" s="117"/>
      <c r="AX12" s="118"/>
      <c r="AY12" s="109"/>
      <c r="AZ12" s="117"/>
      <c r="BA12" s="117"/>
      <c r="BB12" s="117"/>
      <c r="BC12" s="114"/>
      <c r="BD12" s="109"/>
      <c r="BE12" s="117"/>
      <c r="BF12" s="117"/>
      <c r="BG12" s="118"/>
      <c r="BH12" s="109"/>
      <c r="BI12" s="117"/>
      <c r="BJ12" s="119"/>
      <c r="BK12" s="117"/>
      <c r="BL12" s="117"/>
      <c r="BM12" s="109"/>
      <c r="BN12" s="120"/>
      <c r="BO12" s="109"/>
      <c r="BP12" s="110"/>
    </row>
    <row r="13" spans="2:68" s="1" customFormat="1" x14ac:dyDescent="0.25">
      <c r="B13" s="54"/>
      <c r="C13" s="54"/>
      <c r="D13" s="33"/>
      <c r="E13" s="33"/>
      <c r="F13" s="72"/>
      <c r="G13" s="72"/>
      <c r="H13" s="33"/>
      <c r="I13" s="77"/>
      <c r="J13" s="51"/>
      <c r="K13" s="33"/>
      <c r="L13" s="33"/>
      <c r="M13" s="109"/>
      <c r="N13" s="362"/>
      <c r="O13" s="62"/>
      <c r="P13" s="62"/>
      <c r="Q13" s="116"/>
      <c r="R13" s="109"/>
      <c r="S13" s="33"/>
      <c r="T13" s="33"/>
      <c r="U13" s="33"/>
      <c r="V13" s="33"/>
      <c r="W13" s="33"/>
      <c r="X13" s="33"/>
      <c r="Y13" s="132"/>
      <c r="Z13" s="33"/>
      <c r="AA13" s="32"/>
      <c r="AB13" s="63"/>
      <c r="AC13" s="28"/>
      <c r="AD13" s="4"/>
      <c r="AE13" s="63"/>
      <c r="AF13" s="28"/>
      <c r="AG13" s="4"/>
      <c r="AH13" s="62"/>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x14ac:dyDescent="0.25">
      <c r="B14" s="54"/>
      <c r="C14" s="54"/>
      <c r="D14" s="33"/>
      <c r="E14" s="33"/>
      <c r="F14" s="72"/>
      <c r="G14" s="72"/>
      <c r="H14" s="33"/>
      <c r="I14" s="77"/>
      <c r="J14" s="51"/>
      <c r="K14" s="33"/>
      <c r="L14" s="33"/>
      <c r="M14" s="109"/>
      <c r="N14" s="362"/>
      <c r="O14" s="62"/>
      <c r="P14" s="62"/>
      <c r="Q14" s="116"/>
      <c r="R14" s="109"/>
      <c r="S14" s="33"/>
      <c r="T14" s="33"/>
      <c r="U14" s="33"/>
      <c r="V14" s="33"/>
      <c r="W14" s="33"/>
      <c r="X14" s="33"/>
      <c r="Y14" s="132"/>
      <c r="Z14" s="33"/>
      <c r="AA14" s="32"/>
      <c r="AB14" s="63"/>
      <c r="AC14" s="28"/>
      <c r="AD14" s="4"/>
      <c r="AE14" s="63"/>
      <c r="AF14" s="28"/>
      <c r="AG14" s="4"/>
      <c r="AH14" s="62"/>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4"/>
      <c r="C15" s="54"/>
      <c r="D15" s="33"/>
      <c r="E15" s="33"/>
      <c r="F15" s="72"/>
      <c r="G15" s="72"/>
      <c r="H15" s="33"/>
      <c r="I15" s="77"/>
      <c r="J15" s="51"/>
      <c r="K15" s="33"/>
      <c r="L15" s="33"/>
      <c r="M15" s="109"/>
      <c r="N15" s="362"/>
      <c r="O15" s="62"/>
      <c r="P15" s="62"/>
      <c r="Q15" s="116"/>
      <c r="R15" s="109"/>
      <c r="S15" s="33"/>
      <c r="T15" s="33"/>
      <c r="U15" s="33"/>
      <c r="V15" s="33"/>
      <c r="W15" s="33"/>
      <c r="X15" s="33"/>
      <c r="Y15" s="132"/>
      <c r="Z15" s="33"/>
      <c r="AA15" s="32"/>
      <c r="AB15" s="63"/>
      <c r="AC15" s="28"/>
      <c r="AD15" s="4"/>
      <c r="AE15" s="63"/>
      <c r="AF15" s="28"/>
      <c r="AG15" s="4"/>
      <c r="AH15" s="62"/>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54"/>
      <c r="C16" s="54"/>
      <c r="D16" s="33"/>
      <c r="E16" s="33"/>
      <c r="F16" s="72"/>
      <c r="G16" s="72"/>
      <c r="H16" s="33"/>
      <c r="I16" s="77"/>
      <c r="J16" s="51"/>
      <c r="K16" s="33"/>
      <c r="L16" s="33"/>
      <c r="M16" s="109"/>
      <c r="N16" s="362"/>
      <c r="O16" s="62"/>
      <c r="P16" s="62"/>
      <c r="Q16" s="116"/>
      <c r="R16" s="109"/>
      <c r="S16" s="33"/>
      <c r="T16" s="33"/>
      <c r="U16" s="33"/>
      <c r="V16" s="33"/>
      <c r="W16" s="33"/>
      <c r="X16" s="33"/>
      <c r="Y16" s="132"/>
      <c r="Z16" s="33"/>
      <c r="AA16" s="32"/>
      <c r="AB16" s="63"/>
      <c r="AC16" s="28"/>
      <c r="AD16" s="4"/>
      <c r="AE16" s="63"/>
      <c r="AF16" s="28"/>
      <c r="AG16" s="4"/>
      <c r="AH16" s="62"/>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17:18" x14ac:dyDescent="0.25">
      <c r="Q17" s="116"/>
      <c r="R17" s="109"/>
    </row>
    <row r="18" spans="17:18" x14ac:dyDescent="0.25">
      <c r="Q18" s="116"/>
      <c r="R18" s="109"/>
    </row>
    <row r="19" spans="17:18" x14ac:dyDescent="0.25">
      <c r="Q19" s="116"/>
      <c r="R19" s="109"/>
    </row>
    <row r="20" spans="17:18" x14ac:dyDescent="0.25">
      <c r="Q20" s="116"/>
      <c r="R20" s="109"/>
    </row>
    <row r="21" spans="17:18" x14ac:dyDescent="0.25"/>
    <row r="22" spans="17:18" x14ac:dyDescent="0.25"/>
    <row r="23" spans="17:18" x14ac:dyDescent="0.25"/>
    <row r="24" spans="17:18" x14ac:dyDescent="0.25"/>
    <row r="25" spans="17:18" x14ac:dyDescent="0.25"/>
    <row r="26" spans="17:18" x14ac:dyDescent="0.25"/>
    <row r="27" spans="17:18" x14ac:dyDescent="0.25"/>
    <row r="28" spans="17:18" x14ac:dyDescent="0.25"/>
    <row r="29" spans="17:18" x14ac:dyDescent="0.25"/>
    <row r="30" spans="17:18" x14ac:dyDescent="0.25"/>
    <row r="31" spans="17:18" x14ac:dyDescent="0.25"/>
    <row r="32" spans="17:1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sheetData>
  <autoFilter ref="B5:BP12" xr:uid="{00000000-0009-0000-0000-000021000000}"/>
  <mergeCells count="5">
    <mergeCell ref="B4:I4"/>
    <mergeCell ref="AB3:AI3"/>
    <mergeCell ref="AJ3:AU3"/>
    <mergeCell ref="AV3:BN3"/>
    <mergeCell ref="J4:R4"/>
  </mergeCells>
  <dataValidations count="16">
    <dataValidation type="list" allowBlank="1" showInputMessage="1" showErrorMessage="1" sqref="BH6:BH16" xr:uid="{00000000-0002-0000-2100-000000000000}">
      <formula1>"SI,NO"</formula1>
    </dataValidation>
    <dataValidation type="list" allowBlank="1" showInputMessage="1" showErrorMessage="1" sqref="J13:J16" xr:uid="{00000000-0002-0000-2100-000001000000}">
      <formula1>"NO APLICA, HACINAMIENTO, MALAS CONDICIONES DE LA INFRAESTRUCUTRA, RIESGOS EN LA INFRAESTRUCTURA, POR SOLICITUD DEL PROPIETARIO, TRASLADO A SEDE PROPIA."</formula1>
    </dataValidation>
    <dataValidation type="list" allowBlank="1" showInputMessage="1" showErrorMessage="1" sqref="E10:E16" xr:uid="{00000000-0002-0000-2100-000002000000}">
      <formula1>"CDI, HI, CAE, CIP, CETRA, INTERNADO RAJ, CASAS POSTINSTITUCIONALES, CZ, REGIONAL, UNIDAD DE SERVICIO, CASA ATRAPASUEÑOS"</formula1>
    </dataValidation>
    <dataValidation type="list" allowBlank="1" showInputMessage="1" showErrorMessage="1" sqref="D10:D16" xr:uid="{00000000-0002-0000-2100-000003000000}">
      <formula1>"SRPA, PRIMERA INFANCIA, SEDES ADMINISTRATIVAS,ADOLESCENCIA Y JUVENTUD"</formula1>
    </dataValidation>
    <dataValidation type="list" allowBlank="1" showInputMessage="1" showErrorMessage="1" sqref="H6:H16" xr:uid="{00000000-0002-0000-2100-000004000000}">
      <formula1>"PROPIA, ARRIENDO, COMODATO"</formula1>
    </dataValidation>
    <dataValidation type="list" allowBlank="1" showInputMessage="1" showErrorMessage="1" sqref="T6:T16" xr:uid="{00000000-0002-0000-2100-000005000000}">
      <formula1>"BAJO, MEDIO, ALTO"</formula1>
    </dataValidation>
    <dataValidation type="list" allowBlank="1" showInputMessage="1" showErrorMessage="1" sqref="BB6:BB16 W6:X16 BL6:BL16" xr:uid="{00000000-0002-0000-2100-000006000000}">
      <formula1>"SI, NO, NO APLICA"</formula1>
    </dataValidation>
    <dataValidation type="list" allowBlank="1" showInputMessage="1" showErrorMessage="1" sqref="S6:S16 K6:L16" xr:uid="{00000000-0002-0000-2100-000007000000}">
      <formula1>"SI, NO"</formula1>
    </dataValidation>
    <dataValidation type="list" allowBlank="1" showInputMessage="1" showErrorMessage="1" sqref="U6:V16" xr:uid="{00000000-0002-0000-2100-000008000000}">
      <formula1>"MOBILIARIO, ESTUDIOS Y DISEÑOS, REFORZAMIENTO ESTRUCTURAL, MANTENIMIENTOS BASICOS, MANTENIMIENTOS ESPECIALIZADOS, AMPLIACIÓN, MANTENIMIENTOS ELECTRICOS, NINGUNA"</formula1>
    </dataValidation>
    <dataValidation type="list" allowBlank="1" showInputMessage="1" showErrorMessage="1" sqref="Z6:Z16" xr:uid="{00000000-0002-0000-2100-000009000000}">
      <formula1>"FERRETERIA Y TODEROS, REGIONAL (TRASLADO), SEDE NACIONAL, FINDETER, NO REQUIERE, NO PRIORIZADA"</formula1>
    </dataValidation>
    <dataValidation type="list" allowBlank="1" showInputMessage="1" showErrorMessage="1" sqref="AI6:AI16 AM6:AM16" xr:uid="{00000000-0002-0000-2100-00000A000000}">
      <formula1>"ESTRUCTURACIÓN, PROCESO DE SELECCIÓN, EJECUCIÓN, TERMINADO"</formula1>
    </dataValidation>
    <dataValidation type="list" allowBlank="1" showInputMessage="1" showErrorMessage="1" sqref="E6:E9" xr:uid="{00000000-0002-0000-2100-00000B000000}">
      <formula1>"CDI, HI, CAE, CIP, CETRA, INTERNADO RAJ, CASAS POSTINSTITUCIONALES, CZ, REGIONAL, UNIDAD DE SERVICIO, CASA ATRAPASUEÑOS, CASA DE LA MADRE Y EL NIÑO, CETI"</formula1>
    </dataValidation>
    <dataValidation type="list" allowBlank="1" showInputMessage="1" showErrorMessage="1" sqref="D6:D9" xr:uid="{00000000-0002-0000-2100-00000C000000}">
      <formula1>"SRPA, PRIMERA INFANCIA, SEDES ADMINISTRATIVAS,ADOLESCENCIA Y JUVENTUD, DIRECCIÓN DE PROTECCIÓN "</formula1>
    </dataValidation>
    <dataValidation type="list" allowBlank="1" showInputMessage="1" showErrorMessage="1" sqref="N9:P12 N6:P7 M6:M16" xr:uid="{00000000-0002-0000-2100-00000D000000}">
      <formula1>"ARRIENDO, ADECUACIÓN, NO APLICA"</formula1>
    </dataValidation>
    <dataValidation type="list" allowBlank="1" showInputMessage="1" showErrorMessage="1" sqref="N13:N16 N8" xr:uid="{00000000-0002-0000-2100-00000E000000}">
      <formula1>"NO APLICA, BUSQUEDA INMUEBLE, VISITA, CONCEPTO, MESA TECNICA, REMISIÓN SG, RECURSO TRASLADADO"</formula1>
    </dataValidation>
    <dataValidation type="list" allowBlank="1" showInputMessage="1" showErrorMessage="1" sqref="J6:J12" xr:uid="{00000000-0002-0000-2100-00000F000000}">
      <formula1>"NO APLICA, HACINAMIENTO Y MALAS CONDICIONES DE LA INFRAESTRUCTURA, HACINAMIENTO,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I498"/>
  <sheetViews>
    <sheetView tabSelected="1" zoomScale="55" zoomScaleNormal="55" workbookViewId="0">
      <pane ySplit="4" topLeftCell="A5" activePane="bottomLeft" state="frozen"/>
      <selection pane="bottomLeft" activeCell="B2" sqref="B2:AG3"/>
    </sheetView>
  </sheetViews>
  <sheetFormatPr baseColWidth="10" defaultColWidth="11.28515625" defaultRowHeight="15" customHeight="1" x14ac:dyDescent="0.25"/>
  <cols>
    <col min="1" max="1" width="27.7109375" style="576" customWidth="1"/>
    <col min="2" max="2" width="40.7109375" style="577" customWidth="1"/>
    <col min="3" max="3" width="19.28515625" style="577" customWidth="1"/>
    <col min="4" max="4" width="17.28515625" style="576" customWidth="1"/>
    <col min="5" max="5" width="36.7109375" style="578" customWidth="1"/>
    <col min="6" max="6" width="19.140625" style="577" customWidth="1"/>
    <col min="7" max="7" width="19.7109375" style="576" customWidth="1"/>
    <col min="8" max="8" width="13.85546875" style="576" customWidth="1"/>
    <col min="9" max="9" width="19.28515625" style="576" customWidth="1"/>
    <col min="10" max="10" width="14.7109375" style="576" customWidth="1"/>
    <col min="11" max="11" width="21.28515625" style="576" customWidth="1"/>
    <col min="12" max="12" width="14.7109375" style="576" customWidth="1"/>
    <col min="13" max="13" width="22.7109375" style="577" customWidth="1"/>
    <col min="14" max="15" width="21.28515625" style="579" customWidth="1"/>
    <col min="16" max="16" width="21.85546875" style="579" customWidth="1"/>
    <col min="17" max="17" width="18.7109375" style="580" customWidth="1"/>
    <col min="18" max="18" width="19.28515625" style="579" customWidth="1"/>
    <col min="19" max="19" width="20.7109375" style="576" customWidth="1"/>
    <col min="20" max="20" width="32.7109375" style="576" customWidth="1"/>
    <col min="21" max="21" width="27" style="576" customWidth="1"/>
    <col min="22" max="24" width="26.140625" style="576" customWidth="1"/>
    <col min="25" max="25" width="21.28515625" style="581" customWidth="1"/>
    <col min="26" max="26" width="32.28515625" style="576" customWidth="1"/>
    <col min="27" max="27" width="81.28515625" style="576" customWidth="1"/>
    <col min="28" max="28" width="23.7109375" style="579" customWidth="1"/>
    <col min="29" max="29" width="19.28515625" style="582" customWidth="1"/>
    <col min="30" max="30" width="23" style="583" bestFit="1" customWidth="1"/>
    <col min="31" max="31" width="20.85546875" style="579" customWidth="1"/>
    <col min="32" max="32" width="18.140625" style="582" bestFit="1" customWidth="1"/>
    <col min="33" max="33" width="19.7109375" style="581" customWidth="1"/>
    <col min="34" max="34" width="36.85546875" style="579" customWidth="1"/>
    <col min="35" max="35" width="39" style="576" customWidth="1"/>
    <col min="36" max="16384" width="11.28515625" style="583"/>
  </cols>
  <sheetData>
    <row r="1" spans="1:35" ht="15" customHeight="1" thickBot="1" x14ac:dyDescent="0.3"/>
    <row r="2" spans="1:35" s="584" customFormat="1" ht="37.5" customHeight="1" x14ac:dyDescent="0.25">
      <c r="A2" s="678"/>
      <c r="B2" s="672" t="s">
        <v>3299</v>
      </c>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3"/>
      <c r="AE2" s="673"/>
      <c r="AF2" s="673"/>
      <c r="AG2" s="674"/>
      <c r="AH2" s="638" t="s">
        <v>3296</v>
      </c>
      <c r="AI2" s="639">
        <v>45852</v>
      </c>
    </row>
    <row r="3" spans="1:35" s="584" customFormat="1" ht="33.75" customHeight="1" thickBot="1" x14ac:dyDescent="0.3">
      <c r="A3" s="679"/>
      <c r="B3" s="675"/>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7"/>
      <c r="AH3" s="640" t="s">
        <v>3288</v>
      </c>
      <c r="AI3" s="641" t="s">
        <v>3289</v>
      </c>
    </row>
    <row r="4" spans="1:35" ht="24" customHeight="1" x14ac:dyDescent="0.25">
      <c r="A4" s="689" t="s">
        <v>3291</v>
      </c>
      <c r="B4" s="690"/>
      <c r="C4" s="690"/>
      <c r="D4" s="689"/>
      <c r="E4" s="691"/>
      <c r="F4" s="689"/>
      <c r="G4" s="689"/>
      <c r="H4" s="692"/>
      <c r="I4" s="697" t="s">
        <v>3292</v>
      </c>
      <c r="J4" s="697"/>
      <c r="K4" s="697"/>
      <c r="L4" s="697"/>
      <c r="M4" s="698"/>
      <c r="N4" s="697"/>
      <c r="O4" s="697"/>
      <c r="P4" s="697"/>
      <c r="Q4" s="697"/>
      <c r="R4" s="699"/>
      <c r="S4" s="693" t="s">
        <v>3293</v>
      </c>
      <c r="T4" s="693"/>
      <c r="U4" s="693"/>
      <c r="V4" s="693"/>
      <c r="W4" s="693"/>
      <c r="X4" s="693"/>
      <c r="Y4" s="693"/>
      <c r="Z4" s="693"/>
      <c r="AA4" s="694"/>
      <c r="AB4" s="695" t="s">
        <v>3298</v>
      </c>
      <c r="AC4" s="695"/>
      <c r="AD4" s="695"/>
      <c r="AE4" s="695"/>
      <c r="AF4" s="695"/>
      <c r="AG4" s="695"/>
      <c r="AH4" s="696"/>
    </row>
    <row r="5" spans="1:35" s="599" customFormat="1" ht="132" customHeight="1" x14ac:dyDescent="0.25">
      <c r="A5" s="585" t="s">
        <v>7</v>
      </c>
      <c r="B5" s="586" t="s">
        <v>8</v>
      </c>
      <c r="C5" s="586" t="s">
        <v>9</v>
      </c>
      <c r="D5" s="587" t="s">
        <v>10</v>
      </c>
      <c r="E5" s="588" t="s">
        <v>11</v>
      </c>
      <c r="F5" s="586" t="s">
        <v>12</v>
      </c>
      <c r="G5" s="588" t="s">
        <v>3282</v>
      </c>
      <c r="H5" s="586" t="s">
        <v>14</v>
      </c>
      <c r="I5" s="589" t="s">
        <v>15</v>
      </c>
      <c r="J5" s="589" t="s">
        <v>16</v>
      </c>
      <c r="K5" s="589" t="s">
        <v>17</v>
      </c>
      <c r="L5" s="589" t="s">
        <v>18</v>
      </c>
      <c r="M5" s="589" t="s">
        <v>19</v>
      </c>
      <c r="N5" s="590" t="s">
        <v>3283</v>
      </c>
      <c r="O5" s="590" t="s">
        <v>3284</v>
      </c>
      <c r="P5" s="590" t="s">
        <v>21</v>
      </c>
      <c r="Q5" s="591" t="s">
        <v>22</v>
      </c>
      <c r="R5" s="590" t="s">
        <v>23</v>
      </c>
      <c r="S5" s="592" t="s">
        <v>24</v>
      </c>
      <c r="T5" s="592" t="s">
        <v>3285</v>
      </c>
      <c r="U5" s="592" t="s">
        <v>26</v>
      </c>
      <c r="V5" s="592" t="s">
        <v>27</v>
      </c>
      <c r="W5" s="592" t="s">
        <v>28</v>
      </c>
      <c r="X5" s="592" t="s">
        <v>117</v>
      </c>
      <c r="Y5" s="593" t="s">
        <v>30</v>
      </c>
      <c r="Z5" s="592" t="s">
        <v>3287</v>
      </c>
      <c r="AA5" s="592" t="s">
        <v>3286</v>
      </c>
      <c r="AB5" s="594" t="s">
        <v>33</v>
      </c>
      <c r="AC5" s="595" t="s">
        <v>34</v>
      </c>
      <c r="AD5" s="596" t="s">
        <v>35</v>
      </c>
      <c r="AE5" s="594" t="s">
        <v>36</v>
      </c>
      <c r="AF5" s="595" t="s">
        <v>34</v>
      </c>
      <c r="AG5" s="597" t="s">
        <v>35</v>
      </c>
      <c r="AH5" s="594" t="s">
        <v>37</v>
      </c>
      <c r="AI5" s="598" t="s">
        <v>69</v>
      </c>
    </row>
    <row r="6" spans="1:35" ht="14.25" x14ac:dyDescent="0.25">
      <c r="A6" s="600"/>
      <c r="B6" s="601"/>
      <c r="C6" s="601"/>
      <c r="D6" s="601"/>
      <c r="E6" s="601"/>
      <c r="F6" s="600"/>
      <c r="G6" s="600"/>
      <c r="H6" s="600"/>
      <c r="I6" s="602"/>
      <c r="J6" s="601"/>
      <c r="K6" s="601"/>
      <c r="L6" s="603"/>
      <c r="M6" s="603"/>
      <c r="N6" s="604"/>
      <c r="O6" s="604"/>
      <c r="P6" s="604"/>
      <c r="Q6" s="605"/>
      <c r="R6" s="604"/>
      <c r="S6" s="601"/>
      <c r="T6" s="601"/>
      <c r="U6" s="601"/>
      <c r="V6" s="601"/>
      <c r="W6" s="601"/>
      <c r="X6" s="601"/>
      <c r="Y6" s="606"/>
      <c r="Z6" s="601"/>
      <c r="AA6" s="607"/>
      <c r="AB6" s="604"/>
      <c r="AC6" s="608"/>
      <c r="AD6" s="609"/>
      <c r="AE6" s="604"/>
      <c r="AF6" s="610"/>
      <c r="AG6" s="609"/>
      <c r="AH6" s="604"/>
      <c r="AI6" s="601"/>
    </row>
    <row r="7" spans="1:35" ht="14.25" x14ac:dyDescent="0.2">
      <c r="A7" s="600"/>
      <c r="B7" s="601"/>
      <c r="C7" s="601"/>
      <c r="D7" s="601"/>
      <c r="E7" s="601"/>
      <c r="F7" s="600"/>
      <c r="G7" s="600"/>
      <c r="H7" s="600"/>
      <c r="I7" s="602"/>
      <c r="J7" s="601"/>
      <c r="K7" s="601"/>
      <c r="L7" s="603"/>
      <c r="M7" s="603"/>
      <c r="N7" s="611"/>
      <c r="O7" s="611"/>
      <c r="P7" s="604"/>
      <c r="Q7" s="605"/>
      <c r="R7" s="604"/>
      <c r="S7" s="601"/>
      <c r="T7" s="601"/>
      <c r="U7" s="601"/>
      <c r="V7" s="601"/>
      <c r="W7" s="601"/>
      <c r="X7" s="601"/>
      <c r="Y7" s="606"/>
      <c r="Z7" s="601"/>
      <c r="AA7" s="601"/>
      <c r="AB7" s="604"/>
      <c r="AC7" s="610"/>
      <c r="AD7" s="609"/>
      <c r="AE7" s="604"/>
      <c r="AF7" s="610"/>
      <c r="AG7" s="609"/>
      <c r="AH7" s="604"/>
      <c r="AI7" s="601"/>
    </row>
    <row r="8" spans="1:35" ht="14.25" x14ac:dyDescent="0.2">
      <c r="A8" s="600"/>
      <c r="B8" s="601"/>
      <c r="C8" s="601"/>
      <c r="D8" s="601"/>
      <c r="E8" s="601"/>
      <c r="F8" s="600"/>
      <c r="G8" s="600"/>
      <c r="H8" s="600"/>
      <c r="I8" s="602"/>
      <c r="J8" s="601"/>
      <c r="K8" s="601"/>
      <c r="L8" s="603"/>
      <c r="M8" s="603"/>
      <c r="N8" s="611"/>
      <c r="O8" s="611"/>
      <c r="P8" s="611"/>
      <c r="Q8" s="605"/>
      <c r="R8" s="604"/>
      <c r="S8" s="601"/>
      <c r="T8" s="601"/>
      <c r="U8" s="601"/>
      <c r="V8" s="601"/>
      <c r="W8" s="601"/>
      <c r="X8" s="601"/>
      <c r="Y8" s="606"/>
      <c r="Z8" s="601"/>
      <c r="AA8" s="601"/>
      <c r="AB8" s="604"/>
      <c r="AC8" s="610"/>
      <c r="AD8" s="609"/>
      <c r="AE8" s="604"/>
      <c r="AF8" s="610"/>
      <c r="AG8" s="609"/>
      <c r="AH8" s="604"/>
      <c r="AI8" s="601"/>
    </row>
    <row r="9" spans="1:35" ht="14.25" x14ac:dyDescent="0.2">
      <c r="A9" s="600"/>
      <c r="B9" s="601"/>
      <c r="C9" s="601"/>
      <c r="D9" s="601"/>
      <c r="E9" s="601"/>
      <c r="F9" s="601"/>
      <c r="G9" s="600"/>
      <c r="H9" s="600"/>
      <c r="I9" s="602"/>
      <c r="J9" s="601"/>
      <c r="K9" s="601"/>
      <c r="L9" s="603"/>
      <c r="M9" s="603"/>
      <c r="N9" s="611"/>
      <c r="O9" s="611"/>
      <c r="P9" s="611"/>
      <c r="Q9" s="605"/>
      <c r="R9" s="604"/>
      <c r="S9" s="601"/>
      <c r="T9" s="601"/>
      <c r="U9" s="601"/>
      <c r="V9" s="601"/>
      <c r="W9" s="601"/>
      <c r="X9" s="601"/>
      <c r="Y9" s="609"/>
      <c r="Z9" s="601"/>
      <c r="AA9" s="601"/>
      <c r="AB9" s="604"/>
      <c r="AC9" s="610"/>
      <c r="AD9" s="609"/>
      <c r="AE9" s="604"/>
      <c r="AF9" s="610"/>
      <c r="AG9" s="609"/>
      <c r="AH9" s="604"/>
      <c r="AI9" s="601"/>
    </row>
    <row r="10" spans="1:35" ht="14.25" x14ac:dyDescent="0.2">
      <c r="A10" s="600"/>
      <c r="B10" s="601"/>
      <c r="C10" s="601"/>
      <c r="D10" s="601"/>
      <c r="E10" s="601"/>
      <c r="F10" s="601"/>
      <c r="G10" s="600"/>
      <c r="H10" s="600"/>
      <c r="I10" s="602"/>
      <c r="J10" s="601"/>
      <c r="K10" s="601"/>
      <c r="L10" s="603"/>
      <c r="M10" s="603"/>
      <c r="N10" s="611"/>
      <c r="O10" s="611"/>
      <c r="P10" s="611"/>
      <c r="Q10" s="605"/>
      <c r="R10" s="604"/>
      <c r="S10" s="601"/>
      <c r="T10" s="601"/>
      <c r="U10" s="601"/>
      <c r="V10" s="601"/>
      <c r="W10" s="601"/>
      <c r="X10" s="601"/>
      <c r="Y10" s="609"/>
      <c r="Z10" s="601"/>
      <c r="AA10" s="601"/>
      <c r="AB10" s="604"/>
      <c r="AC10" s="610"/>
      <c r="AD10" s="609"/>
      <c r="AE10" s="604"/>
      <c r="AF10" s="610"/>
      <c r="AG10" s="609"/>
      <c r="AH10" s="604"/>
      <c r="AI10" s="601"/>
    </row>
    <row r="11" spans="1:35" ht="14.25" x14ac:dyDescent="0.2">
      <c r="A11" s="600"/>
      <c r="B11" s="601"/>
      <c r="C11" s="601"/>
      <c r="D11" s="601"/>
      <c r="E11" s="601"/>
      <c r="F11" s="601"/>
      <c r="G11" s="600"/>
      <c r="H11" s="600"/>
      <c r="I11" s="602"/>
      <c r="J11" s="601"/>
      <c r="K11" s="601"/>
      <c r="L11" s="603"/>
      <c r="M11" s="603"/>
      <c r="N11" s="611"/>
      <c r="O11" s="611"/>
      <c r="P11" s="611"/>
      <c r="Q11" s="605"/>
      <c r="R11" s="604"/>
      <c r="S11" s="601"/>
      <c r="T11" s="601"/>
      <c r="U11" s="601"/>
      <c r="V11" s="601"/>
      <c r="W11" s="601"/>
      <c r="X11" s="601"/>
      <c r="Y11" s="609"/>
      <c r="Z11" s="601"/>
      <c r="AA11" s="601"/>
      <c r="AB11" s="604"/>
      <c r="AC11" s="610"/>
      <c r="AD11" s="609"/>
      <c r="AE11" s="604"/>
      <c r="AF11" s="610"/>
      <c r="AG11" s="609"/>
      <c r="AH11" s="604"/>
      <c r="AI11" s="601"/>
    </row>
    <row r="12" spans="1:35" ht="14.25" x14ac:dyDescent="0.2">
      <c r="A12" s="600"/>
      <c r="B12" s="601"/>
      <c r="C12" s="601"/>
      <c r="D12" s="601"/>
      <c r="E12" s="601"/>
      <c r="F12" s="601"/>
      <c r="G12" s="600"/>
      <c r="H12" s="600"/>
      <c r="I12" s="602"/>
      <c r="J12" s="601"/>
      <c r="K12" s="601"/>
      <c r="L12" s="603"/>
      <c r="M12" s="603"/>
      <c r="N12" s="611"/>
      <c r="O12" s="611"/>
      <c r="P12" s="611"/>
      <c r="Q12" s="605"/>
      <c r="R12" s="604"/>
      <c r="S12" s="601"/>
      <c r="T12" s="601"/>
      <c r="U12" s="601"/>
      <c r="V12" s="601"/>
      <c r="W12" s="601"/>
      <c r="X12" s="601"/>
      <c r="Y12" s="609"/>
      <c r="Z12" s="601"/>
      <c r="AA12" s="601"/>
      <c r="AB12" s="604"/>
      <c r="AC12" s="610"/>
      <c r="AD12" s="609"/>
      <c r="AE12" s="604"/>
      <c r="AF12" s="610"/>
      <c r="AG12" s="609"/>
      <c r="AH12" s="604"/>
      <c r="AI12" s="601"/>
    </row>
    <row r="13" spans="1:35" ht="14.25" x14ac:dyDescent="0.25">
      <c r="A13" s="600"/>
      <c r="B13" s="601"/>
      <c r="C13" s="601"/>
      <c r="D13" s="601"/>
      <c r="E13" s="601"/>
      <c r="F13" s="600"/>
      <c r="G13" s="600"/>
      <c r="H13" s="600"/>
      <c r="I13" s="602"/>
      <c r="J13" s="601"/>
      <c r="K13" s="601"/>
      <c r="L13" s="603"/>
      <c r="M13" s="603"/>
      <c r="N13" s="604"/>
      <c r="O13" s="604"/>
      <c r="P13" s="604"/>
      <c r="Q13" s="605"/>
      <c r="R13" s="604"/>
      <c r="S13" s="601"/>
      <c r="T13" s="601"/>
      <c r="U13" s="601"/>
      <c r="V13" s="601"/>
      <c r="W13" s="601"/>
      <c r="X13" s="601"/>
      <c r="Y13" s="609"/>
      <c r="Z13" s="601"/>
      <c r="AA13" s="612"/>
      <c r="AB13" s="604"/>
      <c r="AC13" s="610"/>
      <c r="AD13" s="609"/>
      <c r="AE13" s="604"/>
      <c r="AF13" s="610"/>
      <c r="AG13" s="609"/>
      <c r="AH13" s="604"/>
      <c r="AI13" s="601"/>
    </row>
    <row r="14" spans="1:35" ht="14.25" x14ac:dyDescent="0.25">
      <c r="A14" s="600"/>
      <c r="B14" s="601"/>
      <c r="C14" s="601"/>
      <c r="D14" s="601"/>
      <c r="E14" s="601"/>
      <c r="F14" s="601"/>
      <c r="G14" s="600"/>
      <c r="H14" s="600"/>
      <c r="I14" s="602"/>
      <c r="J14" s="601"/>
      <c r="K14" s="601"/>
      <c r="L14" s="603"/>
      <c r="M14" s="603"/>
      <c r="N14" s="604"/>
      <c r="O14" s="613"/>
      <c r="P14" s="613"/>
      <c r="Q14" s="605"/>
      <c r="R14" s="604"/>
      <c r="S14" s="602"/>
      <c r="T14" s="601"/>
      <c r="U14" s="601"/>
      <c r="V14" s="601"/>
      <c r="W14" s="601"/>
      <c r="X14" s="601"/>
      <c r="Y14" s="609"/>
      <c r="Z14" s="601"/>
      <c r="AA14" s="612"/>
      <c r="AB14" s="614"/>
      <c r="AC14" s="615"/>
      <c r="AD14" s="616"/>
      <c r="AE14" s="614"/>
      <c r="AF14" s="615"/>
      <c r="AG14" s="617"/>
      <c r="AH14" s="614"/>
      <c r="AI14" s="618"/>
    </row>
    <row r="15" spans="1:35" ht="14.25" x14ac:dyDescent="0.25">
      <c r="A15" s="600"/>
      <c r="B15" s="601"/>
      <c r="C15" s="601"/>
      <c r="D15" s="601"/>
      <c r="E15" s="601"/>
      <c r="F15" s="601"/>
      <c r="G15" s="600"/>
      <c r="H15" s="600"/>
      <c r="I15" s="602"/>
      <c r="J15" s="601"/>
      <c r="K15" s="601"/>
      <c r="L15" s="603"/>
      <c r="M15" s="603"/>
      <c r="N15" s="604"/>
      <c r="O15" s="613"/>
      <c r="P15" s="613"/>
      <c r="Q15" s="605"/>
      <c r="R15" s="604"/>
      <c r="S15" s="602"/>
      <c r="T15" s="601"/>
      <c r="U15" s="601"/>
      <c r="V15" s="601"/>
      <c r="W15" s="601"/>
      <c r="X15" s="601"/>
      <c r="Y15" s="609"/>
      <c r="Z15" s="601"/>
      <c r="AA15" s="601"/>
      <c r="AB15" s="604"/>
      <c r="AC15" s="610"/>
      <c r="AD15" s="609"/>
      <c r="AE15" s="614"/>
      <c r="AF15" s="610"/>
      <c r="AG15" s="609"/>
      <c r="AH15" s="604"/>
      <c r="AI15" s="618"/>
    </row>
    <row r="16" spans="1:35" ht="14.25" x14ac:dyDescent="0.25">
      <c r="A16" s="600"/>
      <c r="B16" s="601"/>
      <c r="C16" s="601"/>
      <c r="D16" s="601"/>
      <c r="E16" s="601"/>
      <c r="F16" s="601"/>
      <c r="G16" s="600"/>
      <c r="H16" s="600"/>
      <c r="I16" s="602"/>
      <c r="J16" s="601"/>
      <c r="K16" s="601"/>
      <c r="L16" s="603"/>
      <c r="M16" s="603"/>
      <c r="N16" s="604"/>
      <c r="O16" s="604"/>
      <c r="P16" s="604"/>
      <c r="Q16" s="605"/>
      <c r="R16" s="604"/>
      <c r="S16" s="602"/>
      <c r="T16" s="601"/>
      <c r="U16" s="601"/>
      <c r="V16" s="601"/>
      <c r="W16" s="601"/>
      <c r="X16" s="601"/>
      <c r="Y16" s="609"/>
      <c r="Z16" s="601"/>
      <c r="AA16" s="601"/>
      <c r="AB16" s="614"/>
      <c r="AC16" s="615"/>
      <c r="AD16" s="616"/>
      <c r="AE16" s="614"/>
      <c r="AF16" s="610"/>
      <c r="AG16" s="609"/>
      <c r="AH16" s="604"/>
      <c r="AI16" s="618"/>
    </row>
    <row r="17" spans="1:35" ht="14.25" x14ac:dyDescent="0.2">
      <c r="A17" s="600"/>
      <c r="B17" s="601"/>
      <c r="C17" s="601"/>
      <c r="D17" s="601"/>
      <c r="E17" s="601"/>
      <c r="F17" s="601"/>
      <c r="G17" s="600"/>
      <c r="H17" s="601"/>
      <c r="I17" s="602"/>
      <c r="J17" s="601"/>
      <c r="K17" s="601"/>
      <c r="L17" s="603"/>
      <c r="M17" s="603"/>
      <c r="N17" s="604"/>
      <c r="O17" s="613"/>
      <c r="P17" s="613"/>
      <c r="Q17" s="605"/>
      <c r="R17" s="604"/>
      <c r="S17" s="602"/>
      <c r="T17" s="601"/>
      <c r="U17" s="601"/>
      <c r="V17" s="601"/>
      <c r="W17" s="601"/>
      <c r="X17" s="601"/>
      <c r="Y17" s="609"/>
      <c r="Z17" s="601"/>
      <c r="AA17" s="601"/>
      <c r="AB17" s="604"/>
      <c r="AC17" s="610"/>
      <c r="AD17" s="609"/>
      <c r="AE17" s="614"/>
      <c r="AF17" s="610"/>
      <c r="AG17" s="609"/>
      <c r="AH17" s="604"/>
      <c r="AI17" s="619"/>
    </row>
    <row r="18" spans="1:35" ht="14.25" x14ac:dyDescent="0.25">
      <c r="A18" s="600"/>
      <c r="B18" s="601"/>
      <c r="C18" s="601"/>
      <c r="D18" s="601"/>
      <c r="E18" s="601"/>
      <c r="F18" s="601"/>
      <c r="G18" s="600"/>
      <c r="H18" s="600"/>
      <c r="I18" s="602"/>
      <c r="J18" s="601"/>
      <c r="K18" s="601"/>
      <c r="L18" s="603"/>
      <c r="M18" s="603"/>
      <c r="N18" s="604"/>
      <c r="O18" s="613"/>
      <c r="P18" s="613"/>
      <c r="Q18" s="605"/>
      <c r="R18" s="604"/>
      <c r="S18" s="602"/>
      <c r="T18" s="601"/>
      <c r="U18" s="601"/>
      <c r="V18" s="601"/>
      <c r="W18" s="601"/>
      <c r="X18" s="601"/>
      <c r="Y18" s="609"/>
      <c r="Z18" s="601"/>
      <c r="AA18" s="601"/>
      <c r="AB18" s="614"/>
      <c r="AC18" s="615"/>
      <c r="AD18" s="616"/>
      <c r="AE18" s="614"/>
      <c r="AF18" s="610"/>
      <c r="AG18" s="609"/>
      <c r="AH18" s="604"/>
      <c r="AI18" s="618"/>
    </row>
    <row r="19" spans="1:35" ht="14.25" x14ac:dyDescent="0.25">
      <c r="A19" s="600"/>
      <c r="B19" s="601"/>
      <c r="C19" s="601"/>
      <c r="D19" s="601"/>
      <c r="E19" s="601"/>
      <c r="F19" s="601"/>
      <c r="G19" s="600"/>
      <c r="H19" s="600"/>
      <c r="I19" s="602"/>
      <c r="J19" s="601"/>
      <c r="K19" s="601"/>
      <c r="L19" s="603"/>
      <c r="M19" s="603"/>
      <c r="N19" s="604"/>
      <c r="O19" s="613"/>
      <c r="P19" s="613"/>
      <c r="Q19" s="605"/>
      <c r="R19" s="604"/>
      <c r="S19" s="602"/>
      <c r="T19" s="601"/>
      <c r="U19" s="601"/>
      <c r="V19" s="601"/>
      <c r="W19" s="601"/>
      <c r="X19" s="601"/>
      <c r="Y19" s="609"/>
      <c r="Z19" s="601"/>
      <c r="AA19" s="601"/>
      <c r="AB19" s="614"/>
      <c r="AC19" s="615"/>
      <c r="AD19" s="616"/>
      <c r="AE19" s="614"/>
      <c r="AF19" s="610"/>
      <c r="AG19" s="609"/>
      <c r="AH19" s="604"/>
      <c r="AI19" s="620"/>
    </row>
    <row r="20" spans="1:35" ht="14.25" x14ac:dyDescent="0.25">
      <c r="A20" s="600"/>
      <c r="B20" s="601"/>
      <c r="C20" s="601"/>
      <c r="D20" s="601"/>
      <c r="E20" s="601"/>
      <c r="F20" s="601"/>
      <c r="G20" s="600"/>
      <c r="H20" s="600"/>
      <c r="I20" s="602"/>
      <c r="J20" s="601"/>
      <c r="K20" s="601"/>
      <c r="L20" s="603"/>
      <c r="M20" s="603"/>
      <c r="N20" s="604"/>
      <c r="O20" s="613"/>
      <c r="P20" s="613"/>
      <c r="Q20" s="605"/>
      <c r="R20" s="604"/>
      <c r="S20" s="602"/>
      <c r="T20" s="601"/>
      <c r="U20" s="601"/>
      <c r="V20" s="601"/>
      <c r="W20" s="601"/>
      <c r="X20" s="601"/>
      <c r="Y20" s="609"/>
      <c r="Z20" s="601"/>
      <c r="AA20" s="601"/>
      <c r="AB20" s="614"/>
      <c r="AC20" s="615"/>
      <c r="AD20" s="616"/>
      <c r="AE20" s="614"/>
      <c r="AF20" s="610"/>
      <c r="AG20" s="609"/>
      <c r="AH20" s="604"/>
      <c r="AI20" s="601"/>
    </row>
    <row r="21" spans="1:35" ht="14.25" x14ac:dyDescent="0.25">
      <c r="A21" s="600"/>
      <c r="B21" s="601"/>
      <c r="C21" s="601"/>
      <c r="D21" s="601"/>
      <c r="E21" s="601"/>
      <c r="F21" s="601"/>
      <c r="G21" s="600"/>
      <c r="H21" s="600"/>
      <c r="I21" s="602"/>
      <c r="J21" s="601"/>
      <c r="K21" s="601"/>
      <c r="L21" s="603"/>
      <c r="M21" s="603"/>
      <c r="N21" s="604"/>
      <c r="O21" s="613"/>
      <c r="P21" s="613"/>
      <c r="Q21" s="605"/>
      <c r="R21" s="604"/>
      <c r="S21" s="602"/>
      <c r="T21" s="601"/>
      <c r="U21" s="601"/>
      <c r="V21" s="601"/>
      <c r="W21" s="601"/>
      <c r="X21" s="601"/>
      <c r="Y21" s="609"/>
      <c r="Z21" s="601"/>
      <c r="AA21" s="601"/>
      <c r="AB21" s="614"/>
      <c r="AC21" s="615"/>
      <c r="AD21" s="616"/>
      <c r="AE21" s="614"/>
      <c r="AF21" s="610"/>
      <c r="AG21" s="609"/>
      <c r="AH21" s="604"/>
      <c r="AI21" s="601"/>
    </row>
    <row r="22" spans="1:35" ht="14.25" x14ac:dyDescent="0.25">
      <c r="A22" s="600"/>
      <c r="B22" s="601"/>
      <c r="C22" s="601"/>
      <c r="D22" s="601"/>
      <c r="E22" s="601"/>
      <c r="F22" s="601"/>
      <c r="G22" s="600"/>
      <c r="H22" s="600"/>
      <c r="I22" s="602"/>
      <c r="J22" s="601"/>
      <c r="K22" s="601"/>
      <c r="L22" s="603"/>
      <c r="M22" s="603"/>
      <c r="N22" s="604"/>
      <c r="O22" s="613"/>
      <c r="P22" s="613"/>
      <c r="Q22" s="605"/>
      <c r="R22" s="604"/>
      <c r="S22" s="602"/>
      <c r="T22" s="601"/>
      <c r="U22" s="601"/>
      <c r="V22" s="601"/>
      <c r="W22" s="601"/>
      <c r="X22" s="601"/>
      <c r="Y22" s="609"/>
      <c r="Z22" s="601"/>
      <c r="AA22" s="601"/>
      <c r="AB22" s="614"/>
      <c r="AC22" s="615"/>
      <c r="AD22" s="616"/>
      <c r="AE22" s="614"/>
      <c r="AF22" s="610"/>
      <c r="AG22" s="609"/>
      <c r="AH22" s="604"/>
      <c r="AI22" s="601"/>
    </row>
    <row r="23" spans="1:35" ht="14.25" x14ac:dyDescent="0.25">
      <c r="A23" s="600"/>
      <c r="B23" s="601"/>
      <c r="C23" s="601"/>
      <c r="D23" s="601"/>
      <c r="E23" s="601"/>
      <c r="F23" s="601"/>
      <c r="G23" s="600"/>
      <c r="H23" s="600"/>
      <c r="I23" s="602"/>
      <c r="J23" s="601"/>
      <c r="K23" s="601"/>
      <c r="L23" s="603"/>
      <c r="M23" s="603"/>
      <c r="N23" s="604"/>
      <c r="O23" s="613"/>
      <c r="P23" s="613"/>
      <c r="Q23" s="605"/>
      <c r="R23" s="604"/>
      <c r="S23" s="602"/>
      <c r="T23" s="601"/>
      <c r="U23" s="601"/>
      <c r="V23" s="601"/>
      <c r="W23" s="601"/>
      <c r="X23" s="601"/>
      <c r="Y23" s="609"/>
      <c r="Z23" s="601"/>
      <c r="AA23" s="601"/>
      <c r="AB23" s="614"/>
      <c r="AC23" s="615"/>
      <c r="AD23" s="616"/>
      <c r="AE23" s="614"/>
      <c r="AF23" s="610"/>
      <c r="AG23" s="609"/>
      <c r="AH23" s="604"/>
      <c r="AI23" s="601"/>
    </row>
    <row r="24" spans="1:35" ht="14.25" x14ac:dyDescent="0.25">
      <c r="A24" s="600"/>
      <c r="B24" s="601"/>
      <c r="C24" s="601"/>
      <c r="D24" s="601"/>
      <c r="E24" s="601"/>
      <c r="F24" s="601"/>
      <c r="G24" s="600"/>
      <c r="H24" s="600"/>
      <c r="I24" s="602"/>
      <c r="J24" s="601"/>
      <c r="K24" s="601"/>
      <c r="L24" s="603"/>
      <c r="M24" s="603"/>
      <c r="N24" s="604"/>
      <c r="O24" s="613"/>
      <c r="P24" s="613"/>
      <c r="Q24" s="605"/>
      <c r="R24" s="604"/>
      <c r="S24" s="602"/>
      <c r="T24" s="601"/>
      <c r="U24" s="601"/>
      <c r="V24" s="601"/>
      <c r="W24" s="601"/>
      <c r="X24" s="601"/>
      <c r="Y24" s="609"/>
      <c r="Z24" s="601"/>
      <c r="AA24" s="601"/>
      <c r="AB24" s="614"/>
      <c r="AC24" s="615"/>
      <c r="AD24" s="616"/>
      <c r="AE24" s="614"/>
      <c r="AF24" s="610"/>
      <c r="AG24" s="609"/>
      <c r="AH24" s="604"/>
      <c r="AI24" s="601"/>
    </row>
    <row r="25" spans="1:35" ht="14.25" x14ac:dyDescent="0.25">
      <c r="A25" s="600"/>
      <c r="B25" s="601"/>
      <c r="C25" s="601"/>
      <c r="D25" s="601"/>
      <c r="E25" s="601"/>
      <c r="F25" s="601"/>
      <c r="G25" s="600"/>
      <c r="H25" s="600"/>
      <c r="I25" s="602"/>
      <c r="J25" s="601"/>
      <c r="K25" s="601"/>
      <c r="L25" s="603"/>
      <c r="M25" s="603"/>
      <c r="N25" s="604"/>
      <c r="O25" s="613"/>
      <c r="P25" s="613"/>
      <c r="Q25" s="605"/>
      <c r="R25" s="604"/>
      <c r="S25" s="602"/>
      <c r="T25" s="601"/>
      <c r="U25" s="601"/>
      <c r="V25" s="601"/>
      <c r="W25" s="601"/>
      <c r="X25" s="601"/>
      <c r="Y25" s="609"/>
      <c r="Z25" s="601"/>
      <c r="AA25" s="601"/>
      <c r="AB25" s="614"/>
      <c r="AC25" s="615"/>
      <c r="AD25" s="616"/>
      <c r="AE25" s="614"/>
      <c r="AF25" s="610"/>
      <c r="AG25" s="609"/>
      <c r="AH25" s="604"/>
      <c r="AI25" s="601"/>
    </row>
    <row r="26" spans="1:35" ht="14.25" x14ac:dyDescent="0.25">
      <c r="A26" s="600"/>
      <c r="B26" s="601"/>
      <c r="C26" s="601"/>
      <c r="D26" s="601"/>
      <c r="E26" s="601"/>
      <c r="F26" s="601"/>
      <c r="G26" s="600"/>
      <c r="H26" s="600"/>
      <c r="I26" s="602"/>
      <c r="J26" s="601"/>
      <c r="K26" s="601"/>
      <c r="L26" s="603"/>
      <c r="M26" s="603"/>
      <c r="N26" s="604"/>
      <c r="O26" s="613"/>
      <c r="P26" s="613"/>
      <c r="Q26" s="605"/>
      <c r="R26" s="604"/>
      <c r="S26" s="602"/>
      <c r="T26" s="601"/>
      <c r="U26" s="601"/>
      <c r="V26" s="601"/>
      <c r="W26" s="601"/>
      <c r="X26" s="601"/>
      <c r="Y26" s="609"/>
      <c r="Z26" s="601"/>
      <c r="AA26" s="601"/>
      <c r="AB26" s="614"/>
      <c r="AC26" s="615"/>
      <c r="AD26" s="616"/>
      <c r="AE26" s="614"/>
      <c r="AF26" s="610"/>
      <c r="AG26" s="609"/>
      <c r="AH26" s="604"/>
      <c r="AI26" s="601"/>
    </row>
    <row r="27" spans="1:35" ht="14.25" x14ac:dyDescent="0.25">
      <c r="A27" s="600"/>
      <c r="B27" s="601"/>
      <c r="C27" s="601"/>
      <c r="D27" s="601"/>
      <c r="E27" s="601"/>
      <c r="F27" s="601"/>
      <c r="G27" s="600"/>
      <c r="H27" s="600"/>
      <c r="I27" s="602"/>
      <c r="J27" s="601"/>
      <c r="K27" s="601"/>
      <c r="L27" s="603"/>
      <c r="M27" s="603"/>
      <c r="N27" s="604"/>
      <c r="O27" s="613"/>
      <c r="P27" s="613"/>
      <c r="Q27" s="605"/>
      <c r="R27" s="604"/>
      <c r="S27" s="602"/>
      <c r="T27" s="601"/>
      <c r="U27" s="601"/>
      <c r="V27" s="601"/>
      <c r="W27" s="601"/>
      <c r="X27" s="601"/>
      <c r="Y27" s="609"/>
      <c r="Z27" s="601"/>
      <c r="AA27" s="601"/>
      <c r="AB27" s="614"/>
      <c r="AC27" s="615"/>
      <c r="AD27" s="616"/>
      <c r="AE27" s="614"/>
      <c r="AF27" s="610"/>
      <c r="AG27" s="609"/>
      <c r="AH27" s="604"/>
      <c r="AI27" s="601"/>
    </row>
    <row r="28" spans="1:35" ht="14.25" x14ac:dyDescent="0.25">
      <c r="A28" s="600"/>
      <c r="B28" s="601"/>
      <c r="C28" s="601"/>
      <c r="D28" s="601"/>
      <c r="E28" s="601"/>
      <c r="F28" s="601"/>
      <c r="G28" s="600"/>
      <c r="H28" s="600"/>
      <c r="I28" s="602"/>
      <c r="J28" s="601"/>
      <c r="K28" s="601"/>
      <c r="L28" s="603"/>
      <c r="M28" s="603"/>
      <c r="N28" s="604"/>
      <c r="O28" s="613"/>
      <c r="P28" s="613"/>
      <c r="Q28" s="605"/>
      <c r="R28" s="604"/>
      <c r="S28" s="602"/>
      <c r="T28" s="601"/>
      <c r="U28" s="601"/>
      <c r="V28" s="601"/>
      <c r="W28" s="601"/>
      <c r="X28" s="601"/>
      <c r="Y28" s="609"/>
      <c r="Z28" s="601"/>
      <c r="AA28" s="601"/>
      <c r="AB28" s="614"/>
      <c r="AC28" s="615"/>
      <c r="AD28" s="616"/>
      <c r="AE28" s="614"/>
      <c r="AF28" s="610"/>
      <c r="AG28" s="609"/>
      <c r="AH28" s="604"/>
      <c r="AI28" s="601"/>
    </row>
    <row r="29" spans="1:35" ht="14.25" x14ac:dyDescent="0.25">
      <c r="A29" s="600"/>
      <c r="B29" s="601"/>
      <c r="C29" s="601"/>
      <c r="D29" s="601"/>
      <c r="E29" s="601"/>
      <c r="F29" s="601"/>
      <c r="G29" s="600"/>
      <c r="H29" s="600"/>
      <c r="I29" s="602"/>
      <c r="J29" s="601"/>
      <c r="K29" s="601"/>
      <c r="L29" s="603"/>
      <c r="M29" s="603"/>
      <c r="N29" s="604"/>
      <c r="O29" s="613"/>
      <c r="P29" s="613"/>
      <c r="Q29" s="605"/>
      <c r="R29" s="604"/>
      <c r="S29" s="602"/>
      <c r="T29" s="601"/>
      <c r="U29" s="601"/>
      <c r="V29" s="601"/>
      <c r="W29" s="601"/>
      <c r="X29" s="601"/>
      <c r="Y29" s="609"/>
      <c r="Z29" s="601"/>
      <c r="AA29" s="601"/>
      <c r="AB29" s="614"/>
      <c r="AC29" s="615"/>
      <c r="AD29" s="616"/>
      <c r="AE29" s="614"/>
      <c r="AF29" s="610"/>
      <c r="AG29" s="609"/>
      <c r="AH29" s="604"/>
      <c r="AI29" s="601"/>
    </row>
    <row r="30" spans="1:35" ht="14.25" x14ac:dyDescent="0.25">
      <c r="A30" s="600"/>
      <c r="B30" s="601"/>
      <c r="C30" s="601"/>
      <c r="D30" s="601"/>
      <c r="E30" s="601"/>
      <c r="F30" s="601"/>
      <c r="G30" s="600"/>
      <c r="H30" s="600"/>
      <c r="I30" s="602"/>
      <c r="J30" s="601"/>
      <c r="K30" s="601"/>
      <c r="L30" s="603"/>
      <c r="M30" s="603"/>
      <c r="N30" s="604"/>
      <c r="O30" s="604"/>
      <c r="P30" s="613"/>
      <c r="Q30" s="605"/>
      <c r="R30" s="604"/>
      <c r="S30" s="602"/>
      <c r="T30" s="601"/>
      <c r="U30" s="601"/>
      <c r="V30" s="601"/>
      <c r="W30" s="601"/>
      <c r="X30" s="601"/>
      <c r="Y30" s="609"/>
      <c r="Z30" s="601"/>
      <c r="AA30" s="601"/>
      <c r="AB30" s="614"/>
      <c r="AC30" s="615"/>
      <c r="AD30" s="616"/>
      <c r="AE30" s="614"/>
      <c r="AF30" s="610"/>
      <c r="AG30" s="609"/>
      <c r="AH30" s="604"/>
      <c r="AI30" s="601"/>
    </row>
    <row r="31" spans="1:35" ht="14.25" x14ac:dyDescent="0.25">
      <c r="A31" s="600"/>
      <c r="B31" s="601"/>
      <c r="C31" s="601"/>
      <c r="D31" s="601"/>
      <c r="E31" s="601"/>
      <c r="F31" s="601"/>
      <c r="G31" s="600"/>
      <c r="H31" s="600"/>
      <c r="I31" s="602"/>
      <c r="J31" s="601"/>
      <c r="K31" s="601"/>
      <c r="L31" s="603"/>
      <c r="M31" s="603"/>
      <c r="N31" s="604"/>
      <c r="O31" s="613"/>
      <c r="P31" s="613"/>
      <c r="Q31" s="605"/>
      <c r="R31" s="604"/>
      <c r="S31" s="602"/>
      <c r="T31" s="601"/>
      <c r="U31" s="601"/>
      <c r="V31" s="601"/>
      <c r="W31" s="601"/>
      <c r="X31" s="601"/>
      <c r="Y31" s="609"/>
      <c r="Z31" s="601"/>
      <c r="AA31" s="601"/>
      <c r="AB31" s="614"/>
      <c r="AC31" s="615"/>
      <c r="AD31" s="616"/>
      <c r="AE31" s="614"/>
      <c r="AF31" s="610"/>
      <c r="AG31" s="609"/>
      <c r="AH31" s="604"/>
      <c r="AI31" s="601"/>
    </row>
    <row r="32" spans="1:35" ht="14.25" x14ac:dyDescent="0.25">
      <c r="A32" s="600"/>
      <c r="B32" s="601"/>
      <c r="C32" s="601"/>
      <c r="D32" s="601"/>
      <c r="E32" s="601"/>
      <c r="F32" s="601"/>
      <c r="G32" s="600"/>
      <c r="H32" s="600"/>
      <c r="I32" s="602"/>
      <c r="J32" s="601"/>
      <c r="K32" s="601"/>
      <c r="L32" s="603"/>
      <c r="M32" s="603"/>
      <c r="N32" s="604"/>
      <c r="O32" s="613"/>
      <c r="P32" s="613"/>
      <c r="Q32" s="605"/>
      <c r="R32" s="604"/>
      <c r="S32" s="602"/>
      <c r="T32" s="601"/>
      <c r="U32" s="601"/>
      <c r="V32" s="601"/>
      <c r="W32" s="601"/>
      <c r="X32" s="601"/>
      <c r="Y32" s="609"/>
      <c r="Z32" s="601"/>
      <c r="AA32" s="601"/>
      <c r="AB32" s="614"/>
      <c r="AC32" s="615"/>
      <c r="AD32" s="616"/>
      <c r="AE32" s="614"/>
      <c r="AF32" s="610"/>
      <c r="AG32" s="609"/>
      <c r="AH32" s="604"/>
      <c r="AI32" s="601"/>
    </row>
    <row r="33" spans="1:35" ht="14.25" x14ac:dyDescent="0.25">
      <c r="A33" s="600"/>
      <c r="B33" s="601"/>
      <c r="C33" s="601"/>
      <c r="D33" s="601"/>
      <c r="E33" s="601"/>
      <c r="F33" s="601"/>
      <c r="G33" s="600"/>
      <c r="H33" s="600"/>
      <c r="I33" s="602"/>
      <c r="J33" s="601"/>
      <c r="K33" s="601"/>
      <c r="L33" s="603"/>
      <c r="M33" s="603"/>
      <c r="N33" s="604"/>
      <c r="O33" s="613"/>
      <c r="P33" s="613"/>
      <c r="Q33" s="605"/>
      <c r="R33" s="604"/>
      <c r="S33" s="602"/>
      <c r="T33" s="601"/>
      <c r="U33" s="601"/>
      <c r="V33" s="601"/>
      <c r="W33" s="601"/>
      <c r="X33" s="601"/>
      <c r="Y33" s="609"/>
      <c r="Z33" s="601"/>
      <c r="AA33" s="601"/>
      <c r="AB33" s="614"/>
      <c r="AC33" s="615"/>
      <c r="AD33" s="616"/>
      <c r="AE33" s="614"/>
      <c r="AF33" s="610"/>
      <c r="AG33" s="609"/>
      <c r="AH33" s="604"/>
      <c r="AI33" s="601"/>
    </row>
    <row r="34" spans="1:35" ht="14.25" x14ac:dyDescent="0.25">
      <c r="A34" s="600"/>
      <c r="B34" s="601"/>
      <c r="C34" s="601"/>
      <c r="D34" s="601"/>
      <c r="E34" s="601"/>
      <c r="F34" s="601"/>
      <c r="G34" s="600"/>
      <c r="H34" s="600"/>
      <c r="I34" s="602"/>
      <c r="J34" s="601"/>
      <c r="K34" s="601"/>
      <c r="L34" s="603"/>
      <c r="M34" s="603"/>
      <c r="N34" s="604"/>
      <c r="O34" s="613"/>
      <c r="P34" s="613"/>
      <c r="Q34" s="605"/>
      <c r="R34" s="604"/>
      <c r="S34" s="602"/>
      <c r="T34" s="601"/>
      <c r="U34" s="601"/>
      <c r="V34" s="601"/>
      <c r="W34" s="601"/>
      <c r="X34" s="601"/>
      <c r="Y34" s="609"/>
      <c r="Z34" s="601"/>
      <c r="AA34" s="601"/>
      <c r="AB34" s="614"/>
      <c r="AC34" s="615"/>
      <c r="AD34" s="616"/>
      <c r="AE34" s="614"/>
      <c r="AF34" s="610"/>
      <c r="AG34" s="609"/>
      <c r="AH34" s="604"/>
      <c r="AI34" s="601"/>
    </row>
    <row r="35" spans="1:35" ht="14.25" x14ac:dyDescent="0.25">
      <c r="A35" s="600"/>
      <c r="B35" s="601"/>
      <c r="C35" s="601"/>
      <c r="D35" s="601"/>
      <c r="E35" s="601"/>
      <c r="F35" s="601"/>
      <c r="G35" s="600"/>
      <c r="H35" s="600"/>
      <c r="I35" s="602"/>
      <c r="J35" s="601"/>
      <c r="K35" s="601"/>
      <c r="L35" s="603"/>
      <c r="M35" s="603"/>
      <c r="N35" s="604"/>
      <c r="O35" s="613"/>
      <c r="P35" s="613"/>
      <c r="Q35" s="605"/>
      <c r="R35" s="604"/>
      <c r="S35" s="602"/>
      <c r="T35" s="601"/>
      <c r="U35" s="601"/>
      <c r="V35" s="601"/>
      <c r="W35" s="601"/>
      <c r="X35" s="601"/>
      <c r="Y35" s="609"/>
      <c r="Z35" s="601"/>
      <c r="AA35" s="601"/>
      <c r="AB35" s="614"/>
      <c r="AC35" s="615"/>
      <c r="AD35" s="616"/>
      <c r="AE35" s="614"/>
      <c r="AF35" s="610"/>
      <c r="AG35" s="609"/>
      <c r="AH35" s="604"/>
      <c r="AI35" s="601"/>
    </row>
    <row r="36" spans="1:35" thickBot="1" x14ac:dyDescent="0.3">
      <c r="A36" s="628"/>
      <c r="B36" s="629"/>
      <c r="C36" s="629"/>
      <c r="D36" s="629"/>
      <c r="E36" s="629"/>
      <c r="F36" s="629"/>
      <c r="G36" s="628"/>
      <c r="H36" s="628"/>
      <c r="I36" s="630"/>
      <c r="J36" s="629"/>
      <c r="K36" s="629"/>
      <c r="L36" s="631"/>
      <c r="M36" s="631"/>
      <c r="N36" s="632"/>
      <c r="O36" s="633"/>
      <c r="P36" s="633"/>
      <c r="Q36" s="634"/>
      <c r="R36" s="632"/>
      <c r="S36" s="630"/>
      <c r="T36" s="629"/>
      <c r="U36" s="629"/>
      <c r="V36" s="629"/>
      <c r="W36" s="629"/>
      <c r="X36" s="629"/>
      <c r="Y36" s="635"/>
      <c r="Z36" s="629"/>
      <c r="AA36" s="629"/>
      <c r="AB36" s="632"/>
      <c r="AC36" s="636"/>
      <c r="AD36" s="635"/>
      <c r="AE36" s="637"/>
      <c r="AF36" s="636"/>
      <c r="AG36" s="635"/>
      <c r="AH36" s="632"/>
      <c r="AI36" s="629"/>
    </row>
    <row r="37" spans="1:35" ht="15" customHeight="1" x14ac:dyDescent="0.25">
      <c r="A37" s="680" t="s">
        <v>3302</v>
      </c>
      <c r="B37" s="681"/>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2"/>
    </row>
    <row r="38" spans="1:35" ht="15" customHeight="1" x14ac:dyDescent="0.25">
      <c r="A38" s="683"/>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5"/>
    </row>
    <row r="39" spans="1:35" ht="15" customHeight="1" x14ac:dyDescent="0.25">
      <c r="A39" s="683"/>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5"/>
    </row>
    <row r="40" spans="1:35" ht="15" customHeight="1" x14ac:dyDescent="0.25">
      <c r="A40" s="683"/>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5"/>
    </row>
    <row r="41" spans="1:35" ht="15" customHeight="1" thickBot="1" x14ac:dyDescent="0.3">
      <c r="A41" s="686"/>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8"/>
    </row>
    <row r="42" spans="1:35" ht="15" customHeight="1" x14ac:dyDescent="0.25">
      <c r="A42" s="621"/>
      <c r="B42" s="622"/>
      <c r="C42" s="622"/>
      <c r="D42" s="621"/>
      <c r="E42" s="623"/>
      <c r="F42" s="622"/>
      <c r="G42" s="621"/>
      <c r="H42" s="621"/>
      <c r="I42" s="621"/>
      <c r="J42" s="621"/>
      <c r="K42" s="621"/>
      <c r="L42" s="621"/>
      <c r="M42" s="622"/>
      <c r="N42" s="624"/>
      <c r="O42" s="624"/>
      <c r="P42" s="624"/>
      <c r="Q42" s="625"/>
      <c r="R42" s="624"/>
      <c r="S42" s="621"/>
      <c r="T42" s="621"/>
      <c r="U42" s="621"/>
      <c r="V42" s="621"/>
      <c r="W42" s="621"/>
      <c r="X42" s="621"/>
      <c r="Y42" s="626"/>
      <c r="Z42" s="621"/>
      <c r="AA42" s="621"/>
      <c r="AB42" s="624"/>
      <c r="AC42" s="627"/>
      <c r="AD42" s="584"/>
      <c r="AE42" s="624"/>
      <c r="AF42" s="627"/>
      <c r="AG42" s="626"/>
      <c r="AH42" s="624"/>
      <c r="AI42" s="621"/>
    </row>
    <row r="43" spans="1:35" ht="15" customHeight="1" x14ac:dyDescent="0.25">
      <c r="A43" s="621"/>
      <c r="B43" s="622"/>
      <c r="C43" s="622"/>
      <c r="D43" s="621"/>
      <c r="E43" s="623"/>
      <c r="F43" s="622"/>
      <c r="G43" s="621"/>
      <c r="H43" s="621"/>
      <c r="I43" s="621"/>
      <c r="J43" s="621"/>
      <c r="K43" s="621"/>
      <c r="L43" s="621"/>
      <c r="M43" s="622"/>
      <c r="N43" s="624"/>
      <c r="O43" s="624"/>
      <c r="P43" s="624"/>
      <c r="Q43" s="625"/>
      <c r="R43" s="624"/>
      <c r="S43" s="621"/>
      <c r="T43" s="621"/>
      <c r="U43" s="621"/>
      <c r="V43" s="621"/>
      <c r="W43" s="621"/>
      <c r="X43" s="621"/>
      <c r="Y43" s="626"/>
      <c r="Z43" s="621"/>
      <c r="AA43" s="621"/>
      <c r="AB43" s="624"/>
      <c r="AC43" s="627"/>
      <c r="AD43" s="584"/>
      <c r="AE43" s="624"/>
      <c r="AF43" s="627"/>
      <c r="AG43" s="626"/>
      <c r="AH43" s="624"/>
      <c r="AI43" s="621"/>
    </row>
    <row r="44" spans="1:35" ht="15" customHeight="1" x14ac:dyDescent="0.25">
      <c r="A44" s="621"/>
      <c r="B44" s="622"/>
      <c r="C44" s="622"/>
      <c r="D44" s="621"/>
      <c r="E44" s="623"/>
      <c r="F44" s="622"/>
      <c r="G44" s="621"/>
      <c r="H44" s="621"/>
      <c r="I44" s="621"/>
      <c r="J44" s="621"/>
      <c r="K44" s="621"/>
      <c r="L44" s="621"/>
      <c r="M44" s="622"/>
      <c r="N44" s="624"/>
      <c r="O44" s="624"/>
      <c r="P44" s="624"/>
      <c r="Q44" s="625"/>
      <c r="R44" s="624"/>
      <c r="S44" s="621"/>
      <c r="T44" s="621"/>
      <c r="U44" s="621"/>
      <c r="V44" s="621"/>
      <c r="W44" s="621"/>
      <c r="X44" s="621"/>
      <c r="Y44" s="626"/>
      <c r="Z44" s="621"/>
      <c r="AA44" s="621"/>
      <c r="AB44" s="624"/>
      <c r="AC44" s="627"/>
      <c r="AD44" s="584"/>
      <c r="AE44" s="624"/>
      <c r="AF44" s="627"/>
      <c r="AG44" s="626"/>
      <c r="AH44" s="624"/>
      <c r="AI44" s="621"/>
    </row>
    <row r="45" spans="1:35" ht="15" customHeight="1" x14ac:dyDescent="0.25">
      <c r="A45" s="621"/>
      <c r="B45" s="622"/>
      <c r="C45" s="622"/>
      <c r="D45" s="621"/>
      <c r="E45" s="623"/>
      <c r="F45" s="622"/>
      <c r="G45" s="621"/>
      <c r="H45" s="621"/>
      <c r="I45" s="621"/>
      <c r="J45" s="621"/>
      <c r="K45" s="621"/>
      <c r="L45" s="621"/>
      <c r="M45" s="622"/>
      <c r="N45" s="624"/>
      <c r="O45" s="624"/>
      <c r="P45" s="624"/>
      <c r="Q45" s="625"/>
      <c r="R45" s="624"/>
      <c r="S45" s="621"/>
      <c r="T45" s="621"/>
      <c r="U45" s="621"/>
      <c r="V45" s="621"/>
      <c r="W45" s="621"/>
      <c r="X45" s="621"/>
      <c r="Y45" s="626"/>
      <c r="Z45" s="621"/>
      <c r="AA45" s="621"/>
      <c r="AB45" s="624"/>
      <c r="AC45" s="627"/>
      <c r="AD45" s="584"/>
      <c r="AE45" s="624"/>
      <c r="AF45" s="627"/>
      <c r="AG45" s="626"/>
      <c r="AH45" s="624"/>
      <c r="AI45" s="621"/>
    </row>
    <row r="46" spans="1:35" ht="15" customHeight="1" x14ac:dyDescent="0.25">
      <c r="A46" s="621"/>
      <c r="B46" s="622"/>
      <c r="C46" s="622"/>
      <c r="D46" s="621"/>
      <c r="E46" s="623"/>
      <c r="F46" s="622"/>
      <c r="G46" s="621"/>
      <c r="H46" s="621"/>
      <c r="I46" s="621"/>
      <c r="J46" s="621"/>
      <c r="K46" s="621"/>
      <c r="L46" s="621"/>
      <c r="M46" s="622"/>
      <c r="N46" s="624"/>
      <c r="O46" s="624"/>
      <c r="P46" s="624"/>
      <c r="Q46" s="625"/>
      <c r="R46" s="624"/>
      <c r="S46" s="621"/>
      <c r="T46" s="621"/>
      <c r="U46" s="621"/>
      <c r="V46" s="621"/>
      <c r="W46" s="621"/>
      <c r="X46" s="621"/>
      <c r="Y46" s="626"/>
      <c r="Z46" s="621"/>
      <c r="AA46" s="621"/>
      <c r="AB46" s="624"/>
      <c r="AC46" s="627"/>
      <c r="AD46" s="584"/>
      <c r="AE46" s="624"/>
      <c r="AF46" s="627"/>
      <c r="AG46" s="626"/>
      <c r="AH46" s="624"/>
      <c r="AI46" s="621"/>
    </row>
    <row r="47" spans="1:35" ht="15" customHeight="1" x14ac:dyDescent="0.25">
      <c r="A47" s="621"/>
      <c r="B47" s="622"/>
      <c r="C47" s="622"/>
      <c r="D47" s="621"/>
      <c r="E47" s="623"/>
      <c r="F47" s="622"/>
      <c r="G47" s="621"/>
      <c r="H47" s="621"/>
      <c r="I47" s="621"/>
      <c r="J47" s="621"/>
      <c r="K47" s="621"/>
      <c r="L47" s="621"/>
      <c r="M47" s="622"/>
      <c r="N47" s="624"/>
      <c r="O47" s="624"/>
      <c r="P47" s="624"/>
      <c r="Q47" s="625"/>
      <c r="R47" s="624"/>
      <c r="S47" s="621"/>
      <c r="T47" s="621"/>
      <c r="U47" s="621"/>
      <c r="V47" s="621"/>
      <c r="W47" s="621"/>
      <c r="X47" s="621"/>
      <c r="Y47" s="626"/>
      <c r="Z47" s="621"/>
      <c r="AA47" s="621"/>
      <c r="AB47" s="624"/>
      <c r="AC47" s="627"/>
      <c r="AD47" s="584"/>
      <c r="AE47" s="624"/>
      <c r="AF47" s="627"/>
      <c r="AG47" s="626"/>
      <c r="AH47" s="624"/>
      <c r="AI47" s="621"/>
    </row>
    <row r="48" spans="1:35" ht="15" customHeight="1" x14ac:dyDescent="0.25">
      <c r="A48" s="621"/>
      <c r="B48" s="622"/>
      <c r="C48" s="622"/>
      <c r="D48" s="621"/>
      <c r="E48" s="623"/>
      <c r="F48" s="622"/>
      <c r="G48" s="621"/>
      <c r="H48" s="621"/>
      <c r="I48" s="621"/>
      <c r="J48" s="621"/>
      <c r="K48" s="621"/>
      <c r="L48" s="621"/>
      <c r="M48" s="622"/>
      <c r="N48" s="624"/>
      <c r="O48" s="624"/>
      <c r="P48" s="624"/>
      <c r="Q48" s="625"/>
      <c r="R48" s="624"/>
      <c r="S48" s="621"/>
      <c r="T48" s="621"/>
      <c r="U48" s="621"/>
      <c r="V48" s="621"/>
      <c r="W48" s="621"/>
      <c r="X48" s="621"/>
      <c r="Y48" s="626"/>
      <c r="Z48" s="621"/>
      <c r="AA48" s="621"/>
      <c r="AB48" s="624"/>
      <c r="AC48" s="627"/>
      <c r="AD48" s="584"/>
      <c r="AE48" s="624"/>
      <c r="AF48" s="627"/>
      <c r="AG48" s="626"/>
      <c r="AH48" s="624"/>
      <c r="AI48" s="621"/>
    </row>
    <row r="49" spans="1:35" ht="15" customHeight="1" x14ac:dyDescent="0.25">
      <c r="A49" s="621"/>
      <c r="B49" s="622"/>
      <c r="C49" s="622"/>
      <c r="D49" s="621"/>
      <c r="E49" s="623"/>
      <c r="F49" s="622"/>
      <c r="G49" s="621"/>
      <c r="H49" s="621"/>
      <c r="I49" s="621"/>
      <c r="J49" s="621"/>
      <c r="K49" s="621"/>
      <c r="L49" s="621"/>
      <c r="M49" s="622"/>
      <c r="N49" s="624"/>
      <c r="O49" s="624"/>
      <c r="P49" s="624"/>
      <c r="Q49" s="625"/>
      <c r="R49" s="624"/>
      <c r="S49" s="621"/>
      <c r="T49" s="621"/>
      <c r="U49" s="621"/>
      <c r="V49" s="621"/>
      <c r="W49" s="621"/>
      <c r="X49" s="621"/>
      <c r="Y49" s="626"/>
      <c r="Z49" s="621"/>
      <c r="AA49" s="621"/>
      <c r="AB49" s="624"/>
      <c r="AC49" s="627"/>
      <c r="AD49" s="584"/>
      <c r="AE49" s="624"/>
      <c r="AF49" s="627"/>
      <c r="AG49" s="626"/>
      <c r="AH49" s="624"/>
      <c r="AI49" s="621"/>
    </row>
    <row r="50" spans="1:35" ht="15" customHeight="1" x14ac:dyDescent="0.25">
      <c r="A50" s="621"/>
      <c r="B50" s="622"/>
      <c r="C50" s="622"/>
      <c r="D50" s="621"/>
      <c r="E50" s="623"/>
      <c r="F50" s="622"/>
      <c r="G50" s="621"/>
      <c r="H50" s="621"/>
      <c r="I50" s="621"/>
      <c r="J50" s="621"/>
      <c r="K50" s="621"/>
      <c r="L50" s="621"/>
      <c r="M50" s="622"/>
      <c r="N50" s="624"/>
      <c r="O50" s="624"/>
      <c r="P50" s="624"/>
      <c r="Q50" s="625"/>
      <c r="R50" s="624"/>
      <c r="S50" s="621"/>
      <c r="T50" s="621"/>
      <c r="U50" s="621"/>
      <c r="V50" s="621"/>
      <c r="W50" s="621"/>
      <c r="X50" s="621"/>
      <c r="Y50" s="626"/>
      <c r="Z50" s="621"/>
      <c r="AA50" s="621"/>
      <c r="AB50" s="624"/>
      <c r="AC50" s="627"/>
      <c r="AD50" s="584"/>
      <c r="AE50" s="624"/>
      <c r="AF50" s="627"/>
      <c r="AG50" s="626"/>
      <c r="AH50" s="624"/>
      <c r="AI50" s="621"/>
    </row>
    <row r="51" spans="1:35" ht="15" customHeight="1" x14ac:dyDescent="0.25">
      <c r="A51" s="621"/>
      <c r="B51" s="622"/>
      <c r="C51" s="622"/>
      <c r="D51" s="621"/>
      <c r="E51" s="623"/>
      <c r="F51" s="622"/>
      <c r="G51" s="621"/>
      <c r="H51" s="621"/>
      <c r="I51" s="621"/>
      <c r="J51" s="621"/>
      <c r="K51" s="621"/>
      <c r="L51" s="621"/>
      <c r="M51" s="622"/>
      <c r="N51" s="624"/>
      <c r="O51" s="624"/>
      <c r="P51" s="624"/>
      <c r="Q51" s="625"/>
      <c r="R51" s="624"/>
      <c r="S51" s="621"/>
      <c r="T51" s="621"/>
      <c r="U51" s="621"/>
      <c r="V51" s="621"/>
      <c r="W51" s="621"/>
      <c r="X51" s="621"/>
      <c r="Y51" s="626"/>
      <c r="Z51" s="621"/>
      <c r="AA51" s="621"/>
      <c r="AB51" s="624"/>
      <c r="AC51" s="627"/>
      <c r="AD51" s="584"/>
      <c r="AE51" s="624"/>
      <c r="AF51" s="627"/>
      <c r="AG51" s="626"/>
      <c r="AH51" s="624"/>
      <c r="AI51" s="621"/>
    </row>
    <row r="52" spans="1:35" ht="15" customHeight="1" x14ac:dyDescent="0.25">
      <c r="A52" s="621"/>
      <c r="B52" s="622"/>
      <c r="C52" s="622"/>
      <c r="D52" s="621"/>
      <c r="E52" s="623"/>
      <c r="F52" s="622"/>
      <c r="G52" s="621"/>
      <c r="H52" s="621"/>
      <c r="I52" s="621"/>
      <c r="J52" s="621"/>
      <c r="K52" s="621"/>
      <c r="L52" s="621"/>
      <c r="M52" s="622"/>
      <c r="N52" s="624"/>
      <c r="O52" s="624"/>
      <c r="P52" s="624"/>
      <c r="Q52" s="625"/>
      <c r="R52" s="624"/>
      <c r="S52" s="621"/>
      <c r="T52" s="621"/>
      <c r="U52" s="621"/>
      <c r="V52" s="621"/>
      <c r="W52" s="621"/>
      <c r="X52" s="621"/>
      <c r="Y52" s="626"/>
      <c r="Z52" s="621"/>
      <c r="AA52" s="621"/>
      <c r="AB52" s="624"/>
      <c r="AC52" s="627"/>
      <c r="AD52" s="584"/>
      <c r="AE52" s="624"/>
      <c r="AF52" s="627"/>
      <c r="AG52" s="626"/>
      <c r="AH52" s="624"/>
      <c r="AI52" s="621"/>
    </row>
    <row r="53" spans="1:35" ht="15" customHeight="1" x14ac:dyDescent="0.25">
      <c r="A53" s="621"/>
      <c r="B53" s="622"/>
      <c r="C53" s="622"/>
      <c r="D53" s="621"/>
      <c r="E53" s="623"/>
      <c r="F53" s="622"/>
      <c r="G53" s="621"/>
      <c r="H53" s="621"/>
      <c r="I53" s="621"/>
      <c r="J53" s="621"/>
      <c r="K53" s="621"/>
      <c r="L53" s="621"/>
      <c r="M53" s="622"/>
      <c r="N53" s="624"/>
      <c r="O53" s="624"/>
      <c r="P53" s="624"/>
      <c r="Q53" s="625"/>
      <c r="R53" s="624"/>
      <c r="S53" s="621"/>
      <c r="T53" s="621"/>
      <c r="U53" s="621"/>
      <c r="V53" s="621"/>
      <c r="W53" s="621"/>
      <c r="X53" s="621"/>
      <c r="Y53" s="626"/>
      <c r="Z53" s="621"/>
      <c r="AA53" s="621"/>
      <c r="AB53" s="624"/>
      <c r="AC53" s="627"/>
      <c r="AD53" s="584"/>
      <c r="AE53" s="624"/>
      <c r="AF53" s="627"/>
      <c r="AG53" s="626"/>
      <c r="AH53" s="624"/>
      <c r="AI53" s="621"/>
    </row>
    <row r="54" spans="1:35" ht="15" customHeight="1" x14ac:dyDescent="0.25">
      <c r="A54" s="621"/>
      <c r="B54" s="622"/>
      <c r="C54" s="622"/>
      <c r="D54" s="621"/>
      <c r="E54" s="623"/>
      <c r="F54" s="622"/>
      <c r="G54" s="621"/>
      <c r="H54" s="621"/>
      <c r="I54" s="621"/>
      <c r="J54" s="621"/>
      <c r="K54" s="621"/>
      <c r="L54" s="621"/>
      <c r="M54" s="622"/>
      <c r="N54" s="624"/>
      <c r="O54" s="624"/>
      <c r="P54" s="624"/>
      <c r="Q54" s="625"/>
      <c r="R54" s="624"/>
      <c r="S54" s="621"/>
      <c r="T54" s="621"/>
      <c r="U54" s="621"/>
      <c r="V54" s="621"/>
      <c r="W54" s="621"/>
      <c r="X54" s="621"/>
      <c r="Y54" s="626"/>
      <c r="Z54" s="621"/>
      <c r="AA54" s="621"/>
      <c r="AB54" s="624"/>
      <c r="AC54" s="627"/>
      <c r="AD54" s="584"/>
      <c r="AE54" s="624"/>
      <c r="AF54" s="627"/>
      <c r="AG54" s="626"/>
      <c r="AH54" s="624"/>
      <c r="AI54" s="621"/>
    </row>
    <row r="55" spans="1:35" ht="15" customHeight="1" x14ac:dyDescent="0.25">
      <c r="A55" s="621"/>
      <c r="B55" s="622"/>
      <c r="C55" s="622"/>
      <c r="D55" s="621"/>
      <c r="E55" s="623"/>
      <c r="F55" s="622"/>
      <c r="G55" s="621"/>
      <c r="H55" s="621"/>
      <c r="I55" s="621"/>
      <c r="J55" s="621"/>
      <c r="K55" s="621"/>
      <c r="L55" s="621"/>
      <c r="M55" s="622"/>
      <c r="N55" s="624"/>
      <c r="O55" s="624"/>
      <c r="P55" s="624"/>
      <c r="Q55" s="625"/>
      <c r="R55" s="624"/>
      <c r="S55" s="621"/>
      <c r="T55" s="621"/>
      <c r="U55" s="621"/>
      <c r="V55" s="621"/>
      <c r="W55" s="621"/>
      <c r="X55" s="621"/>
      <c r="Y55" s="626"/>
      <c r="Z55" s="621"/>
      <c r="AA55" s="621"/>
      <c r="AB55" s="624"/>
      <c r="AC55" s="627"/>
      <c r="AD55" s="584"/>
      <c r="AE55" s="624"/>
      <c r="AF55" s="627"/>
      <c r="AG55" s="626"/>
      <c r="AH55" s="624"/>
      <c r="AI55" s="621"/>
    </row>
    <row r="56" spans="1:35" ht="15" customHeight="1" x14ac:dyDescent="0.25">
      <c r="A56" s="621"/>
      <c r="B56" s="622"/>
      <c r="C56" s="622"/>
      <c r="D56" s="621"/>
      <c r="E56" s="623"/>
      <c r="F56" s="622"/>
      <c r="G56" s="621"/>
      <c r="H56" s="621"/>
      <c r="I56" s="621"/>
      <c r="J56" s="621"/>
      <c r="K56" s="621"/>
      <c r="L56" s="621"/>
      <c r="M56" s="622"/>
      <c r="N56" s="624"/>
      <c r="O56" s="624"/>
      <c r="P56" s="624"/>
      <c r="Q56" s="625"/>
      <c r="R56" s="624"/>
      <c r="S56" s="621"/>
      <c r="T56" s="621"/>
      <c r="U56" s="621"/>
      <c r="V56" s="621"/>
      <c r="W56" s="621"/>
      <c r="X56" s="621"/>
      <c r="Y56" s="626"/>
      <c r="Z56" s="621"/>
      <c r="AA56" s="621"/>
      <c r="AB56" s="624"/>
      <c r="AC56" s="627"/>
      <c r="AD56" s="584"/>
      <c r="AE56" s="624"/>
      <c r="AF56" s="627"/>
      <c r="AG56" s="626"/>
      <c r="AH56" s="624"/>
      <c r="AI56" s="621"/>
    </row>
    <row r="57" spans="1:35" ht="15" customHeight="1" x14ac:dyDescent="0.25">
      <c r="A57" s="621"/>
      <c r="B57" s="622"/>
      <c r="C57" s="622"/>
      <c r="D57" s="621"/>
      <c r="E57" s="623"/>
      <c r="F57" s="622"/>
      <c r="G57" s="621"/>
      <c r="H57" s="621"/>
      <c r="I57" s="621"/>
      <c r="J57" s="621"/>
      <c r="K57" s="621"/>
      <c r="L57" s="621"/>
      <c r="M57" s="622"/>
      <c r="N57" s="624"/>
      <c r="O57" s="624"/>
      <c r="P57" s="624"/>
      <c r="Q57" s="625"/>
      <c r="R57" s="624"/>
      <c r="S57" s="621"/>
      <c r="T57" s="621"/>
      <c r="U57" s="621"/>
      <c r="V57" s="621"/>
      <c r="W57" s="621"/>
      <c r="X57" s="621"/>
      <c r="Y57" s="626"/>
      <c r="Z57" s="621"/>
      <c r="AA57" s="621"/>
      <c r="AB57" s="624"/>
      <c r="AC57" s="627"/>
      <c r="AD57" s="584"/>
      <c r="AE57" s="624"/>
      <c r="AF57" s="627"/>
      <c r="AG57" s="626"/>
      <c r="AH57" s="624"/>
      <c r="AI57" s="621"/>
    </row>
    <row r="58" spans="1:35" ht="15" customHeight="1" x14ac:dyDescent="0.25">
      <c r="A58" s="621"/>
      <c r="B58" s="622"/>
      <c r="C58" s="622"/>
      <c r="D58" s="621"/>
      <c r="E58" s="623"/>
      <c r="F58" s="622"/>
      <c r="G58" s="621"/>
      <c r="H58" s="621"/>
      <c r="I58" s="621"/>
      <c r="J58" s="621"/>
      <c r="K58" s="621"/>
      <c r="L58" s="621"/>
      <c r="M58" s="622"/>
      <c r="N58" s="624"/>
      <c r="O58" s="624"/>
      <c r="P58" s="624"/>
      <c r="Q58" s="625"/>
      <c r="R58" s="624"/>
      <c r="S58" s="621"/>
      <c r="T58" s="621"/>
      <c r="U58" s="621"/>
      <c r="V58" s="621"/>
      <c r="W58" s="621"/>
      <c r="X58" s="621"/>
      <c r="Y58" s="626"/>
      <c r="Z58" s="621"/>
      <c r="AA58" s="621"/>
      <c r="AB58" s="624"/>
      <c r="AC58" s="627"/>
      <c r="AD58" s="584"/>
      <c r="AE58" s="624"/>
      <c r="AF58" s="627"/>
      <c r="AG58" s="626"/>
      <c r="AH58" s="624"/>
      <c r="AI58" s="621"/>
    </row>
    <row r="59" spans="1:35" ht="15" customHeight="1" x14ac:dyDescent="0.25">
      <c r="A59" s="621"/>
      <c r="B59" s="622"/>
      <c r="C59" s="622"/>
      <c r="D59" s="621"/>
      <c r="E59" s="623"/>
      <c r="F59" s="622"/>
      <c r="G59" s="621"/>
      <c r="H59" s="621"/>
      <c r="I59" s="621"/>
      <c r="J59" s="621"/>
      <c r="K59" s="621"/>
      <c r="L59" s="621"/>
      <c r="M59" s="622"/>
      <c r="N59" s="624"/>
      <c r="O59" s="624"/>
      <c r="P59" s="624"/>
      <c r="Q59" s="625"/>
      <c r="R59" s="624"/>
      <c r="S59" s="621"/>
      <c r="T59" s="621"/>
      <c r="U59" s="621"/>
      <c r="V59" s="621"/>
      <c r="W59" s="621"/>
      <c r="X59" s="621"/>
      <c r="Y59" s="626"/>
      <c r="Z59" s="621"/>
      <c r="AA59" s="621"/>
      <c r="AB59" s="624"/>
      <c r="AC59" s="627"/>
      <c r="AD59" s="584"/>
      <c r="AE59" s="624"/>
      <c r="AF59" s="627"/>
      <c r="AG59" s="626"/>
      <c r="AH59" s="624"/>
      <c r="AI59" s="621"/>
    </row>
    <row r="60" spans="1:35" ht="15" customHeight="1" x14ac:dyDescent="0.25">
      <c r="A60" s="621"/>
      <c r="B60" s="622"/>
      <c r="C60" s="622"/>
      <c r="D60" s="621"/>
      <c r="E60" s="623"/>
      <c r="F60" s="622"/>
      <c r="G60" s="621"/>
      <c r="H60" s="621"/>
      <c r="I60" s="621"/>
      <c r="J60" s="621"/>
      <c r="K60" s="621"/>
      <c r="L60" s="621"/>
      <c r="M60" s="622"/>
      <c r="N60" s="624"/>
      <c r="O60" s="624"/>
      <c r="P60" s="624"/>
      <c r="Q60" s="625"/>
      <c r="R60" s="624"/>
      <c r="S60" s="621"/>
      <c r="T60" s="621"/>
      <c r="U60" s="621"/>
      <c r="V60" s="621"/>
      <c r="W60" s="621"/>
      <c r="X60" s="621"/>
      <c r="Y60" s="626"/>
      <c r="Z60" s="621"/>
      <c r="AA60" s="621"/>
      <c r="AB60" s="624"/>
      <c r="AC60" s="627"/>
      <c r="AD60" s="584"/>
      <c r="AE60" s="624"/>
      <c r="AF60" s="627"/>
      <c r="AG60" s="626"/>
      <c r="AH60" s="624"/>
      <c r="AI60" s="621"/>
    </row>
    <row r="61" spans="1:35" ht="15" customHeight="1" x14ac:dyDescent="0.25">
      <c r="A61" s="621"/>
      <c r="B61" s="622"/>
      <c r="C61" s="622"/>
      <c r="D61" s="621"/>
      <c r="E61" s="623"/>
      <c r="F61" s="622"/>
      <c r="G61" s="621"/>
      <c r="H61" s="621"/>
      <c r="I61" s="621"/>
      <c r="J61" s="621"/>
      <c r="K61" s="621"/>
      <c r="L61" s="621"/>
      <c r="M61" s="622"/>
      <c r="N61" s="624"/>
      <c r="O61" s="624"/>
      <c r="P61" s="624"/>
      <c r="Q61" s="625"/>
      <c r="R61" s="624"/>
      <c r="S61" s="621"/>
      <c r="T61" s="621"/>
      <c r="U61" s="621"/>
      <c r="V61" s="621"/>
      <c r="W61" s="621"/>
      <c r="X61" s="621"/>
      <c r="Y61" s="626"/>
      <c r="Z61" s="621"/>
      <c r="AA61" s="621"/>
      <c r="AB61" s="624"/>
      <c r="AC61" s="627"/>
      <c r="AD61" s="584"/>
      <c r="AE61" s="624"/>
      <c r="AF61" s="627"/>
      <c r="AG61" s="626"/>
      <c r="AH61" s="624"/>
      <c r="AI61" s="621"/>
    </row>
    <row r="62" spans="1:35" ht="15" customHeight="1" x14ac:dyDescent="0.25">
      <c r="A62" s="621"/>
      <c r="B62" s="622"/>
      <c r="C62" s="622"/>
      <c r="D62" s="621"/>
      <c r="E62" s="623"/>
      <c r="F62" s="622"/>
      <c r="G62" s="621"/>
      <c r="H62" s="621"/>
      <c r="I62" s="621"/>
      <c r="J62" s="621"/>
      <c r="K62" s="621"/>
      <c r="L62" s="621"/>
      <c r="M62" s="622"/>
      <c r="N62" s="624"/>
      <c r="O62" s="624"/>
      <c r="P62" s="624"/>
      <c r="Q62" s="625"/>
      <c r="R62" s="624"/>
      <c r="S62" s="621"/>
      <c r="T62" s="621"/>
      <c r="U62" s="621"/>
      <c r="V62" s="621"/>
      <c r="W62" s="621"/>
      <c r="X62" s="621"/>
      <c r="Y62" s="626"/>
      <c r="Z62" s="621"/>
      <c r="AA62" s="621"/>
      <c r="AB62" s="624"/>
      <c r="AC62" s="627"/>
      <c r="AD62" s="584"/>
      <c r="AE62" s="624"/>
      <c r="AF62" s="627"/>
      <c r="AG62" s="626"/>
      <c r="AH62" s="624"/>
      <c r="AI62" s="621"/>
    </row>
    <row r="63" spans="1:35" ht="15" customHeight="1" x14ac:dyDescent="0.25">
      <c r="A63" s="621"/>
      <c r="B63" s="622"/>
      <c r="C63" s="622"/>
      <c r="D63" s="621"/>
      <c r="E63" s="623"/>
      <c r="F63" s="622"/>
      <c r="G63" s="621"/>
      <c r="H63" s="621"/>
      <c r="I63" s="621"/>
      <c r="J63" s="621"/>
      <c r="K63" s="621"/>
      <c r="L63" s="621"/>
      <c r="M63" s="622"/>
      <c r="N63" s="624"/>
      <c r="O63" s="624"/>
      <c r="P63" s="624"/>
      <c r="Q63" s="625"/>
      <c r="R63" s="624"/>
      <c r="S63" s="621"/>
      <c r="T63" s="621"/>
      <c r="U63" s="621"/>
      <c r="V63" s="621"/>
      <c r="W63" s="621"/>
      <c r="X63" s="621"/>
      <c r="Y63" s="626"/>
      <c r="Z63" s="621"/>
      <c r="AA63" s="621"/>
      <c r="AB63" s="624"/>
      <c r="AC63" s="627"/>
      <c r="AD63" s="584"/>
      <c r="AE63" s="624"/>
      <c r="AF63" s="627"/>
      <c r="AG63" s="626"/>
      <c r="AH63" s="624"/>
      <c r="AI63" s="621"/>
    </row>
    <row r="64" spans="1:35" ht="15" customHeight="1" x14ac:dyDescent="0.25">
      <c r="A64" s="621"/>
      <c r="B64" s="622"/>
      <c r="C64" s="622"/>
      <c r="D64" s="621"/>
      <c r="E64" s="623"/>
      <c r="F64" s="622"/>
      <c r="G64" s="621"/>
      <c r="H64" s="621"/>
      <c r="I64" s="621"/>
      <c r="J64" s="621"/>
      <c r="K64" s="621"/>
      <c r="L64" s="621"/>
      <c r="M64" s="622"/>
      <c r="N64" s="624"/>
      <c r="O64" s="624"/>
      <c r="P64" s="624"/>
      <c r="Q64" s="625"/>
      <c r="R64" s="624"/>
      <c r="S64" s="621"/>
      <c r="T64" s="621"/>
      <c r="U64" s="621"/>
      <c r="V64" s="621"/>
      <c r="W64" s="621"/>
      <c r="X64" s="621"/>
      <c r="Y64" s="626"/>
      <c r="Z64" s="621"/>
      <c r="AA64" s="621"/>
      <c r="AB64" s="624"/>
      <c r="AC64" s="627"/>
      <c r="AD64" s="584"/>
      <c r="AE64" s="624"/>
      <c r="AF64" s="627"/>
      <c r="AG64" s="626"/>
      <c r="AH64" s="624"/>
      <c r="AI64" s="621"/>
    </row>
    <row r="65" spans="1:35" ht="15" customHeight="1" x14ac:dyDescent="0.25">
      <c r="A65" s="621"/>
      <c r="B65" s="622"/>
      <c r="C65" s="622"/>
      <c r="D65" s="621"/>
      <c r="E65" s="623"/>
      <c r="F65" s="622"/>
      <c r="G65" s="621"/>
      <c r="H65" s="621"/>
      <c r="I65" s="621"/>
      <c r="J65" s="621"/>
      <c r="K65" s="621"/>
      <c r="L65" s="621"/>
      <c r="M65" s="622"/>
      <c r="N65" s="624"/>
      <c r="O65" s="624"/>
      <c r="P65" s="624"/>
      <c r="Q65" s="625"/>
      <c r="R65" s="624"/>
      <c r="S65" s="621"/>
      <c r="T65" s="621"/>
      <c r="U65" s="621"/>
      <c r="V65" s="621"/>
      <c r="W65" s="621"/>
      <c r="X65" s="621"/>
      <c r="Y65" s="626"/>
      <c r="Z65" s="621"/>
      <c r="AA65" s="621"/>
      <c r="AB65" s="624"/>
      <c r="AC65" s="627"/>
      <c r="AD65" s="584"/>
      <c r="AE65" s="624"/>
      <c r="AF65" s="627"/>
      <c r="AG65" s="626"/>
      <c r="AH65" s="624"/>
      <c r="AI65" s="621"/>
    </row>
    <row r="66" spans="1:35" ht="15" customHeight="1" x14ac:dyDescent="0.25">
      <c r="A66" s="621"/>
      <c r="B66" s="622"/>
      <c r="C66" s="622"/>
      <c r="D66" s="621"/>
      <c r="E66" s="623"/>
      <c r="F66" s="622"/>
      <c r="G66" s="621"/>
      <c r="H66" s="621"/>
      <c r="I66" s="621"/>
      <c r="J66" s="621"/>
      <c r="K66" s="621"/>
      <c r="L66" s="621"/>
      <c r="M66" s="622"/>
      <c r="N66" s="624"/>
      <c r="O66" s="624"/>
      <c r="P66" s="624"/>
      <c r="Q66" s="625"/>
      <c r="R66" s="624"/>
      <c r="S66" s="621"/>
      <c r="T66" s="621"/>
      <c r="U66" s="621"/>
      <c r="V66" s="621"/>
      <c r="W66" s="621"/>
      <c r="X66" s="621"/>
      <c r="Y66" s="626"/>
      <c r="Z66" s="621"/>
      <c r="AA66" s="621"/>
      <c r="AB66" s="624"/>
      <c r="AC66" s="627"/>
      <c r="AD66" s="584"/>
      <c r="AE66" s="624"/>
      <c r="AF66" s="627"/>
      <c r="AG66" s="626"/>
      <c r="AH66" s="624"/>
      <c r="AI66" s="621"/>
    </row>
    <row r="67" spans="1:35" ht="15" customHeight="1" x14ac:dyDescent="0.25">
      <c r="A67" s="621"/>
      <c r="B67" s="622"/>
      <c r="C67" s="622"/>
      <c r="D67" s="621"/>
      <c r="E67" s="623"/>
      <c r="F67" s="622"/>
      <c r="G67" s="621"/>
      <c r="H67" s="621"/>
      <c r="I67" s="621"/>
      <c r="J67" s="621"/>
      <c r="K67" s="621"/>
      <c r="L67" s="621"/>
      <c r="M67" s="622"/>
      <c r="N67" s="624"/>
      <c r="O67" s="624"/>
      <c r="P67" s="624"/>
      <c r="Q67" s="625"/>
      <c r="R67" s="624"/>
      <c r="S67" s="621"/>
      <c r="T67" s="621"/>
      <c r="U67" s="621"/>
      <c r="V67" s="621"/>
      <c r="W67" s="621"/>
      <c r="X67" s="621"/>
      <c r="Y67" s="626"/>
      <c r="Z67" s="621"/>
      <c r="AA67" s="621"/>
      <c r="AB67" s="624"/>
      <c r="AC67" s="627"/>
      <c r="AD67" s="584"/>
      <c r="AE67" s="624"/>
      <c r="AF67" s="627"/>
      <c r="AG67" s="626"/>
      <c r="AH67" s="624"/>
      <c r="AI67" s="621"/>
    </row>
    <row r="68" spans="1:35" ht="15" customHeight="1" x14ac:dyDescent="0.25">
      <c r="A68" s="621"/>
      <c r="B68" s="622"/>
      <c r="C68" s="622"/>
      <c r="D68" s="621"/>
      <c r="E68" s="623"/>
      <c r="F68" s="622"/>
      <c r="G68" s="621"/>
      <c r="H68" s="621"/>
      <c r="I68" s="621"/>
      <c r="J68" s="621"/>
      <c r="K68" s="621"/>
      <c r="L68" s="621"/>
      <c r="M68" s="622"/>
      <c r="N68" s="624"/>
      <c r="O68" s="624"/>
      <c r="P68" s="624"/>
      <c r="Q68" s="625"/>
      <c r="R68" s="624"/>
      <c r="S68" s="621"/>
      <c r="T68" s="621"/>
      <c r="U68" s="621"/>
      <c r="V68" s="621"/>
      <c r="W68" s="621"/>
      <c r="X68" s="621"/>
      <c r="Y68" s="626"/>
      <c r="Z68" s="621"/>
      <c r="AA68" s="621"/>
      <c r="AB68" s="624"/>
      <c r="AC68" s="627"/>
      <c r="AD68" s="584"/>
      <c r="AE68" s="624"/>
      <c r="AF68" s="627"/>
      <c r="AG68" s="626"/>
      <c r="AH68" s="624"/>
      <c r="AI68" s="621"/>
    </row>
    <row r="69" spans="1:35" ht="15" customHeight="1" x14ac:dyDescent="0.25">
      <c r="A69" s="621"/>
      <c r="B69" s="622"/>
      <c r="C69" s="622"/>
      <c r="D69" s="621"/>
      <c r="E69" s="623"/>
      <c r="F69" s="622"/>
      <c r="G69" s="621"/>
      <c r="H69" s="621"/>
      <c r="I69" s="621"/>
      <c r="J69" s="621"/>
      <c r="K69" s="621"/>
      <c r="L69" s="621"/>
      <c r="M69" s="622"/>
      <c r="N69" s="624"/>
      <c r="O69" s="624"/>
      <c r="P69" s="624"/>
      <c r="Q69" s="625"/>
      <c r="R69" s="624"/>
      <c r="S69" s="621"/>
      <c r="T69" s="621"/>
      <c r="U69" s="621"/>
      <c r="V69" s="621"/>
      <c r="W69" s="621"/>
      <c r="X69" s="621"/>
      <c r="Y69" s="626"/>
      <c r="Z69" s="621"/>
      <c r="AA69" s="621"/>
      <c r="AB69" s="624"/>
      <c r="AC69" s="627"/>
      <c r="AD69" s="584"/>
      <c r="AE69" s="624"/>
      <c r="AF69" s="627"/>
      <c r="AG69" s="626"/>
      <c r="AH69" s="624"/>
      <c r="AI69" s="621"/>
    </row>
    <row r="70" spans="1:35" ht="15" customHeight="1" x14ac:dyDescent="0.25">
      <c r="A70" s="621"/>
      <c r="B70" s="622"/>
      <c r="C70" s="622"/>
      <c r="D70" s="621"/>
      <c r="E70" s="623"/>
      <c r="F70" s="622"/>
      <c r="G70" s="621"/>
      <c r="H70" s="621"/>
      <c r="I70" s="621"/>
      <c r="J70" s="621"/>
      <c r="K70" s="621"/>
      <c r="L70" s="621"/>
      <c r="M70" s="622"/>
      <c r="N70" s="624"/>
      <c r="O70" s="624"/>
      <c r="P70" s="624"/>
      <c r="Q70" s="625"/>
      <c r="R70" s="624"/>
      <c r="S70" s="621"/>
      <c r="T70" s="621"/>
      <c r="U70" s="621"/>
      <c r="V70" s="621"/>
      <c r="W70" s="621"/>
      <c r="X70" s="621"/>
      <c r="Y70" s="626"/>
      <c r="Z70" s="621"/>
      <c r="AA70" s="621"/>
      <c r="AB70" s="624"/>
      <c r="AC70" s="627"/>
      <c r="AD70" s="584"/>
      <c r="AE70" s="624"/>
      <c r="AF70" s="627"/>
      <c r="AG70" s="626"/>
      <c r="AH70" s="624"/>
      <c r="AI70" s="621"/>
    </row>
    <row r="71" spans="1:35" ht="15" customHeight="1" x14ac:dyDescent="0.25">
      <c r="A71" s="621"/>
      <c r="B71" s="622"/>
      <c r="C71" s="622"/>
      <c r="D71" s="621"/>
      <c r="E71" s="623"/>
      <c r="F71" s="622"/>
      <c r="G71" s="621"/>
      <c r="H71" s="621"/>
      <c r="I71" s="621"/>
      <c r="J71" s="621"/>
      <c r="K71" s="621"/>
      <c r="L71" s="621"/>
      <c r="M71" s="622"/>
      <c r="N71" s="624"/>
      <c r="O71" s="624"/>
      <c r="P71" s="624"/>
      <c r="Q71" s="625"/>
      <c r="R71" s="624"/>
      <c r="S71" s="621"/>
      <c r="T71" s="621"/>
      <c r="U71" s="621"/>
      <c r="V71" s="621"/>
      <c r="W71" s="621"/>
      <c r="X71" s="621"/>
      <c r="Y71" s="626"/>
      <c r="Z71" s="621"/>
      <c r="AA71" s="621"/>
      <c r="AB71" s="624"/>
      <c r="AC71" s="627"/>
      <c r="AD71" s="584"/>
      <c r="AE71" s="624"/>
      <c r="AF71" s="627"/>
      <c r="AG71" s="626"/>
      <c r="AH71" s="624"/>
      <c r="AI71" s="621"/>
    </row>
    <row r="72" spans="1:35" ht="15" customHeight="1" x14ac:dyDescent="0.25">
      <c r="A72" s="621"/>
      <c r="B72" s="622"/>
      <c r="C72" s="622"/>
      <c r="D72" s="621"/>
      <c r="E72" s="623"/>
      <c r="F72" s="622"/>
      <c r="G72" s="621"/>
      <c r="H72" s="621"/>
      <c r="I72" s="621"/>
      <c r="J72" s="621"/>
      <c r="K72" s="621"/>
      <c r="L72" s="621"/>
      <c r="M72" s="622"/>
      <c r="N72" s="624"/>
      <c r="O72" s="624"/>
      <c r="P72" s="624"/>
      <c r="Q72" s="625"/>
      <c r="R72" s="624"/>
      <c r="S72" s="621"/>
      <c r="T72" s="621"/>
      <c r="U72" s="621"/>
      <c r="V72" s="621"/>
      <c r="W72" s="621"/>
      <c r="X72" s="621"/>
      <c r="Y72" s="626"/>
      <c r="Z72" s="621"/>
      <c r="AA72" s="621"/>
      <c r="AB72" s="624"/>
      <c r="AC72" s="627"/>
      <c r="AD72" s="584"/>
      <c r="AE72" s="624"/>
      <c r="AF72" s="627"/>
      <c r="AG72" s="626"/>
      <c r="AH72" s="624"/>
      <c r="AI72" s="621"/>
    </row>
    <row r="73" spans="1:35" ht="15" customHeight="1" x14ac:dyDescent="0.25">
      <c r="A73" s="621"/>
      <c r="B73" s="622"/>
      <c r="C73" s="622"/>
      <c r="D73" s="621"/>
      <c r="E73" s="623"/>
      <c r="F73" s="622"/>
      <c r="G73" s="621"/>
      <c r="H73" s="621"/>
      <c r="I73" s="621"/>
      <c r="J73" s="621"/>
      <c r="K73" s="621"/>
      <c r="L73" s="621"/>
      <c r="M73" s="622"/>
      <c r="N73" s="624"/>
      <c r="O73" s="624"/>
      <c r="P73" s="624"/>
      <c r="Q73" s="625"/>
      <c r="R73" s="624"/>
      <c r="S73" s="621"/>
      <c r="T73" s="621"/>
      <c r="U73" s="621"/>
      <c r="V73" s="621"/>
      <c r="W73" s="621"/>
      <c r="X73" s="621"/>
      <c r="Y73" s="626"/>
      <c r="Z73" s="621"/>
      <c r="AA73" s="621"/>
      <c r="AB73" s="624"/>
      <c r="AC73" s="627"/>
      <c r="AD73" s="584"/>
      <c r="AE73" s="624"/>
      <c r="AF73" s="627"/>
      <c r="AG73" s="626"/>
      <c r="AH73" s="624"/>
      <c r="AI73" s="621"/>
    </row>
    <row r="74" spans="1:35" ht="15" customHeight="1" x14ac:dyDescent="0.25">
      <c r="A74" s="621"/>
      <c r="B74" s="622"/>
      <c r="C74" s="622"/>
      <c r="D74" s="621"/>
      <c r="E74" s="623"/>
      <c r="F74" s="622"/>
      <c r="G74" s="621"/>
      <c r="H74" s="621"/>
      <c r="I74" s="621"/>
      <c r="J74" s="621"/>
      <c r="K74" s="621"/>
      <c r="L74" s="621"/>
      <c r="M74" s="622"/>
      <c r="N74" s="624"/>
      <c r="O74" s="624"/>
      <c r="P74" s="624"/>
      <c r="Q74" s="625"/>
      <c r="R74" s="624"/>
      <c r="S74" s="621"/>
      <c r="T74" s="621"/>
      <c r="U74" s="621"/>
      <c r="V74" s="621"/>
      <c r="W74" s="621"/>
      <c r="X74" s="621"/>
      <c r="Y74" s="626"/>
      <c r="Z74" s="621"/>
      <c r="AA74" s="621"/>
      <c r="AB74" s="624"/>
      <c r="AC74" s="627"/>
      <c r="AD74" s="584"/>
      <c r="AE74" s="624"/>
      <c r="AF74" s="627"/>
      <c r="AG74" s="626"/>
      <c r="AH74" s="624"/>
      <c r="AI74" s="621"/>
    </row>
    <row r="75" spans="1:35" ht="15" customHeight="1" x14ac:dyDescent="0.25">
      <c r="A75" s="621"/>
      <c r="B75" s="622"/>
      <c r="C75" s="622"/>
      <c r="D75" s="621"/>
      <c r="E75" s="623"/>
      <c r="F75" s="622"/>
      <c r="G75" s="621"/>
      <c r="H75" s="621"/>
      <c r="I75" s="621"/>
      <c r="J75" s="621"/>
      <c r="K75" s="621"/>
      <c r="L75" s="621"/>
      <c r="M75" s="622"/>
      <c r="N75" s="624"/>
      <c r="O75" s="624"/>
      <c r="P75" s="624"/>
      <c r="Q75" s="625"/>
      <c r="R75" s="624"/>
      <c r="S75" s="621"/>
      <c r="T75" s="621"/>
      <c r="U75" s="621"/>
      <c r="V75" s="621"/>
      <c r="W75" s="621"/>
      <c r="X75" s="621"/>
      <c r="Y75" s="626"/>
      <c r="Z75" s="621"/>
      <c r="AA75" s="621"/>
      <c r="AB75" s="624"/>
      <c r="AC75" s="627"/>
      <c r="AD75" s="584"/>
      <c r="AE75" s="624"/>
      <c r="AF75" s="627"/>
      <c r="AG75" s="626"/>
      <c r="AH75" s="624"/>
      <c r="AI75" s="621"/>
    </row>
    <row r="76" spans="1:35" ht="15" customHeight="1" x14ac:dyDescent="0.25">
      <c r="A76" s="621"/>
      <c r="B76" s="622"/>
      <c r="C76" s="622"/>
      <c r="D76" s="621"/>
      <c r="E76" s="623"/>
      <c r="F76" s="622"/>
      <c r="G76" s="621"/>
      <c r="H76" s="621"/>
      <c r="I76" s="621"/>
      <c r="J76" s="621"/>
      <c r="K76" s="621"/>
      <c r="L76" s="621"/>
      <c r="M76" s="622"/>
      <c r="N76" s="624"/>
      <c r="O76" s="624"/>
      <c r="P76" s="624"/>
      <c r="Q76" s="625"/>
      <c r="R76" s="624"/>
      <c r="S76" s="621"/>
      <c r="T76" s="621"/>
      <c r="U76" s="621"/>
      <c r="V76" s="621"/>
      <c r="W76" s="621"/>
      <c r="X76" s="621"/>
      <c r="Y76" s="626"/>
      <c r="Z76" s="621"/>
      <c r="AA76" s="621"/>
      <c r="AB76" s="624"/>
      <c r="AC76" s="627"/>
      <c r="AD76" s="584"/>
      <c r="AE76" s="624"/>
      <c r="AF76" s="627"/>
      <c r="AG76" s="626"/>
      <c r="AH76" s="624"/>
      <c r="AI76" s="621"/>
    </row>
    <row r="77" spans="1:35" ht="15" customHeight="1" x14ac:dyDescent="0.25">
      <c r="A77" s="621"/>
      <c r="B77" s="622"/>
      <c r="C77" s="622"/>
      <c r="D77" s="621"/>
      <c r="E77" s="623"/>
      <c r="F77" s="622"/>
      <c r="G77" s="621"/>
      <c r="H77" s="621"/>
      <c r="I77" s="621"/>
      <c r="J77" s="621"/>
      <c r="K77" s="621"/>
      <c r="L77" s="621"/>
      <c r="M77" s="622"/>
      <c r="N77" s="624"/>
      <c r="O77" s="624"/>
      <c r="P77" s="624"/>
      <c r="Q77" s="625"/>
      <c r="R77" s="624"/>
      <c r="S77" s="621"/>
      <c r="T77" s="621"/>
      <c r="U77" s="621"/>
      <c r="V77" s="621"/>
      <c r="W77" s="621"/>
      <c r="X77" s="621"/>
      <c r="Y77" s="626"/>
      <c r="Z77" s="621"/>
      <c r="AA77" s="621"/>
      <c r="AB77" s="624"/>
      <c r="AC77" s="627"/>
      <c r="AD77" s="584"/>
      <c r="AE77" s="624"/>
      <c r="AF77" s="627"/>
      <c r="AG77" s="626"/>
      <c r="AH77" s="624"/>
      <c r="AI77" s="621"/>
    </row>
    <row r="78" spans="1:35" ht="15" customHeight="1" x14ac:dyDescent="0.25">
      <c r="A78" s="621"/>
      <c r="B78" s="622"/>
      <c r="C78" s="622"/>
      <c r="D78" s="621"/>
      <c r="E78" s="623"/>
      <c r="F78" s="622"/>
      <c r="G78" s="621"/>
      <c r="H78" s="621"/>
      <c r="I78" s="621"/>
      <c r="J78" s="621"/>
      <c r="K78" s="621"/>
      <c r="L78" s="621"/>
      <c r="M78" s="622"/>
      <c r="N78" s="624"/>
      <c r="O78" s="624"/>
      <c r="P78" s="624"/>
      <c r="Q78" s="625"/>
      <c r="R78" s="624"/>
      <c r="S78" s="621"/>
      <c r="T78" s="621"/>
      <c r="U78" s="621"/>
      <c r="V78" s="621"/>
      <c r="W78" s="621"/>
      <c r="X78" s="621"/>
      <c r="Y78" s="626"/>
      <c r="Z78" s="621"/>
      <c r="AA78" s="621"/>
      <c r="AB78" s="624"/>
      <c r="AC78" s="627"/>
      <c r="AD78" s="584"/>
      <c r="AE78" s="624"/>
      <c r="AF78" s="627"/>
      <c r="AG78" s="626"/>
      <c r="AH78" s="624"/>
      <c r="AI78" s="621"/>
    </row>
    <row r="79" spans="1:35" ht="15" customHeight="1" x14ac:dyDescent="0.25">
      <c r="A79" s="621"/>
      <c r="B79" s="622"/>
      <c r="C79" s="622"/>
      <c r="D79" s="621"/>
      <c r="E79" s="623"/>
      <c r="F79" s="622"/>
      <c r="G79" s="621"/>
      <c r="H79" s="621"/>
      <c r="I79" s="621"/>
      <c r="J79" s="621"/>
      <c r="K79" s="621"/>
      <c r="L79" s="621"/>
      <c r="M79" s="622"/>
      <c r="N79" s="624"/>
      <c r="O79" s="624"/>
      <c r="P79" s="624"/>
      <c r="Q79" s="625"/>
      <c r="R79" s="624"/>
      <c r="S79" s="621"/>
      <c r="T79" s="621"/>
      <c r="U79" s="621"/>
      <c r="V79" s="621"/>
      <c r="W79" s="621"/>
      <c r="X79" s="621"/>
      <c r="Y79" s="626"/>
      <c r="Z79" s="621"/>
      <c r="AA79" s="621"/>
      <c r="AB79" s="624"/>
      <c r="AC79" s="627"/>
      <c r="AD79" s="584"/>
      <c r="AE79" s="624"/>
      <c r="AF79" s="627"/>
      <c r="AG79" s="626"/>
      <c r="AH79" s="624"/>
      <c r="AI79" s="621"/>
    </row>
    <row r="80" spans="1:35" ht="15" customHeight="1" x14ac:dyDescent="0.25">
      <c r="A80" s="621"/>
      <c r="B80" s="622"/>
      <c r="C80" s="622"/>
      <c r="D80" s="621"/>
      <c r="E80" s="623"/>
      <c r="F80" s="622"/>
      <c r="G80" s="621"/>
      <c r="H80" s="621"/>
      <c r="I80" s="621"/>
      <c r="J80" s="621"/>
      <c r="K80" s="621"/>
      <c r="L80" s="621"/>
      <c r="M80" s="622"/>
      <c r="N80" s="624"/>
      <c r="O80" s="624"/>
      <c r="P80" s="624"/>
      <c r="Q80" s="625"/>
      <c r="R80" s="624"/>
      <c r="S80" s="621"/>
      <c r="T80" s="621"/>
      <c r="U80" s="621"/>
      <c r="V80" s="621"/>
      <c r="W80" s="621"/>
      <c r="X80" s="621"/>
      <c r="Y80" s="626"/>
      <c r="Z80" s="621"/>
      <c r="AA80" s="621"/>
      <c r="AB80" s="624"/>
      <c r="AC80" s="627"/>
      <c r="AD80" s="584"/>
      <c r="AE80" s="624"/>
      <c r="AF80" s="627"/>
      <c r="AG80" s="626"/>
      <c r="AH80" s="624"/>
      <c r="AI80" s="621"/>
    </row>
    <row r="81" spans="1:35" ht="15" customHeight="1" x14ac:dyDescent="0.25">
      <c r="A81" s="621"/>
      <c r="B81" s="622"/>
      <c r="C81" s="622"/>
      <c r="D81" s="621"/>
      <c r="E81" s="623"/>
      <c r="F81" s="622"/>
      <c r="G81" s="621"/>
      <c r="H81" s="621"/>
      <c r="I81" s="621"/>
      <c r="J81" s="621"/>
      <c r="K81" s="621"/>
      <c r="L81" s="621"/>
      <c r="M81" s="622"/>
      <c r="N81" s="624"/>
      <c r="O81" s="624"/>
      <c r="P81" s="624"/>
      <c r="Q81" s="625"/>
      <c r="R81" s="624"/>
      <c r="S81" s="621"/>
      <c r="T81" s="621"/>
      <c r="U81" s="621"/>
      <c r="V81" s="621"/>
      <c r="W81" s="621"/>
      <c r="X81" s="621"/>
      <c r="Y81" s="626"/>
      <c r="Z81" s="621"/>
      <c r="AA81" s="621"/>
      <c r="AB81" s="624"/>
      <c r="AC81" s="627"/>
      <c r="AD81" s="584"/>
      <c r="AE81" s="624"/>
      <c r="AF81" s="627"/>
      <c r="AG81" s="626"/>
      <c r="AH81" s="624"/>
      <c r="AI81" s="621"/>
    </row>
    <row r="82" spans="1:35" ht="15" customHeight="1" x14ac:dyDescent="0.25">
      <c r="A82" s="621"/>
      <c r="B82" s="622"/>
      <c r="C82" s="622"/>
      <c r="D82" s="621"/>
      <c r="E82" s="623"/>
      <c r="F82" s="622"/>
      <c r="G82" s="621"/>
      <c r="H82" s="621"/>
      <c r="I82" s="621"/>
      <c r="J82" s="621"/>
      <c r="K82" s="621"/>
      <c r="L82" s="621"/>
      <c r="M82" s="622"/>
      <c r="N82" s="624"/>
      <c r="O82" s="624"/>
      <c r="P82" s="624"/>
      <c r="Q82" s="625"/>
      <c r="R82" s="624"/>
      <c r="S82" s="621"/>
      <c r="T82" s="621"/>
      <c r="U82" s="621"/>
      <c r="V82" s="621"/>
      <c r="W82" s="621"/>
      <c r="X82" s="621"/>
      <c r="Y82" s="626"/>
      <c r="Z82" s="621"/>
      <c r="AA82" s="621"/>
      <c r="AB82" s="624"/>
      <c r="AC82" s="627"/>
      <c r="AD82" s="584"/>
      <c r="AE82" s="624"/>
      <c r="AF82" s="627"/>
      <c r="AG82" s="626"/>
      <c r="AH82" s="624"/>
      <c r="AI82" s="621"/>
    </row>
    <row r="83" spans="1:35" ht="15" customHeight="1" x14ac:dyDescent="0.25">
      <c r="A83" s="621"/>
      <c r="B83" s="622"/>
      <c r="C83" s="622"/>
      <c r="D83" s="621"/>
      <c r="E83" s="623"/>
      <c r="F83" s="622"/>
      <c r="G83" s="621"/>
      <c r="H83" s="621"/>
      <c r="I83" s="621"/>
      <c r="J83" s="621"/>
      <c r="K83" s="621"/>
      <c r="L83" s="621"/>
      <c r="M83" s="622"/>
      <c r="N83" s="624"/>
      <c r="O83" s="624"/>
      <c r="P83" s="624"/>
      <c r="Q83" s="625"/>
      <c r="R83" s="624"/>
      <c r="S83" s="621"/>
      <c r="T83" s="621"/>
      <c r="U83" s="621"/>
      <c r="V83" s="621"/>
      <c r="W83" s="621"/>
      <c r="X83" s="621"/>
      <c r="Y83" s="626"/>
      <c r="Z83" s="621"/>
      <c r="AA83" s="621"/>
      <c r="AB83" s="624"/>
      <c r="AC83" s="627"/>
      <c r="AD83" s="584"/>
      <c r="AE83" s="624"/>
      <c r="AF83" s="627"/>
      <c r="AG83" s="626"/>
      <c r="AH83" s="624"/>
      <c r="AI83" s="621"/>
    </row>
    <row r="84" spans="1:35" ht="15" customHeight="1" x14ac:dyDescent="0.25">
      <c r="A84" s="621"/>
      <c r="B84" s="622"/>
      <c r="C84" s="622"/>
      <c r="D84" s="621"/>
      <c r="E84" s="623"/>
      <c r="F84" s="622"/>
      <c r="G84" s="621"/>
      <c r="H84" s="621"/>
      <c r="I84" s="621"/>
      <c r="J84" s="621"/>
      <c r="K84" s="621"/>
      <c r="L84" s="621"/>
      <c r="M84" s="622"/>
      <c r="N84" s="624"/>
      <c r="O84" s="624"/>
      <c r="P84" s="624"/>
      <c r="Q84" s="625"/>
      <c r="R84" s="624"/>
      <c r="S84" s="621"/>
      <c r="T84" s="621"/>
      <c r="U84" s="621"/>
      <c r="V84" s="621"/>
      <c r="W84" s="621"/>
      <c r="X84" s="621"/>
      <c r="Y84" s="626"/>
      <c r="Z84" s="621"/>
      <c r="AA84" s="621"/>
      <c r="AB84" s="624"/>
      <c r="AC84" s="627"/>
      <c r="AD84" s="584"/>
      <c r="AE84" s="624"/>
      <c r="AF84" s="627"/>
      <c r="AG84" s="626"/>
      <c r="AH84" s="624"/>
      <c r="AI84" s="621"/>
    </row>
    <row r="85" spans="1:35" ht="15" customHeight="1" x14ac:dyDescent="0.25">
      <c r="A85" s="621"/>
      <c r="B85" s="622"/>
      <c r="C85" s="622"/>
      <c r="D85" s="621"/>
      <c r="E85" s="623"/>
      <c r="F85" s="622"/>
      <c r="G85" s="621"/>
      <c r="H85" s="621"/>
      <c r="I85" s="621"/>
      <c r="J85" s="621"/>
      <c r="K85" s="621"/>
      <c r="L85" s="621"/>
      <c r="M85" s="622"/>
      <c r="N85" s="624"/>
      <c r="O85" s="624"/>
      <c r="P85" s="624"/>
      <c r="Q85" s="625"/>
      <c r="R85" s="624"/>
      <c r="S85" s="621"/>
      <c r="T85" s="621"/>
      <c r="U85" s="621"/>
      <c r="V85" s="621"/>
      <c r="W85" s="621"/>
      <c r="X85" s="621"/>
      <c r="Y85" s="626"/>
      <c r="Z85" s="621"/>
      <c r="AA85" s="621"/>
      <c r="AB85" s="624"/>
      <c r="AC85" s="627"/>
      <c r="AD85" s="584"/>
      <c r="AE85" s="624"/>
      <c r="AF85" s="627"/>
      <c r="AG85" s="626"/>
      <c r="AH85" s="624"/>
      <c r="AI85" s="621"/>
    </row>
    <row r="86" spans="1:35" ht="15" customHeight="1" x14ac:dyDescent="0.25">
      <c r="A86" s="621"/>
      <c r="B86" s="622"/>
      <c r="C86" s="622"/>
      <c r="D86" s="621"/>
      <c r="E86" s="623"/>
      <c r="F86" s="622"/>
      <c r="G86" s="621"/>
      <c r="H86" s="621"/>
      <c r="I86" s="621"/>
      <c r="J86" s="621"/>
      <c r="K86" s="621"/>
      <c r="L86" s="621"/>
      <c r="M86" s="622"/>
      <c r="N86" s="624"/>
      <c r="O86" s="624"/>
      <c r="P86" s="624"/>
      <c r="Q86" s="625"/>
      <c r="R86" s="624"/>
      <c r="S86" s="621"/>
      <c r="T86" s="621"/>
      <c r="U86" s="621"/>
      <c r="V86" s="621"/>
      <c r="W86" s="621"/>
      <c r="X86" s="621"/>
      <c r="Y86" s="626"/>
      <c r="Z86" s="621"/>
      <c r="AA86" s="621"/>
      <c r="AB86" s="624"/>
      <c r="AC86" s="627"/>
      <c r="AD86" s="584"/>
      <c r="AE86" s="624"/>
      <c r="AF86" s="627"/>
      <c r="AG86" s="626"/>
      <c r="AH86" s="624"/>
      <c r="AI86" s="621"/>
    </row>
    <row r="87" spans="1:35" ht="15" customHeight="1" x14ac:dyDescent="0.25">
      <c r="A87" s="621"/>
      <c r="B87" s="622"/>
      <c r="C87" s="622"/>
      <c r="D87" s="621"/>
      <c r="E87" s="623"/>
      <c r="F87" s="622"/>
      <c r="G87" s="621"/>
      <c r="H87" s="621"/>
      <c r="I87" s="621"/>
      <c r="J87" s="621"/>
      <c r="K87" s="621"/>
      <c r="L87" s="621"/>
      <c r="M87" s="622"/>
      <c r="N87" s="624"/>
      <c r="O87" s="624"/>
      <c r="P87" s="624"/>
      <c r="Q87" s="625"/>
      <c r="R87" s="624"/>
      <c r="S87" s="621"/>
      <c r="T87" s="621"/>
      <c r="U87" s="621"/>
      <c r="V87" s="621"/>
      <c r="W87" s="621"/>
      <c r="X87" s="621"/>
      <c r="Y87" s="626"/>
      <c r="Z87" s="621"/>
      <c r="AA87" s="621"/>
      <c r="AB87" s="624"/>
      <c r="AC87" s="627"/>
      <c r="AD87" s="584"/>
      <c r="AE87" s="624"/>
      <c r="AF87" s="627"/>
      <c r="AG87" s="626"/>
      <c r="AH87" s="624"/>
      <c r="AI87" s="621"/>
    </row>
    <row r="88" spans="1:35" ht="15" customHeight="1" x14ac:dyDescent="0.25">
      <c r="A88" s="621"/>
      <c r="B88" s="622"/>
      <c r="C88" s="622"/>
      <c r="D88" s="621"/>
      <c r="E88" s="623"/>
      <c r="F88" s="622"/>
      <c r="G88" s="621"/>
      <c r="H88" s="621"/>
      <c r="I88" s="621"/>
      <c r="J88" s="621"/>
      <c r="K88" s="621"/>
      <c r="L88" s="621"/>
      <c r="M88" s="622"/>
      <c r="N88" s="624"/>
      <c r="O88" s="624"/>
      <c r="P88" s="624"/>
      <c r="Q88" s="625"/>
      <c r="R88" s="624"/>
      <c r="S88" s="621"/>
      <c r="T88" s="621"/>
      <c r="U88" s="621"/>
      <c r="V88" s="621"/>
      <c r="W88" s="621"/>
      <c r="X88" s="621"/>
      <c r="Y88" s="626"/>
      <c r="Z88" s="621"/>
      <c r="AA88" s="621"/>
      <c r="AB88" s="624"/>
      <c r="AC88" s="627"/>
      <c r="AD88" s="584"/>
      <c r="AE88" s="624"/>
      <c r="AF88" s="627"/>
      <c r="AG88" s="626"/>
      <c r="AH88" s="624"/>
      <c r="AI88" s="621"/>
    </row>
    <row r="89" spans="1:35" ht="15" customHeight="1" x14ac:dyDescent="0.25">
      <c r="A89" s="621"/>
      <c r="B89" s="622"/>
      <c r="C89" s="622"/>
      <c r="D89" s="621"/>
      <c r="E89" s="623"/>
      <c r="F89" s="622"/>
      <c r="G89" s="621"/>
      <c r="H89" s="621"/>
      <c r="I89" s="621"/>
      <c r="J89" s="621"/>
      <c r="K89" s="621"/>
      <c r="L89" s="621"/>
      <c r="M89" s="622"/>
      <c r="N89" s="624"/>
      <c r="O89" s="624"/>
      <c r="P89" s="624"/>
      <c r="Q89" s="625"/>
      <c r="R89" s="624"/>
      <c r="S89" s="621"/>
      <c r="T89" s="621"/>
      <c r="U89" s="621"/>
      <c r="V89" s="621"/>
      <c r="W89" s="621"/>
      <c r="X89" s="621"/>
      <c r="Y89" s="626"/>
      <c r="Z89" s="621"/>
      <c r="AA89" s="621"/>
      <c r="AB89" s="624"/>
      <c r="AC89" s="627"/>
      <c r="AD89" s="584"/>
      <c r="AE89" s="624"/>
      <c r="AF89" s="627"/>
      <c r="AG89" s="626"/>
      <c r="AH89" s="624"/>
      <c r="AI89" s="621"/>
    </row>
    <row r="90" spans="1:35" ht="15" customHeight="1" x14ac:dyDescent="0.25">
      <c r="A90" s="621"/>
      <c r="B90" s="622"/>
      <c r="C90" s="622"/>
      <c r="D90" s="621"/>
      <c r="E90" s="623"/>
      <c r="F90" s="622"/>
      <c r="G90" s="621"/>
      <c r="H90" s="621"/>
      <c r="I90" s="621"/>
      <c r="J90" s="621"/>
      <c r="K90" s="621"/>
      <c r="L90" s="621"/>
      <c r="M90" s="622"/>
      <c r="N90" s="624"/>
      <c r="O90" s="624"/>
      <c r="P90" s="624"/>
      <c r="Q90" s="625"/>
      <c r="R90" s="624"/>
      <c r="S90" s="621"/>
      <c r="T90" s="621"/>
      <c r="U90" s="621"/>
      <c r="V90" s="621"/>
      <c r="W90" s="621"/>
      <c r="X90" s="621"/>
      <c r="Y90" s="626"/>
      <c r="Z90" s="621"/>
      <c r="AA90" s="621"/>
      <c r="AB90" s="624"/>
      <c r="AC90" s="627"/>
      <c r="AD90" s="584"/>
      <c r="AE90" s="624"/>
      <c r="AF90" s="627"/>
      <c r="AG90" s="626"/>
      <c r="AH90" s="624"/>
      <c r="AI90" s="621"/>
    </row>
    <row r="91" spans="1:35" ht="15" customHeight="1" x14ac:dyDescent="0.25">
      <c r="A91" s="621"/>
      <c r="B91" s="622"/>
      <c r="C91" s="622"/>
      <c r="D91" s="621"/>
      <c r="E91" s="623"/>
      <c r="F91" s="622"/>
      <c r="G91" s="621"/>
      <c r="H91" s="621"/>
      <c r="I91" s="621"/>
      <c r="J91" s="621"/>
      <c r="K91" s="621"/>
      <c r="L91" s="621"/>
      <c r="M91" s="622"/>
      <c r="N91" s="624"/>
      <c r="O91" s="624"/>
      <c r="P91" s="624"/>
      <c r="Q91" s="625"/>
      <c r="R91" s="624"/>
      <c r="S91" s="621"/>
      <c r="T91" s="621"/>
      <c r="U91" s="621"/>
      <c r="V91" s="621"/>
      <c r="W91" s="621"/>
      <c r="X91" s="621"/>
      <c r="Y91" s="626"/>
      <c r="Z91" s="621"/>
      <c r="AA91" s="621"/>
      <c r="AB91" s="624"/>
      <c r="AC91" s="627"/>
      <c r="AD91" s="584"/>
      <c r="AE91" s="624"/>
      <c r="AF91" s="627"/>
      <c r="AG91" s="626"/>
      <c r="AH91" s="624"/>
      <c r="AI91" s="621"/>
    </row>
    <row r="92" spans="1:35" ht="15" customHeight="1" x14ac:dyDescent="0.25">
      <c r="A92" s="621"/>
      <c r="B92" s="622"/>
      <c r="C92" s="622"/>
      <c r="D92" s="621"/>
      <c r="E92" s="623"/>
      <c r="F92" s="622"/>
      <c r="G92" s="621"/>
      <c r="H92" s="621"/>
      <c r="I92" s="621"/>
      <c r="J92" s="621"/>
      <c r="K92" s="621"/>
      <c r="L92" s="621"/>
      <c r="M92" s="622"/>
      <c r="N92" s="624"/>
      <c r="O92" s="624"/>
      <c r="P92" s="624"/>
      <c r="Q92" s="625"/>
      <c r="R92" s="624"/>
      <c r="S92" s="621"/>
      <c r="T92" s="621"/>
      <c r="U92" s="621"/>
      <c r="V92" s="621"/>
      <c r="W92" s="621"/>
      <c r="X92" s="621"/>
      <c r="Y92" s="626"/>
      <c r="Z92" s="621"/>
      <c r="AA92" s="621"/>
      <c r="AB92" s="624"/>
      <c r="AC92" s="627"/>
      <c r="AD92" s="584"/>
      <c r="AE92" s="624"/>
      <c r="AF92" s="627"/>
      <c r="AG92" s="626"/>
      <c r="AH92" s="624"/>
      <c r="AI92" s="621"/>
    </row>
    <row r="93" spans="1:35" ht="15" customHeight="1" x14ac:dyDescent="0.25">
      <c r="A93" s="621"/>
      <c r="B93" s="622"/>
      <c r="C93" s="622"/>
      <c r="D93" s="621"/>
      <c r="E93" s="623"/>
      <c r="F93" s="622"/>
      <c r="G93" s="621"/>
      <c r="H93" s="621"/>
      <c r="I93" s="621"/>
      <c r="J93" s="621"/>
      <c r="K93" s="621"/>
      <c r="L93" s="621"/>
      <c r="M93" s="622"/>
      <c r="N93" s="624"/>
      <c r="O93" s="624"/>
      <c r="P93" s="624"/>
      <c r="Q93" s="625"/>
      <c r="R93" s="624"/>
      <c r="S93" s="621"/>
      <c r="T93" s="621"/>
      <c r="U93" s="621"/>
      <c r="V93" s="621"/>
      <c r="W93" s="621"/>
      <c r="X93" s="621"/>
      <c r="Y93" s="626"/>
      <c r="Z93" s="621"/>
      <c r="AA93" s="621"/>
      <c r="AB93" s="624"/>
      <c r="AC93" s="627"/>
      <c r="AD93" s="584"/>
      <c r="AE93" s="624"/>
      <c r="AF93" s="627"/>
      <c r="AG93" s="626"/>
      <c r="AH93" s="624"/>
      <c r="AI93" s="621"/>
    </row>
    <row r="94" spans="1:35" ht="15" customHeight="1" x14ac:dyDescent="0.25">
      <c r="A94" s="621"/>
      <c r="B94" s="622"/>
      <c r="C94" s="622"/>
      <c r="D94" s="621"/>
      <c r="E94" s="623"/>
      <c r="F94" s="622"/>
      <c r="G94" s="621"/>
      <c r="H94" s="621"/>
      <c r="I94" s="621"/>
      <c r="J94" s="621"/>
      <c r="K94" s="621"/>
      <c r="L94" s="621"/>
      <c r="M94" s="622"/>
      <c r="N94" s="624"/>
      <c r="O94" s="624"/>
      <c r="P94" s="624"/>
      <c r="Q94" s="625"/>
      <c r="R94" s="624"/>
      <c r="S94" s="621"/>
      <c r="T94" s="621"/>
      <c r="U94" s="621"/>
      <c r="V94" s="621"/>
      <c r="W94" s="621"/>
      <c r="X94" s="621"/>
      <c r="Y94" s="626"/>
      <c r="Z94" s="621"/>
      <c r="AA94" s="621"/>
      <c r="AB94" s="624"/>
      <c r="AC94" s="627"/>
      <c r="AD94" s="584"/>
      <c r="AE94" s="624"/>
      <c r="AF94" s="627"/>
      <c r="AG94" s="626"/>
      <c r="AH94" s="624"/>
      <c r="AI94" s="621"/>
    </row>
    <row r="95" spans="1:35" ht="15" customHeight="1" x14ac:dyDescent="0.25">
      <c r="A95" s="621"/>
      <c r="B95" s="622"/>
      <c r="C95" s="622"/>
      <c r="D95" s="621"/>
      <c r="E95" s="623"/>
      <c r="F95" s="622"/>
      <c r="G95" s="621"/>
      <c r="H95" s="621"/>
      <c r="I95" s="621"/>
      <c r="J95" s="621"/>
      <c r="K95" s="621"/>
      <c r="L95" s="621"/>
      <c r="M95" s="622"/>
      <c r="N95" s="624"/>
      <c r="O95" s="624"/>
      <c r="P95" s="624"/>
      <c r="Q95" s="625"/>
      <c r="R95" s="624"/>
      <c r="S95" s="621"/>
      <c r="T95" s="621"/>
      <c r="U95" s="621"/>
      <c r="V95" s="621"/>
      <c r="W95" s="621"/>
      <c r="X95" s="621"/>
      <c r="Y95" s="626"/>
      <c r="Z95" s="621"/>
      <c r="AA95" s="621"/>
      <c r="AB95" s="624"/>
      <c r="AC95" s="627"/>
      <c r="AD95" s="584"/>
      <c r="AE95" s="624"/>
      <c r="AF95" s="627"/>
      <c r="AG95" s="626"/>
      <c r="AH95" s="624"/>
      <c r="AI95" s="621"/>
    </row>
    <row r="96" spans="1:35" ht="15" customHeight="1" x14ac:dyDescent="0.25">
      <c r="A96" s="621"/>
      <c r="B96" s="622"/>
      <c r="C96" s="622"/>
      <c r="D96" s="621"/>
      <c r="E96" s="623"/>
      <c r="F96" s="622"/>
      <c r="G96" s="621"/>
      <c r="H96" s="621"/>
      <c r="I96" s="621"/>
      <c r="J96" s="621"/>
      <c r="K96" s="621"/>
      <c r="L96" s="621"/>
      <c r="M96" s="622"/>
      <c r="N96" s="624"/>
      <c r="O96" s="624"/>
      <c r="P96" s="624"/>
      <c r="Q96" s="625"/>
      <c r="R96" s="624"/>
      <c r="S96" s="621"/>
      <c r="T96" s="621"/>
      <c r="U96" s="621"/>
      <c r="V96" s="621"/>
      <c r="W96" s="621"/>
      <c r="X96" s="621"/>
      <c r="Y96" s="626"/>
      <c r="Z96" s="621"/>
      <c r="AA96" s="621"/>
      <c r="AB96" s="624"/>
      <c r="AC96" s="627"/>
      <c r="AD96" s="584"/>
      <c r="AE96" s="624"/>
      <c r="AF96" s="627"/>
      <c r="AG96" s="626"/>
      <c r="AH96" s="624"/>
      <c r="AI96" s="621"/>
    </row>
    <row r="97" spans="1:35" ht="15" customHeight="1" x14ac:dyDescent="0.25">
      <c r="A97" s="621"/>
      <c r="B97" s="622"/>
      <c r="C97" s="622"/>
      <c r="D97" s="621"/>
      <c r="E97" s="623"/>
      <c r="F97" s="622"/>
      <c r="G97" s="621"/>
      <c r="H97" s="621"/>
      <c r="I97" s="621"/>
      <c r="J97" s="621"/>
      <c r="K97" s="621"/>
      <c r="L97" s="621"/>
      <c r="M97" s="622"/>
      <c r="N97" s="624"/>
      <c r="O97" s="624"/>
      <c r="P97" s="624"/>
      <c r="Q97" s="625"/>
      <c r="R97" s="624"/>
      <c r="S97" s="621"/>
      <c r="T97" s="621"/>
      <c r="U97" s="621"/>
      <c r="V97" s="621"/>
      <c r="W97" s="621"/>
      <c r="X97" s="621"/>
      <c r="Y97" s="626"/>
      <c r="Z97" s="621"/>
      <c r="AA97" s="621"/>
      <c r="AB97" s="624"/>
      <c r="AC97" s="627"/>
      <c r="AD97" s="584"/>
      <c r="AE97" s="624"/>
      <c r="AF97" s="627"/>
      <c r="AG97" s="626"/>
      <c r="AH97" s="624"/>
      <c r="AI97" s="621"/>
    </row>
    <row r="98" spans="1:35" ht="15" customHeight="1" x14ac:dyDescent="0.25">
      <c r="A98" s="621"/>
      <c r="B98" s="622"/>
      <c r="C98" s="622"/>
      <c r="D98" s="621"/>
      <c r="E98" s="623"/>
      <c r="F98" s="622"/>
      <c r="G98" s="621"/>
      <c r="H98" s="621"/>
      <c r="I98" s="621"/>
      <c r="J98" s="621"/>
      <c r="K98" s="621"/>
      <c r="L98" s="621"/>
      <c r="M98" s="622"/>
      <c r="N98" s="624"/>
      <c r="O98" s="624"/>
      <c r="P98" s="624"/>
      <c r="Q98" s="625"/>
      <c r="R98" s="624"/>
      <c r="S98" s="621"/>
      <c r="T98" s="621"/>
      <c r="U98" s="621"/>
      <c r="V98" s="621"/>
      <c r="W98" s="621"/>
      <c r="X98" s="621"/>
      <c r="Y98" s="626"/>
      <c r="Z98" s="621"/>
      <c r="AA98" s="621"/>
      <c r="AB98" s="624"/>
      <c r="AC98" s="627"/>
      <c r="AD98" s="584"/>
      <c r="AE98" s="624"/>
      <c r="AF98" s="627"/>
      <c r="AG98" s="626"/>
      <c r="AH98" s="624"/>
      <c r="AI98" s="621"/>
    </row>
    <row r="99" spans="1:35" ht="15" customHeight="1" x14ac:dyDescent="0.25">
      <c r="A99" s="621"/>
      <c r="B99" s="622"/>
      <c r="C99" s="622"/>
      <c r="D99" s="621"/>
      <c r="E99" s="623"/>
      <c r="F99" s="622"/>
      <c r="G99" s="621"/>
      <c r="H99" s="621"/>
      <c r="I99" s="621"/>
      <c r="J99" s="621"/>
      <c r="K99" s="621"/>
      <c r="L99" s="621"/>
      <c r="M99" s="622"/>
      <c r="N99" s="624"/>
      <c r="O99" s="624"/>
      <c r="P99" s="624"/>
      <c r="Q99" s="625"/>
      <c r="R99" s="624"/>
      <c r="S99" s="621"/>
      <c r="T99" s="621"/>
      <c r="U99" s="621"/>
      <c r="V99" s="621"/>
      <c r="W99" s="621"/>
      <c r="X99" s="621"/>
      <c r="Y99" s="626"/>
      <c r="Z99" s="621"/>
      <c r="AA99" s="621"/>
      <c r="AB99" s="624"/>
      <c r="AC99" s="627"/>
      <c r="AD99" s="584"/>
      <c r="AE99" s="624"/>
      <c r="AF99" s="627"/>
      <c r="AG99" s="626"/>
      <c r="AH99" s="624"/>
      <c r="AI99" s="621"/>
    </row>
    <row r="100" spans="1:35" ht="15" customHeight="1" x14ac:dyDescent="0.25">
      <c r="A100" s="621"/>
      <c r="B100" s="622"/>
      <c r="C100" s="622"/>
      <c r="D100" s="621"/>
      <c r="E100" s="623"/>
      <c r="F100" s="622"/>
      <c r="G100" s="621"/>
      <c r="H100" s="621"/>
      <c r="I100" s="621"/>
      <c r="J100" s="621"/>
      <c r="K100" s="621"/>
      <c r="L100" s="621"/>
      <c r="M100" s="622"/>
      <c r="N100" s="624"/>
      <c r="O100" s="624"/>
      <c r="P100" s="624"/>
      <c r="Q100" s="625"/>
      <c r="R100" s="624"/>
      <c r="S100" s="621"/>
      <c r="T100" s="621"/>
      <c r="U100" s="621"/>
      <c r="V100" s="621"/>
      <c r="W100" s="621"/>
      <c r="X100" s="621"/>
      <c r="Y100" s="626"/>
      <c r="Z100" s="621"/>
      <c r="AA100" s="621"/>
      <c r="AB100" s="624"/>
      <c r="AC100" s="627"/>
      <c r="AD100" s="584"/>
      <c r="AE100" s="624"/>
      <c r="AF100" s="627"/>
      <c r="AG100" s="626"/>
      <c r="AH100" s="624"/>
      <c r="AI100" s="621"/>
    </row>
    <row r="101" spans="1:35" ht="15" customHeight="1" x14ac:dyDescent="0.25">
      <c r="A101" s="621"/>
      <c r="B101" s="622"/>
      <c r="C101" s="622"/>
      <c r="D101" s="621"/>
      <c r="E101" s="623"/>
      <c r="F101" s="622"/>
      <c r="G101" s="621"/>
      <c r="H101" s="621"/>
      <c r="I101" s="621"/>
      <c r="J101" s="621"/>
      <c r="K101" s="621"/>
      <c r="L101" s="621"/>
      <c r="M101" s="622"/>
      <c r="N101" s="624"/>
      <c r="O101" s="624"/>
      <c r="P101" s="624"/>
      <c r="Q101" s="625"/>
      <c r="R101" s="624"/>
      <c r="S101" s="621"/>
      <c r="T101" s="621"/>
      <c r="U101" s="621"/>
      <c r="V101" s="621"/>
      <c r="W101" s="621"/>
      <c r="X101" s="621"/>
      <c r="Y101" s="626"/>
      <c r="Z101" s="621"/>
      <c r="AA101" s="621"/>
      <c r="AB101" s="624"/>
      <c r="AC101" s="627"/>
      <c r="AD101" s="584"/>
      <c r="AE101" s="624"/>
      <c r="AF101" s="627"/>
      <c r="AG101" s="626"/>
      <c r="AH101" s="624"/>
      <c r="AI101" s="621"/>
    </row>
    <row r="102" spans="1:35" ht="15" customHeight="1" x14ac:dyDescent="0.25">
      <c r="A102" s="621"/>
      <c r="B102" s="622"/>
      <c r="C102" s="622"/>
      <c r="D102" s="621"/>
      <c r="E102" s="623"/>
      <c r="F102" s="622"/>
      <c r="G102" s="621"/>
      <c r="H102" s="621"/>
      <c r="I102" s="621"/>
      <c r="J102" s="621"/>
      <c r="K102" s="621"/>
      <c r="L102" s="621"/>
      <c r="M102" s="622"/>
      <c r="N102" s="624"/>
      <c r="O102" s="624"/>
      <c r="P102" s="624"/>
      <c r="Q102" s="625"/>
      <c r="R102" s="624"/>
      <c r="S102" s="621"/>
      <c r="T102" s="621"/>
      <c r="U102" s="621"/>
      <c r="V102" s="621"/>
      <c r="W102" s="621"/>
      <c r="X102" s="621"/>
      <c r="Y102" s="626"/>
      <c r="Z102" s="621"/>
      <c r="AA102" s="621"/>
      <c r="AB102" s="624"/>
      <c r="AC102" s="627"/>
      <c r="AD102" s="584"/>
      <c r="AE102" s="624"/>
      <c r="AF102" s="627"/>
      <c r="AG102" s="626"/>
      <c r="AH102" s="624"/>
      <c r="AI102" s="621"/>
    </row>
    <row r="103" spans="1:35" ht="15" customHeight="1" x14ac:dyDescent="0.25">
      <c r="A103" s="621"/>
      <c r="B103" s="622"/>
      <c r="C103" s="622"/>
      <c r="D103" s="621"/>
      <c r="E103" s="623"/>
      <c r="F103" s="622"/>
      <c r="G103" s="621"/>
      <c r="H103" s="621"/>
      <c r="I103" s="621"/>
      <c r="J103" s="621"/>
      <c r="K103" s="621"/>
      <c r="L103" s="621"/>
      <c r="M103" s="622"/>
      <c r="N103" s="624"/>
      <c r="O103" s="624"/>
      <c r="P103" s="624"/>
      <c r="Q103" s="625"/>
      <c r="R103" s="624"/>
      <c r="S103" s="621"/>
      <c r="T103" s="621"/>
      <c r="U103" s="621"/>
      <c r="V103" s="621"/>
      <c r="W103" s="621"/>
      <c r="X103" s="621"/>
      <c r="Y103" s="626"/>
      <c r="Z103" s="621"/>
      <c r="AA103" s="621"/>
      <c r="AB103" s="624"/>
      <c r="AC103" s="627"/>
      <c r="AD103" s="584"/>
      <c r="AE103" s="624"/>
      <c r="AF103" s="627"/>
      <c r="AG103" s="626"/>
      <c r="AH103" s="624"/>
      <c r="AI103" s="621"/>
    </row>
    <row r="104" spans="1:35" ht="15" customHeight="1" x14ac:dyDescent="0.25">
      <c r="A104" s="621"/>
      <c r="B104" s="622"/>
      <c r="C104" s="622"/>
      <c r="D104" s="621"/>
      <c r="E104" s="623"/>
      <c r="F104" s="622"/>
      <c r="G104" s="621"/>
      <c r="H104" s="621"/>
      <c r="I104" s="621"/>
      <c r="J104" s="621"/>
      <c r="K104" s="621"/>
      <c r="L104" s="621"/>
      <c r="M104" s="622"/>
      <c r="N104" s="624"/>
      <c r="O104" s="624"/>
      <c r="P104" s="624"/>
      <c r="Q104" s="625"/>
      <c r="R104" s="624"/>
      <c r="S104" s="621"/>
      <c r="T104" s="621"/>
      <c r="U104" s="621"/>
      <c r="V104" s="621"/>
      <c r="W104" s="621"/>
      <c r="X104" s="621"/>
      <c r="Y104" s="626"/>
      <c r="Z104" s="621"/>
      <c r="AA104" s="621"/>
      <c r="AB104" s="624"/>
      <c r="AC104" s="627"/>
      <c r="AD104" s="584"/>
      <c r="AE104" s="624"/>
      <c r="AF104" s="627"/>
      <c r="AG104" s="626"/>
      <c r="AH104" s="624"/>
      <c r="AI104" s="621"/>
    </row>
    <row r="105" spans="1:35" ht="15" customHeight="1" x14ac:dyDescent="0.25">
      <c r="A105" s="621"/>
      <c r="B105" s="622"/>
      <c r="C105" s="622"/>
      <c r="D105" s="621"/>
      <c r="E105" s="623"/>
      <c r="F105" s="622"/>
      <c r="G105" s="621"/>
      <c r="H105" s="621"/>
      <c r="I105" s="621"/>
      <c r="J105" s="621"/>
      <c r="K105" s="621"/>
      <c r="L105" s="621"/>
      <c r="M105" s="622"/>
      <c r="N105" s="624"/>
      <c r="O105" s="624"/>
      <c r="P105" s="624"/>
      <c r="Q105" s="625"/>
      <c r="R105" s="624"/>
      <c r="S105" s="621"/>
      <c r="T105" s="621"/>
      <c r="U105" s="621"/>
      <c r="V105" s="621"/>
      <c r="W105" s="621"/>
      <c r="X105" s="621"/>
      <c r="Y105" s="626"/>
      <c r="Z105" s="621"/>
      <c r="AA105" s="621"/>
      <c r="AB105" s="624"/>
      <c r="AC105" s="627"/>
      <c r="AD105" s="584"/>
      <c r="AE105" s="624"/>
      <c r="AF105" s="627"/>
      <c r="AG105" s="626"/>
      <c r="AH105" s="624"/>
      <c r="AI105" s="621"/>
    </row>
    <row r="106" spans="1:35" ht="15" customHeight="1" x14ac:dyDescent="0.25">
      <c r="A106" s="621"/>
      <c r="B106" s="622"/>
      <c r="C106" s="622"/>
      <c r="D106" s="621"/>
      <c r="E106" s="623"/>
      <c r="F106" s="622"/>
      <c r="G106" s="621"/>
      <c r="H106" s="621"/>
      <c r="I106" s="621"/>
      <c r="J106" s="621"/>
      <c r="K106" s="621"/>
      <c r="L106" s="621"/>
      <c r="M106" s="622"/>
      <c r="N106" s="624"/>
      <c r="O106" s="624"/>
      <c r="P106" s="624"/>
      <c r="Q106" s="625"/>
      <c r="R106" s="624"/>
      <c r="S106" s="621"/>
      <c r="T106" s="621"/>
      <c r="U106" s="621"/>
      <c r="V106" s="621"/>
      <c r="W106" s="621"/>
      <c r="X106" s="621"/>
      <c r="Y106" s="626"/>
      <c r="Z106" s="621"/>
      <c r="AA106" s="621"/>
      <c r="AB106" s="624"/>
      <c r="AC106" s="627"/>
      <c r="AD106" s="584"/>
      <c r="AE106" s="624"/>
      <c r="AF106" s="627"/>
      <c r="AG106" s="626"/>
      <c r="AH106" s="624"/>
      <c r="AI106" s="621"/>
    </row>
    <row r="107" spans="1:35" ht="15" customHeight="1" x14ac:dyDescent="0.25">
      <c r="A107" s="621"/>
      <c r="B107" s="622"/>
      <c r="C107" s="622"/>
      <c r="D107" s="621"/>
      <c r="E107" s="623"/>
      <c r="F107" s="622"/>
      <c r="G107" s="621"/>
      <c r="H107" s="621"/>
      <c r="I107" s="621"/>
      <c r="J107" s="621"/>
      <c r="K107" s="621"/>
      <c r="L107" s="621"/>
      <c r="M107" s="622"/>
      <c r="N107" s="624"/>
      <c r="O107" s="624"/>
      <c r="P107" s="624"/>
      <c r="Q107" s="625"/>
      <c r="R107" s="624"/>
      <c r="S107" s="621"/>
      <c r="T107" s="621"/>
      <c r="U107" s="621"/>
      <c r="V107" s="621"/>
      <c r="W107" s="621"/>
      <c r="X107" s="621"/>
      <c r="Y107" s="626"/>
      <c r="Z107" s="621"/>
      <c r="AA107" s="621"/>
      <c r="AB107" s="624"/>
      <c r="AC107" s="627"/>
      <c r="AD107" s="584"/>
      <c r="AE107" s="624"/>
      <c r="AF107" s="627"/>
      <c r="AG107" s="626"/>
      <c r="AH107" s="624"/>
      <c r="AI107" s="621"/>
    </row>
    <row r="108" spans="1:35" ht="15" customHeight="1" x14ac:dyDescent="0.25">
      <c r="A108" s="621"/>
      <c r="B108" s="622"/>
      <c r="C108" s="622"/>
      <c r="D108" s="621"/>
      <c r="E108" s="623"/>
      <c r="F108" s="622"/>
      <c r="G108" s="621"/>
      <c r="H108" s="621"/>
      <c r="I108" s="621"/>
      <c r="J108" s="621"/>
      <c r="K108" s="621"/>
      <c r="L108" s="621"/>
      <c r="M108" s="622"/>
      <c r="N108" s="624"/>
      <c r="O108" s="624"/>
      <c r="P108" s="624"/>
      <c r="Q108" s="625"/>
      <c r="R108" s="624"/>
      <c r="S108" s="621"/>
      <c r="T108" s="621"/>
      <c r="U108" s="621"/>
      <c r="V108" s="621"/>
      <c r="W108" s="621"/>
      <c r="X108" s="621"/>
      <c r="Y108" s="626"/>
      <c r="Z108" s="621"/>
      <c r="AA108" s="621"/>
      <c r="AB108" s="624"/>
      <c r="AC108" s="627"/>
      <c r="AD108" s="584"/>
      <c r="AE108" s="624"/>
      <c r="AF108" s="627"/>
      <c r="AG108" s="626"/>
      <c r="AH108" s="624"/>
      <c r="AI108" s="621"/>
    </row>
    <row r="109" spans="1:35" ht="15" customHeight="1" x14ac:dyDescent="0.25">
      <c r="A109" s="621"/>
      <c r="B109" s="622"/>
      <c r="C109" s="622"/>
      <c r="D109" s="621"/>
      <c r="E109" s="623"/>
      <c r="F109" s="622"/>
      <c r="G109" s="621"/>
      <c r="H109" s="621"/>
      <c r="I109" s="621"/>
      <c r="J109" s="621"/>
      <c r="K109" s="621"/>
      <c r="L109" s="621"/>
      <c r="M109" s="622"/>
      <c r="N109" s="624"/>
      <c r="O109" s="624"/>
      <c r="P109" s="624"/>
      <c r="Q109" s="625"/>
      <c r="R109" s="624"/>
      <c r="S109" s="621"/>
      <c r="T109" s="621"/>
      <c r="U109" s="621"/>
      <c r="V109" s="621"/>
      <c r="W109" s="621"/>
      <c r="X109" s="621"/>
      <c r="Y109" s="626"/>
      <c r="Z109" s="621"/>
      <c r="AA109" s="621"/>
      <c r="AB109" s="624"/>
      <c r="AC109" s="627"/>
      <c r="AD109" s="584"/>
      <c r="AE109" s="624"/>
      <c r="AF109" s="627"/>
      <c r="AG109" s="626"/>
      <c r="AH109" s="624"/>
      <c r="AI109" s="621"/>
    </row>
    <row r="110" spans="1:35" ht="15" customHeight="1" x14ac:dyDescent="0.25">
      <c r="A110" s="621"/>
      <c r="B110" s="622"/>
      <c r="C110" s="622"/>
      <c r="D110" s="621"/>
      <c r="E110" s="623"/>
      <c r="F110" s="622"/>
      <c r="G110" s="621"/>
      <c r="H110" s="621"/>
      <c r="I110" s="621"/>
      <c r="J110" s="621"/>
      <c r="K110" s="621"/>
      <c r="L110" s="621"/>
      <c r="M110" s="622"/>
      <c r="N110" s="624"/>
      <c r="O110" s="624"/>
      <c r="P110" s="624"/>
      <c r="Q110" s="625"/>
      <c r="R110" s="624"/>
      <c r="S110" s="621"/>
      <c r="T110" s="621"/>
      <c r="U110" s="621"/>
      <c r="V110" s="621"/>
      <c r="W110" s="621"/>
      <c r="X110" s="621"/>
      <c r="Y110" s="626"/>
      <c r="Z110" s="621"/>
      <c r="AA110" s="621"/>
      <c r="AB110" s="624"/>
      <c r="AC110" s="627"/>
      <c r="AD110" s="584"/>
      <c r="AE110" s="624"/>
      <c r="AF110" s="627"/>
      <c r="AG110" s="626"/>
      <c r="AH110" s="624"/>
      <c r="AI110" s="621"/>
    </row>
    <row r="111" spans="1:35" ht="15" customHeight="1" x14ac:dyDescent="0.25">
      <c r="A111" s="621"/>
      <c r="B111" s="622"/>
      <c r="C111" s="622"/>
      <c r="D111" s="621"/>
      <c r="E111" s="623"/>
      <c r="F111" s="622"/>
      <c r="G111" s="621"/>
      <c r="H111" s="621"/>
      <c r="I111" s="621"/>
      <c r="J111" s="621"/>
      <c r="K111" s="621"/>
      <c r="L111" s="621"/>
      <c r="M111" s="622"/>
      <c r="N111" s="624"/>
      <c r="O111" s="624"/>
      <c r="P111" s="624"/>
      <c r="Q111" s="625"/>
      <c r="R111" s="624"/>
      <c r="S111" s="621"/>
      <c r="T111" s="621"/>
      <c r="U111" s="621"/>
      <c r="V111" s="621"/>
      <c r="W111" s="621"/>
      <c r="X111" s="621"/>
      <c r="Y111" s="626"/>
      <c r="Z111" s="621"/>
      <c r="AA111" s="621"/>
      <c r="AB111" s="624"/>
      <c r="AC111" s="627"/>
      <c r="AD111" s="584"/>
      <c r="AE111" s="624"/>
      <c r="AF111" s="627"/>
      <c r="AG111" s="626"/>
      <c r="AH111" s="624"/>
      <c r="AI111" s="621"/>
    </row>
    <row r="112" spans="1:35" ht="15" customHeight="1" x14ac:dyDescent="0.25">
      <c r="A112" s="621"/>
      <c r="B112" s="622"/>
      <c r="C112" s="622"/>
      <c r="D112" s="621"/>
      <c r="E112" s="623"/>
      <c r="F112" s="622"/>
      <c r="G112" s="621"/>
      <c r="H112" s="621"/>
      <c r="I112" s="621"/>
      <c r="J112" s="621"/>
      <c r="K112" s="621"/>
      <c r="L112" s="621"/>
      <c r="M112" s="622"/>
      <c r="N112" s="624"/>
      <c r="O112" s="624"/>
      <c r="P112" s="624"/>
      <c r="Q112" s="625"/>
      <c r="R112" s="624"/>
      <c r="S112" s="621"/>
      <c r="T112" s="621"/>
      <c r="U112" s="621"/>
      <c r="V112" s="621"/>
      <c r="W112" s="621"/>
      <c r="X112" s="621"/>
      <c r="Y112" s="626"/>
      <c r="Z112" s="621"/>
      <c r="AA112" s="621"/>
      <c r="AB112" s="624"/>
      <c r="AC112" s="627"/>
      <c r="AD112" s="584"/>
      <c r="AE112" s="624"/>
      <c r="AF112" s="627"/>
      <c r="AG112" s="626"/>
      <c r="AH112" s="624"/>
      <c r="AI112" s="621"/>
    </row>
    <row r="113" spans="1:35" ht="15" customHeight="1" x14ac:dyDescent="0.25">
      <c r="A113" s="621"/>
      <c r="B113" s="622"/>
      <c r="C113" s="622"/>
      <c r="D113" s="621"/>
      <c r="E113" s="623"/>
      <c r="F113" s="622"/>
      <c r="G113" s="621"/>
      <c r="H113" s="621"/>
      <c r="I113" s="621"/>
      <c r="J113" s="621"/>
      <c r="K113" s="621"/>
      <c r="L113" s="621"/>
      <c r="M113" s="622"/>
      <c r="N113" s="624"/>
      <c r="O113" s="624"/>
      <c r="P113" s="624"/>
      <c r="Q113" s="625"/>
      <c r="R113" s="624"/>
      <c r="S113" s="621"/>
      <c r="T113" s="621"/>
      <c r="U113" s="621"/>
      <c r="V113" s="621"/>
      <c r="W113" s="621"/>
      <c r="X113" s="621"/>
      <c r="Y113" s="626"/>
      <c r="Z113" s="621"/>
      <c r="AA113" s="621"/>
      <c r="AB113" s="624"/>
      <c r="AC113" s="627"/>
      <c r="AD113" s="584"/>
      <c r="AE113" s="624"/>
      <c r="AF113" s="627"/>
      <c r="AG113" s="626"/>
      <c r="AH113" s="624"/>
      <c r="AI113" s="621"/>
    </row>
    <row r="114" spans="1:35" ht="15" customHeight="1" x14ac:dyDescent="0.25">
      <c r="A114" s="621"/>
      <c r="B114" s="622"/>
      <c r="C114" s="622"/>
      <c r="D114" s="621"/>
      <c r="E114" s="623"/>
      <c r="F114" s="622"/>
      <c r="G114" s="621"/>
      <c r="H114" s="621"/>
      <c r="I114" s="621"/>
      <c r="J114" s="621"/>
      <c r="K114" s="621"/>
      <c r="L114" s="621"/>
      <c r="M114" s="622"/>
      <c r="N114" s="624"/>
      <c r="O114" s="624"/>
      <c r="P114" s="624"/>
      <c r="Q114" s="625"/>
      <c r="R114" s="624"/>
      <c r="S114" s="621"/>
      <c r="T114" s="621"/>
      <c r="U114" s="621"/>
      <c r="V114" s="621"/>
      <c r="W114" s="621"/>
      <c r="X114" s="621"/>
      <c r="Y114" s="626"/>
      <c r="Z114" s="621"/>
      <c r="AA114" s="621"/>
      <c r="AB114" s="624"/>
      <c r="AC114" s="627"/>
      <c r="AD114" s="584"/>
      <c r="AE114" s="624"/>
      <c r="AF114" s="627"/>
      <c r="AG114" s="626"/>
      <c r="AH114" s="624"/>
      <c r="AI114" s="621"/>
    </row>
    <row r="115" spans="1:35" ht="15" customHeight="1" x14ac:dyDescent="0.25">
      <c r="A115" s="621"/>
      <c r="B115" s="622"/>
      <c r="C115" s="622"/>
      <c r="D115" s="621"/>
      <c r="E115" s="623"/>
      <c r="F115" s="622"/>
      <c r="G115" s="621"/>
      <c r="H115" s="621"/>
      <c r="I115" s="621"/>
      <c r="J115" s="621"/>
      <c r="K115" s="621"/>
      <c r="L115" s="621"/>
      <c r="M115" s="622"/>
      <c r="N115" s="624"/>
      <c r="O115" s="624"/>
      <c r="P115" s="624"/>
      <c r="Q115" s="625"/>
      <c r="R115" s="624"/>
      <c r="S115" s="621"/>
      <c r="T115" s="621"/>
      <c r="U115" s="621"/>
      <c r="V115" s="621"/>
      <c r="W115" s="621"/>
      <c r="X115" s="621"/>
      <c r="Y115" s="626"/>
      <c r="Z115" s="621"/>
      <c r="AA115" s="621"/>
      <c r="AB115" s="624"/>
      <c r="AC115" s="627"/>
      <c r="AD115" s="584"/>
      <c r="AE115" s="624"/>
      <c r="AF115" s="627"/>
      <c r="AG115" s="626"/>
      <c r="AH115" s="624"/>
      <c r="AI115" s="621"/>
    </row>
    <row r="116" spans="1:35" ht="15" customHeight="1" x14ac:dyDescent="0.25">
      <c r="A116" s="621"/>
      <c r="B116" s="622"/>
      <c r="C116" s="622"/>
      <c r="D116" s="621"/>
      <c r="E116" s="623"/>
      <c r="F116" s="622"/>
      <c r="G116" s="621"/>
      <c r="H116" s="621"/>
      <c r="I116" s="621"/>
      <c r="J116" s="621"/>
      <c r="K116" s="621"/>
      <c r="L116" s="621"/>
      <c r="M116" s="622"/>
      <c r="N116" s="624"/>
      <c r="O116" s="624"/>
      <c r="P116" s="624"/>
      <c r="Q116" s="625"/>
      <c r="R116" s="624"/>
      <c r="S116" s="621"/>
      <c r="T116" s="621"/>
      <c r="U116" s="621"/>
      <c r="V116" s="621"/>
      <c r="W116" s="621"/>
      <c r="X116" s="621"/>
      <c r="Y116" s="626"/>
      <c r="Z116" s="621"/>
      <c r="AA116" s="621"/>
      <c r="AB116" s="624"/>
      <c r="AC116" s="627"/>
      <c r="AD116" s="584"/>
      <c r="AE116" s="624"/>
      <c r="AF116" s="627"/>
      <c r="AG116" s="626"/>
      <c r="AH116" s="624"/>
      <c r="AI116" s="621"/>
    </row>
    <row r="117" spans="1:35" ht="15" customHeight="1" x14ac:dyDescent="0.25">
      <c r="A117" s="621"/>
      <c r="B117" s="622"/>
      <c r="C117" s="622"/>
      <c r="D117" s="621"/>
      <c r="E117" s="623"/>
      <c r="F117" s="622"/>
      <c r="G117" s="621"/>
      <c r="H117" s="621"/>
      <c r="I117" s="621"/>
      <c r="J117" s="621"/>
      <c r="K117" s="621"/>
      <c r="L117" s="621"/>
      <c r="M117" s="622"/>
      <c r="N117" s="624"/>
      <c r="O117" s="624"/>
      <c r="P117" s="624"/>
      <c r="Q117" s="625"/>
      <c r="R117" s="624"/>
      <c r="S117" s="621"/>
      <c r="T117" s="621"/>
      <c r="U117" s="621"/>
      <c r="V117" s="621"/>
      <c r="W117" s="621"/>
      <c r="X117" s="621"/>
      <c r="Y117" s="626"/>
      <c r="Z117" s="621"/>
      <c r="AA117" s="621"/>
      <c r="AB117" s="624"/>
      <c r="AC117" s="627"/>
      <c r="AD117" s="584"/>
      <c r="AE117" s="624"/>
      <c r="AF117" s="627"/>
      <c r="AG117" s="626"/>
      <c r="AH117" s="624"/>
      <c r="AI117" s="621"/>
    </row>
    <row r="118" spans="1:35" ht="15" customHeight="1" x14ac:dyDescent="0.25">
      <c r="A118" s="621"/>
      <c r="B118" s="622"/>
      <c r="C118" s="622"/>
      <c r="D118" s="621"/>
      <c r="E118" s="623"/>
      <c r="F118" s="622"/>
      <c r="G118" s="621"/>
      <c r="H118" s="621"/>
      <c r="I118" s="621"/>
      <c r="J118" s="621"/>
      <c r="K118" s="621"/>
      <c r="L118" s="621"/>
      <c r="M118" s="622"/>
      <c r="N118" s="624"/>
      <c r="O118" s="624"/>
      <c r="P118" s="624"/>
      <c r="Q118" s="625"/>
      <c r="R118" s="624"/>
      <c r="S118" s="621"/>
      <c r="T118" s="621"/>
      <c r="U118" s="621"/>
      <c r="V118" s="621"/>
      <c r="W118" s="621"/>
      <c r="X118" s="621"/>
      <c r="Y118" s="626"/>
      <c r="Z118" s="621"/>
      <c r="AA118" s="621"/>
      <c r="AB118" s="624"/>
      <c r="AC118" s="627"/>
      <c r="AD118" s="584"/>
      <c r="AE118" s="624"/>
      <c r="AF118" s="627"/>
      <c r="AG118" s="626"/>
      <c r="AH118" s="624"/>
      <c r="AI118" s="621"/>
    </row>
    <row r="119" spans="1:35" ht="15" customHeight="1" x14ac:dyDescent="0.25">
      <c r="A119" s="621"/>
      <c r="B119" s="622"/>
      <c r="C119" s="622"/>
      <c r="D119" s="621"/>
      <c r="E119" s="623"/>
      <c r="F119" s="622"/>
      <c r="G119" s="621"/>
      <c r="H119" s="621"/>
      <c r="I119" s="621"/>
      <c r="J119" s="621"/>
      <c r="K119" s="621"/>
      <c r="L119" s="621"/>
      <c r="M119" s="622"/>
      <c r="N119" s="624"/>
      <c r="O119" s="624"/>
      <c r="P119" s="624"/>
      <c r="Q119" s="625"/>
      <c r="R119" s="624"/>
      <c r="S119" s="621"/>
      <c r="T119" s="621"/>
      <c r="U119" s="621"/>
      <c r="V119" s="621"/>
      <c r="W119" s="621"/>
      <c r="X119" s="621"/>
      <c r="Y119" s="626"/>
      <c r="Z119" s="621"/>
      <c r="AA119" s="621"/>
      <c r="AB119" s="624"/>
      <c r="AC119" s="627"/>
      <c r="AD119" s="584"/>
      <c r="AE119" s="624"/>
      <c r="AF119" s="627"/>
      <c r="AG119" s="626"/>
      <c r="AH119" s="624"/>
      <c r="AI119" s="621"/>
    </row>
    <row r="120" spans="1:35" ht="15" customHeight="1" x14ac:dyDescent="0.25">
      <c r="A120" s="621"/>
      <c r="B120" s="622"/>
      <c r="C120" s="622"/>
      <c r="D120" s="621"/>
      <c r="E120" s="623"/>
      <c r="F120" s="622"/>
      <c r="G120" s="621"/>
      <c r="H120" s="621"/>
      <c r="I120" s="621"/>
      <c r="J120" s="621"/>
      <c r="K120" s="621"/>
      <c r="L120" s="621"/>
      <c r="M120" s="622"/>
      <c r="N120" s="624"/>
      <c r="O120" s="624"/>
      <c r="P120" s="624"/>
      <c r="Q120" s="625"/>
      <c r="R120" s="624"/>
      <c r="S120" s="621"/>
      <c r="T120" s="621"/>
      <c r="U120" s="621"/>
      <c r="V120" s="621"/>
      <c r="W120" s="621"/>
      <c r="X120" s="621"/>
      <c r="Y120" s="626"/>
      <c r="Z120" s="621"/>
      <c r="AA120" s="621"/>
      <c r="AB120" s="624"/>
      <c r="AC120" s="627"/>
      <c r="AD120" s="584"/>
      <c r="AE120" s="624"/>
      <c r="AF120" s="627"/>
      <c r="AG120" s="626"/>
      <c r="AH120" s="624"/>
      <c r="AI120" s="621"/>
    </row>
    <row r="121" spans="1:35" ht="15" customHeight="1" x14ac:dyDescent="0.25">
      <c r="A121" s="621"/>
      <c r="B121" s="622"/>
      <c r="C121" s="622"/>
      <c r="D121" s="621"/>
      <c r="E121" s="623"/>
      <c r="F121" s="622"/>
      <c r="G121" s="621"/>
      <c r="H121" s="621"/>
      <c r="I121" s="621"/>
      <c r="J121" s="621"/>
      <c r="K121" s="621"/>
      <c r="L121" s="621"/>
      <c r="M121" s="622"/>
      <c r="N121" s="624"/>
      <c r="O121" s="624"/>
      <c r="P121" s="624"/>
      <c r="Q121" s="625"/>
      <c r="R121" s="624"/>
      <c r="S121" s="621"/>
      <c r="T121" s="621"/>
      <c r="U121" s="621"/>
      <c r="V121" s="621"/>
      <c r="W121" s="621"/>
      <c r="X121" s="621"/>
      <c r="Y121" s="626"/>
      <c r="Z121" s="621"/>
      <c r="AA121" s="621"/>
      <c r="AB121" s="624"/>
      <c r="AC121" s="627"/>
      <c r="AD121" s="584"/>
      <c r="AE121" s="624"/>
      <c r="AF121" s="627"/>
      <c r="AG121" s="626"/>
      <c r="AH121" s="624"/>
      <c r="AI121" s="621"/>
    </row>
    <row r="122" spans="1:35" ht="15" customHeight="1" x14ac:dyDescent="0.25">
      <c r="A122" s="621"/>
      <c r="B122" s="622"/>
      <c r="C122" s="622"/>
      <c r="D122" s="621"/>
      <c r="E122" s="623"/>
      <c r="F122" s="622"/>
      <c r="G122" s="621"/>
      <c r="H122" s="621"/>
      <c r="I122" s="621"/>
      <c r="J122" s="621"/>
      <c r="K122" s="621"/>
      <c r="L122" s="621"/>
      <c r="M122" s="622"/>
      <c r="N122" s="624"/>
      <c r="O122" s="624"/>
      <c r="P122" s="624"/>
      <c r="Q122" s="625"/>
      <c r="R122" s="624"/>
      <c r="S122" s="621"/>
      <c r="T122" s="621"/>
      <c r="U122" s="621"/>
      <c r="V122" s="621"/>
      <c r="W122" s="621"/>
      <c r="X122" s="621"/>
      <c r="Y122" s="626"/>
      <c r="Z122" s="621"/>
      <c r="AA122" s="621"/>
      <c r="AB122" s="624"/>
      <c r="AC122" s="627"/>
      <c r="AD122" s="584"/>
      <c r="AE122" s="624"/>
      <c r="AF122" s="627"/>
      <c r="AG122" s="626"/>
      <c r="AH122" s="624"/>
      <c r="AI122" s="621"/>
    </row>
    <row r="123" spans="1:35" ht="15" customHeight="1" x14ac:dyDescent="0.25">
      <c r="A123" s="621"/>
      <c r="B123" s="622"/>
      <c r="C123" s="622"/>
      <c r="D123" s="621"/>
      <c r="E123" s="623"/>
      <c r="F123" s="622"/>
      <c r="G123" s="621"/>
      <c r="H123" s="621"/>
      <c r="I123" s="621"/>
      <c r="J123" s="621"/>
      <c r="K123" s="621"/>
      <c r="L123" s="621"/>
      <c r="M123" s="622"/>
      <c r="N123" s="624"/>
      <c r="O123" s="624"/>
      <c r="P123" s="624"/>
      <c r="Q123" s="625"/>
      <c r="R123" s="624"/>
      <c r="S123" s="621"/>
      <c r="T123" s="621"/>
      <c r="U123" s="621"/>
      <c r="V123" s="621"/>
      <c r="W123" s="621"/>
      <c r="X123" s="621"/>
      <c r="Y123" s="626"/>
      <c r="Z123" s="621"/>
      <c r="AA123" s="621"/>
      <c r="AB123" s="624"/>
      <c r="AC123" s="627"/>
      <c r="AD123" s="584"/>
      <c r="AE123" s="624"/>
      <c r="AF123" s="627"/>
      <c r="AG123" s="626"/>
      <c r="AH123" s="624"/>
      <c r="AI123" s="621"/>
    </row>
    <row r="124" spans="1:35" ht="15" customHeight="1" x14ac:dyDescent="0.25">
      <c r="A124" s="621"/>
      <c r="B124" s="622"/>
      <c r="C124" s="622"/>
      <c r="D124" s="621"/>
      <c r="E124" s="623"/>
      <c r="F124" s="622"/>
      <c r="G124" s="621"/>
      <c r="H124" s="621"/>
      <c r="I124" s="621"/>
      <c r="J124" s="621"/>
      <c r="K124" s="621"/>
      <c r="L124" s="621"/>
      <c r="M124" s="622"/>
      <c r="N124" s="624"/>
      <c r="O124" s="624"/>
      <c r="P124" s="624"/>
      <c r="Q124" s="625"/>
      <c r="R124" s="624"/>
      <c r="S124" s="621"/>
      <c r="T124" s="621"/>
      <c r="U124" s="621"/>
      <c r="V124" s="621"/>
      <c r="W124" s="621"/>
      <c r="X124" s="621"/>
      <c r="Y124" s="626"/>
      <c r="Z124" s="621"/>
      <c r="AA124" s="621"/>
      <c r="AB124" s="624"/>
      <c r="AC124" s="627"/>
      <c r="AD124" s="584"/>
      <c r="AE124" s="624"/>
      <c r="AF124" s="627"/>
      <c r="AG124" s="626"/>
      <c r="AH124" s="624"/>
      <c r="AI124" s="621"/>
    </row>
    <row r="125" spans="1:35" ht="15" customHeight="1" x14ac:dyDescent="0.25">
      <c r="A125" s="621"/>
      <c r="B125" s="622"/>
      <c r="C125" s="622"/>
      <c r="D125" s="621"/>
      <c r="E125" s="623"/>
      <c r="F125" s="622"/>
      <c r="G125" s="621"/>
      <c r="H125" s="621"/>
      <c r="I125" s="621"/>
      <c r="J125" s="621"/>
      <c r="K125" s="621"/>
      <c r="L125" s="621"/>
      <c r="M125" s="622"/>
      <c r="N125" s="624"/>
      <c r="O125" s="624"/>
      <c r="P125" s="624"/>
      <c r="Q125" s="625"/>
      <c r="R125" s="624"/>
      <c r="S125" s="621"/>
      <c r="T125" s="621"/>
      <c r="U125" s="621"/>
      <c r="V125" s="621"/>
      <c r="W125" s="621"/>
      <c r="X125" s="621"/>
      <c r="Y125" s="626"/>
      <c r="Z125" s="621"/>
      <c r="AA125" s="621"/>
      <c r="AB125" s="624"/>
      <c r="AC125" s="627"/>
      <c r="AD125" s="584"/>
      <c r="AE125" s="624"/>
      <c r="AF125" s="627"/>
      <c r="AG125" s="626"/>
      <c r="AH125" s="624"/>
      <c r="AI125" s="621"/>
    </row>
    <row r="126" spans="1:35" ht="15" customHeight="1" x14ac:dyDescent="0.25">
      <c r="A126" s="621"/>
      <c r="B126" s="622"/>
      <c r="C126" s="622"/>
      <c r="D126" s="621"/>
      <c r="E126" s="623"/>
      <c r="F126" s="622"/>
      <c r="G126" s="621"/>
      <c r="H126" s="621"/>
      <c r="I126" s="621"/>
      <c r="J126" s="621"/>
      <c r="K126" s="621"/>
      <c r="L126" s="621"/>
      <c r="M126" s="622"/>
      <c r="N126" s="624"/>
      <c r="O126" s="624"/>
      <c r="P126" s="624"/>
      <c r="Q126" s="625"/>
      <c r="R126" s="624"/>
      <c r="S126" s="621"/>
      <c r="T126" s="621"/>
      <c r="U126" s="621"/>
      <c r="V126" s="621"/>
      <c r="W126" s="621"/>
      <c r="X126" s="621"/>
      <c r="Y126" s="626"/>
      <c r="Z126" s="621"/>
      <c r="AA126" s="621"/>
      <c r="AB126" s="624"/>
      <c r="AC126" s="627"/>
      <c r="AD126" s="584"/>
      <c r="AE126" s="624"/>
      <c r="AF126" s="627"/>
      <c r="AG126" s="626"/>
      <c r="AH126" s="624"/>
      <c r="AI126" s="621"/>
    </row>
    <row r="127" spans="1:35" ht="15" customHeight="1" x14ac:dyDescent="0.25">
      <c r="A127" s="621"/>
      <c r="B127" s="622"/>
      <c r="C127" s="622"/>
      <c r="D127" s="621"/>
      <c r="E127" s="623"/>
      <c r="F127" s="622"/>
      <c r="G127" s="621"/>
      <c r="H127" s="621"/>
      <c r="I127" s="621"/>
      <c r="J127" s="621"/>
      <c r="K127" s="621"/>
      <c r="L127" s="621"/>
      <c r="M127" s="622"/>
      <c r="N127" s="624"/>
      <c r="O127" s="624"/>
      <c r="P127" s="624"/>
      <c r="Q127" s="625"/>
      <c r="R127" s="624"/>
      <c r="S127" s="621"/>
      <c r="T127" s="621"/>
      <c r="U127" s="621"/>
      <c r="V127" s="621"/>
      <c r="W127" s="621"/>
      <c r="X127" s="621"/>
      <c r="Y127" s="626"/>
      <c r="Z127" s="621"/>
      <c r="AA127" s="621"/>
      <c r="AB127" s="624"/>
      <c r="AC127" s="627"/>
      <c r="AD127" s="584"/>
      <c r="AE127" s="624"/>
      <c r="AF127" s="627"/>
      <c r="AG127" s="626"/>
      <c r="AH127" s="624"/>
      <c r="AI127" s="621"/>
    </row>
    <row r="128" spans="1:35" ht="15" customHeight="1" x14ac:dyDescent="0.25">
      <c r="A128" s="621"/>
      <c r="B128" s="622"/>
      <c r="C128" s="622"/>
      <c r="D128" s="621"/>
      <c r="E128" s="623"/>
      <c r="F128" s="622"/>
      <c r="G128" s="621"/>
      <c r="H128" s="621"/>
      <c r="I128" s="621"/>
      <c r="J128" s="621"/>
      <c r="K128" s="621"/>
      <c r="L128" s="621"/>
      <c r="M128" s="622"/>
      <c r="N128" s="624"/>
      <c r="O128" s="624"/>
      <c r="P128" s="624"/>
      <c r="Q128" s="625"/>
      <c r="R128" s="624"/>
      <c r="S128" s="621"/>
      <c r="T128" s="621"/>
      <c r="U128" s="621"/>
      <c r="V128" s="621"/>
      <c r="W128" s="621"/>
      <c r="X128" s="621"/>
      <c r="Y128" s="626"/>
      <c r="Z128" s="621"/>
      <c r="AA128" s="621"/>
      <c r="AB128" s="624"/>
      <c r="AC128" s="627"/>
      <c r="AD128" s="584"/>
      <c r="AE128" s="624"/>
      <c r="AF128" s="627"/>
      <c r="AG128" s="626"/>
      <c r="AH128" s="624"/>
      <c r="AI128" s="621"/>
    </row>
    <row r="129" spans="1:35" ht="15" customHeight="1" x14ac:dyDescent="0.25">
      <c r="A129" s="621"/>
      <c r="B129" s="622"/>
      <c r="C129" s="622"/>
      <c r="D129" s="621"/>
      <c r="E129" s="623"/>
      <c r="F129" s="622"/>
      <c r="G129" s="621"/>
      <c r="H129" s="621"/>
      <c r="I129" s="621"/>
      <c r="J129" s="621"/>
      <c r="K129" s="621"/>
      <c r="L129" s="621"/>
      <c r="M129" s="622"/>
      <c r="N129" s="624"/>
      <c r="O129" s="624"/>
      <c r="P129" s="624"/>
      <c r="Q129" s="625"/>
      <c r="R129" s="624"/>
      <c r="S129" s="621"/>
      <c r="T129" s="621"/>
      <c r="U129" s="621"/>
      <c r="V129" s="621"/>
      <c r="W129" s="621"/>
      <c r="X129" s="621"/>
      <c r="Y129" s="626"/>
      <c r="Z129" s="621"/>
      <c r="AA129" s="621"/>
      <c r="AB129" s="624"/>
      <c r="AC129" s="627"/>
      <c r="AD129" s="584"/>
      <c r="AE129" s="624"/>
      <c r="AF129" s="627"/>
      <c r="AG129" s="626"/>
      <c r="AH129" s="624"/>
      <c r="AI129" s="621"/>
    </row>
    <row r="130" spans="1:35" ht="15" customHeight="1" x14ac:dyDescent="0.25">
      <c r="A130" s="621"/>
      <c r="B130" s="622"/>
      <c r="C130" s="622"/>
      <c r="D130" s="621"/>
      <c r="E130" s="623"/>
      <c r="F130" s="622"/>
      <c r="G130" s="621"/>
      <c r="H130" s="621"/>
      <c r="I130" s="621"/>
      <c r="J130" s="621"/>
      <c r="K130" s="621"/>
      <c r="L130" s="621"/>
      <c r="M130" s="622"/>
      <c r="N130" s="624"/>
      <c r="O130" s="624"/>
      <c r="P130" s="624"/>
      <c r="Q130" s="625"/>
      <c r="R130" s="624"/>
      <c r="S130" s="621"/>
      <c r="T130" s="621"/>
      <c r="U130" s="621"/>
      <c r="V130" s="621"/>
      <c r="W130" s="621"/>
      <c r="X130" s="621"/>
      <c r="Y130" s="626"/>
      <c r="Z130" s="621"/>
      <c r="AA130" s="621"/>
      <c r="AB130" s="624"/>
      <c r="AC130" s="627"/>
      <c r="AD130" s="584"/>
      <c r="AE130" s="624"/>
      <c r="AF130" s="627"/>
      <c r="AG130" s="626"/>
      <c r="AH130" s="624"/>
      <c r="AI130" s="621"/>
    </row>
    <row r="131" spans="1:35" ht="15" customHeight="1" x14ac:dyDescent="0.25">
      <c r="A131" s="621"/>
      <c r="B131" s="622"/>
      <c r="C131" s="622"/>
      <c r="D131" s="621"/>
      <c r="E131" s="623"/>
      <c r="F131" s="622"/>
      <c r="G131" s="621"/>
      <c r="H131" s="621"/>
      <c r="I131" s="621"/>
      <c r="J131" s="621"/>
      <c r="K131" s="621"/>
      <c r="L131" s="621"/>
      <c r="M131" s="622"/>
      <c r="N131" s="624"/>
      <c r="O131" s="624"/>
      <c r="P131" s="624"/>
      <c r="Q131" s="625"/>
      <c r="R131" s="624"/>
      <c r="S131" s="621"/>
      <c r="T131" s="621"/>
      <c r="U131" s="621"/>
      <c r="V131" s="621"/>
      <c r="W131" s="621"/>
      <c r="X131" s="621"/>
      <c r="Y131" s="626"/>
      <c r="Z131" s="621"/>
      <c r="AA131" s="621"/>
      <c r="AB131" s="624"/>
      <c r="AC131" s="627"/>
      <c r="AD131" s="584"/>
      <c r="AE131" s="624"/>
      <c r="AF131" s="627"/>
      <c r="AG131" s="626"/>
      <c r="AH131" s="624"/>
      <c r="AI131" s="621"/>
    </row>
    <row r="132" spans="1:35" ht="15" customHeight="1" x14ac:dyDescent="0.25">
      <c r="A132" s="621"/>
      <c r="B132" s="622"/>
      <c r="C132" s="622"/>
      <c r="D132" s="621"/>
      <c r="E132" s="623"/>
      <c r="F132" s="622"/>
      <c r="G132" s="621"/>
      <c r="H132" s="621"/>
      <c r="I132" s="621"/>
      <c r="J132" s="621"/>
      <c r="K132" s="621"/>
      <c r="L132" s="621"/>
      <c r="M132" s="622"/>
      <c r="N132" s="624"/>
      <c r="O132" s="624"/>
      <c r="P132" s="624"/>
      <c r="Q132" s="625"/>
      <c r="R132" s="624"/>
      <c r="S132" s="621"/>
      <c r="T132" s="621"/>
      <c r="U132" s="621"/>
      <c r="V132" s="621"/>
      <c r="W132" s="621"/>
      <c r="X132" s="621"/>
      <c r="Y132" s="626"/>
      <c r="Z132" s="621"/>
      <c r="AA132" s="621"/>
      <c r="AB132" s="624"/>
      <c r="AC132" s="627"/>
      <c r="AD132" s="584"/>
      <c r="AE132" s="624"/>
      <c r="AF132" s="627"/>
      <c r="AG132" s="626"/>
      <c r="AH132" s="624"/>
      <c r="AI132" s="621"/>
    </row>
    <row r="133" spans="1:35" ht="15" customHeight="1" x14ac:dyDescent="0.25">
      <c r="A133" s="621"/>
      <c r="B133" s="622"/>
      <c r="C133" s="622"/>
      <c r="D133" s="621"/>
      <c r="E133" s="623"/>
      <c r="F133" s="622"/>
      <c r="G133" s="621"/>
      <c r="H133" s="621"/>
      <c r="I133" s="621"/>
      <c r="J133" s="621"/>
      <c r="K133" s="621"/>
      <c r="L133" s="621"/>
      <c r="M133" s="622"/>
      <c r="N133" s="624"/>
      <c r="O133" s="624"/>
      <c r="P133" s="624"/>
      <c r="Q133" s="625"/>
      <c r="R133" s="624"/>
      <c r="S133" s="621"/>
      <c r="T133" s="621"/>
      <c r="U133" s="621"/>
      <c r="V133" s="621"/>
      <c r="W133" s="621"/>
      <c r="X133" s="621"/>
      <c r="Y133" s="626"/>
      <c r="Z133" s="621"/>
      <c r="AA133" s="621"/>
      <c r="AB133" s="624"/>
      <c r="AC133" s="627"/>
      <c r="AD133" s="584"/>
      <c r="AE133" s="624"/>
      <c r="AF133" s="627"/>
      <c r="AG133" s="626"/>
      <c r="AH133" s="624"/>
      <c r="AI133" s="621"/>
    </row>
    <row r="134" spans="1:35" ht="15" customHeight="1" x14ac:dyDescent="0.25">
      <c r="A134" s="621"/>
      <c r="B134" s="622"/>
      <c r="C134" s="622"/>
      <c r="D134" s="621"/>
      <c r="E134" s="623"/>
      <c r="F134" s="622"/>
      <c r="G134" s="621"/>
      <c r="H134" s="621"/>
      <c r="I134" s="621"/>
      <c r="J134" s="621"/>
      <c r="K134" s="621"/>
      <c r="L134" s="621"/>
      <c r="M134" s="622"/>
      <c r="N134" s="624"/>
      <c r="O134" s="624"/>
      <c r="P134" s="624"/>
      <c r="Q134" s="625"/>
      <c r="R134" s="624"/>
      <c r="S134" s="621"/>
      <c r="T134" s="621"/>
      <c r="U134" s="621"/>
      <c r="V134" s="621"/>
      <c r="W134" s="621"/>
      <c r="X134" s="621"/>
      <c r="Y134" s="626"/>
      <c r="Z134" s="621"/>
      <c r="AA134" s="621"/>
      <c r="AB134" s="624"/>
      <c r="AC134" s="627"/>
      <c r="AD134" s="584"/>
      <c r="AE134" s="624"/>
      <c r="AF134" s="627"/>
      <c r="AG134" s="626"/>
      <c r="AH134" s="624"/>
      <c r="AI134" s="621"/>
    </row>
    <row r="135" spans="1:35" ht="15" customHeight="1" x14ac:dyDescent="0.25">
      <c r="A135" s="621"/>
      <c r="B135" s="622"/>
      <c r="C135" s="622"/>
      <c r="D135" s="621"/>
      <c r="E135" s="623"/>
      <c r="F135" s="622"/>
      <c r="G135" s="621"/>
      <c r="H135" s="621"/>
      <c r="I135" s="621"/>
      <c r="J135" s="621"/>
      <c r="K135" s="621"/>
      <c r="L135" s="621"/>
      <c r="M135" s="622"/>
      <c r="N135" s="624"/>
      <c r="O135" s="624"/>
      <c r="P135" s="624"/>
      <c r="Q135" s="625"/>
      <c r="R135" s="624"/>
      <c r="S135" s="621"/>
      <c r="T135" s="621"/>
      <c r="U135" s="621"/>
      <c r="V135" s="621"/>
      <c r="W135" s="621"/>
      <c r="X135" s="621"/>
      <c r="Y135" s="626"/>
      <c r="Z135" s="621"/>
      <c r="AA135" s="621"/>
      <c r="AB135" s="624"/>
      <c r="AC135" s="627"/>
      <c r="AD135" s="584"/>
      <c r="AE135" s="624"/>
      <c r="AF135" s="627"/>
      <c r="AG135" s="626"/>
      <c r="AH135" s="624"/>
      <c r="AI135" s="621"/>
    </row>
    <row r="136" spans="1:35" ht="15" customHeight="1" x14ac:dyDescent="0.25">
      <c r="A136" s="621"/>
      <c r="B136" s="622"/>
      <c r="C136" s="622"/>
      <c r="D136" s="621"/>
      <c r="E136" s="623"/>
      <c r="F136" s="622"/>
      <c r="G136" s="621"/>
      <c r="H136" s="621"/>
      <c r="I136" s="621"/>
      <c r="J136" s="621"/>
      <c r="K136" s="621"/>
      <c r="L136" s="621"/>
      <c r="M136" s="622"/>
      <c r="N136" s="624"/>
      <c r="O136" s="624"/>
      <c r="P136" s="624"/>
      <c r="Q136" s="625"/>
      <c r="R136" s="624"/>
      <c r="S136" s="621"/>
      <c r="T136" s="621"/>
      <c r="U136" s="621"/>
      <c r="V136" s="621"/>
      <c r="W136" s="621"/>
      <c r="X136" s="621"/>
      <c r="Y136" s="626"/>
      <c r="Z136" s="621"/>
      <c r="AA136" s="621"/>
      <c r="AB136" s="624"/>
      <c r="AC136" s="627"/>
      <c r="AD136" s="584"/>
      <c r="AE136" s="624"/>
      <c r="AF136" s="627"/>
      <c r="AG136" s="626"/>
      <c r="AH136" s="624"/>
      <c r="AI136" s="621"/>
    </row>
    <row r="137" spans="1:35" ht="15" customHeight="1" x14ac:dyDescent="0.25">
      <c r="A137" s="621"/>
      <c r="B137" s="622"/>
      <c r="C137" s="622"/>
      <c r="D137" s="621"/>
      <c r="E137" s="623"/>
      <c r="F137" s="622"/>
      <c r="G137" s="621"/>
      <c r="H137" s="621"/>
      <c r="I137" s="621"/>
      <c r="J137" s="621"/>
      <c r="K137" s="621"/>
      <c r="L137" s="621"/>
      <c r="M137" s="622"/>
      <c r="N137" s="624"/>
      <c r="O137" s="624"/>
      <c r="P137" s="624"/>
      <c r="Q137" s="625"/>
      <c r="R137" s="624"/>
      <c r="S137" s="621"/>
      <c r="T137" s="621"/>
      <c r="U137" s="621"/>
      <c r="V137" s="621"/>
      <c r="W137" s="621"/>
      <c r="X137" s="621"/>
      <c r="Y137" s="626"/>
      <c r="Z137" s="621"/>
      <c r="AA137" s="621"/>
      <c r="AB137" s="624"/>
      <c r="AC137" s="627"/>
      <c r="AD137" s="584"/>
      <c r="AE137" s="624"/>
      <c r="AF137" s="627"/>
      <c r="AG137" s="626"/>
      <c r="AH137" s="624"/>
      <c r="AI137" s="621"/>
    </row>
    <row r="138" spans="1:35" ht="15" customHeight="1" x14ac:dyDescent="0.25">
      <c r="A138" s="621"/>
      <c r="B138" s="622"/>
      <c r="C138" s="622"/>
      <c r="D138" s="621"/>
      <c r="E138" s="623"/>
      <c r="F138" s="622"/>
      <c r="G138" s="621"/>
      <c r="H138" s="621"/>
      <c r="I138" s="621"/>
      <c r="J138" s="621"/>
      <c r="K138" s="621"/>
      <c r="L138" s="621"/>
      <c r="M138" s="622"/>
      <c r="N138" s="624"/>
      <c r="O138" s="624"/>
      <c r="P138" s="624"/>
      <c r="Q138" s="625"/>
      <c r="R138" s="624"/>
      <c r="S138" s="621"/>
      <c r="T138" s="621"/>
      <c r="U138" s="621"/>
      <c r="V138" s="621"/>
      <c r="W138" s="621"/>
      <c r="X138" s="621"/>
      <c r="Y138" s="626"/>
      <c r="Z138" s="621"/>
      <c r="AA138" s="621"/>
      <c r="AB138" s="624"/>
      <c r="AC138" s="627"/>
      <c r="AD138" s="584"/>
      <c r="AE138" s="624"/>
      <c r="AF138" s="627"/>
      <c r="AG138" s="626"/>
      <c r="AH138" s="624"/>
      <c r="AI138" s="621"/>
    </row>
    <row r="139" spans="1:35" ht="15" customHeight="1" x14ac:dyDescent="0.25">
      <c r="A139" s="621"/>
      <c r="B139" s="622"/>
      <c r="C139" s="622"/>
      <c r="D139" s="621"/>
      <c r="E139" s="623"/>
      <c r="F139" s="622"/>
      <c r="G139" s="621"/>
      <c r="H139" s="621"/>
      <c r="I139" s="621"/>
      <c r="J139" s="621"/>
      <c r="K139" s="621"/>
      <c r="L139" s="621"/>
      <c r="M139" s="622"/>
      <c r="N139" s="624"/>
      <c r="O139" s="624"/>
      <c r="P139" s="624"/>
      <c r="Q139" s="625"/>
      <c r="R139" s="624"/>
      <c r="S139" s="621"/>
      <c r="T139" s="621"/>
      <c r="U139" s="621"/>
      <c r="V139" s="621"/>
      <c r="W139" s="621"/>
      <c r="X139" s="621"/>
      <c r="Y139" s="626"/>
      <c r="Z139" s="621"/>
      <c r="AA139" s="621"/>
      <c r="AB139" s="624"/>
      <c r="AC139" s="627"/>
      <c r="AD139" s="584"/>
      <c r="AE139" s="624"/>
      <c r="AF139" s="627"/>
      <c r="AG139" s="626"/>
      <c r="AH139" s="624"/>
      <c r="AI139" s="621"/>
    </row>
    <row r="140" spans="1:35" ht="15" customHeight="1" x14ac:dyDescent="0.25">
      <c r="A140" s="621"/>
      <c r="B140" s="622"/>
      <c r="C140" s="622"/>
      <c r="D140" s="621"/>
      <c r="E140" s="623"/>
      <c r="F140" s="622"/>
      <c r="G140" s="621"/>
      <c r="H140" s="621"/>
      <c r="I140" s="621"/>
      <c r="J140" s="621"/>
      <c r="K140" s="621"/>
      <c r="L140" s="621"/>
      <c r="M140" s="622"/>
      <c r="N140" s="624"/>
      <c r="O140" s="624"/>
      <c r="P140" s="624"/>
      <c r="Q140" s="625"/>
      <c r="R140" s="624"/>
      <c r="S140" s="621"/>
      <c r="T140" s="621"/>
      <c r="U140" s="621"/>
      <c r="V140" s="621"/>
      <c r="W140" s="621"/>
      <c r="X140" s="621"/>
      <c r="Y140" s="626"/>
      <c r="Z140" s="621"/>
      <c r="AA140" s="621"/>
      <c r="AB140" s="624"/>
      <c r="AC140" s="627"/>
      <c r="AD140" s="584"/>
      <c r="AE140" s="624"/>
      <c r="AF140" s="627"/>
      <c r="AG140" s="626"/>
      <c r="AH140" s="624"/>
      <c r="AI140" s="621"/>
    </row>
    <row r="141" spans="1:35" ht="15" customHeight="1" x14ac:dyDescent="0.25">
      <c r="A141" s="621"/>
      <c r="B141" s="622"/>
      <c r="C141" s="622"/>
      <c r="D141" s="621"/>
      <c r="E141" s="623"/>
      <c r="F141" s="622"/>
      <c r="G141" s="621"/>
      <c r="H141" s="621"/>
      <c r="I141" s="621"/>
      <c r="J141" s="621"/>
      <c r="K141" s="621"/>
      <c r="L141" s="621"/>
      <c r="M141" s="622"/>
      <c r="N141" s="624"/>
      <c r="O141" s="624"/>
      <c r="P141" s="624"/>
      <c r="Q141" s="625"/>
      <c r="R141" s="624"/>
      <c r="S141" s="621"/>
      <c r="T141" s="621"/>
      <c r="U141" s="621"/>
      <c r="V141" s="621"/>
      <c r="W141" s="621"/>
      <c r="X141" s="621"/>
      <c r="Y141" s="626"/>
      <c r="Z141" s="621"/>
      <c r="AA141" s="621"/>
      <c r="AB141" s="624"/>
      <c r="AC141" s="627"/>
      <c r="AD141" s="584"/>
      <c r="AE141" s="624"/>
      <c r="AF141" s="627"/>
      <c r="AG141" s="626"/>
      <c r="AH141" s="624"/>
      <c r="AI141" s="621"/>
    </row>
    <row r="142" spans="1:35" ht="15" customHeight="1" x14ac:dyDescent="0.25">
      <c r="A142" s="621"/>
      <c r="B142" s="622"/>
      <c r="C142" s="622"/>
      <c r="D142" s="621"/>
      <c r="E142" s="623"/>
      <c r="F142" s="622"/>
      <c r="G142" s="621"/>
      <c r="H142" s="621"/>
      <c r="I142" s="621"/>
      <c r="J142" s="621"/>
      <c r="K142" s="621"/>
      <c r="L142" s="621"/>
      <c r="M142" s="622"/>
      <c r="N142" s="624"/>
      <c r="O142" s="624"/>
      <c r="P142" s="624"/>
      <c r="Q142" s="625"/>
      <c r="R142" s="624"/>
      <c r="S142" s="621"/>
      <c r="T142" s="621"/>
      <c r="U142" s="621"/>
      <c r="V142" s="621"/>
      <c r="W142" s="621"/>
      <c r="X142" s="621"/>
      <c r="Y142" s="626"/>
      <c r="Z142" s="621"/>
      <c r="AA142" s="621"/>
      <c r="AB142" s="624"/>
      <c r="AC142" s="627"/>
      <c r="AD142" s="584"/>
      <c r="AE142" s="624"/>
      <c r="AF142" s="627"/>
      <c r="AG142" s="626"/>
      <c r="AH142" s="624"/>
      <c r="AI142" s="621"/>
    </row>
    <row r="143" spans="1:35" ht="15" customHeight="1" x14ac:dyDescent="0.25">
      <c r="A143" s="621"/>
      <c r="B143" s="622"/>
      <c r="C143" s="622"/>
      <c r="D143" s="621"/>
      <c r="E143" s="623"/>
      <c r="F143" s="622"/>
      <c r="G143" s="621"/>
      <c r="H143" s="621"/>
      <c r="I143" s="621"/>
      <c r="J143" s="621"/>
      <c r="K143" s="621"/>
      <c r="L143" s="621"/>
      <c r="M143" s="622"/>
      <c r="N143" s="624"/>
      <c r="O143" s="624"/>
      <c r="P143" s="624"/>
      <c r="Q143" s="625"/>
      <c r="R143" s="624"/>
      <c r="S143" s="621"/>
      <c r="T143" s="621"/>
      <c r="U143" s="621"/>
      <c r="V143" s="621"/>
      <c r="W143" s="621"/>
      <c r="X143" s="621"/>
      <c r="Y143" s="626"/>
      <c r="Z143" s="621"/>
      <c r="AA143" s="621"/>
      <c r="AB143" s="624"/>
      <c r="AC143" s="627"/>
      <c r="AD143" s="584"/>
      <c r="AE143" s="624"/>
      <c r="AF143" s="627"/>
      <c r="AG143" s="626"/>
      <c r="AH143" s="624"/>
      <c r="AI143" s="621"/>
    </row>
    <row r="144" spans="1:35" ht="15" customHeight="1" x14ac:dyDescent="0.25">
      <c r="A144" s="621"/>
      <c r="B144" s="622"/>
      <c r="C144" s="622"/>
      <c r="D144" s="621"/>
      <c r="E144" s="623"/>
      <c r="F144" s="622"/>
      <c r="G144" s="621"/>
      <c r="H144" s="621"/>
      <c r="I144" s="621"/>
      <c r="J144" s="621"/>
      <c r="K144" s="621"/>
      <c r="L144" s="621"/>
      <c r="M144" s="622"/>
      <c r="N144" s="624"/>
      <c r="O144" s="624"/>
      <c r="P144" s="624"/>
      <c r="Q144" s="625"/>
      <c r="R144" s="624"/>
      <c r="S144" s="621"/>
      <c r="T144" s="621"/>
      <c r="U144" s="621"/>
      <c r="V144" s="621"/>
      <c r="W144" s="621"/>
      <c r="X144" s="621"/>
      <c r="Y144" s="626"/>
      <c r="Z144" s="621"/>
      <c r="AA144" s="621"/>
      <c r="AB144" s="624"/>
      <c r="AC144" s="627"/>
      <c r="AD144" s="584"/>
      <c r="AE144" s="624"/>
      <c r="AF144" s="627"/>
      <c r="AG144" s="626"/>
      <c r="AH144" s="624"/>
      <c r="AI144" s="621"/>
    </row>
    <row r="145" spans="1:35" ht="15" customHeight="1" x14ac:dyDescent="0.25">
      <c r="A145" s="621"/>
      <c r="B145" s="622"/>
      <c r="C145" s="622"/>
      <c r="D145" s="621"/>
      <c r="E145" s="623"/>
      <c r="F145" s="622"/>
      <c r="G145" s="621"/>
      <c r="H145" s="621"/>
      <c r="I145" s="621"/>
      <c r="J145" s="621"/>
      <c r="K145" s="621"/>
      <c r="L145" s="621"/>
      <c r="M145" s="622"/>
      <c r="N145" s="624"/>
      <c r="O145" s="624"/>
      <c r="P145" s="624"/>
      <c r="Q145" s="625"/>
      <c r="R145" s="624"/>
      <c r="S145" s="621"/>
      <c r="T145" s="621"/>
      <c r="U145" s="621"/>
      <c r="V145" s="621"/>
      <c r="W145" s="621"/>
      <c r="X145" s="621"/>
      <c r="Y145" s="626"/>
      <c r="Z145" s="621"/>
      <c r="AA145" s="621"/>
      <c r="AB145" s="624"/>
      <c r="AC145" s="627"/>
      <c r="AD145" s="584"/>
      <c r="AE145" s="624"/>
      <c r="AF145" s="627"/>
      <c r="AG145" s="626"/>
      <c r="AH145" s="624"/>
      <c r="AI145" s="621"/>
    </row>
    <row r="146" spans="1:35" ht="15" customHeight="1" x14ac:dyDescent="0.25">
      <c r="A146" s="621"/>
      <c r="B146" s="622"/>
      <c r="C146" s="622"/>
      <c r="D146" s="621"/>
      <c r="E146" s="623"/>
      <c r="F146" s="622"/>
      <c r="G146" s="621"/>
      <c r="H146" s="621"/>
      <c r="I146" s="621"/>
      <c r="J146" s="621"/>
      <c r="K146" s="621"/>
      <c r="L146" s="621"/>
      <c r="M146" s="622"/>
      <c r="N146" s="624"/>
      <c r="O146" s="624"/>
      <c r="P146" s="624"/>
      <c r="Q146" s="625"/>
      <c r="R146" s="624"/>
      <c r="S146" s="621"/>
      <c r="T146" s="621"/>
      <c r="U146" s="621"/>
      <c r="V146" s="621"/>
      <c r="W146" s="621"/>
      <c r="X146" s="621"/>
      <c r="Y146" s="626"/>
      <c r="Z146" s="621"/>
      <c r="AA146" s="621"/>
      <c r="AB146" s="624"/>
      <c r="AC146" s="627"/>
      <c r="AD146" s="584"/>
      <c r="AE146" s="624"/>
      <c r="AF146" s="627"/>
      <c r="AG146" s="626"/>
      <c r="AH146" s="624"/>
      <c r="AI146" s="621"/>
    </row>
    <row r="147" spans="1:35" ht="15" customHeight="1" x14ac:dyDescent="0.25">
      <c r="A147" s="621"/>
      <c r="B147" s="622"/>
      <c r="C147" s="622"/>
      <c r="D147" s="621"/>
      <c r="E147" s="623"/>
      <c r="F147" s="622"/>
      <c r="G147" s="621"/>
      <c r="H147" s="621"/>
      <c r="I147" s="621"/>
      <c r="J147" s="621"/>
      <c r="K147" s="621"/>
      <c r="L147" s="621"/>
      <c r="M147" s="622"/>
      <c r="N147" s="624"/>
      <c r="O147" s="624"/>
      <c r="P147" s="624"/>
      <c r="Q147" s="625"/>
      <c r="R147" s="624"/>
      <c r="S147" s="621"/>
      <c r="T147" s="621"/>
      <c r="U147" s="621"/>
      <c r="V147" s="621"/>
      <c r="W147" s="621"/>
      <c r="X147" s="621"/>
      <c r="Y147" s="626"/>
      <c r="Z147" s="621"/>
      <c r="AA147" s="621"/>
      <c r="AB147" s="624"/>
      <c r="AC147" s="627"/>
      <c r="AD147" s="584"/>
      <c r="AE147" s="624"/>
      <c r="AF147" s="627"/>
      <c r="AG147" s="626"/>
      <c r="AH147" s="624"/>
      <c r="AI147" s="621"/>
    </row>
    <row r="148" spans="1:35" ht="15" customHeight="1" x14ac:dyDescent="0.25">
      <c r="A148" s="621"/>
      <c r="B148" s="622"/>
      <c r="C148" s="622"/>
      <c r="D148" s="621"/>
      <c r="E148" s="623"/>
      <c r="F148" s="622"/>
      <c r="G148" s="621"/>
      <c r="H148" s="621"/>
      <c r="I148" s="621"/>
      <c r="J148" s="621"/>
      <c r="K148" s="621"/>
      <c r="L148" s="621"/>
      <c r="M148" s="622"/>
      <c r="N148" s="624"/>
      <c r="O148" s="624"/>
      <c r="P148" s="624"/>
      <c r="Q148" s="625"/>
      <c r="R148" s="624"/>
      <c r="S148" s="621"/>
      <c r="T148" s="621"/>
      <c r="U148" s="621"/>
      <c r="V148" s="621"/>
      <c r="W148" s="621"/>
      <c r="X148" s="621"/>
      <c r="Y148" s="626"/>
      <c r="Z148" s="621"/>
      <c r="AA148" s="621"/>
      <c r="AB148" s="624"/>
      <c r="AC148" s="627"/>
      <c r="AD148" s="584"/>
      <c r="AE148" s="624"/>
      <c r="AF148" s="627"/>
      <c r="AG148" s="626"/>
      <c r="AH148" s="624"/>
      <c r="AI148" s="621"/>
    </row>
    <row r="149" spans="1:35" ht="15" customHeight="1" x14ac:dyDescent="0.25">
      <c r="A149" s="621"/>
      <c r="B149" s="622"/>
      <c r="C149" s="622"/>
      <c r="D149" s="621"/>
      <c r="E149" s="623"/>
      <c r="F149" s="622"/>
      <c r="G149" s="621"/>
      <c r="H149" s="621"/>
      <c r="I149" s="621"/>
      <c r="J149" s="621"/>
      <c r="K149" s="621"/>
      <c r="L149" s="621"/>
      <c r="M149" s="622"/>
      <c r="N149" s="624"/>
      <c r="O149" s="624"/>
      <c r="P149" s="624"/>
      <c r="Q149" s="625"/>
      <c r="R149" s="624"/>
      <c r="S149" s="621"/>
      <c r="T149" s="621"/>
      <c r="U149" s="621"/>
      <c r="V149" s="621"/>
      <c r="W149" s="621"/>
      <c r="X149" s="621"/>
      <c r="Y149" s="626"/>
      <c r="Z149" s="621"/>
      <c r="AA149" s="621"/>
      <c r="AB149" s="624"/>
      <c r="AC149" s="627"/>
      <c r="AD149" s="584"/>
      <c r="AE149" s="624"/>
      <c r="AF149" s="627"/>
      <c r="AG149" s="626"/>
      <c r="AH149" s="624"/>
      <c r="AI149" s="621"/>
    </row>
    <row r="150" spans="1:35" ht="15" customHeight="1" x14ac:dyDescent="0.25">
      <c r="A150" s="621"/>
      <c r="B150" s="622"/>
      <c r="C150" s="622"/>
      <c r="D150" s="621"/>
      <c r="E150" s="623"/>
      <c r="F150" s="622"/>
      <c r="G150" s="621"/>
      <c r="H150" s="621"/>
      <c r="I150" s="621"/>
      <c r="J150" s="621"/>
      <c r="K150" s="621"/>
      <c r="L150" s="621"/>
      <c r="M150" s="622"/>
      <c r="N150" s="624"/>
      <c r="O150" s="624"/>
      <c r="P150" s="624"/>
      <c r="Q150" s="625"/>
      <c r="R150" s="624"/>
      <c r="S150" s="621"/>
      <c r="T150" s="621"/>
      <c r="U150" s="621"/>
      <c r="V150" s="621"/>
      <c r="W150" s="621"/>
      <c r="X150" s="621"/>
      <c r="Y150" s="626"/>
      <c r="Z150" s="621"/>
      <c r="AA150" s="621"/>
      <c r="AB150" s="624"/>
      <c r="AC150" s="627"/>
      <c r="AD150" s="584"/>
      <c r="AE150" s="624"/>
      <c r="AF150" s="627"/>
      <c r="AG150" s="626"/>
      <c r="AH150" s="624"/>
      <c r="AI150" s="621"/>
    </row>
    <row r="151" spans="1:35" ht="15" customHeight="1" x14ac:dyDescent="0.25">
      <c r="A151" s="621"/>
      <c r="B151" s="622"/>
      <c r="C151" s="622"/>
      <c r="D151" s="621"/>
      <c r="E151" s="623"/>
      <c r="F151" s="622"/>
      <c r="G151" s="621"/>
      <c r="H151" s="621"/>
      <c r="I151" s="621"/>
      <c r="J151" s="621"/>
      <c r="K151" s="621"/>
      <c r="L151" s="621"/>
      <c r="M151" s="622"/>
      <c r="N151" s="624"/>
      <c r="O151" s="624"/>
      <c r="P151" s="624"/>
      <c r="Q151" s="625"/>
      <c r="R151" s="624"/>
      <c r="S151" s="621"/>
      <c r="T151" s="621"/>
      <c r="U151" s="621"/>
      <c r="V151" s="621"/>
      <c r="W151" s="621"/>
      <c r="X151" s="621"/>
      <c r="Y151" s="626"/>
      <c r="Z151" s="621"/>
      <c r="AA151" s="621"/>
      <c r="AB151" s="624"/>
      <c r="AC151" s="627"/>
      <c r="AD151" s="584"/>
      <c r="AE151" s="624"/>
      <c r="AF151" s="627"/>
      <c r="AG151" s="626"/>
      <c r="AH151" s="624"/>
      <c r="AI151" s="621"/>
    </row>
    <row r="152" spans="1:35" ht="15" customHeight="1" x14ac:dyDescent="0.25">
      <c r="A152" s="621"/>
      <c r="B152" s="622"/>
      <c r="C152" s="622"/>
      <c r="D152" s="621"/>
      <c r="E152" s="623"/>
      <c r="F152" s="622"/>
      <c r="G152" s="621"/>
      <c r="H152" s="621"/>
      <c r="I152" s="621"/>
      <c r="J152" s="621"/>
      <c r="K152" s="621"/>
      <c r="L152" s="621"/>
      <c r="M152" s="622"/>
      <c r="N152" s="624"/>
      <c r="O152" s="624"/>
      <c r="P152" s="624"/>
      <c r="Q152" s="625"/>
      <c r="R152" s="624"/>
      <c r="S152" s="621"/>
      <c r="T152" s="621"/>
      <c r="U152" s="621"/>
      <c r="V152" s="621"/>
      <c r="W152" s="621"/>
      <c r="X152" s="621"/>
      <c r="Y152" s="626"/>
      <c r="Z152" s="621"/>
      <c r="AA152" s="621"/>
      <c r="AB152" s="624"/>
      <c r="AC152" s="627"/>
      <c r="AD152" s="584"/>
      <c r="AE152" s="624"/>
      <c r="AF152" s="627"/>
      <c r="AG152" s="626"/>
      <c r="AH152" s="624"/>
      <c r="AI152" s="621"/>
    </row>
    <row r="153" spans="1:35" ht="15" customHeight="1" x14ac:dyDescent="0.25">
      <c r="A153" s="621"/>
      <c r="B153" s="622"/>
      <c r="C153" s="622"/>
      <c r="D153" s="621"/>
      <c r="E153" s="623"/>
      <c r="F153" s="622"/>
      <c r="G153" s="621"/>
      <c r="H153" s="621"/>
      <c r="I153" s="621"/>
      <c r="J153" s="621"/>
      <c r="K153" s="621"/>
      <c r="L153" s="621"/>
      <c r="M153" s="622"/>
      <c r="N153" s="624"/>
      <c r="O153" s="624"/>
      <c r="P153" s="624"/>
      <c r="Q153" s="625"/>
      <c r="R153" s="624"/>
      <c r="S153" s="621"/>
      <c r="T153" s="621"/>
      <c r="U153" s="621"/>
      <c r="V153" s="621"/>
      <c r="W153" s="621"/>
      <c r="X153" s="621"/>
      <c r="Y153" s="626"/>
      <c r="Z153" s="621"/>
      <c r="AA153" s="621"/>
      <c r="AB153" s="624"/>
      <c r="AC153" s="627"/>
      <c r="AD153" s="584"/>
      <c r="AE153" s="624"/>
      <c r="AF153" s="627"/>
      <c r="AG153" s="626"/>
      <c r="AH153" s="624"/>
      <c r="AI153" s="621"/>
    </row>
    <row r="154" spans="1:35" ht="15" customHeight="1" x14ac:dyDescent="0.25">
      <c r="A154" s="621"/>
      <c r="B154" s="622"/>
      <c r="C154" s="622"/>
      <c r="D154" s="621"/>
      <c r="E154" s="623"/>
      <c r="F154" s="622"/>
      <c r="G154" s="621"/>
      <c r="H154" s="621"/>
      <c r="I154" s="621"/>
      <c r="J154" s="621"/>
      <c r="K154" s="621"/>
      <c r="L154" s="621"/>
      <c r="M154" s="622"/>
      <c r="N154" s="624"/>
      <c r="O154" s="624"/>
      <c r="P154" s="624"/>
      <c r="Q154" s="625"/>
      <c r="R154" s="624"/>
      <c r="S154" s="621"/>
      <c r="T154" s="621"/>
      <c r="U154" s="621"/>
      <c r="V154" s="621"/>
      <c r="W154" s="621"/>
      <c r="X154" s="621"/>
      <c r="Y154" s="626"/>
      <c r="Z154" s="621"/>
      <c r="AA154" s="621"/>
      <c r="AB154" s="624"/>
      <c r="AC154" s="627"/>
      <c r="AD154" s="584"/>
      <c r="AE154" s="624"/>
      <c r="AF154" s="627"/>
      <c r="AG154" s="626"/>
      <c r="AH154" s="624"/>
      <c r="AI154" s="621"/>
    </row>
    <row r="155" spans="1:35" ht="15" customHeight="1" x14ac:dyDescent="0.25">
      <c r="A155" s="621"/>
      <c r="B155" s="622"/>
      <c r="C155" s="622"/>
      <c r="D155" s="621"/>
      <c r="E155" s="623"/>
      <c r="F155" s="622"/>
      <c r="G155" s="621"/>
      <c r="H155" s="621"/>
      <c r="I155" s="621"/>
      <c r="J155" s="621"/>
      <c r="K155" s="621"/>
      <c r="L155" s="621"/>
      <c r="M155" s="622"/>
      <c r="N155" s="624"/>
      <c r="O155" s="624"/>
      <c r="P155" s="624"/>
      <c r="Q155" s="625"/>
      <c r="R155" s="624"/>
      <c r="S155" s="621"/>
      <c r="T155" s="621"/>
      <c r="U155" s="621"/>
      <c r="V155" s="621"/>
      <c r="W155" s="621"/>
      <c r="X155" s="621"/>
      <c r="Y155" s="626"/>
      <c r="Z155" s="621"/>
      <c r="AA155" s="621"/>
      <c r="AB155" s="624"/>
      <c r="AC155" s="627"/>
      <c r="AD155" s="584"/>
      <c r="AE155" s="624"/>
      <c r="AF155" s="627"/>
      <c r="AG155" s="626"/>
      <c r="AH155" s="624"/>
      <c r="AI155" s="621"/>
    </row>
    <row r="156" spans="1:35" ht="15" customHeight="1" x14ac:dyDescent="0.25">
      <c r="A156" s="621"/>
      <c r="B156" s="622"/>
      <c r="C156" s="622"/>
      <c r="D156" s="621"/>
      <c r="E156" s="623"/>
      <c r="F156" s="622"/>
      <c r="G156" s="621"/>
      <c r="H156" s="621"/>
      <c r="I156" s="621"/>
      <c r="J156" s="621"/>
      <c r="K156" s="621"/>
      <c r="L156" s="621"/>
      <c r="M156" s="622"/>
      <c r="N156" s="624"/>
      <c r="O156" s="624"/>
      <c r="P156" s="624"/>
      <c r="Q156" s="625"/>
      <c r="R156" s="624"/>
      <c r="S156" s="621"/>
      <c r="T156" s="621"/>
      <c r="U156" s="621"/>
      <c r="V156" s="621"/>
      <c r="W156" s="621"/>
      <c r="X156" s="621"/>
      <c r="Y156" s="626"/>
      <c r="Z156" s="621"/>
      <c r="AA156" s="621"/>
      <c r="AB156" s="624"/>
      <c r="AC156" s="627"/>
      <c r="AD156" s="584"/>
      <c r="AE156" s="624"/>
      <c r="AF156" s="627"/>
      <c r="AG156" s="626"/>
      <c r="AH156" s="624"/>
      <c r="AI156" s="621"/>
    </row>
    <row r="157" spans="1:35" ht="15" customHeight="1" x14ac:dyDescent="0.25">
      <c r="A157" s="621"/>
      <c r="B157" s="622"/>
      <c r="C157" s="622"/>
      <c r="D157" s="621"/>
      <c r="E157" s="623"/>
      <c r="F157" s="622"/>
      <c r="G157" s="621"/>
      <c r="H157" s="621"/>
      <c r="I157" s="621"/>
      <c r="J157" s="621"/>
      <c r="K157" s="621"/>
      <c r="L157" s="621"/>
      <c r="M157" s="622"/>
      <c r="N157" s="624"/>
      <c r="O157" s="624"/>
      <c r="P157" s="624"/>
      <c r="Q157" s="625"/>
      <c r="R157" s="624"/>
      <c r="S157" s="621"/>
      <c r="T157" s="621"/>
      <c r="U157" s="621"/>
      <c r="V157" s="621"/>
      <c r="W157" s="621"/>
      <c r="X157" s="621"/>
      <c r="Y157" s="626"/>
      <c r="Z157" s="621"/>
      <c r="AA157" s="621"/>
      <c r="AB157" s="624"/>
      <c r="AC157" s="627"/>
      <c r="AD157" s="584"/>
      <c r="AE157" s="624"/>
      <c r="AF157" s="627"/>
      <c r="AG157" s="626"/>
      <c r="AH157" s="624"/>
      <c r="AI157" s="621"/>
    </row>
    <row r="158" spans="1:35" ht="15" customHeight="1" x14ac:dyDescent="0.25">
      <c r="A158" s="621"/>
      <c r="B158" s="622"/>
      <c r="C158" s="622"/>
      <c r="D158" s="621"/>
      <c r="E158" s="623"/>
      <c r="F158" s="622"/>
      <c r="G158" s="621"/>
      <c r="H158" s="621"/>
      <c r="I158" s="621"/>
      <c r="J158" s="621"/>
      <c r="K158" s="621"/>
      <c r="L158" s="621"/>
      <c r="M158" s="622"/>
      <c r="N158" s="624"/>
      <c r="O158" s="624"/>
      <c r="P158" s="624"/>
      <c r="Q158" s="625"/>
      <c r="R158" s="624"/>
      <c r="S158" s="621"/>
      <c r="T158" s="621"/>
      <c r="U158" s="621"/>
      <c r="V158" s="621"/>
      <c r="W158" s="621"/>
      <c r="X158" s="621"/>
      <c r="Y158" s="626"/>
      <c r="Z158" s="621"/>
      <c r="AA158" s="621"/>
      <c r="AB158" s="624"/>
      <c r="AC158" s="627"/>
      <c r="AD158" s="584"/>
      <c r="AE158" s="624"/>
      <c r="AF158" s="627"/>
      <c r="AG158" s="626"/>
      <c r="AH158" s="624"/>
      <c r="AI158" s="621"/>
    </row>
    <row r="159" spans="1:35" ht="15" customHeight="1" x14ac:dyDescent="0.25">
      <c r="A159" s="621"/>
      <c r="B159" s="622"/>
      <c r="C159" s="622"/>
      <c r="D159" s="621"/>
      <c r="E159" s="623"/>
      <c r="F159" s="622"/>
      <c r="G159" s="621"/>
      <c r="H159" s="621"/>
      <c r="I159" s="621"/>
      <c r="J159" s="621"/>
      <c r="K159" s="621"/>
      <c r="L159" s="621"/>
      <c r="M159" s="622"/>
      <c r="N159" s="624"/>
      <c r="O159" s="624"/>
      <c r="P159" s="624"/>
      <c r="Q159" s="625"/>
      <c r="R159" s="624"/>
      <c r="S159" s="621"/>
      <c r="T159" s="621"/>
      <c r="U159" s="621"/>
      <c r="V159" s="621"/>
      <c r="W159" s="621"/>
      <c r="X159" s="621"/>
      <c r="Y159" s="626"/>
      <c r="Z159" s="621"/>
      <c r="AA159" s="621"/>
      <c r="AB159" s="624"/>
      <c r="AC159" s="627"/>
      <c r="AD159" s="584"/>
      <c r="AE159" s="624"/>
      <c r="AF159" s="627"/>
      <c r="AG159" s="626"/>
      <c r="AH159" s="624"/>
      <c r="AI159" s="621"/>
    </row>
    <row r="160" spans="1:35" ht="15" customHeight="1" x14ac:dyDescent="0.25">
      <c r="A160" s="621"/>
      <c r="B160" s="622"/>
      <c r="C160" s="622"/>
      <c r="D160" s="621"/>
      <c r="E160" s="623"/>
      <c r="F160" s="622"/>
      <c r="G160" s="621"/>
      <c r="H160" s="621"/>
      <c r="I160" s="621"/>
      <c r="J160" s="621"/>
      <c r="K160" s="621"/>
      <c r="L160" s="621"/>
      <c r="M160" s="622"/>
      <c r="N160" s="624"/>
      <c r="O160" s="624"/>
      <c r="P160" s="624"/>
      <c r="Q160" s="625"/>
      <c r="R160" s="624"/>
      <c r="S160" s="621"/>
      <c r="T160" s="621"/>
      <c r="U160" s="621"/>
      <c r="V160" s="621"/>
      <c r="W160" s="621"/>
      <c r="X160" s="621"/>
      <c r="Y160" s="626"/>
      <c r="Z160" s="621"/>
      <c r="AA160" s="621"/>
      <c r="AB160" s="624"/>
      <c r="AC160" s="627"/>
      <c r="AD160" s="584"/>
      <c r="AE160" s="624"/>
      <c r="AF160" s="627"/>
      <c r="AG160" s="626"/>
      <c r="AH160" s="624"/>
      <c r="AI160" s="621"/>
    </row>
    <row r="161" spans="1:35" ht="15" customHeight="1" x14ac:dyDescent="0.25">
      <c r="A161" s="621"/>
      <c r="B161" s="622"/>
      <c r="C161" s="622"/>
      <c r="D161" s="621"/>
      <c r="E161" s="623"/>
      <c r="F161" s="622"/>
      <c r="G161" s="621"/>
      <c r="H161" s="621"/>
      <c r="I161" s="621"/>
      <c r="J161" s="621"/>
      <c r="K161" s="621"/>
      <c r="L161" s="621"/>
      <c r="M161" s="622"/>
      <c r="N161" s="624"/>
      <c r="O161" s="624"/>
      <c r="P161" s="624"/>
      <c r="Q161" s="625"/>
      <c r="R161" s="624"/>
      <c r="S161" s="621"/>
      <c r="T161" s="621"/>
      <c r="U161" s="621"/>
      <c r="V161" s="621"/>
      <c r="W161" s="621"/>
      <c r="X161" s="621"/>
      <c r="Y161" s="626"/>
      <c r="Z161" s="621"/>
      <c r="AA161" s="621"/>
      <c r="AB161" s="624"/>
      <c r="AC161" s="627"/>
      <c r="AD161" s="584"/>
      <c r="AE161" s="624"/>
      <c r="AF161" s="627"/>
      <c r="AG161" s="626"/>
      <c r="AH161" s="624"/>
      <c r="AI161" s="621"/>
    </row>
    <row r="162" spans="1:35" ht="15" customHeight="1" x14ac:dyDescent="0.25">
      <c r="A162" s="621"/>
      <c r="B162" s="622"/>
      <c r="C162" s="622"/>
      <c r="D162" s="621"/>
      <c r="E162" s="623"/>
      <c r="F162" s="622"/>
      <c r="G162" s="621"/>
      <c r="H162" s="621"/>
      <c r="I162" s="621"/>
      <c r="J162" s="621"/>
      <c r="K162" s="621"/>
      <c r="L162" s="621"/>
      <c r="M162" s="622"/>
      <c r="N162" s="624"/>
      <c r="O162" s="624"/>
      <c r="P162" s="624"/>
      <c r="Q162" s="625"/>
      <c r="R162" s="624"/>
      <c r="S162" s="621"/>
      <c r="T162" s="621"/>
      <c r="U162" s="621"/>
      <c r="V162" s="621"/>
      <c r="W162" s="621"/>
      <c r="X162" s="621"/>
      <c r="Y162" s="626"/>
      <c r="Z162" s="621"/>
      <c r="AA162" s="621"/>
      <c r="AB162" s="624"/>
      <c r="AC162" s="627"/>
      <c r="AD162" s="584"/>
      <c r="AE162" s="624"/>
      <c r="AF162" s="627"/>
      <c r="AG162" s="626"/>
      <c r="AH162" s="624"/>
      <c r="AI162" s="621"/>
    </row>
    <row r="163" spans="1:35" ht="15" customHeight="1" x14ac:dyDescent="0.25">
      <c r="A163" s="621"/>
      <c r="B163" s="622"/>
      <c r="C163" s="622"/>
      <c r="D163" s="621"/>
      <c r="E163" s="623"/>
      <c r="F163" s="622"/>
      <c r="G163" s="621"/>
      <c r="H163" s="621"/>
      <c r="I163" s="621"/>
      <c r="J163" s="621"/>
      <c r="K163" s="621"/>
      <c r="L163" s="621"/>
      <c r="M163" s="622"/>
      <c r="N163" s="624"/>
      <c r="O163" s="624"/>
      <c r="P163" s="624"/>
      <c r="Q163" s="625"/>
      <c r="R163" s="624"/>
      <c r="S163" s="621"/>
      <c r="T163" s="621"/>
      <c r="U163" s="621"/>
      <c r="V163" s="621"/>
      <c r="W163" s="621"/>
      <c r="X163" s="621"/>
      <c r="Y163" s="626"/>
      <c r="Z163" s="621"/>
      <c r="AA163" s="621"/>
      <c r="AB163" s="624"/>
      <c r="AC163" s="627"/>
      <c r="AD163" s="584"/>
      <c r="AE163" s="624"/>
      <c r="AF163" s="627"/>
      <c r="AG163" s="626"/>
      <c r="AH163" s="624"/>
      <c r="AI163" s="621"/>
    </row>
    <row r="164" spans="1:35" ht="15" customHeight="1" x14ac:dyDescent="0.25">
      <c r="A164" s="621"/>
      <c r="B164" s="622"/>
      <c r="C164" s="622"/>
      <c r="D164" s="621"/>
      <c r="E164" s="623"/>
      <c r="F164" s="622"/>
      <c r="G164" s="621"/>
      <c r="H164" s="621"/>
      <c r="I164" s="621"/>
      <c r="J164" s="621"/>
      <c r="K164" s="621"/>
      <c r="L164" s="621"/>
      <c r="M164" s="622"/>
      <c r="N164" s="624"/>
      <c r="O164" s="624"/>
      <c r="P164" s="624"/>
      <c r="Q164" s="625"/>
      <c r="R164" s="624"/>
      <c r="S164" s="621"/>
      <c r="T164" s="621"/>
      <c r="U164" s="621"/>
      <c r="V164" s="621"/>
      <c r="W164" s="621"/>
      <c r="X164" s="621"/>
      <c r="Y164" s="626"/>
      <c r="Z164" s="621"/>
      <c r="AA164" s="621"/>
      <c r="AB164" s="624"/>
      <c r="AC164" s="627"/>
      <c r="AD164" s="584"/>
      <c r="AE164" s="624"/>
      <c r="AF164" s="627"/>
      <c r="AG164" s="626"/>
      <c r="AH164" s="624"/>
      <c r="AI164" s="621"/>
    </row>
    <row r="165" spans="1:35" ht="15" customHeight="1" x14ac:dyDescent="0.25">
      <c r="A165" s="621"/>
      <c r="B165" s="622"/>
      <c r="C165" s="622"/>
      <c r="D165" s="621"/>
      <c r="E165" s="623"/>
      <c r="F165" s="622"/>
      <c r="G165" s="621"/>
      <c r="H165" s="621"/>
      <c r="I165" s="621"/>
      <c r="J165" s="621"/>
      <c r="K165" s="621"/>
      <c r="L165" s="621"/>
      <c r="M165" s="622"/>
      <c r="N165" s="624"/>
      <c r="O165" s="624"/>
      <c r="P165" s="624"/>
      <c r="Q165" s="625"/>
      <c r="R165" s="624"/>
      <c r="S165" s="621"/>
      <c r="T165" s="621"/>
      <c r="U165" s="621"/>
      <c r="V165" s="621"/>
      <c r="W165" s="621"/>
      <c r="X165" s="621"/>
      <c r="Y165" s="626"/>
      <c r="Z165" s="621"/>
      <c r="AA165" s="621"/>
      <c r="AB165" s="624"/>
      <c r="AC165" s="627"/>
      <c r="AD165" s="584"/>
      <c r="AE165" s="624"/>
      <c r="AF165" s="627"/>
      <c r="AG165" s="626"/>
      <c r="AH165" s="624"/>
      <c r="AI165" s="621"/>
    </row>
    <row r="166" spans="1:35" ht="15" customHeight="1" x14ac:dyDescent="0.25">
      <c r="A166" s="621"/>
      <c r="B166" s="622"/>
      <c r="C166" s="622"/>
      <c r="D166" s="621"/>
      <c r="E166" s="623"/>
      <c r="F166" s="622"/>
      <c r="G166" s="621"/>
      <c r="H166" s="621"/>
      <c r="I166" s="621"/>
      <c r="J166" s="621"/>
      <c r="K166" s="621"/>
      <c r="L166" s="621"/>
      <c r="M166" s="622"/>
      <c r="N166" s="624"/>
      <c r="O166" s="624"/>
      <c r="P166" s="624"/>
      <c r="Q166" s="625"/>
      <c r="R166" s="624"/>
      <c r="S166" s="621"/>
      <c r="T166" s="621"/>
      <c r="U166" s="621"/>
      <c r="V166" s="621"/>
      <c r="W166" s="621"/>
      <c r="X166" s="621"/>
      <c r="Y166" s="626"/>
      <c r="Z166" s="621"/>
      <c r="AA166" s="621"/>
      <c r="AB166" s="624"/>
      <c r="AC166" s="627"/>
      <c r="AD166" s="584"/>
      <c r="AE166" s="624"/>
      <c r="AF166" s="627"/>
      <c r="AG166" s="626"/>
      <c r="AH166" s="624"/>
      <c r="AI166" s="621"/>
    </row>
    <row r="167" spans="1:35" ht="15" customHeight="1" x14ac:dyDescent="0.25">
      <c r="A167" s="621"/>
      <c r="B167" s="622"/>
      <c r="C167" s="622"/>
      <c r="D167" s="621"/>
      <c r="E167" s="623"/>
      <c r="F167" s="622"/>
      <c r="G167" s="621"/>
      <c r="H167" s="621"/>
      <c r="I167" s="621"/>
      <c r="J167" s="621"/>
      <c r="K167" s="621"/>
      <c r="L167" s="621"/>
      <c r="M167" s="622"/>
      <c r="N167" s="624"/>
      <c r="O167" s="624"/>
      <c r="P167" s="624"/>
      <c r="Q167" s="625"/>
      <c r="R167" s="624"/>
      <c r="S167" s="621"/>
      <c r="T167" s="621"/>
      <c r="U167" s="621"/>
      <c r="V167" s="621"/>
      <c r="W167" s="621"/>
      <c r="X167" s="621"/>
      <c r="Y167" s="626"/>
      <c r="Z167" s="621"/>
      <c r="AA167" s="621"/>
      <c r="AB167" s="624"/>
      <c r="AC167" s="627"/>
      <c r="AD167" s="584"/>
      <c r="AE167" s="624"/>
      <c r="AF167" s="627"/>
      <c r="AG167" s="626"/>
      <c r="AH167" s="624"/>
      <c r="AI167" s="621"/>
    </row>
    <row r="168" spans="1:35" ht="15" customHeight="1" x14ac:dyDescent="0.25">
      <c r="A168" s="621"/>
      <c r="B168" s="622"/>
      <c r="C168" s="622"/>
      <c r="D168" s="621"/>
      <c r="E168" s="623"/>
      <c r="F168" s="622"/>
      <c r="G168" s="621"/>
      <c r="H168" s="621"/>
      <c r="I168" s="621"/>
      <c r="J168" s="621"/>
      <c r="K168" s="621"/>
      <c r="L168" s="621"/>
      <c r="M168" s="622"/>
      <c r="N168" s="624"/>
      <c r="O168" s="624"/>
      <c r="P168" s="624"/>
      <c r="Q168" s="625"/>
      <c r="R168" s="624"/>
      <c r="S168" s="621"/>
      <c r="T168" s="621"/>
      <c r="U168" s="621"/>
      <c r="V168" s="621"/>
      <c r="W168" s="621"/>
      <c r="X168" s="621"/>
      <c r="Y168" s="626"/>
      <c r="Z168" s="621"/>
      <c r="AA168" s="621"/>
      <c r="AB168" s="624"/>
      <c r="AC168" s="627"/>
      <c r="AD168" s="584"/>
      <c r="AE168" s="624"/>
      <c r="AF168" s="627"/>
      <c r="AG168" s="626"/>
      <c r="AH168" s="624"/>
      <c r="AI168" s="621"/>
    </row>
    <row r="169" spans="1:35" ht="15" customHeight="1" x14ac:dyDescent="0.25">
      <c r="A169" s="621"/>
      <c r="B169" s="622"/>
      <c r="C169" s="622"/>
      <c r="D169" s="621"/>
      <c r="E169" s="623"/>
      <c r="F169" s="622"/>
      <c r="G169" s="621"/>
      <c r="H169" s="621"/>
      <c r="I169" s="621"/>
      <c r="J169" s="621"/>
      <c r="K169" s="621"/>
      <c r="L169" s="621"/>
      <c r="M169" s="622"/>
      <c r="N169" s="624"/>
      <c r="O169" s="624"/>
      <c r="P169" s="624"/>
      <c r="Q169" s="625"/>
      <c r="R169" s="624"/>
      <c r="S169" s="621"/>
      <c r="T169" s="621"/>
      <c r="U169" s="621"/>
      <c r="V169" s="621"/>
      <c r="W169" s="621"/>
      <c r="X169" s="621"/>
      <c r="Y169" s="626"/>
      <c r="Z169" s="621"/>
      <c r="AA169" s="621"/>
      <c r="AB169" s="624"/>
      <c r="AC169" s="627"/>
      <c r="AD169" s="584"/>
      <c r="AE169" s="624"/>
      <c r="AF169" s="627"/>
      <c r="AG169" s="626"/>
      <c r="AH169" s="624"/>
      <c r="AI169" s="621"/>
    </row>
    <row r="170" spans="1:35" ht="15" customHeight="1" x14ac:dyDescent="0.25">
      <c r="A170" s="621"/>
      <c r="B170" s="622"/>
      <c r="C170" s="622"/>
      <c r="D170" s="621"/>
      <c r="E170" s="623"/>
      <c r="F170" s="622"/>
      <c r="G170" s="621"/>
      <c r="H170" s="621"/>
      <c r="I170" s="621"/>
      <c r="J170" s="621"/>
      <c r="K170" s="621"/>
      <c r="L170" s="621"/>
      <c r="M170" s="622"/>
      <c r="N170" s="624"/>
      <c r="O170" s="624"/>
      <c r="P170" s="624"/>
      <c r="Q170" s="625"/>
      <c r="R170" s="624"/>
      <c r="S170" s="621"/>
      <c r="T170" s="621"/>
      <c r="U170" s="621"/>
      <c r="V170" s="621"/>
      <c r="W170" s="621"/>
      <c r="X170" s="621"/>
      <c r="Y170" s="626"/>
      <c r="Z170" s="621"/>
      <c r="AA170" s="621"/>
      <c r="AB170" s="624"/>
      <c r="AC170" s="627"/>
      <c r="AD170" s="584"/>
      <c r="AE170" s="624"/>
      <c r="AF170" s="627"/>
      <c r="AG170" s="626"/>
      <c r="AH170" s="624"/>
      <c r="AI170" s="621"/>
    </row>
    <row r="171" spans="1:35" ht="15" customHeight="1" x14ac:dyDescent="0.25">
      <c r="A171" s="621"/>
      <c r="B171" s="622"/>
      <c r="C171" s="622"/>
      <c r="D171" s="621"/>
      <c r="E171" s="623"/>
      <c r="F171" s="622"/>
      <c r="G171" s="621"/>
      <c r="H171" s="621"/>
      <c r="I171" s="621"/>
      <c r="J171" s="621"/>
      <c r="K171" s="621"/>
      <c r="L171" s="621"/>
      <c r="M171" s="622"/>
      <c r="N171" s="624"/>
      <c r="O171" s="624"/>
      <c r="P171" s="624"/>
      <c r="Q171" s="625"/>
      <c r="R171" s="624"/>
      <c r="S171" s="621"/>
      <c r="T171" s="621"/>
      <c r="U171" s="621"/>
      <c r="V171" s="621"/>
      <c r="W171" s="621"/>
      <c r="X171" s="621"/>
      <c r="Y171" s="626"/>
      <c r="Z171" s="621"/>
      <c r="AA171" s="621"/>
      <c r="AB171" s="624"/>
      <c r="AC171" s="627"/>
      <c r="AD171" s="584"/>
      <c r="AE171" s="624"/>
      <c r="AF171" s="627"/>
      <c r="AG171" s="626"/>
      <c r="AH171" s="624"/>
      <c r="AI171" s="621"/>
    </row>
    <row r="172" spans="1:35" ht="15" customHeight="1" x14ac:dyDescent="0.25">
      <c r="A172" s="621"/>
      <c r="B172" s="622"/>
      <c r="C172" s="622"/>
      <c r="D172" s="621"/>
      <c r="E172" s="623"/>
      <c r="F172" s="622"/>
      <c r="G172" s="621"/>
      <c r="H172" s="621"/>
      <c r="I172" s="621"/>
      <c r="J172" s="621"/>
      <c r="K172" s="621"/>
      <c r="L172" s="621"/>
      <c r="M172" s="622"/>
      <c r="N172" s="624"/>
      <c r="O172" s="624"/>
      <c r="P172" s="624"/>
      <c r="Q172" s="625"/>
      <c r="R172" s="624"/>
      <c r="S172" s="621"/>
      <c r="T172" s="621"/>
      <c r="U172" s="621"/>
      <c r="V172" s="621"/>
      <c r="W172" s="621"/>
      <c r="X172" s="621"/>
      <c r="Y172" s="626"/>
      <c r="Z172" s="621"/>
      <c r="AA172" s="621"/>
      <c r="AB172" s="624"/>
      <c r="AC172" s="627"/>
      <c r="AD172" s="584"/>
      <c r="AE172" s="624"/>
      <c r="AF172" s="627"/>
      <c r="AG172" s="626"/>
      <c r="AH172" s="624"/>
      <c r="AI172" s="621"/>
    </row>
    <row r="173" spans="1:35" ht="15" customHeight="1" x14ac:dyDescent="0.25">
      <c r="A173" s="621"/>
      <c r="B173" s="622"/>
      <c r="C173" s="622"/>
      <c r="D173" s="621"/>
      <c r="E173" s="623"/>
      <c r="F173" s="622"/>
      <c r="G173" s="621"/>
      <c r="H173" s="621"/>
      <c r="I173" s="621"/>
      <c r="J173" s="621"/>
      <c r="K173" s="621"/>
      <c r="L173" s="621"/>
      <c r="M173" s="622"/>
      <c r="N173" s="624"/>
      <c r="O173" s="624"/>
      <c r="P173" s="624"/>
      <c r="Q173" s="625"/>
      <c r="R173" s="624"/>
      <c r="S173" s="621"/>
      <c r="T173" s="621"/>
      <c r="U173" s="621"/>
      <c r="V173" s="621"/>
      <c r="W173" s="621"/>
      <c r="X173" s="621"/>
      <c r="Y173" s="626"/>
      <c r="Z173" s="621"/>
      <c r="AA173" s="621"/>
      <c r="AB173" s="624"/>
      <c r="AC173" s="627"/>
      <c r="AD173" s="584"/>
      <c r="AE173" s="624"/>
      <c r="AF173" s="627"/>
      <c r="AG173" s="626"/>
      <c r="AH173" s="624"/>
      <c r="AI173" s="621"/>
    </row>
    <row r="174" spans="1:35" ht="15" customHeight="1" x14ac:dyDescent="0.25">
      <c r="A174" s="621"/>
      <c r="B174" s="622"/>
      <c r="C174" s="622"/>
      <c r="D174" s="621"/>
      <c r="E174" s="623"/>
      <c r="F174" s="622"/>
      <c r="G174" s="621"/>
      <c r="H174" s="621"/>
      <c r="I174" s="621"/>
      <c r="J174" s="621"/>
      <c r="K174" s="621"/>
      <c r="L174" s="621"/>
      <c r="M174" s="622"/>
      <c r="N174" s="624"/>
      <c r="O174" s="624"/>
      <c r="P174" s="624"/>
      <c r="Q174" s="625"/>
      <c r="R174" s="624"/>
      <c r="S174" s="621"/>
      <c r="T174" s="621"/>
      <c r="U174" s="621"/>
      <c r="V174" s="621"/>
      <c r="W174" s="621"/>
      <c r="X174" s="621"/>
      <c r="Y174" s="626"/>
      <c r="Z174" s="621"/>
      <c r="AA174" s="621"/>
      <c r="AB174" s="624"/>
      <c r="AC174" s="627"/>
      <c r="AD174" s="584"/>
      <c r="AE174" s="624"/>
      <c r="AF174" s="627"/>
      <c r="AG174" s="626"/>
      <c r="AH174" s="624"/>
      <c r="AI174" s="621"/>
    </row>
    <row r="175" spans="1:35" ht="15" customHeight="1" x14ac:dyDescent="0.25">
      <c r="A175" s="621"/>
      <c r="B175" s="622"/>
      <c r="C175" s="622"/>
      <c r="D175" s="621"/>
      <c r="E175" s="623"/>
      <c r="F175" s="622"/>
      <c r="G175" s="621"/>
      <c r="H175" s="621"/>
      <c r="I175" s="621"/>
      <c r="J175" s="621"/>
      <c r="K175" s="621"/>
      <c r="L175" s="621"/>
      <c r="M175" s="622"/>
      <c r="N175" s="624"/>
      <c r="O175" s="624"/>
      <c r="P175" s="624"/>
      <c r="Q175" s="625"/>
      <c r="R175" s="624"/>
      <c r="S175" s="621"/>
      <c r="T175" s="621"/>
      <c r="U175" s="621"/>
      <c r="V175" s="621"/>
      <c r="W175" s="621"/>
      <c r="X175" s="621"/>
      <c r="Y175" s="626"/>
      <c r="Z175" s="621"/>
      <c r="AA175" s="621"/>
      <c r="AB175" s="624"/>
      <c r="AC175" s="627"/>
      <c r="AD175" s="584"/>
      <c r="AE175" s="624"/>
      <c r="AF175" s="627"/>
      <c r="AG175" s="626"/>
      <c r="AH175" s="624"/>
      <c r="AI175" s="621"/>
    </row>
    <row r="176" spans="1:35" ht="15" customHeight="1" x14ac:dyDescent="0.25">
      <c r="A176" s="621"/>
      <c r="B176" s="622"/>
      <c r="C176" s="622"/>
      <c r="D176" s="621"/>
      <c r="E176" s="623"/>
      <c r="F176" s="622"/>
      <c r="G176" s="621"/>
      <c r="H176" s="621"/>
      <c r="I176" s="621"/>
      <c r="J176" s="621"/>
      <c r="K176" s="621"/>
      <c r="L176" s="621"/>
      <c r="M176" s="622"/>
      <c r="N176" s="624"/>
      <c r="O176" s="624"/>
      <c r="P176" s="624"/>
      <c r="Q176" s="625"/>
      <c r="R176" s="624"/>
      <c r="S176" s="621"/>
      <c r="T176" s="621"/>
      <c r="U176" s="621"/>
      <c r="V176" s="621"/>
      <c r="W176" s="621"/>
      <c r="X176" s="621"/>
      <c r="Y176" s="626"/>
      <c r="Z176" s="621"/>
      <c r="AA176" s="621"/>
      <c r="AB176" s="624"/>
      <c r="AC176" s="627"/>
      <c r="AD176" s="584"/>
      <c r="AE176" s="624"/>
      <c r="AF176" s="627"/>
      <c r="AG176" s="626"/>
      <c r="AH176" s="624"/>
      <c r="AI176" s="621"/>
    </row>
    <row r="177" spans="1:35" ht="15" customHeight="1" x14ac:dyDescent="0.25">
      <c r="A177" s="621"/>
      <c r="B177" s="622"/>
      <c r="C177" s="622"/>
      <c r="D177" s="621"/>
      <c r="E177" s="623"/>
      <c r="F177" s="622"/>
      <c r="G177" s="621"/>
      <c r="H177" s="621"/>
      <c r="I177" s="621"/>
      <c r="J177" s="621"/>
      <c r="K177" s="621"/>
      <c r="L177" s="621"/>
      <c r="M177" s="622"/>
      <c r="N177" s="624"/>
      <c r="O177" s="624"/>
      <c r="P177" s="624"/>
      <c r="Q177" s="625"/>
      <c r="R177" s="624"/>
      <c r="S177" s="621"/>
      <c r="T177" s="621"/>
      <c r="U177" s="621"/>
      <c r="V177" s="621"/>
      <c r="W177" s="621"/>
      <c r="X177" s="621"/>
      <c r="Y177" s="626"/>
      <c r="Z177" s="621"/>
      <c r="AA177" s="621"/>
      <c r="AB177" s="624"/>
      <c r="AC177" s="627"/>
      <c r="AD177" s="584"/>
      <c r="AE177" s="624"/>
      <c r="AF177" s="627"/>
      <c r="AG177" s="626"/>
      <c r="AH177" s="624"/>
      <c r="AI177" s="621"/>
    </row>
    <row r="178" spans="1:35" ht="15" customHeight="1" x14ac:dyDescent="0.25">
      <c r="A178" s="621"/>
      <c r="B178" s="622"/>
      <c r="C178" s="622"/>
      <c r="D178" s="621"/>
      <c r="E178" s="623"/>
      <c r="F178" s="622"/>
      <c r="G178" s="621"/>
      <c r="H178" s="621"/>
      <c r="I178" s="621"/>
      <c r="J178" s="621"/>
      <c r="K178" s="621"/>
      <c r="L178" s="621"/>
      <c r="M178" s="622"/>
      <c r="N178" s="624"/>
      <c r="O178" s="624"/>
      <c r="P178" s="624"/>
      <c r="Q178" s="625"/>
      <c r="R178" s="624"/>
      <c r="S178" s="621"/>
      <c r="T178" s="621"/>
      <c r="U178" s="621"/>
      <c r="V178" s="621"/>
      <c r="W178" s="621"/>
      <c r="X178" s="621"/>
      <c r="Y178" s="626"/>
      <c r="Z178" s="621"/>
      <c r="AA178" s="621"/>
      <c r="AB178" s="624"/>
      <c r="AC178" s="627"/>
      <c r="AD178" s="584"/>
      <c r="AE178" s="624"/>
      <c r="AF178" s="627"/>
      <c r="AG178" s="626"/>
      <c r="AH178" s="624"/>
      <c r="AI178" s="621"/>
    </row>
    <row r="179" spans="1:35" ht="15" customHeight="1" x14ac:dyDescent="0.25">
      <c r="A179" s="621"/>
      <c r="B179" s="622"/>
      <c r="C179" s="622"/>
      <c r="D179" s="621"/>
      <c r="E179" s="623"/>
      <c r="F179" s="622"/>
      <c r="G179" s="621"/>
      <c r="H179" s="621"/>
      <c r="I179" s="621"/>
      <c r="J179" s="621"/>
      <c r="K179" s="621"/>
      <c r="L179" s="621"/>
      <c r="M179" s="622"/>
      <c r="N179" s="624"/>
      <c r="O179" s="624"/>
      <c r="P179" s="624"/>
      <c r="Q179" s="625"/>
      <c r="R179" s="624"/>
      <c r="S179" s="621"/>
      <c r="T179" s="621"/>
      <c r="U179" s="621"/>
      <c r="V179" s="621"/>
      <c r="W179" s="621"/>
      <c r="X179" s="621"/>
      <c r="Y179" s="626"/>
      <c r="Z179" s="621"/>
      <c r="AA179" s="621"/>
      <c r="AB179" s="624"/>
      <c r="AC179" s="627"/>
      <c r="AD179" s="584"/>
      <c r="AE179" s="624"/>
      <c r="AF179" s="627"/>
      <c r="AG179" s="626"/>
      <c r="AH179" s="624"/>
      <c r="AI179" s="621"/>
    </row>
    <row r="180" spans="1:35" ht="15" customHeight="1" x14ac:dyDescent="0.25">
      <c r="A180" s="621"/>
      <c r="B180" s="622"/>
      <c r="C180" s="622"/>
      <c r="D180" s="621"/>
      <c r="E180" s="623"/>
      <c r="F180" s="622"/>
      <c r="G180" s="621"/>
      <c r="H180" s="621"/>
      <c r="I180" s="621"/>
      <c r="J180" s="621"/>
      <c r="K180" s="621"/>
      <c r="L180" s="621"/>
      <c r="M180" s="622"/>
      <c r="N180" s="624"/>
      <c r="O180" s="624"/>
      <c r="P180" s="624"/>
      <c r="Q180" s="625"/>
      <c r="R180" s="624"/>
      <c r="S180" s="621"/>
      <c r="T180" s="621"/>
      <c r="U180" s="621"/>
      <c r="V180" s="621"/>
      <c r="W180" s="621"/>
      <c r="X180" s="621"/>
      <c r="Y180" s="626"/>
      <c r="Z180" s="621"/>
      <c r="AA180" s="621"/>
      <c r="AB180" s="624"/>
      <c r="AC180" s="627"/>
      <c r="AD180" s="584"/>
      <c r="AE180" s="624"/>
      <c r="AF180" s="627"/>
      <c r="AG180" s="626"/>
      <c r="AH180" s="624"/>
      <c r="AI180" s="621"/>
    </row>
    <row r="181" spans="1:35" ht="15" customHeight="1" x14ac:dyDescent="0.25">
      <c r="A181" s="621"/>
      <c r="B181" s="622"/>
      <c r="C181" s="622"/>
      <c r="D181" s="621"/>
      <c r="E181" s="623"/>
      <c r="F181" s="622"/>
      <c r="G181" s="621"/>
      <c r="H181" s="621"/>
      <c r="I181" s="621"/>
      <c r="J181" s="621"/>
      <c r="K181" s="621"/>
      <c r="L181" s="621"/>
      <c r="M181" s="622"/>
      <c r="N181" s="624"/>
      <c r="O181" s="624"/>
      <c r="P181" s="624"/>
      <c r="Q181" s="625"/>
      <c r="R181" s="624"/>
      <c r="S181" s="621"/>
      <c r="T181" s="621"/>
      <c r="U181" s="621"/>
      <c r="V181" s="621"/>
      <c r="W181" s="621"/>
      <c r="X181" s="621"/>
      <c r="Y181" s="626"/>
      <c r="Z181" s="621"/>
      <c r="AA181" s="621"/>
      <c r="AB181" s="624"/>
      <c r="AC181" s="627"/>
      <c r="AD181" s="584"/>
      <c r="AE181" s="624"/>
      <c r="AF181" s="627"/>
      <c r="AG181" s="626"/>
      <c r="AH181" s="624"/>
      <c r="AI181" s="621"/>
    </row>
    <row r="182" spans="1:35" ht="15" customHeight="1" x14ac:dyDescent="0.25">
      <c r="A182" s="621"/>
      <c r="B182" s="622"/>
      <c r="C182" s="622"/>
      <c r="D182" s="621"/>
      <c r="E182" s="623"/>
      <c r="F182" s="622"/>
      <c r="G182" s="621"/>
      <c r="H182" s="621"/>
      <c r="I182" s="621"/>
      <c r="J182" s="621"/>
      <c r="K182" s="621"/>
      <c r="L182" s="621"/>
      <c r="M182" s="622"/>
      <c r="N182" s="624"/>
      <c r="O182" s="624"/>
      <c r="P182" s="624"/>
      <c r="Q182" s="625"/>
      <c r="R182" s="624"/>
      <c r="S182" s="621"/>
      <c r="T182" s="621"/>
      <c r="U182" s="621"/>
      <c r="V182" s="621"/>
      <c r="W182" s="621"/>
      <c r="X182" s="621"/>
      <c r="Y182" s="626"/>
      <c r="Z182" s="621"/>
      <c r="AA182" s="621"/>
      <c r="AB182" s="624"/>
      <c r="AC182" s="627"/>
      <c r="AD182" s="584"/>
      <c r="AE182" s="624"/>
      <c r="AF182" s="627"/>
      <c r="AG182" s="626"/>
      <c r="AH182" s="624"/>
      <c r="AI182" s="621"/>
    </row>
    <row r="183" spans="1:35" ht="15" customHeight="1" x14ac:dyDescent="0.25">
      <c r="A183" s="621"/>
      <c r="B183" s="622"/>
      <c r="C183" s="622"/>
      <c r="D183" s="621"/>
      <c r="E183" s="623"/>
      <c r="F183" s="622"/>
      <c r="G183" s="621"/>
      <c r="H183" s="621"/>
      <c r="I183" s="621"/>
      <c r="J183" s="621"/>
      <c r="K183" s="621"/>
      <c r="L183" s="621"/>
      <c r="M183" s="622"/>
      <c r="N183" s="624"/>
      <c r="O183" s="624"/>
      <c r="P183" s="624"/>
      <c r="Q183" s="625"/>
      <c r="R183" s="624"/>
      <c r="S183" s="621"/>
      <c r="T183" s="621"/>
      <c r="U183" s="621"/>
      <c r="V183" s="621"/>
      <c r="W183" s="621"/>
      <c r="X183" s="621"/>
      <c r="Y183" s="626"/>
      <c r="Z183" s="621"/>
      <c r="AA183" s="621"/>
      <c r="AB183" s="624"/>
      <c r="AC183" s="627"/>
      <c r="AD183" s="584"/>
      <c r="AE183" s="624"/>
      <c r="AF183" s="627"/>
      <c r="AG183" s="626"/>
      <c r="AH183" s="624"/>
      <c r="AI183" s="621"/>
    </row>
    <row r="184" spans="1:35" ht="15" customHeight="1" x14ac:dyDescent="0.25">
      <c r="A184" s="621"/>
      <c r="B184" s="622"/>
      <c r="C184" s="622"/>
      <c r="D184" s="621"/>
      <c r="E184" s="623"/>
      <c r="F184" s="622"/>
      <c r="G184" s="621"/>
      <c r="H184" s="621"/>
      <c r="I184" s="621"/>
      <c r="J184" s="621"/>
      <c r="K184" s="621"/>
      <c r="L184" s="621"/>
      <c r="M184" s="622"/>
      <c r="N184" s="624"/>
      <c r="O184" s="624"/>
      <c r="P184" s="624"/>
      <c r="Q184" s="625"/>
      <c r="R184" s="624"/>
      <c r="S184" s="621"/>
      <c r="T184" s="621"/>
      <c r="U184" s="621"/>
      <c r="V184" s="621"/>
      <c r="W184" s="621"/>
      <c r="X184" s="621"/>
      <c r="Y184" s="626"/>
      <c r="Z184" s="621"/>
      <c r="AA184" s="621"/>
      <c r="AB184" s="624"/>
      <c r="AC184" s="627"/>
      <c r="AD184" s="584"/>
      <c r="AE184" s="624"/>
      <c r="AF184" s="627"/>
      <c r="AG184" s="626"/>
      <c r="AH184" s="624"/>
      <c r="AI184" s="621"/>
    </row>
    <row r="185" spans="1:35" ht="15" customHeight="1" x14ac:dyDescent="0.25">
      <c r="A185" s="621"/>
      <c r="B185" s="622"/>
      <c r="C185" s="622"/>
      <c r="D185" s="621"/>
      <c r="E185" s="623"/>
      <c r="F185" s="622"/>
      <c r="G185" s="621"/>
      <c r="H185" s="621"/>
      <c r="I185" s="621"/>
      <c r="J185" s="621"/>
      <c r="K185" s="621"/>
      <c r="L185" s="621"/>
      <c r="M185" s="622"/>
      <c r="N185" s="624"/>
      <c r="O185" s="624"/>
      <c r="P185" s="624"/>
      <c r="Q185" s="625"/>
      <c r="R185" s="624"/>
      <c r="S185" s="621"/>
      <c r="T185" s="621"/>
      <c r="U185" s="621"/>
      <c r="V185" s="621"/>
      <c r="W185" s="621"/>
      <c r="X185" s="621"/>
      <c r="Y185" s="626"/>
      <c r="Z185" s="621"/>
      <c r="AA185" s="621"/>
      <c r="AB185" s="624"/>
      <c r="AC185" s="627"/>
      <c r="AD185" s="584"/>
      <c r="AE185" s="624"/>
      <c r="AF185" s="627"/>
      <c r="AG185" s="626"/>
      <c r="AH185" s="624"/>
      <c r="AI185" s="621"/>
    </row>
    <row r="186" spans="1:35" ht="15" customHeight="1" x14ac:dyDescent="0.25">
      <c r="A186" s="621"/>
      <c r="B186" s="622"/>
      <c r="C186" s="622"/>
      <c r="D186" s="621"/>
      <c r="E186" s="623"/>
      <c r="F186" s="622"/>
      <c r="G186" s="621"/>
      <c r="H186" s="621"/>
      <c r="I186" s="621"/>
      <c r="J186" s="621"/>
      <c r="K186" s="621"/>
      <c r="L186" s="621"/>
      <c r="M186" s="622"/>
      <c r="N186" s="624"/>
      <c r="O186" s="624"/>
      <c r="P186" s="624"/>
      <c r="Q186" s="625"/>
      <c r="R186" s="624"/>
      <c r="S186" s="621"/>
      <c r="T186" s="621"/>
      <c r="U186" s="621"/>
      <c r="V186" s="621"/>
      <c r="W186" s="621"/>
      <c r="X186" s="621"/>
      <c r="Y186" s="626"/>
      <c r="Z186" s="621"/>
      <c r="AA186" s="621"/>
      <c r="AB186" s="624"/>
      <c r="AC186" s="627"/>
      <c r="AD186" s="584"/>
      <c r="AE186" s="624"/>
      <c r="AF186" s="627"/>
      <c r="AG186" s="626"/>
      <c r="AH186" s="624"/>
      <c r="AI186" s="621"/>
    </row>
    <row r="187" spans="1:35" ht="15" customHeight="1" x14ac:dyDescent="0.25">
      <c r="A187" s="621"/>
      <c r="B187" s="622"/>
      <c r="C187" s="622"/>
      <c r="D187" s="621"/>
      <c r="E187" s="623"/>
      <c r="F187" s="622"/>
      <c r="G187" s="621"/>
      <c r="H187" s="621"/>
      <c r="I187" s="621"/>
      <c r="J187" s="621"/>
      <c r="K187" s="621"/>
      <c r="L187" s="621"/>
      <c r="M187" s="622"/>
      <c r="N187" s="624"/>
      <c r="O187" s="624"/>
      <c r="P187" s="624"/>
      <c r="Q187" s="625"/>
      <c r="R187" s="624"/>
      <c r="S187" s="621"/>
      <c r="T187" s="621"/>
      <c r="U187" s="621"/>
      <c r="V187" s="621"/>
      <c r="W187" s="621"/>
      <c r="X187" s="621"/>
      <c r="Y187" s="626"/>
      <c r="Z187" s="621"/>
      <c r="AA187" s="621"/>
      <c r="AB187" s="624"/>
      <c r="AC187" s="627"/>
      <c r="AD187" s="584"/>
      <c r="AE187" s="624"/>
      <c r="AF187" s="627"/>
      <c r="AG187" s="626"/>
      <c r="AH187" s="624"/>
      <c r="AI187" s="621"/>
    </row>
    <row r="188" spans="1:35" ht="15" customHeight="1" x14ac:dyDescent="0.25">
      <c r="A188" s="621"/>
      <c r="B188" s="622"/>
      <c r="C188" s="622"/>
      <c r="D188" s="621"/>
      <c r="E188" s="623"/>
      <c r="F188" s="622"/>
      <c r="G188" s="621"/>
      <c r="H188" s="621"/>
      <c r="I188" s="621"/>
      <c r="J188" s="621"/>
      <c r="K188" s="621"/>
      <c r="L188" s="621"/>
      <c r="M188" s="622"/>
      <c r="N188" s="624"/>
      <c r="O188" s="624"/>
      <c r="P188" s="624"/>
      <c r="Q188" s="625"/>
      <c r="R188" s="624"/>
      <c r="S188" s="621"/>
      <c r="T188" s="621"/>
      <c r="U188" s="621"/>
      <c r="V188" s="621"/>
      <c r="W188" s="621"/>
      <c r="X188" s="621"/>
      <c r="Y188" s="626"/>
      <c r="Z188" s="621"/>
      <c r="AA188" s="621"/>
      <c r="AB188" s="624"/>
      <c r="AC188" s="627"/>
      <c r="AD188" s="584"/>
      <c r="AE188" s="624"/>
      <c r="AF188" s="627"/>
      <c r="AG188" s="626"/>
      <c r="AH188" s="624"/>
      <c r="AI188" s="621"/>
    </row>
    <row r="189" spans="1:35" ht="15" customHeight="1" x14ac:dyDescent="0.25">
      <c r="A189" s="621"/>
      <c r="B189" s="622"/>
      <c r="C189" s="622"/>
      <c r="D189" s="621"/>
      <c r="E189" s="623"/>
      <c r="F189" s="622"/>
      <c r="G189" s="621"/>
      <c r="H189" s="621"/>
      <c r="I189" s="621"/>
      <c r="J189" s="621"/>
      <c r="K189" s="621"/>
      <c r="L189" s="621"/>
      <c r="M189" s="622"/>
      <c r="N189" s="624"/>
      <c r="O189" s="624"/>
      <c r="P189" s="624"/>
      <c r="Q189" s="625"/>
      <c r="R189" s="624"/>
      <c r="S189" s="621"/>
      <c r="T189" s="621"/>
      <c r="U189" s="621"/>
      <c r="V189" s="621"/>
      <c r="W189" s="621"/>
      <c r="X189" s="621"/>
      <c r="Y189" s="626"/>
      <c r="Z189" s="621"/>
      <c r="AA189" s="621"/>
      <c r="AB189" s="624"/>
      <c r="AC189" s="627"/>
      <c r="AD189" s="584"/>
      <c r="AE189" s="624"/>
      <c r="AF189" s="627"/>
      <c r="AG189" s="626"/>
      <c r="AH189" s="624"/>
      <c r="AI189" s="621"/>
    </row>
    <row r="190" spans="1:35" ht="15" customHeight="1" x14ac:dyDescent="0.25">
      <c r="A190" s="621"/>
      <c r="B190" s="622"/>
      <c r="C190" s="622"/>
      <c r="D190" s="621"/>
      <c r="E190" s="623"/>
      <c r="F190" s="622"/>
      <c r="G190" s="621"/>
      <c r="H190" s="621"/>
      <c r="I190" s="621"/>
      <c r="J190" s="621"/>
      <c r="K190" s="621"/>
      <c r="L190" s="621"/>
      <c r="M190" s="622"/>
      <c r="N190" s="624"/>
      <c r="O190" s="624"/>
      <c r="P190" s="624"/>
      <c r="Q190" s="625"/>
      <c r="R190" s="624"/>
      <c r="S190" s="621"/>
      <c r="T190" s="621"/>
      <c r="U190" s="621"/>
      <c r="V190" s="621"/>
      <c r="W190" s="621"/>
      <c r="X190" s="621"/>
      <c r="Y190" s="626"/>
      <c r="Z190" s="621"/>
      <c r="AA190" s="621"/>
      <c r="AB190" s="624"/>
      <c r="AC190" s="627"/>
      <c r="AD190" s="584"/>
      <c r="AE190" s="624"/>
      <c r="AF190" s="627"/>
      <c r="AG190" s="626"/>
      <c r="AH190" s="624"/>
      <c r="AI190" s="621"/>
    </row>
    <row r="191" spans="1:35" ht="15" customHeight="1" x14ac:dyDescent="0.25">
      <c r="A191" s="621"/>
      <c r="B191" s="622"/>
      <c r="C191" s="622"/>
      <c r="D191" s="621"/>
      <c r="E191" s="623"/>
      <c r="F191" s="622"/>
      <c r="G191" s="621"/>
      <c r="H191" s="621"/>
      <c r="I191" s="621"/>
      <c r="J191" s="621"/>
      <c r="K191" s="621"/>
      <c r="L191" s="621"/>
      <c r="M191" s="622"/>
      <c r="N191" s="624"/>
      <c r="O191" s="624"/>
      <c r="P191" s="624"/>
      <c r="Q191" s="625"/>
      <c r="R191" s="624"/>
      <c r="S191" s="621"/>
      <c r="T191" s="621"/>
      <c r="U191" s="621"/>
      <c r="V191" s="621"/>
      <c r="W191" s="621"/>
      <c r="X191" s="621"/>
      <c r="Y191" s="626"/>
      <c r="Z191" s="621"/>
      <c r="AA191" s="621"/>
      <c r="AB191" s="624"/>
      <c r="AC191" s="627"/>
      <c r="AD191" s="584"/>
      <c r="AE191" s="624"/>
      <c r="AF191" s="627"/>
      <c r="AG191" s="626"/>
      <c r="AH191" s="624"/>
      <c r="AI191" s="621"/>
    </row>
    <row r="192" spans="1:35" ht="15" customHeight="1" x14ac:dyDescent="0.25">
      <c r="A192" s="621"/>
      <c r="B192" s="622"/>
      <c r="C192" s="622"/>
      <c r="D192" s="621"/>
      <c r="E192" s="623"/>
      <c r="F192" s="622"/>
      <c r="G192" s="621"/>
      <c r="H192" s="621"/>
      <c r="I192" s="621"/>
      <c r="J192" s="621"/>
      <c r="K192" s="621"/>
      <c r="L192" s="621"/>
      <c r="M192" s="622"/>
      <c r="N192" s="624"/>
      <c r="O192" s="624"/>
      <c r="P192" s="624"/>
      <c r="Q192" s="625"/>
      <c r="R192" s="624"/>
      <c r="S192" s="621"/>
      <c r="T192" s="621"/>
      <c r="U192" s="621"/>
      <c r="V192" s="621"/>
      <c r="W192" s="621"/>
      <c r="X192" s="621"/>
      <c r="Y192" s="626"/>
      <c r="Z192" s="621"/>
      <c r="AA192" s="621"/>
      <c r="AB192" s="624"/>
      <c r="AC192" s="627"/>
      <c r="AD192" s="584"/>
      <c r="AE192" s="624"/>
      <c r="AF192" s="627"/>
      <c r="AG192" s="626"/>
      <c r="AH192" s="624"/>
      <c r="AI192" s="621"/>
    </row>
    <row r="193" spans="1:35" ht="15" customHeight="1" x14ac:dyDescent="0.25">
      <c r="A193" s="621"/>
      <c r="B193" s="622"/>
      <c r="C193" s="622"/>
      <c r="D193" s="621"/>
      <c r="E193" s="623"/>
      <c r="F193" s="622"/>
      <c r="G193" s="621"/>
      <c r="H193" s="621"/>
      <c r="I193" s="621"/>
      <c r="J193" s="621"/>
      <c r="K193" s="621"/>
      <c r="L193" s="621"/>
      <c r="M193" s="622"/>
      <c r="N193" s="624"/>
      <c r="O193" s="624"/>
      <c r="P193" s="624"/>
      <c r="Q193" s="625"/>
      <c r="R193" s="624"/>
      <c r="S193" s="621"/>
      <c r="T193" s="621"/>
      <c r="U193" s="621"/>
      <c r="V193" s="621"/>
      <c r="W193" s="621"/>
      <c r="X193" s="621"/>
      <c r="Y193" s="626"/>
      <c r="Z193" s="621"/>
      <c r="AA193" s="621"/>
      <c r="AB193" s="624"/>
      <c r="AC193" s="627"/>
      <c r="AD193" s="584"/>
      <c r="AE193" s="624"/>
      <c r="AF193" s="627"/>
      <c r="AG193" s="626"/>
      <c r="AH193" s="624"/>
      <c r="AI193" s="621"/>
    </row>
    <row r="194" spans="1:35" ht="15" customHeight="1" x14ac:dyDescent="0.25">
      <c r="A194" s="621"/>
      <c r="B194" s="622"/>
      <c r="C194" s="622"/>
      <c r="D194" s="621"/>
      <c r="E194" s="623"/>
      <c r="F194" s="622"/>
      <c r="G194" s="621"/>
      <c r="H194" s="621"/>
      <c r="I194" s="621"/>
      <c r="J194" s="621"/>
      <c r="K194" s="621"/>
      <c r="L194" s="621"/>
      <c r="M194" s="622"/>
      <c r="N194" s="624"/>
      <c r="O194" s="624"/>
      <c r="P194" s="624"/>
      <c r="Q194" s="625"/>
      <c r="R194" s="624"/>
      <c r="S194" s="621"/>
      <c r="T194" s="621"/>
      <c r="U194" s="621"/>
      <c r="V194" s="621"/>
      <c r="W194" s="621"/>
      <c r="X194" s="621"/>
      <c r="Y194" s="626"/>
      <c r="Z194" s="621"/>
      <c r="AA194" s="621"/>
      <c r="AB194" s="624"/>
      <c r="AC194" s="627"/>
      <c r="AD194" s="584"/>
      <c r="AE194" s="624"/>
      <c r="AF194" s="627"/>
      <c r="AG194" s="626"/>
      <c r="AH194" s="624"/>
      <c r="AI194" s="621"/>
    </row>
    <row r="195" spans="1:35" ht="15" customHeight="1" x14ac:dyDescent="0.25">
      <c r="A195" s="621"/>
      <c r="B195" s="622"/>
      <c r="C195" s="622"/>
      <c r="D195" s="621"/>
      <c r="E195" s="623"/>
      <c r="F195" s="622"/>
      <c r="G195" s="621"/>
      <c r="H195" s="621"/>
      <c r="I195" s="621"/>
      <c r="J195" s="621"/>
      <c r="K195" s="621"/>
      <c r="L195" s="621"/>
      <c r="M195" s="622"/>
      <c r="N195" s="624"/>
      <c r="O195" s="624"/>
      <c r="P195" s="624"/>
      <c r="Q195" s="625"/>
      <c r="R195" s="624"/>
      <c r="S195" s="621"/>
      <c r="T195" s="621"/>
      <c r="U195" s="621"/>
      <c r="V195" s="621"/>
      <c r="W195" s="621"/>
      <c r="X195" s="621"/>
      <c r="Y195" s="626"/>
      <c r="Z195" s="621"/>
      <c r="AA195" s="621"/>
      <c r="AB195" s="624"/>
      <c r="AC195" s="627"/>
      <c r="AD195" s="584"/>
      <c r="AE195" s="624"/>
      <c r="AF195" s="627"/>
      <c r="AG195" s="626"/>
      <c r="AH195" s="624"/>
      <c r="AI195" s="621"/>
    </row>
    <row r="196" spans="1:35" ht="15" customHeight="1" x14ac:dyDescent="0.25">
      <c r="A196" s="621"/>
      <c r="B196" s="622"/>
      <c r="C196" s="622"/>
      <c r="D196" s="621"/>
      <c r="E196" s="623"/>
      <c r="F196" s="622"/>
      <c r="G196" s="621"/>
      <c r="H196" s="621"/>
      <c r="I196" s="621"/>
      <c r="J196" s="621"/>
      <c r="K196" s="621"/>
      <c r="L196" s="621"/>
      <c r="M196" s="622"/>
      <c r="N196" s="624"/>
      <c r="O196" s="624"/>
      <c r="P196" s="624"/>
      <c r="Q196" s="625"/>
      <c r="R196" s="624"/>
      <c r="S196" s="621"/>
      <c r="T196" s="621"/>
      <c r="U196" s="621"/>
      <c r="V196" s="621"/>
      <c r="W196" s="621"/>
      <c r="X196" s="621"/>
      <c r="Y196" s="626"/>
      <c r="Z196" s="621"/>
      <c r="AA196" s="621"/>
      <c r="AB196" s="624"/>
      <c r="AC196" s="627"/>
      <c r="AD196" s="584"/>
      <c r="AE196" s="624"/>
      <c r="AF196" s="627"/>
      <c r="AG196" s="626"/>
      <c r="AH196" s="624"/>
      <c r="AI196" s="621"/>
    </row>
    <row r="197" spans="1:35" ht="15" customHeight="1" x14ac:dyDescent="0.25">
      <c r="A197" s="621"/>
      <c r="B197" s="622"/>
      <c r="C197" s="622"/>
      <c r="D197" s="621"/>
      <c r="E197" s="623"/>
      <c r="F197" s="622"/>
      <c r="G197" s="621"/>
      <c r="H197" s="621"/>
      <c r="I197" s="621"/>
      <c r="J197" s="621"/>
      <c r="K197" s="621"/>
      <c r="L197" s="621"/>
      <c r="M197" s="622"/>
      <c r="N197" s="624"/>
      <c r="O197" s="624"/>
      <c r="P197" s="624"/>
      <c r="Q197" s="625"/>
      <c r="R197" s="624"/>
      <c r="S197" s="621"/>
      <c r="T197" s="621"/>
      <c r="U197" s="621"/>
      <c r="V197" s="621"/>
      <c r="W197" s="621"/>
      <c r="X197" s="621"/>
      <c r="Y197" s="626"/>
      <c r="Z197" s="621"/>
      <c r="AA197" s="621"/>
      <c r="AB197" s="624"/>
      <c r="AC197" s="627"/>
      <c r="AD197" s="584"/>
      <c r="AE197" s="624"/>
      <c r="AF197" s="627"/>
      <c r="AG197" s="626"/>
      <c r="AH197" s="624"/>
      <c r="AI197" s="621"/>
    </row>
    <row r="198" spans="1:35" ht="15" customHeight="1" x14ac:dyDescent="0.25">
      <c r="A198" s="621"/>
      <c r="B198" s="622"/>
      <c r="C198" s="622"/>
      <c r="D198" s="621"/>
      <c r="E198" s="623"/>
      <c r="F198" s="622"/>
      <c r="G198" s="621"/>
      <c r="H198" s="621"/>
      <c r="I198" s="621"/>
      <c r="J198" s="621"/>
      <c r="K198" s="621"/>
      <c r="L198" s="621"/>
      <c r="M198" s="622"/>
      <c r="N198" s="624"/>
      <c r="O198" s="624"/>
      <c r="P198" s="624"/>
      <c r="Q198" s="625"/>
      <c r="R198" s="624"/>
      <c r="S198" s="621"/>
      <c r="T198" s="621"/>
      <c r="U198" s="621"/>
      <c r="V198" s="621"/>
      <c r="W198" s="621"/>
      <c r="X198" s="621"/>
      <c r="Y198" s="626"/>
      <c r="Z198" s="621"/>
      <c r="AA198" s="621"/>
      <c r="AB198" s="624"/>
      <c r="AC198" s="627"/>
      <c r="AD198" s="584"/>
      <c r="AE198" s="624"/>
      <c r="AF198" s="627"/>
      <c r="AG198" s="626"/>
      <c r="AH198" s="624"/>
      <c r="AI198" s="621"/>
    </row>
    <row r="199" spans="1:35" ht="15" customHeight="1" x14ac:dyDescent="0.25">
      <c r="A199" s="621"/>
      <c r="B199" s="622"/>
      <c r="C199" s="622"/>
      <c r="D199" s="621"/>
      <c r="E199" s="623"/>
      <c r="F199" s="622"/>
      <c r="G199" s="621"/>
      <c r="H199" s="621"/>
      <c r="I199" s="621"/>
      <c r="J199" s="621"/>
      <c r="K199" s="621"/>
      <c r="L199" s="621"/>
      <c r="M199" s="622"/>
      <c r="N199" s="624"/>
      <c r="O199" s="624"/>
      <c r="P199" s="624"/>
      <c r="Q199" s="625"/>
      <c r="R199" s="624"/>
      <c r="S199" s="621"/>
      <c r="T199" s="621"/>
      <c r="U199" s="621"/>
      <c r="V199" s="621"/>
      <c r="W199" s="621"/>
      <c r="X199" s="621"/>
      <c r="Y199" s="626"/>
      <c r="Z199" s="621"/>
      <c r="AA199" s="621"/>
      <c r="AB199" s="624"/>
      <c r="AC199" s="627"/>
      <c r="AD199" s="584"/>
      <c r="AE199" s="624"/>
      <c r="AF199" s="627"/>
      <c r="AG199" s="626"/>
      <c r="AH199" s="624"/>
      <c r="AI199" s="621"/>
    </row>
    <row r="200" spans="1:35" ht="15" customHeight="1" x14ac:dyDescent="0.25">
      <c r="A200" s="621"/>
      <c r="B200" s="622"/>
      <c r="C200" s="622"/>
      <c r="D200" s="621"/>
      <c r="E200" s="623"/>
      <c r="F200" s="622"/>
      <c r="G200" s="621"/>
      <c r="H200" s="621"/>
      <c r="I200" s="621"/>
      <c r="J200" s="621"/>
      <c r="K200" s="621"/>
      <c r="L200" s="621"/>
      <c r="M200" s="622"/>
      <c r="N200" s="624"/>
      <c r="O200" s="624"/>
      <c r="P200" s="624"/>
      <c r="Q200" s="625"/>
      <c r="R200" s="624"/>
      <c r="S200" s="621"/>
      <c r="T200" s="621"/>
      <c r="U200" s="621"/>
      <c r="V200" s="621"/>
      <c r="W200" s="621"/>
      <c r="X200" s="621"/>
      <c r="Y200" s="626"/>
      <c r="Z200" s="621"/>
      <c r="AA200" s="621"/>
      <c r="AB200" s="624"/>
      <c r="AC200" s="627"/>
      <c r="AD200" s="584"/>
      <c r="AE200" s="624"/>
      <c r="AF200" s="627"/>
      <c r="AG200" s="626"/>
      <c r="AH200" s="624"/>
      <c r="AI200" s="621"/>
    </row>
    <row r="201" spans="1:35" ht="15" customHeight="1" x14ac:dyDescent="0.25">
      <c r="A201" s="621"/>
      <c r="B201" s="622"/>
      <c r="C201" s="622"/>
      <c r="D201" s="621"/>
      <c r="E201" s="623"/>
      <c r="F201" s="622"/>
      <c r="G201" s="621"/>
      <c r="H201" s="621"/>
      <c r="I201" s="621"/>
      <c r="J201" s="621"/>
      <c r="K201" s="621"/>
      <c r="L201" s="621"/>
      <c r="M201" s="622"/>
      <c r="N201" s="624"/>
      <c r="O201" s="624"/>
      <c r="P201" s="624"/>
      <c r="Q201" s="625"/>
      <c r="R201" s="624"/>
      <c r="S201" s="621"/>
      <c r="T201" s="621"/>
      <c r="U201" s="621"/>
      <c r="V201" s="621"/>
      <c r="W201" s="621"/>
      <c r="X201" s="621"/>
      <c r="Y201" s="626"/>
      <c r="Z201" s="621"/>
      <c r="AA201" s="621"/>
      <c r="AB201" s="624"/>
      <c r="AC201" s="627"/>
      <c r="AD201" s="584"/>
      <c r="AE201" s="624"/>
      <c r="AF201" s="627"/>
      <c r="AG201" s="626"/>
      <c r="AH201" s="624"/>
      <c r="AI201" s="621"/>
    </row>
    <row r="202" spans="1:35" ht="15" customHeight="1" x14ac:dyDescent="0.25">
      <c r="A202" s="621"/>
      <c r="B202" s="622"/>
      <c r="C202" s="622"/>
      <c r="D202" s="621"/>
      <c r="E202" s="623"/>
      <c r="F202" s="622"/>
      <c r="G202" s="621"/>
      <c r="H202" s="621"/>
      <c r="I202" s="621"/>
      <c r="J202" s="621"/>
      <c r="K202" s="621"/>
      <c r="L202" s="621"/>
      <c r="M202" s="622"/>
      <c r="N202" s="624"/>
      <c r="O202" s="624"/>
      <c r="P202" s="624"/>
      <c r="Q202" s="625"/>
      <c r="R202" s="624"/>
      <c r="S202" s="621"/>
      <c r="T202" s="621"/>
      <c r="U202" s="621"/>
      <c r="V202" s="621"/>
      <c r="W202" s="621"/>
      <c r="X202" s="621"/>
      <c r="Y202" s="626"/>
      <c r="Z202" s="621"/>
      <c r="AA202" s="621"/>
      <c r="AB202" s="624"/>
      <c r="AC202" s="627"/>
      <c r="AD202" s="584"/>
      <c r="AE202" s="624"/>
      <c r="AF202" s="627"/>
      <c r="AG202" s="626"/>
      <c r="AH202" s="624"/>
      <c r="AI202" s="621"/>
    </row>
    <row r="203" spans="1:35" ht="15" customHeight="1" x14ac:dyDescent="0.25">
      <c r="A203" s="621"/>
      <c r="B203" s="622"/>
      <c r="C203" s="622"/>
      <c r="D203" s="621"/>
      <c r="E203" s="623"/>
      <c r="F203" s="622"/>
      <c r="G203" s="621"/>
      <c r="H203" s="621"/>
      <c r="I203" s="621"/>
      <c r="J203" s="621"/>
      <c r="K203" s="621"/>
      <c r="L203" s="621"/>
      <c r="M203" s="622"/>
      <c r="N203" s="624"/>
      <c r="O203" s="624"/>
      <c r="P203" s="624"/>
      <c r="Q203" s="625"/>
      <c r="R203" s="624"/>
      <c r="S203" s="621"/>
      <c r="T203" s="621"/>
      <c r="U203" s="621"/>
      <c r="V203" s="621"/>
      <c r="W203" s="621"/>
      <c r="X203" s="621"/>
      <c r="Y203" s="626"/>
      <c r="Z203" s="621"/>
      <c r="AA203" s="621"/>
      <c r="AB203" s="624"/>
      <c r="AC203" s="627"/>
      <c r="AD203" s="584"/>
      <c r="AE203" s="624"/>
      <c r="AF203" s="627"/>
      <c r="AG203" s="626"/>
      <c r="AH203" s="624"/>
      <c r="AI203" s="621"/>
    </row>
    <row r="204" spans="1:35" ht="15" customHeight="1" x14ac:dyDescent="0.25">
      <c r="A204" s="621"/>
      <c r="B204" s="622"/>
      <c r="C204" s="622"/>
      <c r="D204" s="621"/>
      <c r="E204" s="623"/>
      <c r="F204" s="622"/>
      <c r="G204" s="621"/>
      <c r="H204" s="621"/>
      <c r="I204" s="621"/>
      <c r="J204" s="621"/>
      <c r="K204" s="621"/>
      <c r="L204" s="621"/>
      <c r="M204" s="622"/>
      <c r="N204" s="624"/>
      <c r="O204" s="624"/>
      <c r="P204" s="624"/>
      <c r="Q204" s="625"/>
      <c r="R204" s="624"/>
      <c r="S204" s="621"/>
      <c r="T204" s="621"/>
      <c r="U204" s="621"/>
      <c r="V204" s="621"/>
      <c r="W204" s="621"/>
      <c r="X204" s="621"/>
      <c r="Y204" s="626"/>
      <c r="Z204" s="621"/>
      <c r="AA204" s="621"/>
      <c r="AB204" s="624"/>
      <c r="AC204" s="627"/>
      <c r="AD204" s="584"/>
      <c r="AE204" s="624"/>
      <c r="AF204" s="627"/>
      <c r="AG204" s="626"/>
      <c r="AH204" s="624"/>
      <c r="AI204" s="621"/>
    </row>
    <row r="205" spans="1:35" ht="15" customHeight="1" x14ac:dyDescent="0.25">
      <c r="A205" s="621"/>
      <c r="B205" s="622"/>
      <c r="C205" s="622"/>
      <c r="D205" s="621"/>
      <c r="E205" s="623"/>
      <c r="F205" s="622"/>
      <c r="G205" s="621"/>
      <c r="H205" s="621"/>
      <c r="I205" s="621"/>
      <c r="J205" s="621"/>
      <c r="K205" s="621"/>
      <c r="L205" s="621"/>
      <c r="M205" s="622"/>
      <c r="N205" s="624"/>
      <c r="O205" s="624"/>
      <c r="P205" s="624"/>
      <c r="Q205" s="625"/>
      <c r="R205" s="624"/>
      <c r="S205" s="621"/>
      <c r="T205" s="621"/>
      <c r="U205" s="621"/>
      <c r="V205" s="621"/>
      <c r="W205" s="621"/>
      <c r="X205" s="621"/>
      <c r="Y205" s="626"/>
      <c r="Z205" s="621"/>
      <c r="AA205" s="621"/>
      <c r="AB205" s="624"/>
      <c r="AC205" s="627"/>
      <c r="AD205" s="584"/>
      <c r="AE205" s="624"/>
      <c r="AF205" s="627"/>
      <c r="AG205" s="626"/>
      <c r="AH205" s="624"/>
      <c r="AI205" s="621"/>
    </row>
    <row r="206" spans="1:35" ht="15" customHeight="1" x14ac:dyDescent="0.25">
      <c r="A206" s="621"/>
      <c r="B206" s="622"/>
      <c r="C206" s="622"/>
      <c r="D206" s="621"/>
      <c r="E206" s="623"/>
      <c r="F206" s="622"/>
      <c r="G206" s="621"/>
      <c r="H206" s="621"/>
      <c r="I206" s="621"/>
      <c r="J206" s="621"/>
      <c r="K206" s="621"/>
      <c r="L206" s="621"/>
      <c r="M206" s="622"/>
      <c r="N206" s="624"/>
      <c r="O206" s="624"/>
      <c r="P206" s="624"/>
      <c r="Q206" s="625"/>
      <c r="R206" s="624"/>
      <c r="S206" s="621"/>
      <c r="T206" s="621"/>
      <c r="U206" s="621"/>
      <c r="V206" s="621"/>
      <c r="W206" s="621"/>
      <c r="X206" s="621"/>
      <c r="Y206" s="626"/>
      <c r="Z206" s="621"/>
      <c r="AA206" s="621"/>
      <c r="AB206" s="624"/>
      <c r="AC206" s="627"/>
      <c r="AD206" s="584"/>
      <c r="AE206" s="624"/>
      <c r="AF206" s="627"/>
      <c r="AG206" s="626"/>
      <c r="AH206" s="624"/>
      <c r="AI206" s="621"/>
    </row>
    <row r="207" spans="1:35" ht="15" customHeight="1" x14ac:dyDescent="0.25">
      <c r="A207" s="621"/>
      <c r="B207" s="622"/>
      <c r="C207" s="622"/>
      <c r="D207" s="621"/>
      <c r="E207" s="623"/>
      <c r="F207" s="622"/>
      <c r="G207" s="621"/>
      <c r="H207" s="621"/>
      <c r="I207" s="621"/>
      <c r="J207" s="621"/>
      <c r="K207" s="621"/>
      <c r="L207" s="621"/>
      <c r="M207" s="622"/>
      <c r="N207" s="624"/>
      <c r="O207" s="624"/>
      <c r="P207" s="624"/>
      <c r="Q207" s="625"/>
      <c r="R207" s="624"/>
      <c r="S207" s="621"/>
      <c r="T207" s="621"/>
      <c r="U207" s="621"/>
      <c r="V207" s="621"/>
      <c r="W207" s="621"/>
      <c r="X207" s="621"/>
      <c r="Y207" s="626"/>
      <c r="Z207" s="621"/>
      <c r="AA207" s="621"/>
      <c r="AB207" s="624"/>
      <c r="AC207" s="627"/>
      <c r="AD207" s="584"/>
      <c r="AE207" s="624"/>
      <c r="AF207" s="627"/>
      <c r="AG207" s="626"/>
      <c r="AH207" s="624"/>
      <c r="AI207" s="621"/>
    </row>
    <row r="208" spans="1:35" ht="15" customHeight="1" x14ac:dyDescent="0.25">
      <c r="A208" s="621"/>
      <c r="B208" s="622"/>
      <c r="C208" s="622"/>
      <c r="D208" s="621"/>
      <c r="E208" s="623"/>
      <c r="F208" s="622"/>
      <c r="G208" s="621"/>
      <c r="H208" s="621"/>
      <c r="I208" s="621"/>
      <c r="J208" s="621"/>
      <c r="K208" s="621"/>
      <c r="L208" s="621"/>
      <c r="M208" s="622"/>
      <c r="N208" s="624"/>
      <c r="O208" s="624"/>
      <c r="P208" s="624"/>
      <c r="Q208" s="625"/>
      <c r="R208" s="624"/>
      <c r="S208" s="621"/>
      <c r="T208" s="621"/>
      <c r="U208" s="621"/>
      <c r="V208" s="621"/>
      <c r="W208" s="621"/>
      <c r="X208" s="621"/>
      <c r="Y208" s="626"/>
      <c r="Z208" s="621"/>
      <c r="AA208" s="621"/>
      <c r="AB208" s="624"/>
      <c r="AC208" s="627"/>
      <c r="AD208" s="584"/>
      <c r="AE208" s="624"/>
      <c r="AF208" s="627"/>
      <c r="AG208" s="626"/>
      <c r="AH208" s="624"/>
      <c r="AI208" s="621"/>
    </row>
    <row r="209" spans="1:35" ht="15" customHeight="1" x14ac:dyDescent="0.25">
      <c r="A209" s="621"/>
      <c r="B209" s="622"/>
      <c r="C209" s="622"/>
      <c r="D209" s="621"/>
      <c r="E209" s="623"/>
      <c r="F209" s="622"/>
      <c r="G209" s="621"/>
      <c r="H209" s="621"/>
      <c r="I209" s="621"/>
      <c r="J209" s="621"/>
      <c r="K209" s="621"/>
      <c r="L209" s="621"/>
      <c r="M209" s="622"/>
      <c r="N209" s="624"/>
      <c r="O209" s="624"/>
      <c r="P209" s="624"/>
      <c r="Q209" s="625"/>
      <c r="R209" s="624"/>
      <c r="S209" s="621"/>
      <c r="T209" s="621"/>
      <c r="U209" s="621"/>
      <c r="V209" s="621"/>
      <c r="W209" s="621"/>
      <c r="X209" s="621"/>
      <c r="Y209" s="626"/>
      <c r="Z209" s="621"/>
      <c r="AA209" s="621"/>
      <c r="AB209" s="624"/>
      <c r="AC209" s="627"/>
      <c r="AD209" s="584"/>
      <c r="AE209" s="624"/>
      <c r="AF209" s="627"/>
      <c r="AG209" s="626"/>
      <c r="AH209" s="624"/>
      <c r="AI209" s="621"/>
    </row>
    <row r="210" spans="1:35" ht="15" customHeight="1" x14ac:dyDescent="0.25">
      <c r="A210" s="621"/>
      <c r="B210" s="622"/>
      <c r="C210" s="622"/>
      <c r="D210" s="621"/>
      <c r="E210" s="623"/>
      <c r="F210" s="622"/>
      <c r="G210" s="621"/>
      <c r="H210" s="621"/>
      <c r="I210" s="621"/>
      <c r="J210" s="621"/>
      <c r="K210" s="621"/>
      <c r="L210" s="621"/>
      <c r="M210" s="622"/>
      <c r="N210" s="624"/>
      <c r="O210" s="624"/>
      <c r="P210" s="624"/>
      <c r="Q210" s="625"/>
      <c r="R210" s="624"/>
      <c r="S210" s="621"/>
      <c r="T210" s="621"/>
      <c r="U210" s="621"/>
      <c r="V210" s="621"/>
      <c r="W210" s="621"/>
      <c r="X210" s="621"/>
      <c r="Y210" s="626"/>
      <c r="Z210" s="621"/>
      <c r="AA210" s="621"/>
      <c r="AB210" s="624"/>
      <c r="AC210" s="627"/>
      <c r="AD210" s="584"/>
      <c r="AE210" s="624"/>
      <c r="AF210" s="627"/>
      <c r="AG210" s="626"/>
      <c r="AH210" s="624"/>
      <c r="AI210" s="621"/>
    </row>
    <row r="211" spans="1:35" ht="15" customHeight="1" x14ac:dyDescent="0.25">
      <c r="A211" s="621"/>
      <c r="B211" s="622"/>
      <c r="C211" s="622"/>
      <c r="D211" s="621"/>
      <c r="E211" s="623"/>
      <c r="F211" s="622"/>
      <c r="G211" s="621"/>
      <c r="H211" s="621"/>
      <c r="I211" s="621"/>
      <c r="J211" s="621"/>
      <c r="K211" s="621"/>
      <c r="L211" s="621"/>
      <c r="M211" s="622"/>
      <c r="N211" s="624"/>
      <c r="O211" s="624"/>
      <c r="P211" s="624"/>
      <c r="Q211" s="625"/>
      <c r="R211" s="624"/>
      <c r="S211" s="621"/>
      <c r="T211" s="621"/>
      <c r="U211" s="621"/>
      <c r="V211" s="621"/>
      <c r="W211" s="621"/>
      <c r="X211" s="621"/>
      <c r="Y211" s="626"/>
      <c r="Z211" s="621"/>
      <c r="AA211" s="621"/>
      <c r="AB211" s="624"/>
      <c r="AC211" s="627"/>
      <c r="AD211" s="584"/>
      <c r="AE211" s="624"/>
      <c r="AF211" s="627"/>
      <c r="AG211" s="626"/>
      <c r="AH211" s="624"/>
      <c r="AI211" s="621"/>
    </row>
    <row r="212" spans="1:35" ht="15" customHeight="1" x14ac:dyDescent="0.25">
      <c r="A212" s="621"/>
      <c r="B212" s="622"/>
      <c r="C212" s="622"/>
      <c r="D212" s="621"/>
      <c r="E212" s="623"/>
      <c r="F212" s="622"/>
      <c r="G212" s="621"/>
      <c r="H212" s="621"/>
      <c r="I212" s="621"/>
      <c r="J212" s="621"/>
      <c r="K212" s="621"/>
      <c r="L212" s="621"/>
      <c r="M212" s="622"/>
      <c r="N212" s="624"/>
      <c r="O212" s="624"/>
      <c r="P212" s="624"/>
      <c r="Q212" s="625"/>
      <c r="R212" s="624"/>
      <c r="S212" s="621"/>
      <c r="T212" s="621"/>
      <c r="U212" s="621"/>
      <c r="V212" s="621"/>
      <c r="W212" s="621"/>
      <c r="X212" s="621"/>
      <c r="Y212" s="626"/>
      <c r="Z212" s="621"/>
      <c r="AA212" s="621"/>
      <c r="AB212" s="624"/>
      <c r="AC212" s="627"/>
      <c r="AD212" s="584"/>
      <c r="AE212" s="624"/>
      <c r="AF212" s="627"/>
      <c r="AG212" s="626"/>
      <c r="AH212" s="624"/>
      <c r="AI212" s="621"/>
    </row>
    <row r="213" spans="1:35" ht="15" customHeight="1" x14ac:dyDescent="0.25">
      <c r="A213" s="621"/>
      <c r="B213" s="622"/>
      <c r="C213" s="622"/>
      <c r="D213" s="621"/>
      <c r="E213" s="623"/>
      <c r="F213" s="622"/>
      <c r="G213" s="621"/>
      <c r="H213" s="621"/>
      <c r="I213" s="621"/>
      <c r="J213" s="621"/>
      <c r="K213" s="621"/>
      <c r="L213" s="621"/>
      <c r="M213" s="622"/>
      <c r="N213" s="624"/>
      <c r="O213" s="624"/>
      <c r="P213" s="624"/>
      <c r="Q213" s="625"/>
      <c r="R213" s="624"/>
      <c r="S213" s="621"/>
      <c r="T213" s="621"/>
      <c r="U213" s="621"/>
      <c r="V213" s="621"/>
      <c r="W213" s="621"/>
      <c r="X213" s="621"/>
      <c r="Y213" s="626"/>
      <c r="Z213" s="621"/>
      <c r="AA213" s="621"/>
      <c r="AB213" s="624"/>
      <c r="AC213" s="627"/>
      <c r="AD213" s="584"/>
      <c r="AE213" s="624"/>
      <c r="AF213" s="627"/>
      <c r="AG213" s="626"/>
      <c r="AH213" s="624"/>
      <c r="AI213" s="621"/>
    </row>
    <row r="214" spans="1:35" ht="15" customHeight="1" x14ac:dyDescent="0.25">
      <c r="A214" s="621"/>
      <c r="B214" s="622"/>
      <c r="C214" s="622"/>
      <c r="D214" s="621"/>
      <c r="E214" s="623"/>
      <c r="F214" s="622"/>
      <c r="G214" s="621"/>
      <c r="H214" s="621"/>
      <c r="I214" s="621"/>
      <c r="J214" s="621"/>
      <c r="K214" s="621"/>
      <c r="L214" s="621"/>
      <c r="M214" s="622"/>
      <c r="N214" s="624"/>
      <c r="O214" s="624"/>
      <c r="P214" s="624"/>
      <c r="Q214" s="625"/>
      <c r="R214" s="624"/>
      <c r="S214" s="621"/>
      <c r="T214" s="621"/>
      <c r="U214" s="621"/>
      <c r="V214" s="621"/>
      <c r="W214" s="621"/>
      <c r="X214" s="621"/>
      <c r="Y214" s="626"/>
      <c r="Z214" s="621"/>
      <c r="AA214" s="621"/>
      <c r="AB214" s="624"/>
      <c r="AC214" s="627"/>
      <c r="AD214" s="584"/>
      <c r="AE214" s="624"/>
      <c r="AF214" s="627"/>
      <c r="AG214" s="626"/>
      <c r="AH214" s="624"/>
      <c r="AI214" s="621"/>
    </row>
    <row r="215" spans="1:35" ht="15" customHeight="1" x14ac:dyDescent="0.25">
      <c r="A215" s="621"/>
      <c r="B215" s="622"/>
      <c r="C215" s="622"/>
      <c r="D215" s="621"/>
      <c r="E215" s="623"/>
      <c r="F215" s="622"/>
      <c r="G215" s="621"/>
      <c r="H215" s="621"/>
      <c r="I215" s="621"/>
      <c r="J215" s="621"/>
      <c r="K215" s="621"/>
      <c r="L215" s="621"/>
      <c r="M215" s="622"/>
      <c r="N215" s="624"/>
      <c r="O215" s="624"/>
      <c r="P215" s="624"/>
      <c r="Q215" s="625"/>
      <c r="R215" s="624"/>
      <c r="S215" s="621"/>
      <c r="T215" s="621"/>
      <c r="U215" s="621"/>
      <c r="V215" s="621"/>
      <c r="W215" s="621"/>
      <c r="X215" s="621"/>
      <c r="Y215" s="626"/>
      <c r="Z215" s="621"/>
      <c r="AA215" s="621"/>
      <c r="AB215" s="624"/>
      <c r="AC215" s="627"/>
      <c r="AD215" s="584"/>
      <c r="AE215" s="624"/>
      <c r="AF215" s="627"/>
      <c r="AG215" s="626"/>
      <c r="AH215" s="624"/>
      <c r="AI215" s="621"/>
    </row>
    <row r="216" spans="1:35" ht="15" customHeight="1" x14ac:dyDescent="0.25">
      <c r="A216" s="621"/>
      <c r="B216" s="622"/>
      <c r="C216" s="622"/>
      <c r="D216" s="621"/>
      <c r="E216" s="623"/>
      <c r="F216" s="622"/>
      <c r="G216" s="621"/>
      <c r="H216" s="621"/>
      <c r="I216" s="621"/>
      <c r="J216" s="621"/>
      <c r="K216" s="621"/>
      <c r="L216" s="621"/>
      <c r="M216" s="622"/>
      <c r="N216" s="624"/>
      <c r="O216" s="624"/>
      <c r="P216" s="624"/>
      <c r="Q216" s="625"/>
      <c r="R216" s="624"/>
      <c r="S216" s="621"/>
      <c r="T216" s="621"/>
      <c r="U216" s="621"/>
      <c r="V216" s="621"/>
      <c r="W216" s="621"/>
      <c r="X216" s="621"/>
      <c r="Y216" s="626"/>
      <c r="Z216" s="621"/>
      <c r="AA216" s="621"/>
      <c r="AB216" s="624"/>
      <c r="AC216" s="627"/>
      <c r="AD216" s="584"/>
      <c r="AE216" s="624"/>
      <c r="AF216" s="627"/>
      <c r="AG216" s="626"/>
      <c r="AH216" s="624"/>
      <c r="AI216" s="621"/>
    </row>
    <row r="217" spans="1:35" ht="15" customHeight="1" x14ac:dyDescent="0.25">
      <c r="A217" s="621"/>
      <c r="B217" s="622"/>
      <c r="C217" s="622"/>
      <c r="D217" s="621"/>
      <c r="E217" s="623"/>
      <c r="F217" s="622"/>
      <c r="G217" s="621"/>
      <c r="H217" s="621"/>
      <c r="I217" s="621"/>
      <c r="J217" s="621"/>
      <c r="K217" s="621"/>
      <c r="L217" s="621"/>
      <c r="M217" s="622"/>
      <c r="N217" s="624"/>
      <c r="O217" s="624"/>
      <c r="P217" s="624"/>
      <c r="Q217" s="625"/>
      <c r="R217" s="624"/>
      <c r="S217" s="621"/>
      <c r="T217" s="621"/>
      <c r="U217" s="621"/>
      <c r="V217" s="621"/>
      <c r="W217" s="621"/>
      <c r="X217" s="621"/>
      <c r="Y217" s="626"/>
      <c r="Z217" s="621"/>
      <c r="AA217" s="621"/>
      <c r="AB217" s="624"/>
      <c r="AC217" s="627"/>
      <c r="AD217" s="584"/>
      <c r="AE217" s="624"/>
      <c r="AF217" s="627"/>
      <c r="AG217" s="626"/>
      <c r="AH217" s="624"/>
      <c r="AI217" s="621"/>
    </row>
    <row r="218" spans="1:35" ht="15" customHeight="1" x14ac:dyDescent="0.25">
      <c r="A218" s="621"/>
      <c r="B218" s="622"/>
      <c r="C218" s="622"/>
      <c r="D218" s="621"/>
      <c r="E218" s="623"/>
      <c r="F218" s="622"/>
      <c r="G218" s="621"/>
      <c r="H218" s="621"/>
      <c r="I218" s="621"/>
      <c r="J218" s="621"/>
      <c r="K218" s="621"/>
      <c r="L218" s="621"/>
      <c r="M218" s="622"/>
      <c r="N218" s="624"/>
      <c r="O218" s="624"/>
      <c r="P218" s="624"/>
      <c r="Q218" s="625"/>
      <c r="R218" s="624"/>
      <c r="S218" s="621"/>
      <c r="T218" s="621"/>
      <c r="U218" s="621"/>
      <c r="V218" s="621"/>
      <c r="W218" s="621"/>
      <c r="X218" s="621"/>
      <c r="Y218" s="626"/>
      <c r="Z218" s="621"/>
      <c r="AA218" s="621"/>
      <c r="AB218" s="624"/>
      <c r="AC218" s="627"/>
      <c r="AD218" s="584"/>
      <c r="AE218" s="624"/>
      <c r="AF218" s="627"/>
      <c r="AG218" s="626"/>
      <c r="AH218" s="624"/>
      <c r="AI218" s="621"/>
    </row>
    <row r="219" spans="1:35" ht="15" customHeight="1" x14ac:dyDescent="0.25">
      <c r="A219" s="621"/>
      <c r="B219" s="622"/>
      <c r="C219" s="622"/>
      <c r="D219" s="621"/>
      <c r="E219" s="623"/>
      <c r="F219" s="622"/>
      <c r="G219" s="621"/>
      <c r="H219" s="621"/>
      <c r="I219" s="621"/>
      <c r="J219" s="621"/>
      <c r="K219" s="621"/>
      <c r="L219" s="621"/>
      <c r="M219" s="622"/>
      <c r="N219" s="624"/>
      <c r="O219" s="624"/>
      <c r="P219" s="624"/>
      <c r="Q219" s="625"/>
      <c r="R219" s="624"/>
      <c r="S219" s="621"/>
      <c r="T219" s="621"/>
      <c r="U219" s="621"/>
      <c r="V219" s="621"/>
      <c r="W219" s="621"/>
      <c r="X219" s="621"/>
      <c r="Y219" s="626"/>
      <c r="Z219" s="621"/>
      <c r="AA219" s="621"/>
      <c r="AB219" s="624"/>
      <c r="AC219" s="627"/>
      <c r="AD219" s="584"/>
      <c r="AE219" s="624"/>
      <c r="AF219" s="627"/>
      <c r="AG219" s="626"/>
      <c r="AH219" s="624"/>
      <c r="AI219" s="621"/>
    </row>
    <row r="220" spans="1:35" ht="15" customHeight="1" x14ac:dyDescent="0.25">
      <c r="A220" s="621"/>
      <c r="B220" s="622"/>
      <c r="C220" s="622"/>
      <c r="D220" s="621"/>
      <c r="E220" s="623"/>
      <c r="F220" s="622"/>
      <c r="G220" s="621"/>
      <c r="H220" s="621"/>
      <c r="I220" s="621"/>
      <c r="J220" s="621"/>
      <c r="K220" s="621"/>
      <c r="L220" s="621"/>
      <c r="M220" s="622"/>
      <c r="N220" s="624"/>
      <c r="O220" s="624"/>
      <c r="P220" s="624"/>
      <c r="Q220" s="625"/>
      <c r="R220" s="624"/>
      <c r="S220" s="621"/>
      <c r="T220" s="621"/>
      <c r="U220" s="621"/>
      <c r="V220" s="621"/>
      <c r="W220" s="621"/>
      <c r="X220" s="621"/>
      <c r="Y220" s="626"/>
      <c r="Z220" s="621"/>
      <c r="AA220" s="621"/>
      <c r="AB220" s="624"/>
      <c r="AC220" s="627"/>
      <c r="AD220" s="584"/>
      <c r="AE220" s="624"/>
      <c r="AF220" s="627"/>
      <c r="AG220" s="626"/>
      <c r="AH220" s="624"/>
      <c r="AI220" s="621"/>
    </row>
    <row r="221" spans="1:35" ht="15" customHeight="1" x14ac:dyDescent="0.25">
      <c r="A221" s="621"/>
      <c r="B221" s="622"/>
      <c r="C221" s="622"/>
      <c r="D221" s="621"/>
      <c r="E221" s="623"/>
      <c r="F221" s="622"/>
      <c r="G221" s="621"/>
      <c r="H221" s="621"/>
      <c r="I221" s="621"/>
      <c r="J221" s="621"/>
      <c r="K221" s="621"/>
      <c r="L221" s="621"/>
      <c r="M221" s="622"/>
      <c r="N221" s="624"/>
      <c r="O221" s="624"/>
      <c r="P221" s="624"/>
      <c r="Q221" s="625"/>
      <c r="R221" s="624"/>
      <c r="S221" s="621"/>
      <c r="T221" s="621"/>
      <c r="U221" s="621"/>
      <c r="V221" s="621"/>
      <c r="W221" s="621"/>
      <c r="X221" s="621"/>
      <c r="Y221" s="626"/>
      <c r="Z221" s="621"/>
      <c r="AA221" s="621"/>
      <c r="AB221" s="624"/>
      <c r="AC221" s="627"/>
      <c r="AD221" s="584"/>
      <c r="AE221" s="624"/>
      <c r="AF221" s="627"/>
      <c r="AG221" s="626"/>
      <c r="AH221" s="624"/>
      <c r="AI221" s="621"/>
    </row>
    <row r="222" spans="1:35" ht="15" customHeight="1" x14ac:dyDescent="0.25">
      <c r="A222" s="621"/>
      <c r="B222" s="622"/>
      <c r="C222" s="622"/>
      <c r="D222" s="621"/>
      <c r="E222" s="623"/>
      <c r="F222" s="622"/>
      <c r="G222" s="621"/>
      <c r="H222" s="621"/>
      <c r="I222" s="621"/>
      <c r="J222" s="621"/>
      <c r="K222" s="621"/>
      <c r="L222" s="621"/>
      <c r="M222" s="622"/>
      <c r="N222" s="624"/>
      <c r="O222" s="624"/>
      <c r="P222" s="624"/>
      <c r="Q222" s="625"/>
      <c r="R222" s="624"/>
      <c r="S222" s="621"/>
      <c r="T222" s="621"/>
      <c r="U222" s="621"/>
      <c r="V222" s="621"/>
      <c r="W222" s="621"/>
      <c r="X222" s="621"/>
      <c r="Y222" s="626"/>
      <c r="Z222" s="621"/>
      <c r="AA222" s="621"/>
      <c r="AB222" s="624"/>
      <c r="AC222" s="627"/>
      <c r="AD222" s="584"/>
      <c r="AE222" s="624"/>
      <c r="AF222" s="627"/>
      <c r="AG222" s="626"/>
      <c r="AH222" s="624"/>
      <c r="AI222" s="621"/>
    </row>
    <row r="223" spans="1:35" ht="15" customHeight="1" x14ac:dyDescent="0.25">
      <c r="A223" s="621"/>
      <c r="B223" s="622"/>
      <c r="C223" s="622"/>
      <c r="D223" s="621"/>
      <c r="E223" s="623"/>
      <c r="F223" s="622"/>
      <c r="G223" s="621"/>
      <c r="H223" s="621"/>
      <c r="I223" s="621"/>
      <c r="J223" s="621"/>
      <c r="K223" s="621"/>
      <c r="L223" s="621"/>
      <c r="M223" s="622"/>
      <c r="N223" s="624"/>
      <c r="O223" s="624"/>
      <c r="P223" s="624"/>
      <c r="Q223" s="625"/>
      <c r="R223" s="624"/>
      <c r="S223" s="621"/>
      <c r="T223" s="621"/>
      <c r="U223" s="621"/>
      <c r="V223" s="621"/>
      <c r="W223" s="621"/>
      <c r="X223" s="621"/>
      <c r="Y223" s="626"/>
      <c r="Z223" s="621"/>
      <c r="AA223" s="621"/>
      <c r="AB223" s="624"/>
      <c r="AC223" s="627"/>
      <c r="AD223" s="584"/>
      <c r="AE223" s="624"/>
      <c r="AF223" s="627"/>
      <c r="AG223" s="626"/>
      <c r="AH223" s="624"/>
      <c r="AI223" s="621"/>
    </row>
    <row r="224" spans="1:35" ht="15" customHeight="1" x14ac:dyDescent="0.25">
      <c r="A224" s="621"/>
      <c r="B224" s="622"/>
      <c r="C224" s="622"/>
      <c r="D224" s="621"/>
      <c r="E224" s="623"/>
      <c r="F224" s="622"/>
      <c r="G224" s="621"/>
      <c r="H224" s="621"/>
      <c r="I224" s="621"/>
      <c r="J224" s="621"/>
      <c r="K224" s="621"/>
      <c r="L224" s="621"/>
      <c r="M224" s="622"/>
      <c r="N224" s="624"/>
      <c r="O224" s="624"/>
      <c r="P224" s="624"/>
      <c r="Q224" s="625"/>
      <c r="R224" s="624"/>
      <c r="S224" s="621"/>
      <c r="T224" s="621"/>
      <c r="U224" s="621"/>
      <c r="V224" s="621"/>
      <c r="W224" s="621"/>
      <c r="X224" s="621"/>
      <c r="Y224" s="626"/>
      <c r="Z224" s="621"/>
      <c r="AA224" s="621"/>
      <c r="AB224" s="624"/>
      <c r="AC224" s="627"/>
      <c r="AD224" s="584"/>
      <c r="AE224" s="624"/>
      <c r="AF224" s="627"/>
      <c r="AG224" s="626"/>
      <c r="AH224" s="624"/>
      <c r="AI224" s="621"/>
    </row>
    <row r="225" spans="1:35" ht="15" customHeight="1" x14ac:dyDescent="0.25">
      <c r="A225" s="621"/>
      <c r="B225" s="622"/>
      <c r="C225" s="622"/>
      <c r="D225" s="621"/>
      <c r="E225" s="623"/>
      <c r="F225" s="622"/>
      <c r="G225" s="621"/>
      <c r="H225" s="621"/>
      <c r="I225" s="621"/>
      <c r="J225" s="621"/>
      <c r="K225" s="621"/>
      <c r="L225" s="621"/>
      <c r="M225" s="622"/>
      <c r="N225" s="624"/>
      <c r="O225" s="624"/>
      <c r="P225" s="624"/>
      <c r="Q225" s="625"/>
      <c r="R225" s="624"/>
      <c r="S225" s="621"/>
      <c r="T225" s="621"/>
      <c r="U225" s="621"/>
      <c r="V225" s="621"/>
      <c r="W225" s="621"/>
      <c r="X225" s="621"/>
      <c r="Y225" s="626"/>
      <c r="Z225" s="621"/>
      <c r="AA225" s="621"/>
      <c r="AB225" s="624"/>
      <c r="AC225" s="627"/>
      <c r="AD225" s="584"/>
      <c r="AE225" s="624"/>
      <c r="AF225" s="627"/>
      <c r="AG225" s="626"/>
      <c r="AH225" s="624"/>
      <c r="AI225" s="621"/>
    </row>
    <row r="226" spans="1:35" ht="15" customHeight="1" x14ac:dyDescent="0.25">
      <c r="A226" s="621"/>
      <c r="B226" s="622"/>
      <c r="C226" s="622"/>
      <c r="D226" s="621"/>
      <c r="E226" s="623"/>
      <c r="F226" s="622"/>
      <c r="G226" s="621"/>
      <c r="H226" s="621"/>
      <c r="I226" s="621"/>
      <c r="J226" s="621"/>
      <c r="K226" s="621"/>
      <c r="L226" s="621"/>
      <c r="M226" s="622"/>
      <c r="N226" s="624"/>
      <c r="O226" s="624"/>
      <c r="P226" s="624"/>
      <c r="Q226" s="625"/>
      <c r="R226" s="624"/>
      <c r="S226" s="621"/>
      <c r="T226" s="621"/>
      <c r="U226" s="621"/>
      <c r="V226" s="621"/>
      <c r="W226" s="621"/>
      <c r="X226" s="621"/>
      <c r="Y226" s="626"/>
      <c r="Z226" s="621"/>
      <c r="AA226" s="621"/>
      <c r="AB226" s="624"/>
      <c r="AC226" s="627"/>
      <c r="AD226" s="584"/>
      <c r="AE226" s="624"/>
      <c r="AF226" s="627"/>
      <c r="AG226" s="626"/>
      <c r="AH226" s="624"/>
      <c r="AI226" s="621"/>
    </row>
    <row r="227" spans="1:35" ht="15" customHeight="1" x14ac:dyDescent="0.25">
      <c r="A227" s="621"/>
      <c r="B227" s="622"/>
      <c r="C227" s="622"/>
      <c r="D227" s="621"/>
      <c r="E227" s="623"/>
      <c r="F227" s="622"/>
      <c r="G227" s="621"/>
      <c r="H227" s="621"/>
      <c r="I227" s="621"/>
      <c r="J227" s="621"/>
      <c r="K227" s="621"/>
      <c r="L227" s="621"/>
      <c r="M227" s="622"/>
      <c r="N227" s="624"/>
      <c r="O227" s="624"/>
      <c r="P227" s="624"/>
      <c r="Q227" s="625"/>
      <c r="R227" s="624"/>
      <c r="S227" s="621"/>
      <c r="T227" s="621"/>
      <c r="U227" s="621"/>
      <c r="V227" s="621"/>
      <c r="W227" s="621"/>
      <c r="X227" s="621"/>
      <c r="Y227" s="626"/>
      <c r="Z227" s="621"/>
      <c r="AA227" s="621"/>
      <c r="AB227" s="624"/>
      <c r="AC227" s="627"/>
      <c r="AD227" s="584"/>
      <c r="AE227" s="624"/>
      <c r="AF227" s="627"/>
      <c r="AG227" s="626"/>
      <c r="AH227" s="624"/>
      <c r="AI227" s="621"/>
    </row>
    <row r="228" spans="1:35" ht="15" customHeight="1" x14ac:dyDescent="0.25">
      <c r="A228" s="621"/>
      <c r="B228" s="622"/>
      <c r="C228" s="622"/>
      <c r="D228" s="621"/>
      <c r="E228" s="623"/>
      <c r="F228" s="622"/>
      <c r="G228" s="621"/>
      <c r="H228" s="621"/>
      <c r="I228" s="621"/>
      <c r="J228" s="621"/>
      <c r="K228" s="621"/>
      <c r="L228" s="621"/>
      <c r="M228" s="622"/>
      <c r="N228" s="624"/>
      <c r="O228" s="624"/>
      <c r="P228" s="624"/>
      <c r="Q228" s="625"/>
      <c r="R228" s="624"/>
      <c r="S228" s="621"/>
      <c r="T228" s="621"/>
      <c r="U228" s="621"/>
      <c r="V228" s="621"/>
      <c r="W228" s="621"/>
      <c r="X228" s="621"/>
      <c r="Y228" s="626"/>
      <c r="Z228" s="621"/>
      <c r="AA228" s="621"/>
      <c r="AB228" s="624"/>
      <c r="AC228" s="627"/>
      <c r="AD228" s="584"/>
      <c r="AE228" s="624"/>
      <c r="AF228" s="627"/>
      <c r="AG228" s="626"/>
      <c r="AH228" s="624"/>
      <c r="AI228" s="621"/>
    </row>
    <row r="229" spans="1:35" ht="15" customHeight="1" x14ac:dyDescent="0.25">
      <c r="A229" s="621"/>
      <c r="B229" s="622"/>
      <c r="C229" s="622"/>
      <c r="D229" s="621"/>
      <c r="E229" s="623"/>
      <c r="F229" s="622"/>
      <c r="G229" s="621"/>
      <c r="H229" s="621"/>
      <c r="I229" s="621"/>
      <c r="J229" s="621"/>
      <c r="K229" s="621"/>
      <c r="L229" s="621"/>
      <c r="M229" s="622"/>
      <c r="N229" s="624"/>
      <c r="O229" s="624"/>
      <c r="P229" s="624"/>
      <c r="Q229" s="625"/>
      <c r="R229" s="624"/>
      <c r="S229" s="621"/>
      <c r="T229" s="621"/>
      <c r="U229" s="621"/>
      <c r="V229" s="621"/>
      <c r="W229" s="621"/>
      <c r="X229" s="621"/>
      <c r="Y229" s="626"/>
      <c r="Z229" s="621"/>
      <c r="AA229" s="621"/>
      <c r="AB229" s="624"/>
      <c r="AC229" s="627"/>
      <c r="AD229" s="584"/>
      <c r="AE229" s="624"/>
      <c r="AF229" s="627"/>
      <c r="AG229" s="626"/>
      <c r="AH229" s="624"/>
      <c r="AI229" s="621"/>
    </row>
    <row r="230" spans="1:35" ht="15" customHeight="1" x14ac:dyDescent="0.25">
      <c r="A230" s="621"/>
      <c r="B230" s="622"/>
      <c r="C230" s="622"/>
      <c r="D230" s="621"/>
      <c r="E230" s="623"/>
      <c r="F230" s="622"/>
      <c r="G230" s="621"/>
      <c r="H230" s="621"/>
      <c r="I230" s="621"/>
      <c r="J230" s="621"/>
      <c r="K230" s="621"/>
      <c r="L230" s="621"/>
      <c r="M230" s="622"/>
      <c r="N230" s="624"/>
      <c r="O230" s="624"/>
      <c r="P230" s="624"/>
      <c r="Q230" s="625"/>
      <c r="R230" s="624"/>
      <c r="S230" s="621"/>
      <c r="T230" s="621"/>
      <c r="U230" s="621"/>
      <c r="V230" s="621"/>
      <c r="W230" s="621"/>
      <c r="X230" s="621"/>
      <c r="Y230" s="626"/>
      <c r="Z230" s="621"/>
      <c r="AA230" s="621"/>
      <c r="AB230" s="624"/>
      <c r="AC230" s="627"/>
      <c r="AD230" s="584"/>
      <c r="AE230" s="624"/>
      <c r="AF230" s="627"/>
      <c r="AG230" s="626"/>
      <c r="AH230" s="624"/>
      <c r="AI230" s="621"/>
    </row>
    <row r="231" spans="1:35" ht="15" customHeight="1" x14ac:dyDescent="0.25">
      <c r="A231" s="621"/>
      <c r="B231" s="622"/>
      <c r="C231" s="622"/>
      <c r="D231" s="621"/>
      <c r="E231" s="623"/>
      <c r="F231" s="622"/>
      <c r="G231" s="621"/>
      <c r="H231" s="621"/>
      <c r="I231" s="621"/>
      <c r="J231" s="621"/>
      <c r="K231" s="621"/>
      <c r="L231" s="621"/>
      <c r="M231" s="622"/>
      <c r="N231" s="624"/>
      <c r="O231" s="624"/>
      <c r="P231" s="624"/>
      <c r="Q231" s="625"/>
      <c r="R231" s="624"/>
      <c r="S231" s="621"/>
      <c r="T231" s="621"/>
      <c r="U231" s="621"/>
      <c r="V231" s="621"/>
      <c r="W231" s="621"/>
      <c r="X231" s="621"/>
      <c r="Y231" s="626"/>
      <c r="Z231" s="621"/>
      <c r="AA231" s="621"/>
      <c r="AB231" s="624"/>
      <c r="AC231" s="627"/>
      <c r="AD231" s="584"/>
      <c r="AE231" s="624"/>
      <c r="AF231" s="627"/>
      <c r="AG231" s="626"/>
      <c r="AH231" s="624"/>
      <c r="AI231" s="621"/>
    </row>
    <row r="232" spans="1:35" ht="15" customHeight="1" x14ac:dyDescent="0.25">
      <c r="A232" s="621"/>
      <c r="B232" s="622"/>
      <c r="C232" s="622"/>
      <c r="D232" s="621"/>
      <c r="E232" s="623"/>
      <c r="F232" s="622"/>
      <c r="G232" s="621"/>
      <c r="H232" s="621"/>
      <c r="I232" s="621"/>
      <c r="J232" s="621"/>
      <c r="K232" s="621"/>
      <c r="L232" s="621"/>
      <c r="M232" s="622"/>
      <c r="N232" s="624"/>
      <c r="O232" s="624"/>
      <c r="P232" s="624"/>
      <c r="Q232" s="625"/>
      <c r="R232" s="624"/>
      <c r="S232" s="621"/>
      <c r="T232" s="621"/>
      <c r="U232" s="621"/>
      <c r="V232" s="621"/>
      <c r="W232" s="621"/>
      <c r="X232" s="621"/>
      <c r="Y232" s="626"/>
      <c r="Z232" s="621"/>
      <c r="AA232" s="621"/>
      <c r="AB232" s="624"/>
      <c r="AC232" s="627"/>
      <c r="AD232" s="584"/>
      <c r="AE232" s="624"/>
      <c r="AF232" s="627"/>
      <c r="AG232" s="626"/>
      <c r="AH232" s="624"/>
      <c r="AI232" s="621"/>
    </row>
    <row r="233" spans="1:35" ht="15" customHeight="1" x14ac:dyDescent="0.25">
      <c r="A233" s="621"/>
      <c r="B233" s="622"/>
      <c r="C233" s="622"/>
      <c r="D233" s="621"/>
      <c r="E233" s="623"/>
      <c r="F233" s="622"/>
      <c r="G233" s="621"/>
      <c r="H233" s="621"/>
      <c r="I233" s="621"/>
      <c r="J233" s="621"/>
      <c r="K233" s="621"/>
      <c r="L233" s="621"/>
      <c r="M233" s="622"/>
      <c r="N233" s="624"/>
      <c r="O233" s="624"/>
      <c r="P233" s="624"/>
      <c r="Q233" s="625"/>
      <c r="R233" s="624"/>
      <c r="S233" s="621"/>
      <c r="T233" s="621"/>
      <c r="U233" s="621"/>
      <c r="V233" s="621"/>
      <c r="W233" s="621"/>
      <c r="X233" s="621"/>
      <c r="Y233" s="626"/>
      <c r="Z233" s="621"/>
      <c r="AA233" s="621"/>
      <c r="AB233" s="624"/>
      <c r="AC233" s="627"/>
      <c r="AD233" s="584"/>
      <c r="AE233" s="624"/>
      <c r="AF233" s="627"/>
      <c r="AG233" s="626"/>
      <c r="AH233" s="624"/>
      <c r="AI233" s="621"/>
    </row>
    <row r="234" spans="1:35" ht="15" customHeight="1" x14ac:dyDescent="0.25">
      <c r="A234" s="621"/>
      <c r="B234" s="622"/>
      <c r="C234" s="622"/>
      <c r="D234" s="621"/>
      <c r="E234" s="623"/>
      <c r="F234" s="622"/>
      <c r="G234" s="621"/>
      <c r="H234" s="621"/>
      <c r="I234" s="621"/>
      <c r="J234" s="621"/>
      <c r="K234" s="621"/>
      <c r="L234" s="621"/>
      <c r="M234" s="622"/>
      <c r="N234" s="624"/>
      <c r="O234" s="624"/>
      <c r="P234" s="624"/>
      <c r="Q234" s="625"/>
      <c r="R234" s="624"/>
      <c r="S234" s="621"/>
      <c r="T234" s="621"/>
      <c r="U234" s="621"/>
      <c r="V234" s="621"/>
      <c r="W234" s="621"/>
      <c r="X234" s="621"/>
      <c r="Y234" s="626"/>
      <c r="Z234" s="621"/>
      <c r="AA234" s="621"/>
      <c r="AB234" s="624"/>
      <c r="AC234" s="627"/>
      <c r="AD234" s="584"/>
      <c r="AE234" s="624"/>
      <c r="AF234" s="627"/>
      <c r="AG234" s="626"/>
      <c r="AH234" s="624"/>
      <c r="AI234" s="621"/>
    </row>
    <row r="235" spans="1:35" ht="15" customHeight="1" x14ac:dyDescent="0.25">
      <c r="A235" s="621"/>
      <c r="B235" s="622"/>
      <c r="C235" s="622"/>
      <c r="D235" s="621"/>
      <c r="E235" s="623"/>
      <c r="F235" s="622"/>
      <c r="G235" s="621"/>
      <c r="H235" s="621"/>
      <c r="I235" s="621"/>
      <c r="J235" s="621"/>
      <c r="K235" s="621"/>
      <c r="L235" s="621"/>
      <c r="M235" s="622"/>
      <c r="N235" s="624"/>
      <c r="O235" s="624"/>
      <c r="P235" s="624"/>
      <c r="Q235" s="625"/>
      <c r="R235" s="624"/>
      <c r="S235" s="621"/>
      <c r="T235" s="621"/>
      <c r="U235" s="621"/>
      <c r="V235" s="621"/>
      <c r="W235" s="621"/>
      <c r="X235" s="621"/>
      <c r="Y235" s="626"/>
      <c r="Z235" s="621"/>
      <c r="AA235" s="621"/>
      <c r="AB235" s="624"/>
      <c r="AC235" s="627"/>
      <c r="AD235" s="584"/>
      <c r="AE235" s="624"/>
      <c r="AF235" s="627"/>
      <c r="AG235" s="626"/>
      <c r="AH235" s="624"/>
      <c r="AI235" s="621"/>
    </row>
    <row r="236" spans="1:35" ht="15" customHeight="1" x14ac:dyDescent="0.25">
      <c r="A236" s="621"/>
      <c r="B236" s="622"/>
      <c r="C236" s="622"/>
      <c r="D236" s="621"/>
      <c r="E236" s="623"/>
      <c r="F236" s="622"/>
      <c r="G236" s="621"/>
      <c r="H236" s="621"/>
      <c r="I236" s="621"/>
      <c r="J236" s="621"/>
      <c r="K236" s="621"/>
      <c r="L236" s="621"/>
      <c r="M236" s="622"/>
      <c r="N236" s="624"/>
      <c r="O236" s="624"/>
      <c r="P236" s="624"/>
      <c r="Q236" s="625"/>
      <c r="R236" s="624"/>
      <c r="S236" s="621"/>
      <c r="T236" s="621"/>
      <c r="U236" s="621"/>
      <c r="V236" s="621"/>
      <c r="W236" s="621"/>
      <c r="X236" s="621"/>
      <c r="Y236" s="626"/>
      <c r="Z236" s="621"/>
      <c r="AA236" s="621"/>
      <c r="AB236" s="624"/>
      <c r="AC236" s="627"/>
      <c r="AD236" s="584"/>
      <c r="AE236" s="624"/>
      <c r="AF236" s="627"/>
      <c r="AG236" s="626"/>
      <c r="AH236" s="624"/>
      <c r="AI236" s="621"/>
    </row>
    <row r="237" spans="1:35" ht="15" customHeight="1" x14ac:dyDescent="0.25">
      <c r="A237" s="621"/>
      <c r="B237" s="622"/>
      <c r="C237" s="622"/>
      <c r="D237" s="621"/>
      <c r="E237" s="623"/>
      <c r="F237" s="622"/>
      <c r="G237" s="621"/>
      <c r="H237" s="621"/>
      <c r="I237" s="621"/>
      <c r="J237" s="621"/>
      <c r="K237" s="621"/>
      <c r="L237" s="621"/>
      <c r="M237" s="622"/>
      <c r="N237" s="624"/>
      <c r="O237" s="624"/>
      <c r="P237" s="624"/>
      <c r="Q237" s="625"/>
      <c r="R237" s="624"/>
      <c r="S237" s="621"/>
      <c r="T237" s="621"/>
      <c r="U237" s="621"/>
      <c r="V237" s="621"/>
      <c r="W237" s="621"/>
      <c r="X237" s="621"/>
      <c r="Y237" s="626"/>
      <c r="Z237" s="621"/>
      <c r="AA237" s="621"/>
      <c r="AB237" s="624"/>
      <c r="AC237" s="627"/>
      <c r="AD237" s="584"/>
      <c r="AE237" s="624"/>
      <c r="AF237" s="627"/>
      <c r="AG237" s="626"/>
      <c r="AH237" s="624"/>
      <c r="AI237" s="621"/>
    </row>
    <row r="238" spans="1:35" ht="15" customHeight="1" x14ac:dyDescent="0.25">
      <c r="A238" s="621"/>
      <c r="B238" s="622"/>
      <c r="C238" s="622"/>
      <c r="D238" s="621"/>
      <c r="E238" s="623"/>
      <c r="F238" s="622"/>
      <c r="G238" s="621"/>
      <c r="H238" s="621"/>
      <c r="I238" s="621"/>
      <c r="J238" s="621"/>
      <c r="K238" s="621"/>
      <c r="L238" s="621"/>
      <c r="M238" s="622"/>
      <c r="N238" s="624"/>
      <c r="O238" s="624"/>
      <c r="P238" s="624"/>
      <c r="Q238" s="625"/>
      <c r="R238" s="624"/>
      <c r="S238" s="621"/>
      <c r="T238" s="621"/>
      <c r="U238" s="621"/>
      <c r="V238" s="621"/>
      <c r="W238" s="621"/>
      <c r="X238" s="621"/>
      <c r="Y238" s="626"/>
      <c r="Z238" s="621"/>
      <c r="AA238" s="621"/>
      <c r="AB238" s="624"/>
      <c r="AC238" s="627"/>
      <c r="AD238" s="584"/>
      <c r="AE238" s="624"/>
      <c r="AF238" s="627"/>
      <c r="AG238" s="626"/>
      <c r="AH238" s="624"/>
      <c r="AI238" s="621"/>
    </row>
    <row r="239" spans="1:35" ht="15" customHeight="1" x14ac:dyDescent="0.25">
      <c r="A239" s="621"/>
      <c r="B239" s="622"/>
      <c r="C239" s="622"/>
      <c r="D239" s="621"/>
      <c r="E239" s="623"/>
      <c r="F239" s="622"/>
      <c r="G239" s="621"/>
      <c r="H239" s="621"/>
      <c r="I239" s="621"/>
      <c r="J239" s="621"/>
      <c r="K239" s="621"/>
      <c r="L239" s="621"/>
      <c r="M239" s="622"/>
      <c r="N239" s="624"/>
      <c r="O239" s="624"/>
      <c r="P239" s="624"/>
      <c r="Q239" s="625"/>
      <c r="R239" s="624"/>
      <c r="S239" s="621"/>
      <c r="T239" s="621"/>
      <c r="U239" s="621"/>
      <c r="V239" s="621"/>
      <c r="W239" s="621"/>
      <c r="X239" s="621"/>
      <c r="Y239" s="626"/>
      <c r="Z239" s="621"/>
      <c r="AA239" s="621"/>
      <c r="AB239" s="624"/>
      <c r="AC239" s="627"/>
      <c r="AD239" s="584"/>
      <c r="AE239" s="624"/>
      <c r="AF239" s="627"/>
      <c r="AG239" s="626"/>
      <c r="AH239" s="624"/>
      <c r="AI239" s="621"/>
    </row>
    <row r="240" spans="1:35" ht="15" customHeight="1" x14ac:dyDescent="0.25">
      <c r="A240" s="621"/>
      <c r="B240" s="622"/>
      <c r="C240" s="622"/>
      <c r="D240" s="621"/>
      <c r="E240" s="623"/>
      <c r="F240" s="622"/>
      <c r="G240" s="621"/>
      <c r="H240" s="621"/>
      <c r="I240" s="621"/>
      <c r="J240" s="621"/>
      <c r="K240" s="621"/>
      <c r="L240" s="621"/>
      <c r="M240" s="622"/>
      <c r="N240" s="624"/>
      <c r="O240" s="624"/>
      <c r="P240" s="624"/>
      <c r="Q240" s="625"/>
      <c r="R240" s="624"/>
      <c r="S240" s="621"/>
      <c r="T240" s="621"/>
      <c r="U240" s="621"/>
      <c r="V240" s="621"/>
      <c r="W240" s="621"/>
      <c r="X240" s="621"/>
      <c r="Y240" s="626"/>
      <c r="Z240" s="621"/>
      <c r="AA240" s="621"/>
      <c r="AB240" s="624"/>
      <c r="AC240" s="627"/>
      <c r="AD240" s="584"/>
      <c r="AE240" s="624"/>
      <c r="AF240" s="627"/>
      <c r="AG240" s="626"/>
      <c r="AH240" s="624"/>
      <c r="AI240" s="621"/>
    </row>
    <row r="241" spans="1:35" ht="15" customHeight="1" x14ac:dyDescent="0.25">
      <c r="A241" s="621"/>
      <c r="B241" s="622"/>
      <c r="C241" s="622"/>
      <c r="D241" s="621"/>
      <c r="E241" s="623"/>
      <c r="F241" s="622"/>
      <c r="G241" s="621"/>
      <c r="H241" s="621"/>
      <c r="I241" s="621"/>
      <c r="J241" s="621"/>
      <c r="K241" s="621"/>
      <c r="L241" s="621"/>
      <c r="M241" s="622"/>
      <c r="N241" s="624"/>
      <c r="O241" s="624"/>
      <c r="P241" s="624"/>
      <c r="Q241" s="625"/>
      <c r="R241" s="624"/>
      <c r="S241" s="621"/>
      <c r="T241" s="621"/>
      <c r="U241" s="621"/>
      <c r="V241" s="621"/>
      <c r="W241" s="621"/>
      <c r="X241" s="621"/>
      <c r="Y241" s="626"/>
      <c r="Z241" s="621"/>
      <c r="AA241" s="621"/>
      <c r="AB241" s="624"/>
      <c r="AC241" s="627"/>
      <c r="AD241" s="584"/>
      <c r="AE241" s="624"/>
      <c r="AF241" s="627"/>
      <c r="AG241" s="626"/>
      <c r="AH241" s="624"/>
      <c r="AI241" s="621"/>
    </row>
    <row r="242" spans="1:35" ht="15" customHeight="1" x14ac:dyDescent="0.25">
      <c r="A242" s="621"/>
      <c r="B242" s="622"/>
      <c r="C242" s="622"/>
      <c r="D242" s="621"/>
      <c r="E242" s="623"/>
      <c r="F242" s="622"/>
      <c r="G242" s="621"/>
      <c r="H242" s="621"/>
      <c r="I242" s="621"/>
      <c r="J242" s="621"/>
      <c r="K242" s="621"/>
      <c r="L242" s="621"/>
      <c r="M242" s="622"/>
      <c r="N242" s="624"/>
      <c r="O242" s="624"/>
      <c r="P242" s="624"/>
      <c r="Q242" s="625"/>
      <c r="R242" s="624"/>
      <c r="S242" s="621"/>
      <c r="T242" s="621"/>
      <c r="U242" s="621"/>
      <c r="V242" s="621"/>
      <c r="W242" s="621"/>
      <c r="X242" s="621"/>
      <c r="Y242" s="626"/>
      <c r="Z242" s="621"/>
      <c r="AA242" s="621"/>
      <c r="AB242" s="624"/>
      <c r="AC242" s="627"/>
      <c r="AD242" s="584"/>
      <c r="AE242" s="624"/>
      <c r="AF242" s="627"/>
      <c r="AG242" s="626"/>
      <c r="AH242" s="624"/>
      <c r="AI242" s="621"/>
    </row>
    <row r="243" spans="1:35" ht="15" customHeight="1" x14ac:dyDescent="0.25">
      <c r="A243" s="621"/>
      <c r="B243" s="622"/>
      <c r="C243" s="622"/>
      <c r="D243" s="621"/>
      <c r="E243" s="623"/>
      <c r="F243" s="622"/>
      <c r="G243" s="621"/>
      <c r="H243" s="621"/>
      <c r="I243" s="621"/>
      <c r="J243" s="621"/>
      <c r="K243" s="621"/>
      <c r="L243" s="621"/>
      <c r="M243" s="622"/>
      <c r="N243" s="624"/>
      <c r="O243" s="624"/>
      <c r="P243" s="624"/>
      <c r="Q243" s="625"/>
      <c r="R243" s="624"/>
      <c r="S243" s="621"/>
      <c r="T243" s="621"/>
      <c r="U243" s="621"/>
      <c r="V243" s="621"/>
      <c r="W243" s="621"/>
      <c r="X243" s="621"/>
      <c r="Y243" s="626"/>
      <c r="Z243" s="621"/>
      <c r="AA243" s="621"/>
      <c r="AB243" s="624"/>
      <c r="AC243" s="627"/>
      <c r="AD243" s="584"/>
      <c r="AE243" s="624"/>
      <c r="AF243" s="627"/>
      <c r="AG243" s="626"/>
      <c r="AH243" s="624"/>
      <c r="AI243" s="621"/>
    </row>
    <row r="244" spans="1:35" ht="15" customHeight="1" x14ac:dyDescent="0.25">
      <c r="A244" s="621"/>
      <c r="B244" s="622"/>
      <c r="C244" s="622"/>
      <c r="D244" s="621"/>
      <c r="E244" s="623"/>
      <c r="F244" s="622"/>
      <c r="G244" s="621"/>
      <c r="H244" s="621"/>
      <c r="I244" s="621"/>
      <c r="J244" s="621"/>
      <c r="K244" s="621"/>
      <c r="L244" s="621"/>
      <c r="M244" s="622"/>
      <c r="N244" s="624"/>
      <c r="O244" s="624"/>
      <c r="P244" s="624"/>
      <c r="Q244" s="625"/>
      <c r="R244" s="624"/>
      <c r="S244" s="621"/>
      <c r="T244" s="621"/>
      <c r="U244" s="621"/>
      <c r="V244" s="621"/>
      <c r="W244" s="621"/>
      <c r="X244" s="621"/>
      <c r="Y244" s="626"/>
      <c r="Z244" s="621"/>
      <c r="AA244" s="621"/>
      <c r="AB244" s="624"/>
      <c r="AC244" s="627"/>
      <c r="AD244" s="584"/>
      <c r="AE244" s="624"/>
      <c r="AF244" s="627"/>
      <c r="AG244" s="626"/>
      <c r="AH244" s="624"/>
      <c r="AI244" s="621"/>
    </row>
    <row r="245" spans="1:35" ht="15" customHeight="1" x14ac:dyDescent="0.25">
      <c r="A245" s="621"/>
      <c r="B245" s="622"/>
      <c r="C245" s="622"/>
      <c r="D245" s="621"/>
      <c r="E245" s="623"/>
      <c r="F245" s="622"/>
      <c r="G245" s="621"/>
      <c r="H245" s="621"/>
      <c r="I245" s="621"/>
      <c r="J245" s="621"/>
      <c r="K245" s="621"/>
      <c r="L245" s="621"/>
      <c r="M245" s="622"/>
      <c r="N245" s="624"/>
      <c r="O245" s="624"/>
      <c r="P245" s="624"/>
      <c r="Q245" s="625"/>
      <c r="R245" s="624"/>
      <c r="S245" s="621"/>
      <c r="T245" s="621"/>
      <c r="U245" s="621"/>
      <c r="V245" s="621"/>
      <c r="W245" s="621"/>
      <c r="X245" s="621"/>
      <c r="Y245" s="626"/>
      <c r="Z245" s="621"/>
      <c r="AA245" s="621"/>
      <c r="AB245" s="624"/>
      <c r="AC245" s="627"/>
      <c r="AD245" s="584"/>
      <c r="AE245" s="624"/>
      <c r="AF245" s="627"/>
      <c r="AG245" s="626"/>
      <c r="AH245" s="624"/>
      <c r="AI245" s="621"/>
    </row>
    <row r="246" spans="1:35" ht="15" customHeight="1" x14ac:dyDescent="0.25">
      <c r="A246" s="621"/>
      <c r="B246" s="622"/>
      <c r="C246" s="622"/>
      <c r="D246" s="621"/>
      <c r="E246" s="623"/>
      <c r="F246" s="622"/>
      <c r="G246" s="621"/>
      <c r="H246" s="621"/>
      <c r="I246" s="621"/>
      <c r="J246" s="621"/>
      <c r="K246" s="621"/>
      <c r="L246" s="621"/>
      <c r="M246" s="622"/>
      <c r="N246" s="624"/>
      <c r="O246" s="624"/>
      <c r="P246" s="624"/>
      <c r="Q246" s="625"/>
      <c r="R246" s="624"/>
      <c r="S246" s="621"/>
      <c r="T246" s="621"/>
      <c r="U246" s="621"/>
      <c r="V246" s="621"/>
      <c r="W246" s="621"/>
      <c r="X246" s="621"/>
      <c r="Y246" s="626"/>
      <c r="Z246" s="621"/>
      <c r="AA246" s="621"/>
      <c r="AB246" s="624"/>
      <c r="AC246" s="627"/>
      <c r="AD246" s="584"/>
      <c r="AE246" s="624"/>
      <c r="AF246" s="627"/>
      <c r="AG246" s="626"/>
      <c r="AH246" s="624"/>
      <c r="AI246" s="621"/>
    </row>
    <row r="247" spans="1:35" ht="15" customHeight="1" x14ac:dyDescent="0.25">
      <c r="A247" s="621"/>
      <c r="B247" s="622"/>
      <c r="C247" s="622"/>
      <c r="D247" s="621"/>
      <c r="E247" s="623"/>
      <c r="F247" s="622"/>
      <c r="G247" s="621"/>
      <c r="H247" s="621"/>
      <c r="I247" s="621"/>
      <c r="J247" s="621"/>
      <c r="K247" s="621"/>
      <c r="L247" s="621"/>
      <c r="M247" s="622"/>
      <c r="N247" s="624"/>
      <c r="O247" s="624"/>
      <c r="P247" s="624"/>
      <c r="Q247" s="625"/>
      <c r="R247" s="624"/>
      <c r="S247" s="621"/>
      <c r="T247" s="621"/>
      <c r="U247" s="621"/>
      <c r="V247" s="621"/>
      <c r="W247" s="621"/>
      <c r="X247" s="621"/>
      <c r="Y247" s="626"/>
      <c r="Z247" s="621"/>
      <c r="AA247" s="621"/>
      <c r="AB247" s="624"/>
      <c r="AC247" s="627"/>
      <c r="AD247" s="584"/>
      <c r="AE247" s="624"/>
      <c r="AF247" s="627"/>
      <c r="AG247" s="626"/>
      <c r="AH247" s="624"/>
      <c r="AI247" s="621"/>
    </row>
    <row r="248" spans="1:35" ht="15" customHeight="1" x14ac:dyDescent="0.25">
      <c r="A248" s="621"/>
      <c r="B248" s="622"/>
      <c r="C248" s="622"/>
      <c r="D248" s="621"/>
      <c r="E248" s="623"/>
      <c r="F248" s="622"/>
      <c r="G248" s="621"/>
      <c r="H248" s="621"/>
      <c r="I248" s="621"/>
      <c r="J248" s="621"/>
      <c r="K248" s="621"/>
      <c r="L248" s="621"/>
      <c r="M248" s="622"/>
      <c r="N248" s="624"/>
      <c r="O248" s="624"/>
      <c r="P248" s="624"/>
      <c r="Q248" s="625"/>
      <c r="R248" s="624"/>
      <c r="S248" s="621"/>
      <c r="T248" s="621"/>
      <c r="U248" s="621"/>
      <c r="V248" s="621"/>
      <c r="W248" s="621"/>
      <c r="X248" s="621"/>
      <c r="Y248" s="626"/>
      <c r="Z248" s="621"/>
      <c r="AA248" s="621"/>
      <c r="AB248" s="624"/>
      <c r="AC248" s="627"/>
      <c r="AD248" s="584"/>
      <c r="AE248" s="624"/>
      <c r="AF248" s="627"/>
      <c r="AG248" s="626"/>
      <c r="AH248" s="624"/>
      <c r="AI248" s="621"/>
    </row>
    <row r="249" spans="1:35" ht="15" customHeight="1" x14ac:dyDescent="0.25">
      <c r="A249" s="621"/>
      <c r="B249" s="622"/>
      <c r="C249" s="622"/>
      <c r="D249" s="621"/>
      <c r="E249" s="623"/>
      <c r="F249" s="622"/>
      <c r="G249" s="621"/>
      <c r="H249" s="621"/>
      <c r="I249" s="621"/>
      <c r="J249" s="621"/>
      <c r="K249" s="621"/>
      <c r="L249" s="621"/>
      <c r="M249" s="622"/>
      <c r="N249" s="624"/>
      <c r="O249" s="624"/>
      <c r="P249" s="624"/>
      <c r="Q249" s="625"/>
      <c r="R249" s="624"/>
      <c r="S249" s="621"/>
      <c r="T249" s="621"/>
      <c r="U249" s="621"/>
      <c r="V249" s="621"/>
      <c r="W249" s="621"/>
      <c r="X249" s="621"/>
      <c r="Y249" s="626"/>
      <c r="Z249" s="621"/>
      <c r="AA249" s="621"/>
      <c r="AB249" s="624"/>
      <c r="AC249" s="627"/>
      <c r="AD249" s="584"/>
      <c r="AE249" s="624"/>
      <c r="AF249" s="627"/>
      <c r="AG249" s="626"/>
      <c r="AH249" s="624"/>
      <c r="AI249" s="621"/>
    </row>
    <row r="250" spans="1:35" ht="15" customHeight="1" x14ac:dyDescent="0.25">
      <c r="A250" s="621"/>
      <c r="B250" s="622"/>
      <c r="C250" s="622"/>
      <c r="D250" s="621"/>
      <c r="E250" s="623"/>
      <c r="F250" s="622"/>
      <c r="G250" s="621"/>
      <c r="H250" s="621"/>
      <c r="I250" s="621"/>
      <c r="J250" s="621"/>
      <c r="K250" s="621"/>
      <c r="L250" s="621"/>
      <c r="M250" s="622"/>
      <c r="N250" s="624"/>
      <c r="O250" s="624"/>
      <c r="P250" s="624"/>
      <c r="Q250" s="625"/>
      <c r="R250" s="624"/>
      <c r="S250" s="621"/>
      <c r="T250" s="621"/>
      <c r="U250" s="621"/>
      <c r="V250" s="621"/>
      <c r="W250" s="621"/>
      <c r="X250" s="621"/>
      <c r="Y250" s="626"/>
      <c r="Z250" s="621"/>
      <c r="AA250" s="621"/>
      <c r="AB250" s="624"/>
      <c r="AC250" s="627"/>
      <c r="AD250" s="584"/>
      <c r="AE250" s="624"/>
      <c r="AF250" s="627"/>
      <c r="AG250" s="626"/>
      <c r="AH250" s="624"/>
      <c r="AI250" s="621"/>
    </row>
    <row r="251" spans="1:35" ht="15" customHeight="1" x14ac:dyDescent="0.25">
      <c r="A251" s="621"/>
      <c r="B251" s="622"/>
      <c r="C251" s="622"/>
      <c r="D251" s="621"/>
      <c r="E251" s="623"/>
      <c r="F251" s="622"/>
      <c r="G251" s="621"/>
      <c r="H251" s="621"/>
      <c r="I251" s="621"/>
      <c r="J251" s="621"/>
      <c r="K251" s="621"/>
      <c r="L251" s="621"/>
      <c r="M251" s="622"/>
      <c r="N251" s="624"/>
      <c r="O251" s="624"/>
      <c r="P251" s="624"/>
      <c r="Q251" s="625"/>
      <c r="R251" s="624"/>
      <c r="S251" s="621"/>
      <c r="T251" s="621"/>
      <c r="U251" s="621"/>
      <c r="V251" s="621"/>
      <c r="W251" s="621"/>
      <c r="X251" s="621"/>
      <c r="Y251" s="626"/>
      <c r="Z251" s="621"/>
      <c r="AA251" s="621"/>
      <c r="AB251" s="624"/>
      <c r="AC251" s="627"/>
      <c r="AD251" s="584"/>
      <c r="AE251" s="624"/>
      <c r="AF251" s="627"/>
      <c r="AG251" s="626"/>
      <c r="AH251" s="624"/>
      <c r="AI251" s="621"/>
    </row>
    <row r="252" spans="1:35" ht="15" customHeight="1" x14ac:dyDescent="0.25">
      <c r="A252" s="621"/>
      <c r="B252" s="622"/>
      <c r="C252" s="622"/>
      <c r="D252" s="621"/>
      <c r="E252" s="623"/>
      <c r="F252" s="622"/>
      <c r="G252" s="621"/>
      <c r="H252" s="621"/>
      <c r="I252" s="621"/>
      <c r="J252" s="621"/>
      <c r="K252" s="621"/>
      <c r="L252" s="621"/>
      <c r="M252" s="622"/>
      <c r="N252" s="624"/>
      <c r="O252" s="624"/>
      <c r="P252" s="624"/>
      <c r="Q252" s="625"/>
      <c r="R252" s="624"/>
      <c r="S252" s="621"/>
      <c r="T252" s="621"/>
      <c r="U252" s="621"/>
      <c r="V252" s="621"/>
      <c r="W252" s="621"/>
      <c r="X252" s="621"/>
      <c r="Y252" s="626"/>
      <c r="Z252" s="621"/>
      <c r="AA252" s="621"/>
      <c r="AB252" s="624"/>
      <c r="AC252" s="627"/>
      <c r="AD252" s="584"/>
      <c r="AE252" s="624"/>
      <c r="AF252" s="627"/>
      <c r="AG252" s="626"/>
      <c r="AH252" s="624"/>
      <c r="AI252" s="621"/>
    </row>
    <row r="253" spans="1:35" ht="15" customHeight="1" x14ac:dyDescent="0.25">
      <c r="A253" s="621"/>
      <c r="B253" s="622"/>
      <c r="C253" s="622"/>
      <c r="D253" s="621"/>
      <c r="E253" s="623"/>
      <c r="F253" s="622"/>
      <c r="G253" s="621"/>
      <c r="H253" s="621"/>
      <c r="I253" s="621"/>
      <c r="J253" s="621"/>
      <c r="K253" s="621"/>
      <c r="L253" s="621"/>
      <c r="M253" s="622"/>
      <c r="N253" s="624"/>
      <c r="O253" s="624"/>
      <c r="P253" s="624"/>
      <c r="Q253" s="625"/>
      <c r="R253" s="624"/>
      <c r="S253" s="621"/>
      <c r="T253" s="621"/>
      <c r="U253" s="621"/>
      <c r="V253" s="621"/>
      <c r="W253" s="621"/>
      <c r="X253" s="621"/>
      <c r="Y253" s="626"/>
      <c r="Z253" s="621"/>
      <c r="AA253" s="621"/>
      <c r="AB253" s="624"/>
      <c r="AC253" s="627"/>
      <c r="AD253" s="584"/>
      <c r="AE253" s="624"/>
      <c r="AF253" s="627"/>
      <c r="AG253" s="626"/>
      <c r="AH253" s="624"/>
      <c r="AI253" s="621"/>
    </row>
    <row r="254" spans="1:35" ht="15" customHeight="1" x14ac:dyDescent="0.25">
      <c r="A254" s="621"/>
      <c r="B254" s="622"/>
      <c r="C254" s="622"/>
      <c r="D254" s="621"/>
      <c r="E254" s="623"/>
      <c r="F254" s="622"/>
      <c r="G254" s="621"/>
      <c r="H254" s="621"/>
      <c r="I254" s="621"/>
      <c r="J254" s="621"/>
      <c r="K254" s="621"/>
      <c r="L254" s="621"/>
      <c r="M254" s="622"/>
      <c r="N254" s="624"/>
      <c r="O254" s="624"/>
      <c r="P254" s="624"/>
      <c r="Q254" s="625"/>
      <c r="R254" s="624"/>
      <c r="S254" s="621"/>
      <c r="T254" s="621"/>
      <c r="U254" s="621"/>
      <c r="V254" s="621"/>
      <c r="W254" s="621"/>
      <c r="X254" s="621"/>
      <c r="Y254" s="626"/>
      <c r="Z254" s="621"/>
      <c r="AA254" s="621"/>
      <c r="AB254" s="624"/>
      <c r="AC254" s="627"/>
      <c r="AD254" s="584"/>
      <c r="AE254" s="624"/>
      <c r="AF254" s="627"/>
      <c r="AG254" s="626"/>
      <c r="AH254" s="624"/>
      <c r="AI254" s="621"/>
    </row>
    <row r="255" spans="1:35" ht="15" customHeight="1" x14ac:dyDescent="0.25">
      <c r="A255" s="621"/>
      <c r="B255" s="622"/>
      <c r="C255" s="622"/>
      <c r="D255" s="621"/>
      <c r="E255" s="623"/>
      <c r="F255" s="622"/>
      <c r="G255" s="621"/>
      <c r="H255" s="621"/>
      <c r="I255" s="621"/>
      <c r="J255" s="621"/>
      <c r="K255" s="621"/>
      <c r="L255" s="621"/>
      <c r="M255" s="622"/>
      <c r="N255" s="624"/>
      <c r="O255" s="624"/>
      <c r="P255" s="624"/>
      <c r="Q255" s="625"/>
      <c r="R255" s="624"/>
      <c r="S255" s="621"/>
      <c r="T255" s="621"/>
      <c r="U255" s="621"/>
      <c r="V255" s="621"/>
      <c r="W255" s="621"/>
      <c r="X255" s="621"/>
      <c r="Y255" s="626"/>
      <c r="Z255" s="621"/>
      <c r="AA255" s="621"/>
      <c r="AB255" s="624"/>
      <c r="AC255" s="627"/>
      <c r="AD255" s="584"/>
      <c r="AE255" s="624"/>
      <c r="AF255" s="627"/>
      <c r="AG255" s="626"/>
      <c r="AH255" s="624"/>
      <c r="AI255" s="621"/>
    </row>
    <row r="256" spans="1:35" ht="15" customHeight="1" x14ac:dyDescent="0.25">
      <c r="A256" s="621"/>
      <c r="B256" s="622"/>
      <c r="C256" s="622"/>
      <c r="D256" s="621"/>
      <c r="E256" s="623"/>
      <c r="F256" s="622"/>
      <c r="G256" s="621"/>
      <c r="H256" s="621"/>
      <c r="I256" s="621"/>
      <c r="J256" s="621"/>
      <c r="K256" s="621"/>
      <c r="L256" s="621"/>
      <c r="M256" s="622"/>
      <c r="N256" s="624"/>
      <c r="O256" s="624"/>
      <c r="P256" s="624"/>
      <c r="Q256" s="625"/>
      <c r="R256" s="624"/>
      <c r="S256" s="621"/>
      <c r="T256" s="621"/>
      <c r="U256" s="621"/>
      <c r="V256" s="621"/>
      <c r="W256" s="621"/>
      <c r="X256" s="621"/>
      <c r="Y256" s="626"/>
      <c r="Z256" s="621"/>
      <c r="AA256" s="621"/>
      <c r="AB256" s="624"/>
      <c r="AC256" s="627"/>
      <c r="AD256" s="584"/>
      <c r="AE256" s="624"/>
      <c r="AF256" s="627"/>
      <c r="AG256" s="626"/>
      <c r="AH256" s="624"/>
      <c r="AI256" s="621"/>
    </row>
    <row r="257" spans="1:35" ht="15" customHeight="1" x14ac:dyDescent="0.25">
      <c r="A257" s="621"/>
      <c r="B257" s="622"/>
      <c r="C257" s="622"/>
      <c r="D257" s="621"/>
      <c r="E257" s="623"/>
      <c r="F257" s="622"/>
      <c r="G257" s="621"/>
      <c r="H257" s="621"/>
      <c r="I257" s="621"/>
      <c r="J257" s="621"/>
      <c r="K257" s="621"/>
      <c r="L257" s="621"/>
      <c r="M257" s="622"/>
      <c r="N257" s="624"/>
      <c r="O257" s="624"/>
      <c r="P257" s="624"/>
      <c r="Q257" s="625"/>
      <c r="R257" s="624"/>
      <c r="S257" s="621"/>
      <c r="T257" s="621"/>
      <c r="U257" s="621"/>
      <c r="V257" s="621"/>
      <c r="W257" s="621"/>
      <c r="X257" s="621"/>
      <c r="Y257" s="626"/>
      <c r="Z257" s="621"/>
      <c r="AA257" s="621"/>
      <c r="AB257" s="624"/>
      <c r="AC257" s="627"/>
      <c r="AD257" s="584"/>
      <c r="AE257" s="624"/>
      <c r="AF257" s="627"/>
      <c r="AG257" s="626"/>
      <c r="AH257" s="624"/>
      <c r="AI257" s="621"/>
    </row>
    <row r="258" spans="1:35" ht="15" customHeight="1" x14ac:dyDescent="0.25">
      <c r="A258" s="621"/>
      <c r="B258" s="622"/>
      <c r="C258" s="622"/>
      <c r="D258" s="621"/>
      <c r="E258" s="623"/>
      <c r="F258" s="622"/>
      <c r="G258" s="621"/>
      <c r="H258" s="621"/>
      <c r="I258" s="621"/>
      <c r="J258" s="621"/>
      <c r="K258" s="621"/>
      <c r="L258" s="621"/>
      <c r="M258" s="622"/>
      <c r="N258" s="624"/>
      <c r="O258" s="624"/>
      <c r="P258" s="624"/>
      <c r="Q258" s="625"/>
      <c r="R258" s="624"/>
      <c r="S258" s="621"/>
      <c r="T258" s="621"/>
      <c r="U258" s="621"/>
      <c r="V258" s="621"/>
      <c r="W258" s="621"/>
      <c r="X258" s="621"/>
      <c r="Y258" s="626"/>
      <c r="Z258" s="621"/>
      <c r="AA258" s="621"/>
      <c r="AB258" s="624"/>
      <c r="AC258" s="627"/>
      <c r="AD258" s="584"/>
      <c r="AE258" s="624"/>
      <c r="AF258" s="627"/>
      <c r="AG258" s="626"/>
      <c r="AH258" s="624"/>
      <c r="AI258" s="621"/>
    </row>
    <row r="259" spans="1:35" ht="15" customHeight="1" x14ac:dyDescent="0.25">
      <c r="A259" s="621"/>
      <c r="B259" s="622"/>
      <c r="C259" s="622"/>
      <c r="D259" s="621"/>
      <c r="E259" s="623"/>
      <c r="F259" s="622"/>
      <c r="G259" s="621"/>
      <c r="H259" s="621"/>
      <c r="I259" s="621"/>
      <c r="J259" s="621"/>
      <c r="K259" s="621"/>
      <c r="L259" s="621"/>
      <c r="M259" s="622"/>
      <c r="N259" s="624"/>
      <c r="O259" s="624"/>
      <c r="P259" s="624"/>
      <c r="Q259" s="625"/>
      <c r="R259" s="624"/>
      <c r="S259" s="621"/>
      <c r="T259" s="621"/>
      <c r="U259" s="621"/>
      <c r="V259" s="621"/>
      <c r="W259" s="621"/>
      <c r="X259" s="621"/>
      <c r="Y259" s="626"/>
      <c r="Z259" s="621"/>
      <c r="AA259" s="621"/>
      <c r="AB259" s="624"/>
      <c r="AC259" s="627"/>
      <c r="AD259" s="584"/>
      <c r="AE259" s="624"/>
      <c r="AF259" s="627"/>
      <c r="AG259" s="626"/>
      <c r="AH259" s="624"/>
      <c r="AI259" s="621"/>
    </row>
    <row r="260" spans="1:35" ht="15" customHeight="1" x14ac:dyDescent="0.25">
      <c r="A260" s="621"/>
      <c r="B260" s="622"/>
      <c r="C260" s="622"/>
      <c r="D260" s="621"/>
      <c r="E260" s="623"/>
      <c r="F260" s="622"/>
      <c r="G260" s="621"/>
      <c r="H260" s="621"/>
      <c r="I260" s="621"/>
      <c r="J260" s="621"/>
      <c r="K260" s="621"/>
      <c r="L260" s="621"/>
      <c r="M260" s="622"/>
      <c r="N260" s="624"/>
      <c r="O260" s="624"/>
      <c r="P260" s="624"/>
      <c r="Q260" s="625"/>
      <c r="R260" s="624"/>
      <c r="S260" s="621"/>
      <c r="T260" s="621"/>
      <c r="U260" s="621"/>
      <c r="V260" s="621"/>
      <c r="W260" s="621"/>
      <c r="X260" s="621"/>
      <c r="Y260" s="626"/>
      <c r="Z260" s="621"/>
      <c r="AA260" s="621"/>
      <c r="AB260" s="624"/>
      <c r="AC260" s="627"/>
      <c r="AD260" s="584"/>
      <c r="AE260" s="624"/>
      <c r="AF260" s="627"/>
      <c r="AG260" s="626"/>
      <c r="AH260" s="624"/>
      <c r="AI260" s="621"/>
    </row>
    <row r="261" spans="1:35" ht="15" customHeight="1" x14ac:dyDescent="0.25">
      <c r="A261" s="621"/>
      <c r="B261" s="622"/>
      <c r="C261" s="622"/>
      <c r="D261" s="621"/>
      <c r="E261" s="623"/>
      <c r="F261" s="622"/>
      <c r="G261" s="621"/>
      <c r="H261" s="621"/>
      <c r="I261" s="621"/>
      <c r="J261" s="621"/>
      <c r="K261" s="621"/>
      <c r="L261" s="621"/>
      <c r="M261" s="622"/>
      <c r="N261" s="624"/>
      <c r="O261" s="624"/>
      <c r="P261" s="624"/>
      <c r="Q261" s="625"/>
      <c r="R261" s="624"/>
      <c r="S261" s="621"/>
      <c r="T261" s="621"/>
      <c r="U261" s="621"/>
      <c r="V261" s="621"/>
      <c r="W261" s="621"/>
      <c r="X261" s="621"/>
      <c r="Y261" s="626"/>
      <c r="Z261" s="621"/>
      <c r="AA261" s="621"/>
      <c r="AB261" s="624"/>
      <c r="AC261" s="627"/>
      <c r="AD261" s="584"/>
      <c r="AE261" s="624"/>
      <c r="AF261" s="627"/>
      <c r="AG261" s="626"/>
      <c r="AH261" s="624"/>
      <c r="AI261" s="621"/>
    </row>
    <row r="262" spans="1:35" ht="15" customHeight="1" x14ac:dyDescent="0.25">
      <c r="A262" s="621"/>
      <c r="B262" s="622"/>
      <c r="C262" s="622"/>
      <c r="D262" s="621"/>
      <c r="E262" s="623"/>
      <c r="F262" s="622"/>
      <c r="G262" s="621"/>
      <c r="H262" s="621"/>
      <c r="I262" s="621"/>
      <c r="J262" s="621"/>
      <c r="K262" s="621"/>
      <c r="L262" s="621"/>
      <c r="M262" s="622"/>
      <c r="N262" s="624"/>
      <c r="O262" s="624"/>
      <c r="P262" s="624"/>
      <c r="Q262" s="625"/>
      <c r="R262" s="624"/>
      <c r="S262" s="621"/>
      <c r="T262" s="621"/>
      <c r="U262" s="621"/>
      <c r="V262" s="621"/>
      <c r="W262" s="621"/>
      <c r="X262" s="621"/>
      <c r="Y262" s="626"/>
      <c r="Z262" s="621"/>
      <c r="AA262" s="621"/>
      <c r="AB262" s="624"/>
      <c r="AC262" s="627"/>
      <c r="AD262" s="584"/>
      <c r="AE262" s="624"/>
      <c r="AF262" s="627"/>
      <c r="AG262" s="626"/>
      <c r="AH262" s="624"/>
      <c r="AI262" s="621"/>
    </row>
    <row r="263" spans="1:35" ht="15" customHeight="1" x14ac:dyDescent="0.25">
      <c r="A263" s="621"/>
      <c r="B263" s="622"/>
      <c r="C263" s="622"/>
      <c r="D263" s="621"/>
      <c r="E263" s="623"/>
      <c r="F263" s="622"/>
      <c r="G263" s="621"/>
      <c r="H263" s="621"/>
      <c r="I263" s="621"/>
      <c r="J263" s="621"/>
      <c r="K263" s="621"/>
      <c r="L263" s="621"/>
      <c r="M263" s="622"/>
      <c r="N263" s="624"/>
      <c r="O263" s="624"/>
      <c r="P263" s="624"/>
      <c r="Q263" s="625"/>
      <c r="R263" s="624"/>
      <c r="S263" s="621"/>
      <c r="T263" s="621"/>
      <c r="U263" s="621"/>
      <c r="V263" s="621"/>
      <c r="W263" s="621"/>
      <c r="X263" s="621"/>
      <c r="Y263" s="626"/>
      <c r="Z263" s="621"/>
      <c r="AA263" s="621"/>
      <c r="AB263" s="624"/>
      <c r="AC263" s="627"/>
      <c r="AD263" s="584"/>
      <c r="AE263" s="624"/>
      <c r="AF263" s="627"/>
      <c r="AG263" s="626"/>
      <c r="AH263" s="624"/>
      <c r="AI263" s="621"/>
    </row>
    <row r="264" spans="1:35" ht="15" customHeight="1" x14ac:dyDescent="0.25">
      <c r="A264" s="621"/>
      <c r="B264" s="622"/>
      <c r="C264" s="622"/>
      <c r="D264" s="621"/>
      <c r="E264" s="623"/>
      <c r="F264" s="622"/>
      <c r="G264" s="621"/>
      <c r="H264" s="621"/>
      <c r="I264" s="621"/>
      <c r="J264" s="621"/>
      <c r="K264" s="621"/>
      <c r="L264" s="621"/>
      <c r="M264" s="622"/>
      <c r="N264" s="624"/>
      <c r="O264" s="624"/>
      <c r="P264" s="624"/>
      <c r="Q264" s="625"/>
      <c r="R264" s="624"/>
      <c r="S264" s="621"/>
      <c r="T264" s="621"/>
      <c r="U264" s="621"/>
      <c r="V264" s="621"/>
      <c r="W264" s="621"/>
      <c r="X264" s="621"/>
      <c r="Y264" s="626"/>
      <c r="Z264" s="621"/>
      <c r="AA264" s="621"/>
      <c r="AB264" s="624"/>
      <c r="AC264" s="627"/>
      <c r="AD264" s="584"/>
      <c r="AE264" s="624"/>
      <c r="AF264" s="627"/>
      <c r="AG264" s="626"/>
      <c r="AH264" s="624"/>
      <c r="AI264" s="621"/>
    </row>
    <row r="265" spans="1:35" ht="15" customHeight="1" x14ac:dyDescent="0.25">
      <c r="A265" s="621"/>
      <c r="B265" s="622"/>
      <c r="C265" s="622"/>
      <c r="D265" s="621"/>
      <c r="E265" s="623"/>
      <c r="F265" s="622"/>
      <c r="G265" s="621"/>
      <c r="H265" s="621"/>
      <c r="I265" s="621"/>
      <c r="J265" s="621"/>
      <c r="K265" s="621"/>
      <c r="L265" s="621"/>
      <c r="M265" s="622"/>
      <c r="N265" s="624"/>
      <c r="O265" s="624"/>
      <c r="P265" s="624"/>
      <c r="Q265" s="625"/>
      <c r="R265" s="624"/>
      <c r="S265" s="621"/>
      <c r="T265" s="621"/>
      <c r="U265" s="621"/>
      <c r="V265" s="621"/>
      <c r="W265" s="621"/>
      <c r="X265" s="621"/>
      <c r="Y265" s="626"/>
      <c r="Z265" s="621"/>
      <c r="AA265" s="621"/>
      <c r="AB265" s="624"/>
      <c r="AC265" s="627"/>
      <c r="AD265" s="584"/>
      <c r="AE265" s="624"/>
      <c r="AF265" s="627"/>
      <c r="AG265" s="626"/>
      <c r="AH265" s="624"/>
      <c r="AI265" s="621"/>
    </row>
    <row r="266" spans="1:35" ht="15" customHeight="1" x14ac:dyDescent="0.25">
      <c r="A266" s="621"/>
      <c r="B266" s="622"/>
      <c r="C266" s="622"/>
      <c r="D266" s="621"/>
      <c r="E266" s="623"/>
      <c r="F266" s="622"/>
      <c r="G266" s="621"/>
      <c r="H266" s="621"/>
      <c r="I266" s="621"/>
      <c r="J266" s="621"/>
      <c r="K266" s="621"/>
      <c r="L266" s="621"/>
      <c r="M266" s="622"/>
      <c r="N266" s="624"/>
      <c r="O266" s="624"/>
      <c r="P266" s="624"/>
      <c r="Q266" s="625"/>
      <c r="R266" s="624"/>
      <c r="S266" s="621"/>
      <c r="T266" s="621"/>
      <c r="U266" s="621"/>
      <c r="V266" s="621"/>
      <c r="W266" s="621"/>
      <c r="X266" s="621"/>
      <c r="Y266" s="626"/>
      <c r="Z266" s="621"/>
      <c r="AA266" s="621"/>
      <c r="AB266" s="624"/>
      <c r="AC266" s="627"/>
      <c r="AD266" s="584"/>
      <c r="AE266" s="624"/>
      <c r="AF266" s="627"/>
      <c r="AG266" s="626"/>
      <c r="AH266" s="624"/>
      <c r="AI266" s="621"/>
    </row>
    <row r="267" spans="1:35" ht="15" customHeight="1" x14ac:dyDescent="0.25">
      <c r="A267" s="621"/>
      <c r="B267" s="622"/>
      <c r="C267" s="622"/>
      <c r="D267" s="621"/>
      <c r="E267" s="623"/>
      <c r="F267" s="622"/>
      <c r="G267" s="621"/>
      <c r="H267" s="621"/>
      <c r="I267" s="621"/>
      <c r="J267" s="621"/>
      <c r="K267" s="621"/>
      <c r="L267" s="621"/>
      <c r="M267" s="622"/>
      <c r="N267" s="624"/>
      <c r="O267" s="624"/>
      <c r="P267" s="624"/>
      <c r="Q267" s="625"/>
      <c r="R267" s="624"/>
      <c r="S267" s="621"/>
      <c r="T267" s="621"/>
      <c r="U267" s="621"/>
      <c r="V267" s="621"/>
      <c r="W267" s="621"/>
      <c r="X267" s="621"/>
      <c r="Y267" s="626"/>
      <c r="Z267" s="621"/>
      <c r="AA267" s="621"/>
      <c r="AB267" s="624"/>
      <c r="AC267" s="627"/>
      <c r="AD267" s="584"/>
      <c r="AE267" s="624"/>
      <c r="AF267" s="627"/>
      <c r="AG267" s="626"/>
      <c r="AH267" s="624"/>
      <c r="AI267" s="621"/>
    </row>
    <row r="268" spans="1:35" ht="15" customHeight="1" x14ac:dyDescent="0.25">
      <c r="A268" s="621"/>
      <c r="B268" s="622"/>
      <c r="C268" s="622"/>
      <c r="D268" s="621"/>
      <c r="E268" s="623"/>
      <c r="F268" s="622"/>
      <c r="G268" s="621"/>
      <c r="H268" s="621"/>
      <c r="I268" s="621"/>
      <c r="J268" s="621"/>
      <c r="K268" s="621"/>
      <c r="L268" s="621"/>
      <c r="M268" s="622"/>
      <c r="N268" s="624"/>
      <c r="O268" s="624"/>
      <c r="P268" s="624"/>
      <c r="Q268" s="625"/>
      <c r="R268" s="624"/>
      <c r="S268" s="621"/>
      <c r="T268" s="621"/>
      <c r="U268" s="621"/>
      <c r="V268" s="621"/>
      <c r="W268" s="621"/>
      <c r="X268" s="621"/>
      <c r="Y268" s="626"/>
      <c r="Z268" s="621"/>
      <c r="AA268" s="621"/>
      <c r="AB268" s="624"/>
      <c r="AC268" s="627"/>
      <c r="AD268" s="584"/>
      <c r="AE268" s="624"/>
      <c r="AF268" s="627"/>
      <c r="AG268" s="626"/>
      <c r="AH268" s="624"/>
      <c r="AI268" s="621"/>
    </row>
    <row r="269" spans="1:35" ht="15" customHeight="1" x14ac:dyDescent="0.25">
      <c r="A269" s="621"/>
      <c r="B269" s="622"/>
      <c r="C269" s="622"/>
      <c r="D269" s="621"/>
      <c r="E269" s="623"/>
      <c r="F269" s="622"/>
      <c r="G269" s="621"/>
      <c r="H269" s="621"/>
      <c r="I269" s="621"/>
      <c r="J269" s="621"/>
      <c r="K269" s="621"/>
      <c r="L269" s="621"/>
      <c r="M269" s="622"/>
      <c r="N269" s="624"/>
      <c r="O269" s="624"/>
      <c r="P269" s="624"/>
      <c r="Q269" s="625"/>
      <c r="R269" s="624"/>
      <c r="S269" s="621"/>
      <c r="T269" s="621"/>
      <c r="U269" s="621"/>
      <c r="V269" s="621"/>
      <c r="W269" s="621"/>
      <c r="X269" s="621"/>
      <c r="Y269" s="626"/>
      <c r="Z269" s="621"/>
      <c r="AA269" s="621"/>
      <c r="AB269" s="624"/>
      <c r="AC269" s="627"/>
      <c r="AD269" s="584"/>
      <c r="AE269" s="624"/>
      <c r="AF269" s="627"/>
      <c r="AG269" s="626"/>
      <c r="AH269" s="624"/>
      <c r="AI269" s="621"/>
    </row>
    <row r="270" spans="1:35" ht="15" customHeight="1" x14ac:dyDescent="0.25">
      <c r="A270" s="621"/>
      <c r="B270" s="622"/>
      <c r="C270" s="622"/>
      <c r="D270" s="621"/>
      <c r="E270" s="623"/>
      <c r="F270" s="622"/>
      <c r="G270" s="621"/>
      <c r="H270" s="621"/>
      <c r="I270" s="621"/>
      <c r="J270" s="621"/>
      <c r="K270" s="621"/>
      <c r="L270" s="621"/>
      <c r="M270" s="622"/>
      <c r="N270" s="624"/>
      <c r="O270" s="624"/>
      <c r="P270" s="624"/>
      <c r="Q270" s="625"/>
      <c r="R270" s="624"/>
      <c r="S270" s="621"/>
      <c r="T270" s="621"/>
      <c r="U270" s="621"/>
      <c r="V270" s="621"/>
      <c r="W270" s="621"/>
      <c r="X270" s="621"/>
      <c r="Y270" s="626"/>
      <c r="Z270" s="621"/>
      <c r="AA270" s="621"/>
      <c r="AB270" s="624"/>
      <c r="AC270" s="627"/>
      <c r="AD270" s="584"/>
      <c r="AE270" s="624"/>
      <c r="AF270" s="627"/>
      <c r="AG270" s="626"/>
      <c r="AH270" s="624"/>
      <c r="AI270" s="621"/>
    </row>
    <row r="271" spans="1:35" ht="15" customHeight="1" x14ac:dyDescent="0.25">
      <c r="A271" s="621"/>
      <c r="B271" s="622"/>
      <c r="C271" s="622"/>
      <c r="D271" s="621"/>
      <c r="E271" s="623"/>
      <c r="F271" s="622"/>
      <c r="G271" s="621"/>
      <c r="H271" s="621"/>
      <c r="I271" s="621"/>
      <c r="J271" s="621"/>
      <c r="K271" s="621"/>
      <c r="L271" s="621"/>
      <c r="M271" s="622"/>
      <c r="N271" s="624"/>
      <c r="O271" s="624"/>
      <c r="P271" s="624"/>
      <c r="Q271" s="625"/>
      <c r="R271" s="624"/>
      <c r="S271" s="621"/>
      <c r="T271" s="621"/>
      <c r="U271" s="621"/>
      <c r="V271" s="621"/>
      <c r="W271" s="621"/>
      <c r="X271" s="621"/>
      <c r="Y271" s="626"/>
      <c r="Z271" s="621"/>
      <c r="AA271" s="621"/>
      <c r="AB271" s="624"/>
      <c r="AC271" s="627"/>
      <c r="AD271" s="584"/>
      <c r="AE271" s="624"/>
      <c r="AF271" s="627"/>
      <c r="AG271" s="626"/>
      <c r="AH271" s="624"/>
      <c r="AI271" s="621"/>
    </row>
    <row r="272" spans="1:35" ht="15" customHeight="1" x14ac:dyDescent="0.25">
      <c r="A272" s="621"/>
      <c r="B272" s="622"/>
      <c r="C272" s="622"/>
      <c r="D272" s="621"/>
      <c r="E272" s="623"/>
      <c r="F272" s="622"/>
      <c r="G272" s="621"/>
      <c r="H272" s="621"/>
      <c r="I272" s="621"/>
      <c r="J272" s="621"/>
      <c r="K272" s="621"/>
      <c r="L272" s="621"/>
      <c r="M272" s="622"/>
      <c r="N272" s="624"/>
      <c r="O272" s="624"/>
      <c r="P272" s="624"/>
      <c r="Q272" s="625"/>
      <c r="R272" s="624"/>
      <c r="S272" s="621"/>
      <c r="T272" s="621"/>
      <c r="U272" s="621"/>
      <c r="V272" s="621"/>
      <c r="W272" s="621"/>
      <c r="X272" s="621"/>
      <c r="Y272" s="626"/>
      <c r="Z272" s="621"/>
      <c r="AA272" s="621"/>
      <c r="AB272" s="624"/>
      <c r="AC272" s="627"/>
      <c r="AD272" s="584"/>
      <c r="AE272" s="624"/>
      <c r="AF272" s="627"/>
      <c r="AG272" s="626"/>
      <c r="AH272" s="624"/>
      <c r="AI272" s="621"/>
    </row>
    <row r="273" spans="1:35" ht="15" customHeight="1" x14ac:dyDescent="0.25">
      <c r="A273" s="621"/>
      <c r="B273" s="622"/>
      <c r="C273" s="622"/>
      <c r="D273" s="621"/>
      <c r="E273" s="623"/>
      <c r="F273" s="622"/>
      <c r="G273" s="621"/>
      <c r="H273" s="621"/>
      <c r="I273" s="621"/>
      <c r="J273" s="621"/>
      <c r="K273" s="621"/>
      <c r="L273" s="621"/>
      <c r="M273" s="622"/>
      <c r="N273" s="624"/>
      <c r="O273" s="624"/>
      <c r="P273" s="624"/>
      <c r="Q273" s="625"/>
      <c r="R273" s="624"/>
      <c r="S273" s="621"/>
      <c r="T273" s="621"/>
      <c r="U273" s="621"/>
      <c r="V273" s="621"/>
      <c r="W273" s="621"/>
      <c r="X273" s="621"/>
      <c r="Y273" s="626"/>
      <c r="Z273" s="621"/>
      <c r="AA273" s="621"/>
      <c r="AB273" s="624"/>
      <c r="AC273" s="627"/>
      <c r="AD273" s="584"/>
      <c r="AE273" s="624"/>
      <c r="AF273" s="627"/>
      <c r="AG273" s="626"/>
      <c r="AH273" s="624"/>
      <c r="AI273" s="621"/>
    </row>
    <row r="274" spans="1:35" ht="15" customHeight="1" x14ac:dyDescent="0.25">
      <c r="A274" s="621"/>
      <c r="B274" s="622"/>
      <c r="C274" s="622"/>
      <c r="D274" s="621"/>
      <c r="E274" s="623"/>
      <c r="F274" s="622"/>
      <c r="G274" s="621"/>
      <c r="H274" s="621"/>
      <c r="I274" s="621"/>
      <c r="J274" s="621"/>
      <c r="K274" s="621"/>
      <c r="L274" s="621"/>
      <c r="M274" s="622"/>
      <c r="N274" s="624"/>
      <c r="O274" s="624"/>
      <c r="P274" s="624"/>
      <c r="Q274" s="625"/>
      <c r="R274" s="624"/>
      <c r="S274" s="621"/>
      <c r="T274" s="621"/>
      <c r="U274" s="621"/>
      <c r="V274" s="621"/>
      <c r="W274" s="621"/>
      <c r="X274" s="621"/>
      <c r="Y274" s="626"/>
      <c r="Z274" s="621"/>
      <c r="AA274" s="621"/>
      <c r="AB274" s="624"/>
      <c r="AC274" s="627"/>
      <c r="AD274" s="584"/>
      <c r="AE274" s="624"/>
      <c r="AF274" s="627"/>
      <c r="AG274" s="626"/>
      <c r="AH274" s="624"/>
      <c r="AI274" s="621"/>
    </row>
    <row r="275" spans="1:35" ht="15" customHeight="1" x14ac:dyDescent="0.25">
      <c r="A275" s="621"/>
      <c r="B275" s="622"/>
      <c r="C275" s="622"/>
      <c r="D275" s="621"/>
      <c r="E275" s="623"/>
      <c r="F275" s="622"/>
      <c r="G275" s="621"/>
      <c r="H275" s="621"/>
      <c r="I275" s="621"/>
      <c r="J275" s="621"/>
      <c r="K275" s="621"/>
      <c r="L275" s="621"/>
      <c r="M275" s="622"/>
      <c r="N275" s="624"/>
      <c r="O275" s="624"/>
      <c r="P275" s="624"/>
      <c r="Q275" s="625"/>
      <c r="R275" s="624"/>
      <c r="S275" s="621"/>
      <c r="T275" s="621"/>
      <c r="U275" s="621"/>
      <c r="V275" s="621"/>
      <c r="W275" s="621"/>
      <c r="X275" s="621"/>
      <c r="Y275" s="626"/>
      <c r="Z275" s="621"/>
      <c r="AA275" s="621"/>
      <c r="AB275" s="624"/>
      <c r="AC275" s="627"/>
      <c r="AD275" s="584"/>
      <c r="AE275" s="624"/>
      <c r="AF275" s="627"/>
      <c r="AG275" s="626"/>
      <c r="AH275" s="624"/>
      <c r="AI275" s="621"/>
    </row>
    <row r="276" spans="1:35" ht="15" customHeight="1" x14ac:dyDescent="0.25">
      <c r="A276" s="621"/>
      <c r="B276" s="622"/>
      <c r="C276" s="622"/>
      <c r="D276" s="621"/>
      <c r="E276" s="623"/>
      <c r="F276" s="622"/>
      <c r="G276" s="621"/>
      <c r="H276" s="621"/>
      <c r="I276" s="621"/>
      <c r="J276" s="621"/>
      <c r="K276" s="621"/>
      <c r="L276" s="621"/>
      <c r="M276" s="622"/>
      <c r="N276" s="624"/>
      <c r="O276" s="624"/>
      <c r="P276" s="624"/>
      <c r="Q276" s="625"/>
      <c r="R276" s="624"/>
      <c r="S276" s="621"/>
      <c r="T276" s="621"/>
      <c r="U276" s="621"/>
      <c r="V276" s="621"/>
      <c r="W276" s="621"/>
      <c r="X276" s="621"/>
      <c r="Y276" s="626"/>
      <c r="Z276" s="621"/>
      <c r="AA276" s="621"/>
      <c r="AB276" s="624"/>
      <c r="AC276" s="627"/>
      <c r="AD276" s="584"/>
      <c r="AE276" s="624"/>
      <c r="AF276" s="627"/>
      <c r="AG276" s="626"/>
      <c r="AH276" s="624"/>
      <c r="AI276" s="621"/>
    </row>
    <row r="277" spans="1:35" ht="15" customHeight="1" x14ac:dyDescent="0.25">
      <c r="A277" s="621"/>
      <c r="B277" s="622"/>
      <c r="C277" s="622"/>
      <c r="D277" s="621"/>
      <c r="E277" s="623"/>
      <c r="F277" s="622"/>
      <c r="G277" s="621"/>
      <c r="H277" s="621"/>
      <c r="I277" s="621"/>
      <c r="J277" s="621"/>
      <c r="K277" s="621"/>
      <c r="L277" s="621"/>
      <c r="M277" s="622"/>
      <c r="N277" s="624"/>
      <c r="O277" s="624"/>
      <c r="P277" s="624"/>
      <c r="Q277" s="625"/>
      <c r="R277" s="624"/>
      <c r="S277" s="621"/>
      <c r="T277" s="621"/>
      <c r="U277" s="621"/>
      <c r="V277" s="621"/>
      <c r="W277" s="621"/>
      <c r="X277" s="621"/>
      <c r="Y277" s="626"/>
      <c r="Z277" s="621"/>
      <c r="AA277" s="621"/>
      <c r="AB277" s="624"/>
      <c r="AC277" s="627"/>
      <c r="AD277" s="584"/>
      <c r="AE277" s="624"/>
      <c r="AF277" s="627"/>
      <c r="AG277" s="626"/>
      <c r="AH277" s="624"/>
      <c r="AI277" s="621"/>
    </row>
    <row r="278" spans="1:35" ht="15" customHeight="1" x14ac:dyDescent="0.25">
      <c r="A278" s="621"/>
      <c r="B278" s="622"/>
      <c r="C278" s="622"/>
      <c r="D278" s="621"/>
      <c r="E278" s="623"/>
      <c r="F278" s="622"/>
      <c r="G278" s="621"/>
      <c r="H278" s="621"/>
      <c r="I278" s="621"/>
      <c r="J278" s="621"/>
      <c r="K278" s="621"/>
      <c r="L278" s="621"/>
      <c r="M278" s="622"/>
      <c r="N278" s="624"/>
      <c r="O278" s="624"/>
      <c r="P278" s="624"/>
      <c r="Q278" s="625"/>
      <c r="R278" s="624"/>
      <c r="S278" s="621"/>
      <c r="T278" s="621"/>
      <c r="U278" s="621"/>
      <c r="V278" s="621"/>
      <c r="W278" s="621"/>
      <c r="X278" s="621"/>
      <c r="Y278" s="626"/>
      <c r="Z278" s="621"/>
      <c r="AA278" s="621"/>
      <c r="AB278" s="624"/>
      <c r="AC278" s="627"/>
      <c r="AD278" s="584"/>
      <c r="AE278" s="624"/>
      <c r="AF278" s="627"/>
      <c r="AG278" s="626"/>
      <c r="AH278" s="624"/>
      <c r="AI278" s="621"/>
    </row>
    <row r="279" spans="1:35" ht="15" customHeight="1" x14ac:dyDescent="0.25">
      <c r="A279" s="621"/>
      <c r="B279" s="622"/>
      <c r="C279" s="622"/>
      <c r="D279" s="621"/>
      <c r="E279" s="623"/>
      <c r="F279" s="622"/>
      <c r="G279" s="621"/>
      <c r="H279" s="621"/>
      <c r="I279" s="621"/>
      <c r="J279" s="621"/>
      <c r="K279" s="621"/>
      <c r="L279" s="621"/>
      <c r="M279" s="622"/>
      <c r="N279" s="624"/>
      <c r="O279" s="624"/>
      <c r="P279" s="624"/>
      <c r="Q279" s="625"/>
      <c r="R279" s="624"/>
      <c r="S279" s="621"/>
      <c r="T279" s="621"/>
      <c r="U279" s="621"/>
      <c r="V279" s="621"/>
      <c r="W279" s="621"/>
      <c r="X279" s="621"/>
      <c r="Y279" s="626"/>
      <c r="Z279" s="621"/>
      <c r="AA279" s="621"/>
      <c r="AB279" s="624"/>
      <c r="AC279" s="627"/>
      <c r="AD279" s="584"/>
      <c r="AE279" s="624"/>
      <c r="AF279" s="627"/>
      <c r="AG279" s="626"/>
      <c r="AH279" s="624"/>
      <c r="AI279" s="621"/>
    </row>
    <row r="280" spans="1:35" ht="15" customHeight="1" x14ac:dyDescent="0.25">
      <c r="A280" s="621"/>
      <c r="B280" s="622"/>
      <c r="C280" s="622"/>
      <c r="D280" s="621"/>
      <c r="E280" s="623"/>
      <c r="F280" s="622"/>
      <c r="G280" s="621"/>
      <c r="H280" s="621"/>
      <c r="I280" s="621"/>
      <c r="J280" s="621"/>
      <c r="K280" s="621"/>
      <c r="L280" s="621"/>
      <c r="M280" s="622"/>
      <c r="N280" s="624"/>
      <c r="O280" s="624"/>
      <c r="P280" s="624"/>
      <c r="Q280" s="625"/>
      <c r="R280" s="624"/>
      <c r="S280" s="621"/>
      <c r="T280" s="621"/>
      <c r="U280" s="621"/>
      <c r="V280" s="621"/>
      <c r="W280" s="621"/>
      <c r="X280" s="621"/>
      <c r="Y280" s="626"/>
      <c r="Z280" s="621"/>
      <c r="AA280" s="621"/>
      <c r="AB280" s="624"/>
      <c r="AC280" s="627"/>
      <c r="AD280" s="584"/>
      <c r="AE280" s="624"/>
      <c r="AF280" s="627"/>
      <c r="AG280" s="626"/>
      <c r="AH280" s="624"/>
      <c r="AI280" s="621"/>
    </row>
    <row r="281" spans="1:35" ht="15" customHeight="1" x14ac:dyDescent="0.25">
      <c r="A281" s="621"/>
      <c r="B281" s="622"/>
      <c r="C281" s="622"/>
      <c r="D281" s="621"/>
      <c r="E281" s="623"/>
      <c r="F281" s="622"/>
      <c r="G281" s="621"/>
      <c r="H281" s="621"/>
      <c r="I281" s="621"/>
      <c r="J281" s="621"/>
      <c r="K281" s="621"/>
      <c r="L281" s="621"/>
      <c r="M281" s="622"/>
      <c r="N281" s="624"/>
      <c r="O281" s="624"/>
      <c r="P281" s="624"/>
      <c r="Q281" s="625"/>
      <c r="R281" s="624"/>
      <c r="S281" s="621"/>
      <c r="T281" s="621"/>
      <c r="U281" s="621"/>
      <c r="V281" s="621"/>
      <c r="W281" s="621"/>
      <c r="X281" s="621"/>
      <c r="Y281" s="626"/>
      <c r="Z281" s="621"/>
      <c r="AA281" s="621"/>
      <c r="AB281" s="624"/>
      <c r="AC281" s="627"/>
      <c r="AD281" s="584"/>
      <c r="AE281" s="624"/>
      <c r="AF281" s="627"/>
      <c r="AG281" s="626"/>
      <c r="AH281" s="624"/>
      <c r="AI281" s="621"/>
    </row>
    <row r="282" spans="1:35" ht="15" customHeight="1" x14ac:dyDescent="0.25">
      <c r="A282" s="621"/>
      <c r="B282" s="622"/>
      <c r="C282" s="622"/>
      <c r="D282" s="621"/>
      <c r="E282" s="623"/>
      <c r="F282" s="622"/>
      <c r="G282" s="621"/>
      <c r="H282" s="621"/>
      <c r="I282" s="621"/>
      <c r="J282" s="621"/>
      <c r="K282" s="621"/>
      <c r="L282" s="621"/>
      <c r="M282" s="622"/>
      <c r="N282" s="624"/>
      <c r="O282" s="624"/>
      <c r="P282" s="624"/>
      <c r="Q282" s="625"/>
      <c r="R282" s="624"/>
      <c r="S282" s="621"/>
      <c r="T282" s="621"/>
      <c r="U282" s="621"/>
      <c r="V282" s="621"/>
      <c r="W282" s="621"/>
      <c r="X282" s="621"/>
      <c r="Y282" s="626"/>
      <c r="Z282" s="621"/>
      <c r="AA282" s="621"/>
      <c r="AB282" s="624"/>
      <c r="AC282" s="627"/>
      <c r="AD282" s="584"/>
      <c r="AE282" s="624"/>
      <c r="AF282" s="627"/>
      <c r="AG282" s="626"/>
      <c r="AH282" s="624"/>
      <c r="AI282" s="621"/>
    </row>
    <row r="283" spans="1:35" ht="15" customHeight="1" x14ac:dyDescent="0.25">
      <c r="A283" s="621"/>
      <c r="B283" s="622"/>
      <c r="C283" s="622"/>
      <c r="D283" s="621"/>
      <c r="E283" s="623"/>
      <c r="F283" s="622"/>
      <c r="G283" s="621"/>
      <c r="H283" s="621"/>
      <c r="I283" s="621"/>
      <c r="J283" s="621"/>
      <c r="K283" s="621"/>
      <c r="L283" s="621"/>
      <c r="M283" s="622"/>
      <c r="N283" s="624"/>
      <c r="O283" s="624"/>
      <c r="P283" s="624"/>
      <c r="Q283" s="625"/>
      <c r="R283" s="624"/>
      <c r="S283" s="621"/>
      <c r="T283" s="621"/>
      <c r="U283" s="621"/>
      <c r="V283" s="621"/>
      <c r="W283" s="621"/>
      <c r="X283" s="621"/>
      <c r="Y283" s="626"/>
      <c r="Z283" s="621"/>
      <c r="AA283" s="621"/>
      <c r="AB283" s="624"/>
      <c r="AC283" s="627"/>
      <c r="AD283" s="584"/>
      <c r="AE283" s="624"/>
      <c r="AF283" s="627"/>
      <c r="AG283" s="626"/>
      <c r="AH283" s="624"/>
      <c r="AI283" s="621"/>
    </row>
    <row r="284" spans="1:35" ht="15" customHeight="1" x14ac:dyDescent="0.25">
      <c r="A284" s="621"/>
      <c r="B284" s="622"/>
      <c r="C284" s="622"/>
      <c r="D284" s="621"/>
      <c r="E284" s="623"/>
      <c r="F284" s="622"/>
      <c r="G284" s="621"/>
      <c r="H284" s="621"/>
      <c r="I284" s="621"/>
      <c r="J284" s="621"/>
      <c r="K284" s="621"/>
      <c r="L284" s="621"/>
      <c r="M284" s="622"/>
      <c r="N284" s="624"/>
      <c r="O284" s="624"/>
      <c r="P284" s="624"/>
      <c r="Q284" s="625"/>
      <c r="R284" s="624"/>
      <c r="S284" s="621"/>
      <c r="T284" s="621"/>
      <c r="U284" s="621"/>
      <c r="V284" s="621"/>
      <c r="W284" s="621"/>
      <c r="X284" s="621"/>
      <c r="Y284" s="626"/>
      <c r="Z284" s="621"/>
      <c r="AA284" s="621"/>
      <c r="AB284" s="624"/>
      <c r="AC284" s="627"/>
      <c r="AD284" s="584"/>
      <c r="AE284" s="624"/>
      <c r="AF284" s="627"/>
      <c r="AG284" s="626"/>
      <c r="AH284" s="624"/>
      <c r="AI284" s="621"/>
    </row>
    <row r="285" spans="1:35" ht="15" customHeight="1" x14ac:dyDescent="0.25">
      <c r="A285" s="621"/>
      <c r="B285" s="622"/>
      <c r="C285" s="622"/>
      <c r="D285" s="621"/>
      <c r="E285" s="623"/>
      <c r="F285" s="622"/>
      <c r="G285" s="621"/>
      <c r="H285" s="621"/>
      <c r="I285" s="621"/>
      <c r="J285" s="621"/>
      <c r="K285" s="621"/>
      <c r="L285" s="621"/>
      <c r="M285" s="622"/>
      <c r="N285" s="624"/>
      <c r="O285" s="624"/>
      <c r="P285" s="624"/>
      <c r="Q285" s="625"/>
      <c r="R285" s="624"/>
      <c r="S285" s="621"/>
      <c r="T285" s="621"/>
      <c r="U285" s="621"/>
      <c r="V285" s="621"/>
      <c r="W285" s="621"/>
      <c r="X285" s="621"/>
      <c r="Y285" s="626"/>
      <c r="Z285" s="621"/>
      <c r="AA285" s="621"/>
      <c r="AB285" s="624"/>
      <c r="AC285" s="627"/>
      <c r="AD285" s="584"/>
      <c r="AE285" s="624"/>
      <c r="AF285" s="627"/>
      <c r="AG285" s="626"/>
      <c r="AH285" s="624"/>
      <c r="AI285" s="621"/>
    </row>
    <row r="286" spans="1:35" ht="15" customHeight="1" x14ac:dyDescent="0.25">
      <c r="A286" s="621"/>
      <c r="B286" s="622"/>
      <c r="C286" s="622"/>
      <c r="D286" s="621"/>
      <c r="E286" s="623"/>
      <c r="F286" s="622"/>
      <c r="G286" s="621"/>
      <c r="H286" s="621"/>
      <c r="I286" s="621"/>
      <c r="J286" s="621"/>
      <c r="K286" s="621"/>
      <c r="L286" s="621"/>
      <c r="M286" s="622"/>
      <c r="N286" s="624"/>
      <c r="O286" s="624"/>
      <c r="P286" s="624"/>
      <c r="Q286" s="625"/>
      <c r="R286" s="624"/>
      <c r="S286" s="621"/>
      <c r="T286" s="621"/>
      <c r="U286" s="621"/>
      <c r="V286" s="621"/>
      <c r="W286" s="621"/>
      <c r="X286" s="621"/>
      <c r="Y286" s="626"/>
      <c r="Z286" s="621"/>
      <c r="AA286" s="621"/>
      <c r="AB286" s="624"/>
      <c r="AC286" s="627"/>
      <c r="AD286" s="584"/>
      <c r="AE286" s="624"/>
      <c r="AF286" s="627"/>
      <c r="AG286" s="626"/>
      <c r="AH286" s="624"/>
      <c r="AI286" s="621"/>
    </row>
    <row r="287" spans="1:35" ht="15" customHeight="1" x14ac:dyDescent="0.25">
      <c r="A287" s="621"/>
      <c r="B287" s="622"/>
      <c r="C287" s="622"/>
      <c r="D287" s="621"/>
      <c r="E287" s="623"/>
      <c r="F287" s="622"/>
      <c r="G287" s="621"/>
      <c r="H287" s="621"/>
      <c r="I287" s="621"/>
      <c r="J287" s="621"/>
      <c r="K287" s="621"/>
      <c r="L287" s="621"/>
      <c r="M287" s="622"/>
      <c r="N287" s="624"/>
      <c r="O287" s="624"/>
      <c r="P287" s="624"/>
      <c r="Q287" s="625"/>
      <c r="R287" s="624"/>
      <c r="S287" s="621"/>
      <c r="T287" s="621"/>
      <c r="U287" s="621"/>
      <c r="V287" s="621"/>
      <c r="W287" s="621"/>
      <c r="X287" s="621"/>
      <c r="Y287" s="626"/>
      <c r="Z287" s="621"/>
      <c r="AA287" s="621"/>
      <c r="AB287" s="624"/>
      <c r="AC287" s="627"/>
      <c r="AD287" s="584"/>
      <c r="AE287" s="624"/>
      <c r="AF287" s="627"/>
      <c r="AG287" s="626"/>
      <c r="AH287" s="624"/>
      <c r="AI287" s="621"/>
    </row>
    <row r="288" spans="1:35" ht="15" customHeight="1" x14ac:dyDescent="0.25">
      <c r="A288" s="621"/>
      <c r="B288" s="622"/>
      <c r="C288" s="622"/>
      <c r="D288" s="621"/>
      <c r="E288" s="623"/>
      <c r="F288" s="622"/>
      <c r="G288" s="621"/>
      <c r="H288" s="621"/>
      <c r="I288" s="621"/>
      <c r="J288" s="621"/>
      <c r="K288" s="621"/>
      <c r="L288" s="621"/>
      <c r="M288" s="622"/>
      <c r="N288" s="624"/>
      <c r="O288" s="624"/>
      <c r="P288" s="624"/>
      <c r="Q288" s="625"/>
      <c r="R288" s="624"/>
      <c r="S288" s="621"/>
      <c r="T288" s="621"/>
      <c r="U288" s="621"/>
      <c r="V288" s="621"/>
      <c r="W288" s="621"/>
      <c r="X288" s="621"/>
      <c r="Y288" s="626"/>
      <c r="Z288" s="621"/>
      <c r="AA288" s="621"/>
      <c r="AB288" s="624"/>
      <c r="AC288" s="627"/>
      <c r="AD288" s="584"/>
      <c r="AE288" s="624"/>
      <c r="AF288" s="627"/>
      <c r="AG288" s="626"/>
      <c r="AH288" s="624"/>
      <c r="AI288" s="621"/>
    </row>
    <row r="289" spans="1:35" ht="15" customHeight="1" x14ac:dyDescent="0.25">
      <c r="A289" s="621"/>
      <c r="B289" s="622"/>
      <c r="C289" s="622"/>
      <c r="D289" s="621"/>
      <c r="E289" s="623"/>
      <c r="F289" s="622"/>
      <c r="G289" s="621"/>
      <c r="H289" s="621"/>
      <c r="I289" s="621"/>
      <c r="J289" s="621"/>
      <c r="K289" s="621"/>
      <c r="L289" s="621"/>
      <c r="M289" s="622"/>
      <c r="N289" s="624"/>
      <c r="O289" s="624"/>
      <c r="P289" s="624"/>
      <c r="Q289" s="625"/>
      <c r="R289" s="624"/>
      <c r="S289" s="621"/>
      <c r="T289" s="621"/>
      <c r="U289" s="621"/>
      <c r="V289" s="621"/>
      <c r="W289" s="621"/>
      <c r="X289" s="621"/>
      <c r="Y289" s="626"/>
      <c r="Z289" s="621"/>
      <c r="AA289" s="621"/>
      <c r="AB289" s="624"/>
      <c r="AC289" s="627"/>
      <c r="AD289" s="584"/>
      <c r="AE289" s="624"/>
      <c r="AF289" s="627"/>
      <c r="AG289" s="626"/>
      <c r="AH289" s="624"/>
      <c r="AI289" s="621"/>
    </row>
    <row r="290" spans="1:35" ht="15" customHeight="1" x14ac:dyDescent="0.25">
      <c r="A290" s="621"/>
      <c r="B290" s="622"/>
      <c r="C290" s="622"/>
      <c r="D290" s="621"/>
      <c r="E290" s="623"/>
      <c r="F290" s="622"/>
      <c r="G290" s="621"/>
      <c r="H290" s="621"/>
      <c r="I290" s="621"/>
      <c r="J290" s="621"/>
      <c r="K290" s="621"/>
      <c r="L290" s="621"/>
      <c r="M290" s="622"/>
      <c r="N290" s="624"/>
      <c r="O290" s="624"/>
      <c r="P290" s="624"/>
      <c r="Q290" s="625"/>
      <c r="R290" s="624"/>
      <c r="S290" s="621"/>
      <c r="T290" s="621"/>
      <c r="U290" s="621"/>
      <c r="V290" s="621"/>
      <c r="W290" s="621"/>
      <c r="X290" s="621"/>
      <c r="Y290" s="626"/>
      <c r="Z290" s="621"/>
      <c r="AA290" s="621"/>
      <c r="AB290" s="624"/>
      <c r="AC290" s="627"/>
      <c r="AD290" s="584"/>
      <c r="AE290" s="624"/>
      <c r="AF290" s="627"/>
      <c r="AG290" s="626"/>
      <c r="AH290" s="624"/>
      <c r="AI290" s="621"/>
    </row>
    <row r="291" spans="1:35" ht="15" customHeight="1" x14ac:dyDescent="0.25">
      <c r="A291" s="621"/>
      <c r="B291" s="622"/>
      <c r="C291" s="622"/>
      <c r="D291" s="621"/>
      <c r="E291" s="623"/>
      <c r="F291" s="622"/>
      <c r="G291" s="621"/>
      <c r="H291" s="621"/>
      <c r="I291" s="621"/>
      <c r="J291" s="621"/>
      <c r="K291" s="621"/>
      <c r="L291" s="621"/>
      <c r="M291" s="622"/>
      <c r="N291" s="624"/>
      <c r="O291" s="624"/>
      <c r="P291" s="624"/>
      <c r="Q291" s="625"/>
      <c r="R291" s="624"/>
      <c r="S291" s="621"/>
      <c r="T291" s="621"/>
      <c r="U291" s="621"/>
      <c r="V291" s="621"/>
      <c r="W291" s="621"/>
      <c r="X291" s="621"/>
      <c r="Y291" s="626"/>
      <c r="Z291" s="621"/>
      <c r="AA291" s="621"/>
      <c r="AB291" s="624"/>
      <c r="AC291" s="627"/>
      <c r="AD291" s="584"/>
      <c r="AE291" s="624"/>
      <c r="AF291" s="627"/>
      <c r="AG291" s="626"/>
      <c r="AH291" s="624"/>
      <c r="AI291" s="621"/>
    </row>
    <row r="292" spans="1:35" ht="15" customHeight="1" x14ac:dyDescent="0.25">
      <c r="A292" s="621"/>
      <c r="B292" s="622"/>
      <c r="C292" s="622"/>
      <c r="D292" s="621"/>
      <c r="E292" s="623"/>
      <c r="F292" s="622"/>
      <c r="G292" s="621"/>
      <c r="H292" s="621"/>
      <c r="I292" s="621"/>
      <c r="J292" s="621"/>
      <c r="K292" s="621"/>
      <c r="L292" s="621"/>
      <c r="M292" s="622"/>
      <c r="N292" s="624"/>
      <c r="O292" s="624"/>
      <c r="P292" s="624"/>
      <c r="Q292" s="625"/>
      <c r="R292" s="624"/>
      <c r="S292" s="621"/>
      <c r="T292" s="621"/>
      <c r="U292" s="621"/>
      <c r="V292" s="621"/>
      <c r="W292" s="621"/>
      <c r="X292" s="621"/>
      <c r="Y292" s="626"/>
      <c r="Z292" s="621"/>
      <c r="AA292" s="621"/>
      <c r="AB292" s="624"/>
      <c r="AC292" s="627"/>
      <c r="AD292" s="584"/>
      <c r="AE292" s="624"/>
      <c r="AF292" s="627"/>
      <c r="AG292" s="626"/>
      <c r="AH292" s="624"/>
      <c r="AI292" s="621"/>
    </row>
    <row r="293" spans="1:35" ht="15" customHeight="1" x14ac:dyDescent="0.25">
      <c r="A293" s="621"/>
      <c r="B293" s="622"/>
      <c r="C293" s="622"/>
      <c r="D293" s="621"/>
      <c r="E293" s="623"/>
      <c r="F293" s="622"/>
      <c r="G293" s="621"/>
      <c r="H293" s="621"/>
      <c r="I293" s="621"/>
      <c r="J293" s="621"/>
      <c r="K293" s="621"/>
      <c r="L293" s="621"/>
      <c r="M293" s="622"/>
      <c r="N293" s="624"/>
      <c r="O293" s="624"/>
      <c r="P293" s="624"/>
      <c r="Q293" s="625"/>
      <c r="R293" s="624"/>
      <c r="S293" s="621"/>
      <c r="T293" s="621"/>
      <c r="U293" s="621"/>
      <c r="V293" s="621"/>
      <c r="W293" s="621"/>
      <c r="X293" s="621"/>
      <c r="Y293" s="626"/>
      <c r="Z293" s="621"/>
      <c r="AA293" s="621"/>
      <c r="AB293" s="624"/>
      <c r="AC293" s="627"/>
      <c r="AD293" s="584"/>
      <c r="AE293" s="624"/>
      <c r="AF293" s="627"/>
      <c r="AG293" s="626"/>
      <c r="AH293" s="624"/>
      <c r="AI293" s="621"/>
    </row>
    <row r="294" spans="1:35" ht="15" customHeight="1" x14ac:dyDescent="0.25">
      <c r="A294" s="621"/>
      <c r="B294" s="622"/>
      <c r="C294" s="622"/>
      <c r="D294" s="621"/>
      <c r="E294" s="623"/>
      <c r="F294" s="622"/>
      <c r="G294" s="621"/>
      <c r="H294" s="621"/>
      <c r="I294" s="621"/>
      <c r="J294" s="621"/>
      <c r="K294" s="621"/>
      <c r="L294" s="621"/>
      <c r="M294" s="622"/>
      <c r="N294" s="624"/>
      <c r="O294" s="624"/>
      <c r="P294" s="624"/>
      <c r="Q294" s="625"/>
      <c r="R294" s="624"/>
      <c r="S294" s="621"/>
      <c r="T294" s="621"/>
      <c r="U294" s="621"/>
      <c r="V294" s="621"/>
      <c r="W294" s="621"/>
      <c r="X294" s="621"/>
      <c r="Y294" s="626"/>
      <c r="Z294" s="621"/>
      <c r="AA294" s="621"/>
      <c r="AB294" s="624"/>
      <c r="AC294" s="627"/>
      <c r="AD294" s="584"/>
      <c r="AE294" s="624"/>
      <c r="AF294" s="627"/>
      <c r="AG294" s="626"/>
      <c r="AH294" s="624"/>
      <c r="AI294" s="621"/>
    </row>
    <row r="295" spans="1:35" ht="15" customHeight="1" x14ac:dyDescent="0.25">
      <c r="A295" s="621"/>
      <c r="B295" s="622"/>
      <c r="C295" s="622"/>
      <c r="D295" s="621"/>
      <c r="E295" s="623"/>
      <c r="F295" s="622"/>
      <c r="G295" s="621"/>
      <c r="H295" s="621"/>
      <c r="I295" s="621"/>
      <c r="J295" s="621"/>
      <c r="K295" s="621"/>
      <c r="L295" s="621"/>
      <c r="M295" s="622"/>
      <c r="N295" s="624"/>
      <c r="O295" s="624"/>
      <c r="P295" s="624"/>
      <c r="Q295" s="625"/>
      <c r="R295" s="624"/>
      <c r="S295" s="621"/>
      <c r="T295" s="621"/>
      <c r="U295" s="621"/>
      <c r="V295" s="621"/>
      <c r="W295" s="621"/>
      <c r="X295" s="621"/>
      <c r="Y295" s="626"/>
      <c r="Z295" s="621"/>
      <c r="AA295" s="621"/>
      <c r="AB295" s="624"/>
      <c r="AC295" s="627"/>
      <c r="AD295" s="584"/>
      <c r="AE295" s="624"/>
      <c r="AF295" s="627"/>
      <c r="AG295" s="626"/>
      <c r="AH295" s="624"/>
      <c r="AI295" s="621"/>
    </row>
    <row r="296" spans="1:35" ht="15" customHeight="1" x14ac:dyDescent="0.25">
      <c r="A296" s="621"/>
      <c r="B296" s="622"/>
      <c r="C296" s="622"/>
      <c r="D296" s="621"/>
      <c r="E296" s="623"/>
      <c r="F296" s="622"/>
      <c r="G296" s="621"/>
      <c r="H296" s="621"/>
      <c r="I296" s="621"/>
      <c r="J296" s="621"/>
      <c r="K296" s="621"/>
      <c r="L296" s="621"/>
      <c r="M296" s="622"/>
      <c r="N296" s="624"/>
      <c r="O296" s="624"/>
      <c r="P296" s="624"/>
      <c r="Q296" s="625"/>
      <c r="R296" s="624"/>
      <c r="S296" s="621"/>
      <c r="T296" s="621"/>
      <c r="U296" s="621"/>
      <c r="V296" s="621"/>
      <c r="W296" s="621"/>
      <c r="X296" s="621"/>
      <c r="Y296" s="626"/>
      <c r="Z296" s="621"/>
      <c r="AA296" s="621"/>
      <c r="AB296" s="624"/>
      <c r="AC296" s="627"/>
      <c r="AD296" s="584"/>
      <c r="AE296" s="624"/>
      <c r="AF296" s="627"/>
      <c r="AG296" s="626"/>
      <c r="AH296" s="624"/>
      <c r="AI296" s="621"/>
    </row>
    <row r="297" spans="1:35" ht="15" customHeight="1" x14ac:dyDescent="0.25">
      <c r="A297" s="621"/>
      <c r="B297" s="622"/>
      <c r="C297" s="622"/>
      <c r="D297" s="621"/>
      <c r="E297" s="623"/>
      <c r="F297" s="622"/>
      <c r="G297" s="621"/>
      <c r="H297" s="621"/>
      <c r="I297" s="621"/>
      <c r="J297" s="621"/>
      <c r="K297" s="621"/>
      <c r="L297" s="621"/>
      <c r="M297" s="622"/>
      <c r="N297" s="624"/>
      <c r="O297" s="624"/>
      <c r="P297" s="624"/>
      <c r="Q297" s="625"/>
      <c r="R297" s="624"/>
      <c r="S297" s="621"/>
      <c r="T297" s="621"/>
      <c r="U297" s="621"/>
      <c r="V297" s="621"/>
      <c r="W297" s="621"/>
      <c r="X297" s="621"/>
      <c r="Y297" s="626"/>
      <c r="Z297" s="621"/>
      <c r="AA297" s="621"/>
      <c r="AB297" s="624"/>
      <c r="AC297" s="627"/>
      <c r="AD297" s="584"/>
      <c r="AE297" s="624"/>
      <c r="AF297" s="627"/>
      <c r="AG297" s="626"/>
      <c r="AH297" s="624"/>
      <c r="AI297" s="621"/>
    </row>
    <row r="298" spans="1:35" ht="15" customHeight="1" x14ac:dyDescent="0.25">
      <c r="A298" s="621"/>
      <c r="B298" s="622"/>
      <c r="C298" s="622"/>
      <c r="D298" s="621"/>
      <c r="E298" s="623"/>
      <c r="F298" s="622"/>
      <c r="G298" s="621"/>
      <c r="H298" s="621"/>
      <c r="I298" s="621"/>
      <c r="J298" s="621"/>
      <c r="K298" s="621"/>
      <c r="L298" s="621"/>
      <c r="M298" s="622"/>
      <c r="N298" s="624"/>
      <c r="O298" s="624"/>
      <c r="P298" s="624"/>
      <c r="Q298" s="625"/>
      <c r="R298" s="624"/>
      <c r="S298" s="621"/>
      <c r="T298" s="621"/>
      <c r="U298" s="621"/>
      <c r="V298" s="621"/>
      <c r="W298" s="621"/>
      <c r="X298" s="621"/>
      <c r="Y298" s="626"/>
      <c r="Z298" s="621"/>
      <c r="AA298" s="621"/>
      <c r="AB298" s="624"/>
      <c r="AC298" s="627"/>
      <c r="AD298" s="584"/>
      <c r="AE298" s="624"/>
      <c r="AF298" s="627"/>
      <c r="AG298" s="626"/>
      <c r="AH298" s="624"/>
      <c r="AI298" s="621"/>
    </row>
    <row r="299" spans="1:35" ht="15" customHeight="1" x14ac:dyDescent="0.25">
      <c r="A299" s="621"/>
      <c r="B299" s="622"/>
      <c r="C299" s="622"/>
      <c r="D299" s="621"/>
      <c r="E299" s="623"/>
      <c r="F299" s="622"/>
      <c r="G299" s="621"/>
      <c r="H299" s="621"/>
      <c r="I299" s="621"/>
      <c r="J299" s="621"/>
      <c r="K299" s="621"/>
      <c r="L299" s="621"/>
      <c r="M299" s="622"/>
      <c r="N299" s="624"/>
      <c r="O299" s="624"/>
      <c r="P299" s="624"/>
      <c r="Q299" s="625"/>
      <c r="R299" s="624"/>
      <c r="S299" s="621"/>
      <c r="T299" s="621"/>
      <c r="U299" s="621"/>
      <c r="V299" s="621"/>
      <c r="W299" s="621"/>
      <c r="X299" s="621"/>
      <c r="Y299" s="626"/>
      <c r="Z299" s="621"/>
      <c r="AA299" s="621"/>
      <c r="AB299" s="624"/>
      <c r="AC299" s="627"/>
      <c r="AD299" s="584"/>
      <c r="AE299" s="624"/>
      <c r="AF299" s="627"/>
      <c r="AG299" s="626"/>
      <c r="AH299" s="624"/>
      <c r="AI299" s="621"/>
    </row>
    <row r="300" spans="1:35" ht="15" customHeight="1" x14ac:dyDescent="0.25">
      <c r="A300" s="621"/>
      <c r="B300" s="622"/>
      <c r="C300" s="622"/>
      <c r="D300" s="621"/>
      <c r="E300" s="623"/>
      <c r="F300" s="622"/>
      <c r="G300" s="621"/>
      <c r="H300" s="621"/>
      <c r="I300" s="621"/>
      <c r="J300" s="621"/>
      <c r="K300" s="621"/>
      <c r="L300" s="621"/>
      <c r="M300" s="622"/>
      <c r="N300" s="624"/>
      <c r="O300" s="624"/>
      <c r="P300" s="624"/>
      <c r="Q300" s="625"/>
      <c r="R300" s="624"/>
      <c r="S300" s="621"/>
      <c r="T300" s="621"/>
      <c r="U300" s="621"/>
      <c r="V300" s="621"/>
      <c r="W300" s="621"/>
      <c r="X300" s="621"/>
      <c r="Y300" s="626"/>
      <c r="Z300" s="621"/>
      <c r="AA300" s="621"/>
      <c r="AB300" s="624"/>
      <c r="AC300" s="627"/>
      <c r="AD300" s="584"/>
      <c r="AE300" s="624"/>
      <c r="AF300" s="627"/>
      <c r="AG300" s="626"/>
      <c r="AH300" s="624"/>
      <c r="AI300" s="621"/>
    </row>
    <row r="301" spans="1:35" ht="15" customHeight="1" x14ac:dyDescent="0.25">
      <c r="A301" s="621"/>
      <c r="B301" s="622"/>
      <c r="C301" s="622"/>
      <c r="D301" s="621"/>
      <c r="E301" s="623"/>
      <c r="F301" s="622"/>
      <c r="G301" s="621"/>
      <c r="H301" s="621"/>
      <c r="I301" s="621"/>
      <c r="J301" s="621"/>
      <c r="K301" s="621"/>
      <c r="L301" s="621"/>
      <c r="M301" s="622"/>
      <c r="N301" s="624"/>
      <c r="O301" s="624"/>
      <c r="P301" s="624"/>
      <c r="Q301" s="625"/>
      <c r="R301" s="624"/>
      <c r="S301" s="621"/>
      <c r="T301" s="621"/>
      <c r="U301" s="621"/>
      <c r="V301" s="621"/>
      <c r="W301" s="621"/>
      <c r="X301" s="621"/>
      <c r="Y301" s="626"/>
      <c r="Z301" s="621"/>
      <c r="AA301" s="621"/>
      <c r="AB301" s="624"/>
      <c r="AC301" s="627"/>
      <c r="AD301" s="584"/>
      <c r="AE301" s="624"/>
      <c r="AF301" s="627"/>
      <c r="AG301" s="626"/>
      <c r="AH301" s="624"/>
      <c r="AI301" s="621"/>
    </row>
    <row r="302" spans="1:35" ht="15" customHeight="1" x14ac:dyDescent="0.25">
      <c r="A302" s="621"/>
      <c r="B302" s="622"/>
      <c r="C302" s="622"/>
      <c r="D302" s="621"/>
      <c r="E302" s="623"/>
      <c r="F302" s="622"/>
      <c r="G302" s="621"/>
      <c r="H302" s="621"/>
      <c r="I302" s="621"/>
      <c r="J302" s="621"/>
      <c r="K302" s="621"/>
      <c r="L302" s="621"/>
      <c r="M302" s="622"/>
      <c r="N302" s="624"/>
      <c r="O302" s="624"/>
      <c r="P302" s="624"/>
      <c r="Q302" s="625"/>
      <c r="R302" s="624"/>
      <c r="S302" s="621"/>
      <c r="T302" s="621"/>
      <c r="U302" s="621"/>
      <c r="V302" s="621"/>
      <c r="W302" s="621"/>
      <c r="X302" s="621"/>
      <c r="Y302" s="626"/>
      <c r="Z302" s="621"/>
      <c r="AA302" s="621"/>
      <c r="AB302" s="624"/>
      <c r="AC302" s="627"/>
      <c r="AD302" s="584"/>
      <c r="AE302" s="624"/>
      <c r="AF302" s="627"/>
      <c r="AG302" s="626"/>
      <c r="AH302" s="624"/>
      <c r="AI302" s="621"/>
    </row>
    <row r="303" spans="1:35" ht="15" customHeight="1" x14ac:dyDescent="0.25">
      <c r="A303" s="621"/>
      <c r="B303" s="622"/>
      <c r="C303" s="622"/>
      <c r="D303" s="621"/>
      <c r="E303" s="623"/>
      <c r="F303" s="622"/>
      <c r="G303" s="621"/>
      <c r="H303" s="621"/>
      <c r="I303" s="621"/>
      <c r="J303" s="621"/>
      <c r="K303" s="621"/>
      <c r="L303" s="621"/>
      <c r="M303" s="622"/>
      <c r="N303" s="624"/>
      <c r="O303" s="624"/>
      <c r="P303" s="624"/>
      <c r="Q303" s="625"/>
      <c r="R303" s="624"/>
      <c r="S303" s="621"/>
      <c r="T303" s="621"/>
      <c r="U303" s="621"/>
      <c r="V303" s="621"/>
      <c r="W303" s="621"/>
      <c r="X303" s="621"/>
      <c r="Y303" s="626"/>
      <c r="Z303" s="621"/>
      <c r="AA303" s="621"/>
      <c r="AB303" s="624"/>
      <c r="AC303" s="627"/>
      <c r="AD303" s="584"/>
      <c r="AE303" s="624"/>
      <c r="AF303" s="627"/>
      <c r="AG303" s="626"/>
      <c r="AH303" s="624"/>
      <c r="AI303" s="621"/>
    </row>
    <row r="304" spans="1:35" ht="15" customHeight="1" x14ac:dyDescent="0.25">
      <c r="A304" s="621"/>
      <c r="B304" s="622"/>
      <c r="C304" s="622"/>
      <c r="D304" s="621"/>
      <c r="E304" s="623"/>
      <c r="F304" s="622"/>
      <c r="G304" s="621"/>
      <c r="H304" s="621"/>
      <c r="I304" s="621"/>
      <c r="J304" s="621"/>
      <c r="K304" s="621"/>
      <c r="L304" s="621"/>
      <c r="M304" s="622"/>
      <c r="N304" s="624"/>
      <c r="O304" s="624"/>
      <c r="P304" s="624"/>
      <c r="Q304" s="625"/>
      <c r="R304" s="624"/>
      <c r="S304" s="621"/>
      <c r="T304" s="621"/>
      <c r="U304" s="621"/>
      <c r="V304" s="621"/>
      <c r="W304" s="621"/>
      <c r="X304" s="621"/>
      <c r="Y304" s="626"/>
      <c r="Z304" s="621"/>
      <c r="AA304" s="621"/>
      <c r="AB304" s="624"/>
      <c r="AC304" s="627"/>
      <c r="AD304" s="584"/>
      <c r="AE304" s="624"/>
      <c r="AF304" s="627"/>
      <c r="AG304" s="626"/>
      <c r="AH304" s="624"/>
      <c r="AI304" s="621"/>
    </row>
    <row r="305" spans="1:35" ht="15" customHeight="1" x14ac:dyDescent="0.25">
      <c r="A305" s="621"/>
      <c r="B305" s="622"/>
      <c r="C305" s="622"/>
      <c r="D305" s="621"/>
      <c r="E305" s="623"/>
      <c r="F305" s="622"/>
      <c r="G305" s="621"/>
      <c r="H305" s="621"/>
      <c r="I305" s="621"/>
      <c r="J305" s="621"/>
      <c r="K305" s="621"/>
      <c r="L305" s="621"/>
      <c r="M305" s="622"/>
      <c r="N305" s="624"/>
      <c r="O305" s="624"/>
      <c r="P305" s="624"/>
      <c r="Q305" s="625"/>
      <c r="R305" s="624"/>
      <c r="S305" s="621"/>
      <c r="T305" s="621"/>
      <c r="U305" s="621"/>
      <c r="V305" s="621"/>
      <c r="W305" s="621"/>
      <c r="X305" s="621"/>
      <c r="Y305" s="626"/>
      <c r="Z305" s="621"/>
      <c r="AA305" s="621"/>
      <c r="AB305" s="624"/>
      <c r="AC305" s="627"/>
      <c r="AD305" s="584"/>
      <c r="AE305" s="624"/>
      <c r="AF305" s="627"/>
      <c r="AG305" s="626"/>
      <c r="AH305" s="624"/>
      <c r="AI305" s="621"/>
    </row>
    <row r="306" spans="1:35" ht="15" customHeight="1" x14ac:dyDescent="0.25">
      <c r="A306" s="621"/>
      <c r="B306" s="622"/>
      <c r="C306" s="622"/>
      <c r="D306" s="621"/>
      <c r="E306" s="623"/>
      <c r="F306" s="622"/>
      <c r="G306" s="621"/>
      <c r="H306" s="621"/>
      <c r="I306" s="621"/>
      <c r="J306" s="621"/>
      <c r="K306" s="621"/>
      <c r="L306" s="621"/>
      <c r="M306" s="622"/>
      <c r="N306" s="624"/>
      <c r="O306" s="624"/>
      <c r="P306" s="624"/>
      <c r="Q306" s="625"/>
      <c r="R306" s="624"/>
      <c r="S306" s="621"/>
      <c r="T306" s="621"/>
      <c r="U306" s="621"/>
      <c r="V306" s="621"/>
      <c r="W306" s="621"/>
      <c r="X306" s="621"/>
      <c r="Y306" s="626"/>
      <c r="Z306" s="621"/>
      <c r="AA306" s="621"/>
      <c r="AB306" s="624"/>
      <c r="AC306" s="627"/>
      <c r="AD306" s="584"/>
      <c r="AE306" s="624"/>
      <c r="AF306" s="627"/>
      <c r="AG306" s="626"/>
      <c r="AH306" s="624"/>
      <c r="AI306" s="621"/>
    </row>
    <row r="307" spans="1:35" ht="15" customHeight="1" x14ac:dyDescent="0.25">
      <c r="A307" s="621"/>
      <c r="B307" s="622"/>
      <c r="C307" s="622"/>
      <c r="D307" s="621"/>
      <c r="E307" s="623"/>
      <c r="F307" s="622"/>
      <c r="G307" s="621"/>
      <c r="H307" s="621"/>
      <c r="I307" s="621"/>
      <c r="J307" s="621"/>
      <c r="K307" s="621"/>
      <c r="L307" s="621"/>
      <c r="M307" s="622"/>
      <c r="N307" s="624"/>
      <c r="O307" s="624"/>
      <c r="P307" s="624"/>
      <c r="Q307" s="625"/>
      <c r="R307" s="624"/>
      <c r="S307" s="621"/>
      <c r="T307" s="621"/>
      <c r="U307" s="621"/>
      <c r="V307" s="621"/>
      <c r="W307" s="621"/>
      <c r="X307" s="621"/>
      <c r="Y307" s="626"/>
      <c r="Z307" s="621"/>
      <c r="AA307" s="621"/>
      <c r="AB307" s="624"/>
      <c r="AC307" s="627"/>
      <c r="AD307" s="584"/>
      <c r="AE307" s="624"/>
      <c r="AF307" s="627"/>
      <c r="AG307" s="626"/>
      <c r="AH307" s="624"/>
      <c r="AI307" s="621"/>
    </row>
    <row r="308" spans="1:35" ht="15" customHeight="1" x14ac:dyDescent="0.25">
      <c r="A308" s="621"/>
      <c r="B308" s="622"/>
      <c r="C308" s="622"/>
      <c r="D308" s="621"/>
      <c r="E308" s="623"/>
      <c r="F308" s="622"/>
      <c r="G308" s="621"/>
      <c r="H308" s="621"/>
      <c r="I308" s="621"/>
      <c r="J308" s="621"/>
      <c r="K308" s="621"/>
      <c r="L308" s="621"/>
      <c r="M308" s="622"/>
      <c r="N308" s="624"/>
      <c r="O308" s="624"/>
      <c r="P308" s="624"/>
      <c r="Q308" s="625"/>
      <c r="R308" s="624"/>
      <c r="S308" s="621"/>
      <c r="T308" s="621"/>
      <c r="U308" s="621"/>
      <c r="V308" s="621"/>
      <c r="W308" s="621"/>
      <c r="X308" s="621"/>
      <c r="Y308" s="626"/>
      <c r="Z308" s="621"/>
      <c r="AA308" s="621"/>
      <c r="AB308" s="624"/>
      <c r="AC308" s="627"/>
      <c r="AD308" s="584"/>
      <c r="AE308" s="624"/>
      <c r="AF308" s="627"/>
      <c r="AG308" s="626"/>
      <c r="AH308" s="624"/>
      <c r="AI308" s="621"/>
    </row>
    <row r="309" spans="1:35" ht="15" customHeight="1" x14ac:dyDescent="0.25">
      <c r="A309" s="621"/>
      <c r="B309" s="622"/>
      <c r="C309" s="622"/>
      <c r="D309" s="621"/>
      <c r="E309" s="623"/>
      <c r="F309" s="622"/>
      <c r="G309" s="621"/>
      <c r="H309" s="621"/>
      <c r="I309" s="621"/>
      <c r="J309" s="621"/>
      <c r="K309" s="621"/>
      <c r="L309" s="621"/>
      <c r="M309" s="622"/>
      <c r="N309" s="624"/>
      <c r="O309" s="624"/>
      <c r="P309" s="624"/>
      <c r="Q309" s="625"/>
      <c r="R309" s="624"/>
      <c r="S309" s="621"/>
      <c r="T309" s="621"/>
      <c r="U309" s="621"/>
      <c r="V309" s="621"/>
      <c r="W309" s="621"/>
      <c r="X309" s="621"/>
      <c r="Y309" s="626"/>
      <c r="Z309" s="621"/>
      <c r="AA309" s="621"/>
      <c r="AB309" s="624"/>
      <c r="AC309" s="627"/>
      <c r="AD309" s="584"/>
      <c r="AE309" s="624"/>
      <c r="AF309" s="627"/>
      <c r="AG309" s="626"/>
      <c r="AH309" s="624"/>
      <c r="AI309" s="621"/>
    </row>
    <row r="310" spans="1:35" ht="15" customHeight="1" x14ac:dyDescent="0.25">
      <c r="A310" s="621"/>
      <c r="B310" s="622"/>
      <c r="C310" s="622"/>
      <c r="D310" s="621"/>
      <c r="E310" s="623"/>
      <c r="F310" s="622"/>
      <c r="G310" s="621"/>
      <c r="H310" s="621"/>
      <c r="I310" s="621"/>
      <c r="J310" s="621"/>
      <c r="K310" s="621"/>
      <c r="L310" s="621"/>
      <c r="M310" s="622"/>
      <c r="N310" s="624"/>
      <c r="O310" s="624"/>
      <c r="P310" s="624"/>
      <c r="Q310" s="625"/>
      <c r="R310" s="624"/>
      <c r="S310" s="621"/>
      <c r="T310" s="621"/>
      <c r="U310" s="621"/>
      <c r="V310" s="621"/>
      <c r="W310" s="621"/>
      <c r="X310" s="621"/>
      <c r="Y310" s="626"/>
      <c r="Z310" s="621"/>
      <c r="AA310" s="621"/>
      <c r="AB310" s="624"/>
      <c r="AC310" s="627"/>
      <c r="AD310" s="584"/>
      <c r="AE310" s="624"/>
      <c r="AF310" s="627"/>
      <c r="AG310" s="626"/>
      <c r="AH310" s="624"/>
      <c r="AI310" s="621"/>
    </row>
    <row r="311" spans="1:35" ht="15" customHeight="1" x14ac:dyDescent="0.25">
      <c r="A311" s="621"/>
      <c r="B311" s="622"/>
      <c r="C311" s="622"/>
      <c r="D311" s="621"/>
      <c r="E311" s="623"/>
      <c r="F311" s="622"/>
      <c r="G311" s="621"/>
      <c r="H311" s="621"/>
      <c r="I311" s="621"/>
      <c r="J311" s="621"/>
      <c r="K311" s="621"/>
      <c r="L311" s="621"/>
      <c r="M311" s="622"/>
      <c r="N311" s="624"/>
      <c r="O311" s="624"/>
      <c r="P311" s="624"/>
      <c r="Q311" s="625"/>
      <c r="R311" s="624"/>
      <c r="S311" s="621"/>
      <c r="T311" s="621"/>
      <c r="U311" s="621"/>
      <c r="V311" s="621"/>
      <c r="W311" s="621"/>
      <c r="X311" s="621"/>
      <c r="Y311" s="626"/>
      <c r="Z311" s="621"/>
      <c r="AA311" s="621"/>
      <c r="AB311" s="624"/>
      <c r="AC311" s="627"/>
      <c r="AD311" s="584"/>
      <c r="AE311" s="624"/>
      <c r="AF311" s="627"/>
      <c r="AG311" s="626"/>
      <c r="AH311" s="624"/>
      <c r="AI311" s="621"/>
    </row>
    <row r="312" spans="1:35" ht="15" customHeight="1" x14ac:dyDescent="0.25">
      <c r="A312" s="621"/>
      <c r="B312" s="622"/>
      <c r="C312" s="622"/>
      <c r="D312" s="621"/>
      <c r="E312" s="623"/>
      <c r="F312" s="622"/>
      <c r="G312" s="621"/>
      <c r="H312" s="621"/>
      <c r="I312" s="621"/>
      <c r="J312" s="621"/>
      <c r="K312" s="621"/>
      <c r="L312" s="621"/>
      <c r="M312" s="622"/>
      <c r="N312" s="624"/>
      <c r="O312" s="624"/>
      <c r="P312" s="624"/>
      <c r="Q312" s="625"/>
      <c r="R312" s="624"/>
      <c r="S312" s="621"/>
      <c r="T312" s="621"/>
      <c r="U312" s="621"/>
      <c r="V312" s="621"/>
      <c r="W312" s="621"/>
      <c r="X312" s="621"/>
      <c r="Y312" s="626"/>
      <c r="Z312" s="621"/>
      <c r="AA312" s="621"/>
      <c r="AB312" s="624"/>
      <c r="AC312" s="627"/>
      <c r="AD312" s="584"/>
      <c r="AE312" s="624"/>
      <c r="AF312" s="627"/>
      <c r="AG312" s="626"/>
      <c r="AH312" s="624"/>
      <c r="AI312" s="621"/>
    </row>
    <row r="313" spans="1:35" ht="15" customHeight="1" x14ac:dyDescent="0.25">
      <c r="A313" s="621"/>
      <c r="B313" s="622"/>
      <c r="C313" s="622"/>
      <c r="D313" s="621"/>
      <c r="E313" s="623"/>
      <c r="F313" s="622"/>
      <c r="G313" s="621"/>
      <c r="H313" s="621"/>
      <c r="I313" s="621"/>
      <c r="J313" s="621"/>
      <c r="K313" s="621"/>
      <c r="L313" s="621"/>
      <c r="M313" s="622"/>
      <c r="N313" s="624"/>
      <c r="O313" s="624"/>
      <c r="P313" s="624"/>
      <c r="Q313" s="625"/>
      <c r="R313" s="624"/>
      <c r="S313" s="621"/>
      <c r="T313" s="621"/>
      <c r="U313" s="621"/>
      <c r="V313" s="621"/>
      <c r="W313" s="621"/>
      <c r="X313" s="621"/>
      <c r="Y313" s="626"/>
      <c r="Z313" s="621"/>
      <c r="AA313" s="621"/>
      <c r="AB313" s="624"/>
      <c r="AC313" s="627"/>
      <c r="AD313" s="584"/>
      <c r="AE313" s="624"/>
      <c r="AF313" s="627"/>
      <c r="AG313" s="626"/>
      <c r="AH313" s="624"/>
      <c r="AI313" s="621"/>
    </row>
    <row r="314" spans="1:35" ht="15" customHeight="1" x14ac:dyDescent="0.25">
      <c r="A314" s="621"/>
      <c r="B314" s="622"/>
      <c r="C314" s="622"/>
      <c r="D314" s="621"/>
      <c r="E314" s="623"/>
      <c r="F314" s="622"/>
      <c r="G314" s="621"/>
      <c r="H314" s="621"/>
      <c r="I314" s="621"/>
      <c r="J314" s="621"/>
      <c r="K314" s="621"/>
      <c r="L314" s="621"/>
      <c r="M314" s="622"/>
      <c r="N314" s="624"/>
      <c r="O314" s="624"/>
      <c r="P314" s="624"/>
      <c r="Q314" s="625"/>
      <c r="R314" s="624"/>
      <c r="S314" s="621"/>
      <c r="T314" s="621"/>
      <c r="U314" s="621"/>
      <c r="V314" s="621"/>
      <c r="W314" s="621"/>
      <c r="X314" s="621"/>
      <c r="Y314" s="626"/>
      <c r="Z314" s="621"/>
      <c r="AA314" s="621"/>
      <c r="AB314" s="624"/>
      <c r="AC314" s="627"/>
      <c r="AD314" s="584"/>
      <c r="AE314" s="624"/>
      <c r="AF314" s="627"/>
      <c r="AG314" s="626"/>
      <c r="AH314" s="624"/>
      <c r="AI314" s="621"/>
    </row>
    <row r="315" spans="1:35" ht="15" customHeight="1" x14ac:dyDescent="0.25">
      <c r="A315" s="621"/>
      <c r="B315" s="622"/>
      <c r="C315" s="622"/>
      <c r="D315" s="621"/>
      <c r="E315" s="623"/>
      <c r="F315" s="622"/>
      <c r="G315" s="621"/>
      <c r="H315" s="621"/>
      <c r="I315" s="621"/>
      <c r="J315" s="621"/>
      <c r="K315" s="621"/>
      <c r="L315" s="621"/>
      <c r="M315" s="622"/>
      <c r="N315" s="624"/>
      <c r="O315" s="624"/>
      <c r="P315" s="624"/>
      <c r="Q315" s="625"/>
      <c r="R315" s="624"/>
      <c r="S315" s="621"/>
      <c r="T315" s="621"/>
      <c r="U315" s="621"/>
      <c r="V315" s="621"/>
      <c r="W315" s="621"/>
      <c r="X315" s="621"/>
      <c r="Y315" s="626"/>
      <c r="Z315" s="621"/>
      <c r="AA315" s="621"/>
      <c r="AB315" s="624"/>
      <c r="AC315" s="627"/>
      <c r="AD315" s="584"/>
      <c r="AE315" s="624"/>
      <c r="AF315" s="627"/>
      <c r="AG315" s="626"/>
      <c r="AH315" s="624"/>
      <c r="AI315" s="621"/>
    </row>
    <row r="316" spans="1:35" ht="15" customHeight="1" x14ac:dyDescent="0.25">
      <c r="A316" s="621"/>
      <c r="B316" s="622"/>
      <c r="C316" s="622"/>
      <c r="D316" s="621"/>
      <c r="E316" s="623"/>
      <c r="F316" s="622"/>
      <c r="G316" s="621"/>
      <c r="H316" s="621"/>
      <c r="I316" s="621"/>
      <c r="J316" s="621"/>
      <c r="K316" s="621"/>
      <c r="L316" s="621"/>
      <c r="M316" s="622"/>
      <c r="N316" s="624"/>
      <c r="O316" s="624"/>
      <c r="P316" s="624"/>
      <c r="Q316" s="625"/>
      <c r="R316" s="624"/>
      <c r="S316" s="621"/>
      <c r="T316" s="621"/>
      <c r="U316" s="621"/>
      <c r="V316" s="621"/>
      <c r="W316" s="621"/>
      <c r="X316" s="621"/>
      <c r="Y316" s="626"/>
      <c r="Z316" s="621"/>
      <c r="AA316" s="621"/>
      <c r="AB316" s="624"/>
      <c r="AC316" s="627"/>
      <c r="AD316" s="584"/>
      <c r="AE316" s="624"/>
      <c r="AF316" s="627"/>
      <c r="AG316" s="626"/>
      <c r="AH316" s="624"/>
      <c r="AI316" s="621"/>
    </row>
    <row r="317" spans="1:35" ht="15" customHeight="1" x14ac:dyDescent="0.25">
      <c r="A317" s="621"/>
      <c r="B317" s="622"/>
      <c r="C317" s="622"/>
      <c r="D317" s="621"/>
      <c r="E317" s="623"/>
      <c r="F317" s="622"/>
      <c r="G317" s="621"/>
      <c r="H317" s="621"/>
      <c r="I317" s="621"/>
      <c r="J317" s="621"/>
      <c r="K317" s="621"/>
      <c r="L317" s="621"/>
      <c r="M317" s="622"/>
      <c r="N317" s="624"/>
      <c r="O317" s="624"/>
      <c r="P317" s="624"/>
      <c r="Q317" s="625"/>
      <c r="R317" s="624"/>
      <c r="S317" s="621"/>
      <c r="T317" s="621"/>
      <c r="U317" s="621"/>
      <c r="V317" s="621"/>
      <c r="W317" s="621"/>
      <c r="X317" s="621"/>
      <c r="Y317" s="626"/>
      <c r="Z317" s="621"/>
      <c r="AA317" s="621"/>
      <c r="AB317" s="624"/>
      <c r="AC317" s="627"/>
      <c r="AD317" s="584"/>
      <c r="AE317" s="624"/>
      <c r="AF317" s="627"/>
      <c r="AG317" s="626"/>
      <c r="AH317" s="624"/>
      <c r="AI317" s="621"/>
    </row>
    <row r="318" spans="1:35" ht="15" customHeight="1" x14ac:dyDescent="0.25">
      <c r="A318" s="621"/>
      <c r="B318" s="622"/>
      <c r="C318" s="622"/>
      <c r="D318" s="621"/>
      <c r="E318" s="623"/>
      <c r="F318" s="622"/>
      <c r="G318" s="621"/>
      <c r="H318" s="621"/>
      <c r="I318" s="621"/>
      <c r="J318" s="621"/>
      <c r="K318" s="621"/>
      <c r="L318" s="621"/>
      <c r="M318" s="622"/>
      <c r="N318" s="624"/>
      <c r="O318" s="624"/>
      <c r="P318" s="624"/>
      <c r="Q318" s="625"/>
      <c r="R318" s="624"/>
      <c r="S318" s="621"/>
      <c r="T318" s="621"/>
      <c r="U318" s="621"/>
      <c r="V318" s="621"/>
      <c r="W318" s="621"/>
      <c r="X318" s="621"/>
      <c r="Y318" s="626"/>
      <c r="Z318" s="621"/>
      <c r="AA318" s="621"/>
      <c r="AB318" s="624"/>
      <c r="AC318" s="627"/>
      <c r="AD318" s="584"/>
      <c r="AE318" s="624"/>
      <c r="AF318" s="627"/>
      <c r="AG318" s="626"/>
      <c r="AH318" s="624"/>
      <c r="AI318" s="621"/>
    </row>
    <row r="319" spans="1:35" ht="15" customHeight="1" x14ac:dyDescent="0.25">
      <c r="A319" s="621"/>
      <c r="B319" s="622"/>
      <c r="C319" s="622"/>
      <c r="D319" s="621"/>
      <c r="E319" s="623"/>
      <c r="F319" s="622"/>
      <c r="G319" s="621"/>
      <c r="H319" s="621"/>
      <c r="I319" s="621"/>
      <c r="J319" s="621"/>
      <c r="K319" s="621"/>
      <c r="L319" s="621"/>
      <c r="M319" s="622"/>
      <c r="N319" s="624"/>
      <c r="O319" s="624"/>
      <c r="P319" s="624"/>
      <c r="Q319" s="625"/>
      <c r="R319" s="624"/>
      <c r="S319" s="621"/>
      <c r="T319" s="621"/>
      <c r="U319" s="621"/>
      <c r="V319" s="621"/>
      <c r="W319" s="621"/>
      <c r="X319" s="621"/>
      <c r="Y319" s="626"/>
      <c r="Z319" s="621"/>
      <c r="AA319" s="621"/>
      <c r="AB319" s="624"/>
      <c r="AC319" s="627"/>
      <c r="AD319" s="584"/>
      <c r="AE319" s="624"/>
      <c r="AF319" s="627"/>
      <c r="AG319" s="626"/>
      <c r="AH319" s="624"/>
      <c r="AI319" s="621"/>
    </row>
    <row r="320" spans="1:35" ht="15" customHeight="1" x14ac:dyDescent="0.25">
      <c r="A320" s="621"/>
      <c r="B320" s="622"/>
      <c r="C320" s="622"/>
      <c r="D320" s="621"/>
      <c r="E320" s="623"/>
      <c r="F320" s="622"/>
      <c r="G320" s="621"/>
      <c r="H320" s="621"/>
      <c r="I320" s="621"/>
      <c r="J320" s="621"/>
      <c r="K320" s="621"/>
      <c r="L320" s="621"/>
      <c r="M320" s="622"/>
      <c r="N320" s="624"/>
      <c r="O320" s="624"/>
      <c r="P320" s="624"/>
      <c r="Q320" s="625"/>
      <c r="R320" s="624"/>
      <c r="S320" s="621"/>
      <c r="T320" s="621"/>
      <c r="U320" s="621"/>
      <c r="V320" s="621"/>
      <c r="W320" s="621"/>
      <c r="X320" s="621"/>
      <c r="Y320" s="626"/>
      <c r="Z320" s="621"/>
      <c r="AA320" s="621"/>
      <c r="AB320" s="624"/>
      <c r="AC320" s="627"/>
      <c r="AD320" s="584"/>
      <c r="AE320" s="624"/>
      <c r="AF320" s="627"/>
      <c r="AG320" s="626"/>
      <c r="AH320" s="624"/>
      <c r="AI320" s="621"/>
    </row>
    <row r="321" spans="1:35" ht="15" customHeight="1" x14ac:dyDescent="0.25">
      <c r="A321" s="621"/>
      <c r="B321" s="622"/>
      <c r="C321" s="622"/>
      <c r="D321" s="621"/>
      <c r="E321" s="623"/>
      <c r="F321" s="622"/>
      <c r="G321" s="621"/>
      <c r="H321" s="621"/>
      <c r="I321" s="621"/>
      <c r="J321" s="621"/>
      <c r="K321" s="621"/>
      <c r="L321" s="621"/>
      <c r="M321" s="622"/>
      <c r="N321" s="624"/>
      <c r="O321" s="624"/>
      <c r="P321" s="624"/>
      <c r="Q321" s="625"/>
      <c r="R321" s="624"/>
      <c r="S321" s="621"/>
      <c r="T321" s="621"/>
      <c r="U321" s="621"/>
      <c r="V321" s="621"/>
      <c r="W321" s="621"/>
      <c r="X321" s="621"/>
      <c r="Y321" s="626"/>
      <c r="Z321" s="621"/>
      <c r="AA321" s="621"/>
      <c r="AB321" s="624"/>
      <c r="AC321" s="627"/>
      <c r="AD321" s="584"/>
      <c r="AE321" s="624"/>
      <c r="AF321" s="627"/>
      <c r="AG321" s="626"/>
      <c r="AH321" s="624"/>
      <c r="AI321" s="621"/>
    </row>
    <row r="322" spans="1:35" ht="15" customHeight="1" x14ac:dyDescent="0.25">
      <c r="A322" s="621"/>
      <c r="B322" s="622"/>
      <c r="C322" s="622"/>
      <c r="D322" s="621"/>
      <c r="E322" s="623"/>
      <c r="F322" s="622"/>
      <c r="G322" s="621"/>
      <c r="H322" s="621"/>
      <c r="I322" s="621"/>
      <c r="J322" s="621"/>
      <c r="K322" s="621"/>
      <c r="L322" s="621"/>
      <c r="M322" s="622"/>
      <c r="N322" s="624"/>
      <c r="O322" s="624"/>
      <c r="P322" s="624"/>
      <c r="Q322" s="625"/>
      <c r="R322" s="624"/>
      <c r="S322" s="621"/>
      <c r="T322" s="621"/>
      <c r="U322" s="621"/>
      <c r="V322" s="621"/>
      <c r="W322" s="621"/>
      <c r="X322" s="621"/>
      <c r="Y322" s="626"/>
      <c r="Z322" s="621"/>
      <c r="AA322" s="621"/>
      <c r="AB322" s="624"/>
      <c r="AC322" s="627"/>
      <c r="AD322" s="584"/>
      <c r="AE322" s="624"/>
      <c r="AF322" s="627"/>
      <c r="AG322" s="626"/>
      <c r="AH322" s="624"/>
      <c r="AI322" s="621"/>
    </row>
    <row r="323" spans="1:35" ht="15" customHeight="1" x14ac:dyDescent="0.25">
      <c r="A323" s="621"/>
      <c r="B323" s="622"/>
      <c r="C323" s="622"/>
      <c r="D323" s="621"/>
      <c r="E323" s="623"/>
      <c r="F323" s="622"/>
      <c r="G323" s="621"/>
      <c r="H323" s="621"/>
      <c r="I323" s="621"/>
      <c r="J323" s="621"/>
      <c r="K323" s="621"/>
      <c r="L323" s="621"/>
      <c r="M323" s="622"/>
      <c r="N323" s="624"/>
      <c r="O323" s="624"/>
      <c r="P323" s="624"/>
      <c r="Q323" s="625"/>
      <c r="R323" s="624"/>
      <c r="S323" s="621"/>
      <c r="T323" s="621"/>
      <c r="U323" s="621"/>
      <c r="V323" s="621"/>
      <c r="W323" s="621"/>
      <c r="X323" s="621"/>
      <c r="Y323" s="626"/>
      <c r="Z323" s="621"/>
      <c r="AA323" s="621"/>
      <c r="AB323" s="624"/>
      <c r="AC323" s="627"/>
      <c r="AD323" s="584"/>
      <c r="AE323" s="624"/>
      <c r="AF323" s="627"/>
      <c r="AG323" s="626"/>
      <c r="AH323" s="624"/>
      <c r="AI323" s="621"/>
    </row>
    <row r="324" spans="1:35" ht="15" customHeight="1" x14ac:dyDescent="0.25">
      <c r="A324" s="621"/>
      <c r="B324" s="622"/>
      <c r="C324" s="622"/>
      <c r="D324" s="621"/>
      <c r="E324" s="623"/>
      <c r="F324" s="622"/>
      <c r="G324" s="621"/>
      <c r="H324" s="621"/>
      <c r="I324" s="621"/>
      <c r="J324" s="621"/>
      <c r="K324" s="621"/>
      <c r="L324" s="621"/>
      <c r="M324" s="622"/>
      <c r="N324" s="624"/>
      <c r="O324" s="624"/>
      <c r="P324" s="624"/>
      <c r="Q324" s="625"/>
      <c r="R324" s="624"/>
      <c r="S324" s="621"/>
      <c r="T324" s="621"/>
      <c r="U324" s="621"/>
      <c r="V324" s="621"/>
      <c r="W324" s="621"/>
      <c r="X324" s="621"/>
      <c r="Y324" s="626"/>
      <c r="Z324" s="621"/>
      <c r="AA324" s="621"/>
      <c r="AB324" s="624"/>
      <c r="AC324" s="627"/>
      <c r="AD324" s="584"/>
      <c r="AE324" s="624"/>
      <c r="AF324" s="627"/>
      <c r="AG324" s="626"/>
      <c r="AH324" s="624"/>
      <c r="AI324" s="621"/>
    </row>
    <row r="325" spans="1:35" ht="15" customHeight="1" x14ac:dyDescent="0.25">
      <c r="A325" s="621"/>
      <c r="B325" s="622"/>
      <c r="C325" s="622"/>
      <c r="D325" s="621"/>
      <c r="E325" s="623"/>
      <c r="F325" s="622"/>
      <c r="G325" s="621"/>
      <c r="H325" s="621"/>
      <c r="I325" s="621"/>
      <c r="J325" s="621"/>
      <c r="K325" s="621"/>
      <c r="L325" s="621"/>
      <c r="M325" s="622"/>
      <c r="N325" s="624"/>
      <c r="O325" s="624"/>
      <c r="P325" s="624"/>
      <c r="Q325" s="625"/>
      <c r="R325" s="624"/>
      <c r="S325" s="621"/>
      <c r="T325" s="621"/>
      <c r="U325" s="621"/>
      <c r="V325" s="621"/>
      <c r="W325" s="621"/>
      <c r="X325" s="621"/>
      <c r="Y325" s="626"/>
      <c r="Z325" s="621"/>
      <c r="AA325" s="621"/>
      <c r="AB325" s="624"/>
      <c r="AC325" s="627"/>
      <c r="AD325" s="584"/>
      <c r="AE325" s="624"/>
      <c r="AF325" s="627"/>
      <c r="AG325" s="626"/>
      <c r="AH325" s="624"/>
      <c r="AI325" s="621"/>
    </row>
    <row r="326" spans="1:35" ht="15" customHeight="1" x14ac:dyDescent="0.25">
      <c r="A326" s="621"/>
      <c r="B326" s="622"/>
      <c r="C326" s="622"/>
      <c r="D326" s="621"/>
      <c r="E326" s="623"/>
      <c r="F326" s="622"/>
      <c r="G326" s="621"/>
      <c r="H326" s="621"/>
      <c r="I326" s="621"/>
      <c r="J326" s="621"/>
      <c r="K326" s="621"/>
      <c r="L326" s="621"/>
      <c r="M326" s="622"/>
      <c r="N326" s="624"/>
      <c r="O326" s="624"/>
      <c r="P326" s="624"/>
      <c r="Q326" s="625"/>
      <c r="R326" s="624"/>
      <c r="S326" s="621"/>
      <c r="T326" s="621"/>
      <c r="U326" s="621"/>
      <c r="V326" s="621"/>
      <c r="W326" s="621"/>
      <c r="X326" s="621"/>
      <c r="Y326" s="626"/>
      <c r="Z326" s="621"/>
      <c r="AA326" s="621"/>
      <c r="AB326" s="624"/>
      <c r="AC326" s="627"/>
      <c r="AD326" s="584"/>
      <c r="AE326" s="624"/>
      <c r="AF326" s="627"/>
      <c r="AG326" s="626"/>
      <c r="AH326" s="624"/>
      <c r="AI326" s="621"/>
    </row>
    <row r="327" spans="1:35" ht="15" customHeight="1" x14ac:dyDescent="0.25">
      <c r="A327" s="621"/>
      <c r="B327" s="622"/>
      <c r="C327" s="622"/>
      <c r="D327" s="621"/>
      <c r="E327" s="623"/>
      <c r="F327" s="622"/>
      <c r="G327" s="621"/>
      <c r="H327" s="621"/>
      <c r="I327" s="621"/>
      <c r="J327" s="621"/>
      <c r="K327" s="621"/>
      <c r="L327" s="621"/>
      <c r="M327" s="622"/>
      <c r="N327" s="624"/>
      <c r="O327" s="624"/>
      <c r="P327" s="624"/>
      <c r="Q327" s="625"/>
      <c r="R327" s="624"/>
      <c r="S327" s="621"/>
      <c r="T327" s="621"/>
      <c r="U327" s="621"/>
      <c r="V327" s="621"/>
      <c r="W327" s="621"/>
      <c r="X327" s="621"/>
      <c r="Y327" s="626"/>
      <c r="Z327" s="621"/>
      <c r="AA327" s="621"/>
      <c r="AB327" s="624"/>
      <c r="AC327" s="627"/>
      <c r="AD327" s="584"/>
      <c r="AE327" s="624"/>
      <c r="AF327" s="627"/>
      <c r="AG327" s="626"/>
      <c r="AH327" s="624"/>
      <c r="AI327" s="621"/>
    </row>
    <row r="328" spans="1:35" ht="15" customHeight="1" x14ac:dyDescent="0.25">
      <c r="A328" s="621"/>
      <c r="B328" s="622"/>
      <c r="C328" s="622"/>
      <c r="D328" s="621"/>
      <c r="E328" s="623"/>
      <c r="F328" s="622"/>
      <c r="G328" s="621"/>
      <c r="H328" s="621"/>
      <c r="I328" s="621"/>
      <c r="J328" s="621"/>
      <c r="K328" s="621"/>
      <c r="L328" s="621"/>
      <c r="M328" s="622"/>
      <c r="N328" s="624"/>
      <c r="O328" s="624"/>
      <c r="P328" s="624"/>
      <c r="Q328" s="625"/>
      <c r="R328" s="624"/>
      <c r="S328" s="621"/>
      <c r="T328" s="621"/>
      <c r="U328" s="621"/>
      <c r="V328" s="621"/>
      <c r="W328" s="621"/>
      <c r="X328" s="621"/>
      <c r="Y328" s="626"/>
      <c r="Z328" s="621"/>
      <c r="AA328" s="621"/>
      <c r="AB328" s="624"/>
      <c r="AC328" s="627"/>
      <c r="AD328" s="584"/>
      <c r="AE328" s="624"/>
      <c r="AF328" s="627"/>
      <c r="AG328" s="626"/>
      <c r="AH328" s="624"/>
      <c r="AI328" s="621"/>
    </row>
    <row r="329" spans="1:35" ht="15" customHeight="1" x14ac:dyDescent="0.25">
      <c r="A329" s="621"/>
      <c r="B329" s="622"/>
      <c r="C329" s="622"/>
      <c r="D329" s="621"/>
      <c r="E329" s="623"/>
      <c r="F329" s="622"/>
      <c r="G329" s="621"/>
      <c r="H329" s="621"/>
      <c r="I329" s="621"/>
      <c r="J329" s="621"/>
      <c r="K329" s="621"/>
      <c r="L329" s="621"/>
      <c r="M329" s="622"/>
      <c r="N329" s="624"/>
      <c r="O329" s="624"/>
      <c r="P329" s="624"/>
      <c r="Q329" s="625"/>
      <c r="R329" s="624"/>
      <c r="S329" s="621"/>
      <c r="T329" s="621"/>
      <c r="U329" s="621"/>
      <c r="V329" s="621"/>
      <c r="W329" s="621"/>
      <c r="X329" s="621"/>
      <c r="Y329" s="626"/>
      <c r="Z329" s="621"/>
      <c r="AA329" s="621"/>
      <c r="AB329" s="624"/>
      <c r="AC329" s="627"/>
      <c r="AD329" s="584"/>
      <c r="AE329" s="624"/>
      <c r="AF329" s="627"/>
      <c r="AG329" s="626"/>
      <c r="AH329" s="624"/>
      <c r="AI329" s="621"/>
    </row>
    <row r="330" spans="1:35" ht="15" customHeight="1" x14ac:dyDescent="0.25">
      <c r="A330" s="621"/>
      <c r="B330" s="622"/>
      <c r="C330" s="622"/>
      <c r="D330" s="621"/>
      <c r="E330" s="623"/>
      <c r="F330" s="622"/>
      <c r="G330" s="621"/>
      <c r="H330" s="621"/>
      <c r="I330" s="621"/>
      <c r="J330" s="621"/>
      <c r="K330" s="621"/>
      <c r="L330" s="621"/>
      <c r="M330" s="622"/>
      <c r="N330" s="624"/>
      <c r="O330" s="624"/>
      <c r="P330" s="624"/>
      <c r="Q330" s="625"/>
      <c r="R330" s="624"/>
      <c r="S330" s="621"/>
      <c r="T330" s="621"/>
      <c r="U330" s="621"/>
      <c r="V330" s="621"/>
      <c r="W330" s="621"/>
      <c r="X330" s="621"/>
      <c r="Y330" s="626"/>
      <c r="Z330" s="621"/>
      <c r="AA330" s="621"/>
      <c r="AB330" s="624"/>
      <c r="AC330" s="627"/>
      <c r="AD330" s="584"/>
      <c r="AE330" s="624"/>
      <c r="AF330" s="627"/>
      <c r="AG330" s="626"/>
      <c r="AH330" s="624"/>
      <c r="AI330" s="621"/>
    </row>
    <row r="331" spans="1:35" ht="15" customHeight="1" x14ac:dyDescent="0.25">
      <c r="A331" s="621"/>
      <c r="B331" s="622"/>
      <c r="C331" s="622"/>
      <c r="D331" s="621"/>
      <c r="E331" s="623"/>
      <c r="F331" s="622"/>
      <c r="G331" s="621"/>
      <c r="H331" s="621"/>
      <c r="I331" s="621"/>
      <c r="J331" s="621"/>
      <c r="K331" s="621"/>
      <c r="L331" s="621"/>
      <c r="M331" s="622"/>
      <c r="N331" s="624"/>
      <c r="O331" s="624"/>
      <c r="P331" s="624"/>
      <c r="Q331" s="625"/>
      <c r="R331" s="624"/>
      <c r="S331" s="621"/>
      <c r="T331" s="621"/>
      <c r="U331" s="621"/>
      <c r="V331" s="621"/>
      <c r="W331" s="621"/>
      <c r="X331" s="621"/>
      <c r="Y331" s="626"/>
      <c r="Z331" s="621"/>
      <c r="AA331" s="621"/>
      <c r="AB331" s="624"/>
      <c r="AC331" s="627"/>
      <c r="AD331" s="584"/>
      <c r="AE331" s="624"/>
      <c r="AF331" s="627"/>
      <c r="AG331" s="626"/>
      <c r="AH331" s="624"/>
      <c r="AI331" s="621"/>
    </row>
    <row r="332" spans="1:35" ht="15" customHeight="1" x14ac:dyDescent="0.25">
      <c r="A332" s="621"/>
      <c r="B332" s="622"/>
      <c r="C332" s="622"/>
      <c r="D332" s="621"/>
      <c r="E332" s="623"/>
      <c r="F332" s="622"/>
      <c r="G332" s="621"/>
      <c r="H332" s="621"/>
      <c r="I332" s="621"/>
      <c r="J332" s="621"/>
      <c r="K332" s="621"/>
      <c r="L332" s="621"/>
      <c r="M332" s="622"/>
      <c r="N332" s="624"/>
      <c r="O332" s="624"/>
      <c r="P332" s="624"/>
      <c r="Q332" s="625"/>
      <c r="R332" s="624"/>
      <c r="S332" s="621"/>
      <c r="T332" s="621"/>
      <c r="U332" s="621"/>
      <c r="V332" s="621"/>
      <c r="W332" s="621"/>
      <c r="X332" s="621"/>
      <c r="Y332" s="626"/>
      <c r="Z332" s="621"/>
      <c r="AA332" s="621"/>
      <c r="AB332" s="624"/>
      <c r="AC332" s="627"/>
      <c r="AD332" s="584"/>
      <c r="AE332" s="624"/>
      <c r="AF332" s="627"/>
      <c r="AG332" s="626"/>
      <c r="AH332" s="624"/>
      <c r="AI332" s="621"/>
    </row>
    <row r="333" spans="1:35" ht="15" customHeight="1" x14ac:dyDescent="0.25">
      <c r="A333" s="621"/>
      <c r="B333" s="622"/>
      <c r="C333" s="622"/>
      <c r="D333" s="621"/>
      <c r="E333" s="623"/>
      <c r="F333" s="622"/>
      <c r="G333" s="621"/>
      <c r="H333" s="621"/>
      <c r="I333" s="621"/>
      <c r="J333" s="621"/>
      <c r="K333" s="621"/>
      <c r="L333" s="621"/>
      <c r="M333" s="622"/>
      <c r="N333" s="624"/>
      <c r="O333" s="624"/>
      <c r="P333" s="624"/>
      <c r="Q333" s="625"/>
      <c r="R333" s="624"/>
      <c r="S333" s="621"/>
      <c r="T333" s="621"/>
      <c r="U333" s="621"/>
      <c r="V333" s="621"/>
      <c r="W333" s="621"/>
      <c r="X333" s="621"/>
      <c r="Y333" s="626"/>
      <c r="Z333" s="621"/>
      <c r="AA333" s="621"/>
      <c r="AB333" s="624"/>
      <c r="AC333" s="627"/>
      <c r="AD333" s="584"/>
      <c r="AE333" s="624"/>
      <c r="AF333" s="627"/>
      <c r="AG333" s="626"/>
      <c r="AH333" s="624"/>
      <c r="AI333" s="621"/>
    </row>
    <row r="334" spans="1:35" ht="15" customHeight="1" x14ac:dyDescent="0.25">
      <c r="A334" s="621"/>
      <c r="B334" s="622"/>
      <c r="C334" s="622"/>
      <c r="D334" s="621"/>
      <c r="E334" s="623"/>
      <c r="F334" s="622"/>
      <c r="G334" s="621"/>
      <c r="H334" s="621"/>
      <c r="I334" s="621"/>
      <c r="J334" s="621"/>
      <c r="K334" s="621"/>
      <c r="L334" s="621"/>
      <c r="M334" s="622"/>
      <c r="N334" s="624"/>
      <c r="O334" s="624"/>
      <c r="P334" s="624"/>
      <c r="Q334" s="625"/>
      <c r="R334" s="624"/>
      <c r="S334" s="621"/>
      <c r="T334" s="621"/>
      <c r="U334" s="621"/>
      <c r="V334" s="621"/>
      <c r="W334" s="621"/>
      <c r="X334" s="621"/>
      <c r="Y334" s="626"/>
      <c r="Z334" s="621"/>
      <c r="AA334" s="621"/>
      <c r="AB334" s="624"/>
      <c r="AC334" s="627"/>
      <c r="AD334" s="584"/>
      <c r="AE334" s="624"/>
      <c r="AF334" s="627"/>
      <c r="AG334" s="626"/>
      <c r="AH334" s="624"/>
      <c r="AI334" s="621"/>
    </row>
    <row r="335" spans="1:35" ht="15" customHeight="1" x14ac:dyDescent="0.25">
      <c r="A335" s="621"/>
      <c r="B335" s="622"/>
      <c r="C335" s="622"/>
      <c r="D335" s="621"/>
      <c r="E335" s="623"/>
      <c r="F335" s="622"/>
      <c r="G335" s="621"/>
      <c r="H335" s="621"/>
      <c r="I335" s="621"/>
      <c r="J335" s="621"/>
      <c r="K335" s="621"/>
      <c r="L335" s="621"/>
      <c r="M335" s="622"/>
      <c r="N335" s="624"/>
      <c r="O335" s="624"/>
      <c r="P335" s="624"/>
      <c r="Q335" s="625"/>
      <c r="R335" s="624"/>
      <c r="S335" s="621"/>
      <c r="T335" s="621"/>
      <c r="U335" s="621"/>
      <c r="V335" s="621"/>
      <c r="W335" s="621"/>
      <c r="X335" s="621"/>
      <c r="Y335" s="626"/>
      <c r="Z335" s="621"/>
      <c r="AA335" s="621"/>
      <c r="AB335" s="624"/>
      <c r="AC335" s="627"/>
      <c r="AD335" s="584"/>
      <c r="AE335" s="624"/>
      <c r="AF335" s="627"/>
      <c r="AG335" s="626"/>
      <c r="AH335" s="624"/>
      <c r="AI335" s="621"/>
    </row>
    <row r="336" spans="1:35" ht="15" customHeight="1" x14ac:dyDescent="0.25">
      <c r="A336" s="621"/>
      <c r="B336" s="622"/>
      <c r="C336" s="622"/>
      <c r="D336" s="621"/>
      <c r="E336" s="623"/>
      <c r="F336" s="622"/>
      <c r="G336" s="621"/>
      <c r="H336" s="621"/>
      <c r="I336" s="621"/>
      <c r="J336" s="621"/>
      <c r="K336" s="621"/>
      <c r="L336" s="621"/>
      <c r="M336" s="622"/>
      <c r="N336" s="624"/>
      <c r="O336" s="624"/>
      <c r="P336" s="624"/>
      <c r="Q336" s="625"/>
      <c r="R336" s="624"/>
      <c r="S336" s="621"/>
      <c r="T336" s="621"/>
      <c r="U336" s="621"/>
      <c r="V336" s="621"/>
      <c r="W336" s="621"/>
      <c r="X336" s="621"/>
      <c r="Y336" s="626"/>
      <c r="Z336" s="621"/>
      <c r="AA336" s="621"/>
      <c r="AB336" s="624"/>
      <c r="AC336" s="627"/>
      <c r="AD336" s="584"/>
      <c r="AE336" s="624"/>
      <c r="AF336" s="627"/>
      <c r="AG336" s="626"/>
      <c r="AH336" s="624"/>
      <c r="AI336" s="621"/>
    </row>
    <row r="337" spans="1:35" ht="15" customHeight="1" x14ac:dyDescent="0.25">
      <c r="A337" s="621"/>
      <c r="B337" s="622"/>
      <c r="C337" s="622"/>
      <c r="D337" s="621"/>
      <c r="E337" s="623"/>
      <c r="F337" s="622"/>
      <c r="G337" s="621"/>
      <c r="H337" s="621"/>
      <c r="I337" s="621"/>
      <c r="J337" s="621"/>
      <c r="K337" s="621"/>
      <c r="L337" s="621"/>
      <c r="M337" s="622"/>
      <c r="N337" s="624"/>
      <c r="O337" s="624"/>
      <c r="P337" s="624"/>
      <c r="Q337" s="625"/>
      <c r="R337" s="624"/>
      <c r="S337" s="621"/>
      <c r="T337" s="621"/>
      <c r="U337" s="621"/>
      <c r="V337" s="621"/>
      <c r="W337" s="621"/>
      <c r="X337" s="621"/>
      <c r="Y337" s="626"/>
      <c r="Z337" s="621"/>
      <c r="AA337" s="621"/>
      <c r="AB337" s="624"/>
      <c r="AC337" s="627"/>
      <c r="AD337" s="584"/>
      <c r="AE337" s="624"/>
      <c r="AF337" s="627"/>
      <c r="AG337" s="626"/>
      <c r="AH337" s="624"/>
      <c r="AI337" s="621"/>
    </row>
    <row r="338" spans="1:35" ht="15" customHeight="1" x14ac:dyDescent="0.25">
      <c r="A338" s="621"/>
      <c r="B338" s="622"/>
      <c r="C338" s="622"/>
      <c r="D338" s="621"/>
      <c r="E338" s="623"/>
      <c r="F338" s="622"/>
      <c r="G338" s="621"/>
      <c r="H338" s="621"/>
      <c r="I338" s="621"/>
      <c r="J338" s="621"/>
      <c r="K338" s="621"/>
      <c r="L338" s="621"/>
      <c r="M338" s="622"/>
      <c r="N338" s="624"/>
      <c r="O338" s="624"/>
      <c r="P338" s="624"/>
      <c r="Q338" s="625"/>
      <c r="R338" s="624"/>
      <c r="S338" s="621"/>
      <c r="T338" s="621"/>
      <c r="U338" s="621"/>
      <c r="V338" s="621"/>
      <c r="W338" s="621"/>
      <c r="X338" s="621"/>
      <c r="Y338" s="626"/>
      <c r="Z338" s="621"/>
      <c r="AA338" s="621"/>
      <c r="AB338" s="624"/>
      <c r="AC338" s="627"/>
      <c r="AD338" s="584"/>
      <c r="AE338" s="624"/>
      <c r="AF338" s="627"/>
      <c r="AG338" s="626"/>
      <c r="AH338" s="624"/>
      <c r="AI338" s="621"/>
    </row>
    <row r="339" spans="1:35" ht="15" customHeight="1" x14ac:dyDescent="0.25">
      <c r="A339" s="621"/>
      <c r="B339" s="622"/>
      <c r="C339" s="622"/>
      <c r="D339" s="621"/>
      <c r="E339" s="623"/>
      <c r="F339" s="622"/>
      <c r="G339" s="621"/>
      <c r="H339" s="621"/>
      <c r="I339" s="621"/>
      <c r="J339" s="621"/>
      <c r="K339" s="621"/>
      <c r="L339" s="621"/>
      <c r="M339" s="622"/>
      <c r="N339" s="624"/>
      <c r="O339" s="624"/>
      <c r="P339" s="624"/>
      <c r="Q339" s="625"/>
      <c r="R339" s="624"/>
      <c r="S339" s="621"/>
      <c r="T339" s="621"/>
      <c r="U339" s="621"/>
      <c r="V339" s="621"/>
      <c r="W339" s="621"/>
      <c r="X339" s="621"/>
      <c r="Y339" s="626"/>
      <c r="Z339" s="621"/>
      <c r="AA339" s="621"/>
      <c r="AB339" s="624"/>
      <c r="AC339" s="627"/>
      <c r="AD339" s="584"/>
      <c r="AE339" s="624"/>
      <c r="AF339" s="627"/>
      <c r="AG339" s="626"/>
      <c r="AH339" s="624"/>
      <c r="AI339" s="621"/>
    </row>
    <row r="340" spans="1:35" ht="15" customHeight="1" x14ac:dyDescent="0.25">
      <c r="A340" s="621"/>
      <c r="B340" s="622"/>
      <c r="C340" s="622"/>
      <c r="D340" s="621"/>
      <c r="E340" s="623"/>
      <c r="F340" s="622"/>
      <c r="G340" s="621"/>
      <c r="H340" s="621"/>
      <c r="I340" s="621"/>
      <c r="J340" s="621"/>
      <c r="K340" s="621"/>
      <c r="L340" s="621"/>
      <c r="M340" s="622"/>
      <c r="N340" s="624"/>
      <c r="O340" s="624"/>
      <c r="P340" s="624"/>
      <c r="Q340" s="625"/>
      <c r="R340" s="624"/>
      <c r="S340" s="621"/>
      <c r="T340" s="621"/>
      <c r="U340" s="621"/>
      <c r="V340" s="621"/>
      <c r="W340" s="621"/>
      <c r="X340" s="621"/>
      <c r="Y340" s="626"/>
      <c r="Z340" s="621"/>
      <c r="AA340" s="621"/>
      <c r="AB340" s="624"/>
      <c r="AC340" s="627"/>
      <c r="AD340" s="584"/>
      <c r="AE340" s="624"/>
      <c r="AF340" s="627"/>
      <c r="AG340" s="626"/>
      <c r="AH340" s="624"/>
      <c r="AI340" s="621"/>
    </row>
    <row r="341" spans="1:35" ht="15" customHeight="1" x14ac:dyDescent="0.25">
      <c r="A341" s="621"/>
      <c r="B341" s="622"/>
      <c r="C341" s="622"/>
      <c r="D341" s="621"/>
      <c r="E341" s="623"/>
      <c r="F341" s="622"/>
      <c r="G341" s="621"/>
      <c r="H341" s="621"/>
      <c r="I341" s="621"/>
      <c r="J341" s="621"/>
      <c r="K341" s="621"/>
      <c r="L341" s="621"/>
      <c r="M341" s="622"/>
      <c r="N341" s="624"/>
      <c r="O341" s="624"/>
      <c r="P341" s="624"/>
      <c r="Q341" s="625"/>
      <c r="R341" s="624"/>
      <c r="S341" s="621"/>
      <c r="T341" s="621"/>
      <c r="U341" s="621"/>
      <c r="V341" s="621"/>
      <c r="W341" s="621"/>
      <c r="X341" s="621"/>
      <c r="Y341" s="626"/>
      <c r="Z341" s="621"/>
      <c r="AA341" s="621"/>
      <c r="AB341" s="624"/>
      <c r="AC341" s="627"/>
      <c r="AD341" s="584"/>
      <c r="AE341" s="624"/>
      <c r="AF341" s="627"/>
      <c r="AG341" s="626"/>
      <c r="AH341" s="624"/>
      <c r="AI341" s="621"/>
    </row>
    <row r="342" spans="1:35" ht="15" customHeight="1" x14ac:dyDescent="0.25">
      <c r="A342" s="621"/>
      <c r="B342" s="622"/>
      <c r="C342" s="622"/>
      <c r="D342" s="621"/>
      <c r="E342" s="623"/>
      <c r="F342" s="622"/>
      <c r="G342" s="621"/>
      <c r="H342" s="621"/>
      <c r="I342" s="621"/>
      <c r="J342" s="621"/>
      <c r="K342" s="621"/>
      <c r="L342" s="621"/>
      <c r="M342" s="622"/>
      <c r="N342" s="624"/>
      <c r="O342" s="624"/>
      <c r="P342" s="624"/>
      <c r="Q342" s="625"/>
      <c r="R342" s="624"/>
      <c r="S342" s="621"/>
      <c r="T342" s="621"/>
      <c r="U342" s="621"/>
      <c r="V342" s="621"/>
      <c r="W342" s="621"/>
      <c r="X342" s="621"/>
      <c r="Y342" s="626"/>
      <c r="Z342" s="621"/>
      <c r="AA342" s="621"/>
      <c r="AB342" s="624"/>
      <c r="AC342" s="627"/>
      <c r="AD342" s="584"/>
      <c r="AE342" s="624"/>
      <c r="AF342" s="627"/>
      <c r="AG342" s="626"/>
      <c r="AH342" s="624"/>
      <c r="AI342" s="621"/>
    </row>
    <row r="343" spans="1:35" ht="15" customHeight="1" x14ac:dyDescent="0.25">
      <c r="A343" s="621"/>
      <c r="B343" s="622"/>
      <c r="C343" s="622"/>
      <c r="D343" s="621"/>
      <c r="E343" s="623"/>
      <c r="F343" s="622"/>
      <c r="G343" s="621"/>
      <c r="H343" s="621"/>
      <c r="I343" s="621"/>
      <c r="J343" s="621"/>
      <c r="K343" s="621"/>
      <c r="L343" s="621"/>
      <c r="M343" s="622"/>
      <c r="N343" s="624"/>
      <c r="O343" s="624"/>
      <c r="P343" s="624"/>
      <c r="Q343" s="625"/>
      <c r="R343" s="624"/>
      <c r="S343" s="621"/>
      <c r="T343" s="621"/>
      <c r="U343" s="621"/>
      <c r="V343" s="621"/>
      <c r="W343" s="621"/>
      <c r="X343" s="621"/>
      <c r="Y343" s="626"/>
      <c r="Z343" s="621"/>
      <c r="AA343" s="621"/>
      <c r="AB343" s="624"/>
      <c r="AC343" s="627"/>
      <c r="AD343" s="584"/>
      <c r="AE343" s="624"/>
      <c r="AF343" s="627"/>
      <c r="AG343" s="626"/>
      <c r="AH343" s="624"/>
      <c r="AI343" s="621"/>
    </row>
    <row r="344" spans="1:35" ht="15" customHeight="1" x14ac:dyDescent="0.25">
      <c r="A344" s="621"/>
      <c r="B344" s="622"/>
      <c r="C344" s="622"/>
      <c r="D344" s="621"/>
      <c r="E344" s="623"/>
      <c r="F344" s="622"/>
      <c r="G344" s="621"/>
      <c r="H344" s="621"/>
      <c r="I344" s="621"/>
      <c r="J344" s="621"/>
      <c r="K344" s="621"/>
      <c r="L344" s="621"/>
      <c r="M344" s="622"/>
      <c r="N344" s="624"/>
      <c r="O344" s="624"/>
      <c r="P344" s="624"/>
      <c r="Q344" s="625"/>
      <c r="R344" s="624"/>
      <c r="S344" s="621"/>
      <c r="T344" s="621"/>
      <c r="U344" s="621"/>
      <c r="V344" s="621"/>
      <c r="W344" s="621"/>
      <c r="X344" s="621"/>
      <c r="Y344" s="626"/>
      <c r="Z344" s="621"/>
      <c r="AA344" s="621"/>
      <c r="AB344" s="624"/>
      <c r="AC344" s="627"/>
      <c r="AD344" s="584"/>
      <c r="AE344" s="624"/>
      <c r="AF344" s="627"/>
      <c r="AG344" s="626"/>
      <c r="AH344" s="624"/>
      <c r="AI344" s="621"/>
    </row>
    <row r="345" spans="1:35" ht="15" customHeight="1" x14ac:dyDescent="0.25">
      <c r="A345" s="621"/>
      <c r="B345" s="622"/>
      <c r="C345" s="622"/>
      <c r="D345" s="621"/>
      <c r="E345" s="623"/>
      <c r="F345" s="622"/>
      <c r="G345" s="621"/>
      <c r="H345" s="621"/>
      <c r="I345" s="621"/>
      <c r="J345" s="621"/>
      <c r="K345" s="621"/>
      <c r="L345" s="621"/>
      <c r="M345" s="622"/>
      <c r="N345" s="624"/>
      <c r="O345" s="624"/>
      <c r="P345" s="624"/>
      <c r="Q345" s="625"/>
      <c r="R345" s="624"/>
      <c r="S345" s="621"/>
      <c r="T345" s="621"/>
      <c r="U345" s="621"/>
      <c r="V345" s="621"/>
      <c r="W345" s="621"/>
      <c r="X345" s="621"/>
      <c r="Y345" s="626"/>
      <c r="Z345" s="621"/>
      <c r="AA345" s="621"/>
      <c r="AB345" s="624"/>
      <c r="AC345" s="627"/>
      <c r="AD345" s="584"/>
      <c r="AE345" s="624"/>
      <c r="AF345" s="627"/>
      <c r="AG345" s="626"/>
      <c r="AH345" s="624"/>
      <c r="AI345" s="621"/>
    </row>
    <row r="346" spans="1:35" ht="15" customHeight="1" x14ac:dyDescent="0.25">
      <c r="A346" s="621"/>
      <c r="B346" s="622"/>
      <c r="C346" s="622"/>
      <c r="D346" s="621"/>
      <c r="E346" s="623"/>
      <c r="F346" s="622"/>
      <c r="G346" s="621"/>
      <c r="H346" s="621"/>
      <c r="I346" s="621"/>
      <c r="J346" s="621"/>
      <c r="K346" s="621"/>
      <c r="L346" s="621"/>
      <c r="M346" s="622"/>
      <c r="N346" s="624"/>
      <c r="O346" s="624"/>
      <c r="P346" s="624"/>
      <c r="Q346" s="625"/>
      <c r="R346" s="624"/>
      <c r="S346" s="621"/>
      <c r="T346" s="621"/>
      <c r="U346" s="621"/>
      <c r="V346" s="621"/>
      <c r="W346" s="621"/>
      <c r="X346" s="621"/>
      <c r="Y346" s="626"/>
      <c r="Z346" s="621"/>
      <c r="AA346" s="621"/>
      <c r="AB346" s="624"/>
      <c r="AC346" s="627"/>
      <c r="AD346" s="584"/>
      <c r="AE346" s="624"/>
      <c r="AF346" s="627"/>
      <c r="AG346" s="626"/>
      <c r="AH346" s="624"/>
      <c r="AI346" s="621"/>
    </row>
    <row r="347" spans="1:35" ht="15" customHeight="1" x14ac:dyDescent="0.25">
      <c r="A347" s="621"/>
      <c r="B347" s="622"/>
      <c r="C347" s="622"/>
      <c r="D347" s="621"/>
      <c r="E347" s="623"/>
      <c r="F347" s="622"/>
      <c r="G347" s="621"/>
      <c r="H347" s="621"/>
      <c r="I347" s="621"/>
      <c r="J347" s="621"/>
      <c r="K347" s="621"/>
      <c r="L347" s="621"/>
      <c r="M347" s="622"/>
      <c r="N347" s="624"/>
      <c r="O347" s="624"/>
      <c r="P347" s="624"/>
      <c r="Q347" s="625"/>
      <c r="R347" s="624"/>
      <c r="S347" s="621"/>
      <c r="T347" s="621"/>
      <c r="U347" s="621"/>
      <c r="V347" s="621"/>
      <c r="W347" s="621"/>
      <c r="X347" s="621"/>
      <c r="Y347" s="626"/>
      <c r="Z347" s="621"/>
      <c r="AA347" s="621"/>
      <c r="AB347" s="624"/>
      <c r="AC347" s="627"/>
      <c r="AD347" s="584"/>
      <c r="AE347" s="624"/>
      <c r="AF347" s="627"/>
      <c r="AG347" s="626"/>
      <c r="AH347" s="624"/>
      <c r="AI347" s="621"/>
    </row>
    <row r="348" spans="1:35" ht="15" customHeight="1" x14ac:dyDescent="0.25">
      <c r="A348" s="621"/>
      <c r="B348" s="622"/>
      <c r="C348" s="622"/>
      <c r="D348" s="621"/>
      <c r="E348" s="623"/>
      <c r="F348" s="622"/>
      <c r="G348" s="621"/>
      <c r="H348" s="621"/>
      <c r="I348" s="621"/>
      <c r="J348" s="621"/>
      <c r="K348" s="621"/>
      <c r="L348" s="621"/>
      <c r="M348" s="622"/>
      <c r="N348" s="624"/>
      <c r="O348" s="624"/>
      <c r="P348" s="624"/>
      <c r="Q348" s="625"/>
      <c r="R348" s="624"/>
      <c r="S348" s="621"/>
      <c r="T348" s="621"/>
      <c r="U348" s="621"/>
      <c r="V348" s="621"/>
      <c r="W348" s="621"/>
      <c r="X348" s="621"/>
      <c r="Y348" s="626"/>
      <c r="Z348" s="621"/>
      <c r="AA348" s="621"/>
      <c r="AB348" s="624"/>
      <c r="AC348" s="627"/>
      <c r="AD348" s="584"/>
      <c r="AE348" s="624"/>
      <c r="AF348" s="627"/>
      <c r="AG348" s="626"/>
      <c r="AH348" s="624"/>
      <c r="AI348" s="621"/>
    </row>
    <row r="349" spans="1:35" ht="15" customHeight="1" x14ac:dyDescent="0.25">
      <c r="A349" s="621"/>
      <c r="B349" s="622"/>
      <c r="C349" s="622"/>
      <c r="D349" s="621"/>
      <c r="E349" s="623"/>
      <c r="F349" s="622"/>
      <c r="G349" s="621"/>
      <c r="H349" s="621"/>
      <c r="I349" s="621"/>
      <c r="J349" s="621"/>
      <c r="K349" s="621"/>
      <c r="L349" s="621"/>
      <c r="M349" s="622"/>
      <c r="N349" s="624"/>
      <c r="O349" s="624"/>
      <c r="P349" s="624"/>
      <c r="Q349" s="625"/>
      <c r="R349" s="624"/>
      <c r="S349" s="621"/>
      <c r="T349" s="621"/>
      <c r="U349" s="621"/>
      <c r="V349" s="621"/>
      <c r="W349" s="621"/>
      <c r="X349" s="621"/>
      <c r="Y349" s="626"/>
      <c r="Z349" s="621"/>
      <c r="AA349" s="621"/>
      <c r="AB349" s="624"/>
      <c r="AC349" s="627"/>
      <c r="AD349" s="584"/>
      <c r="AE349" s="624"/>
      <c r="AF349" s="627"/>
      <c r="AG349" s="626"/>
      <c r="AH349" s="624"/>
      <c r="AI349" s="621"/>
    </row>
    <row r="350" spans="1:35" ht="15" customHeight="1" x14ac:dyDescent="0.25">
      <c r="A350" s="621"/>
      <c r="B350" s="622"/>
      <c r="C350" s="622"/>
      <c r="D350" s="621"/>
      <c r="E350" s="623"/>
      <c r="F350" s="622"/>
      <c r="G350" s="621"/>
      <c r="H350" s="621"/>
      <c r="I350" s="621"/>
      <c r="J350" s="621"/>
      <c r="K350" s="621"/>
      <c r="L350" s="621"/>
      <c r="M350" s="622"/>
      <c r="N350" s="624"/>
      <c r="O350" s="624"/>
      <c r="P350" s="624"/>
      <c r="Q350" s="625"/>
      <c r="R350" s="624"/>
      <c r="S350" s="621"/>
      <c r="T350" s="621"/>
      <c r="U350" s="621"/>
      <c r="V350" s="621"/>
      <c r="W350" s="621"/>
      <c r="X350" s="621"/>
      <c r="Y350" s="626"/>
      <c r="Z350" s="621"/>
      <c r="AA350" s="621"/>
      <c r="AB350" s="624"/>
      <c r="AC350" s="627"/>
      <c r="AD350" s="584"/>
      <c r="AE350" s="624"/>
      <c r="AF350" s="627"/>
      <c r="AG350" s="626"/>
      <c r="AH350" s="624"/>
      <c r="AI350" s="621"/>
    </row>
    <row r="351" spans="1:35" ht="15" customHeight="1" x14ac:dyDescent="0.25">
      <c r="A351" s="621"/>
      <c r="B351" s="622"/>
      <c r="C351" s="622"/>
      <c r="D351" s="621"/>
      <c r="E351" s="623"/>
      <c r="F351" s="622"/>
      <c r="G351" s="621"/>
      <c r="H351" s="621"/>
      <c r="I351" s="621"/>
      <c r="J351" s="621"/>
      <c r="K351" s="621"/>
      <c r="L351" s="621"/>
      <c r="M351" s="622"/>
      <c r="N351" s="624"/>
      <c r="O351" s="624"/>
      <c r="P351" s="624"/>
      <c r="Q351" s="625"/>
      <c r="R351" s="624"/>
      <c r="S351" s="621"/>
      <c r="T351" s="621"/>
      <c r="U351" s="621"/>
      <c r="V351" s="621"/>
      <c r="W351" s="621"/>
      <c r="X351" s="621"/>
      <c r="Y351" s="626"/>
      <c r="Z351" s="621"/>
      <c r="AA351" s="621"/>
      <c r="AB351" s="624"/>
      <c r="AC351" s="627"/>
      <c r="AD351" s="584"/>
      <c r="AE351" s="624"/>
      <c r="AF351" s="627"/>
      <c r="AG351" s="626"/>
      <c r="AH351" s="624"/>
      <c r="AI351" s="621"/>
    </row>
    <row r="352" spans="1:35" ht="15" customHeight="1" x14ac:dyDescent="0.25">
      <c r="A352" s="621"/>
      <c r="B352" s="622"/>
      <c r="C352" s="622"/>
      <c r="D352" s="621"/>
      <c r="E352" s="623"/>
      <c r="F352" s="622"/>
      <c r="G352" s="621"/>
      <c r="H352" s="621"/>
      <c r="I352" s="621"/>
      <c r="J352" s="621"/>
      <c r="K352" s="621"/>
      <c r="L352" s="621"/>
      <c r="M352" s="622"/>
      <c r="N352" s="624"/>
      <c r="O352" s="624"/>
      <c r="P352" s="624"/>
      <c r="Q352" s="625"/>
      <c r="R352" s="624"/>
      <c r="S352" s="621"/>
      <c r="T352" s="621"/>
      <c r="U352" s="621"/>
      <c r="V352" s="621"/>
      <c r="W352" s="621"/>
      <c r="X352" s="621"/>
      <c r="Y352" s="626"/>
      <c r="Z352" s="621"/>
      <c r="AA352" s="621"/>
      <c r="AB352" s="624"/>
      <c r="AC352" s="627"/>
      <c r="AD352" s="584"/>
      <c r="AE352" s="624"/>
      <c r="AF352" s="627"/>
      <c r="AG352" s="626"/>
      <c r="AH352" s="624"/>
      <c r="AI352" s="621"/>
    </row>
    <row r="353" spans="1:35" ht="15" customHeight="1" x14ac:dyDescent="0.25">
      <c r="A353" s="621"/>
      <c r="B353" s="622"/>
      <c r="C353" s="622"/>
      <c r="D353" s="621"/>
      <c r="E353" s="623"/>
      <c r="F353" s="622"/>
      <c r="G353" s="621"/>
      <c r="H353" s="621"/>
      <c r="I353" s="621"/>
      <c r="J353" s="621"/>
      <c r="K353" s="621"/>
      <c r="L353" s="621"/>
      <c r="M353" s="622"/>
      <c r="N353" s="624"/>
      <c r="O353" s="624"/>
      <c r="P353" s="624"/>
      <c r="Q353" s="625"/>
      <c r="R353" s="624"/>
      <c r="S353" s="621"/>
      <c r="T353" s="621"/>
      <c r="U353" s="621"/>
      <c r="V353" s="621"/>
      <c r="W353" s="621"/>
      <c r="X353" s="621"/>
      <c r="Y353" s="626"/>
      <c r="Z353" s="621"/>
      <c r="AA353" s="621"/>
      <c r="AB353" s="624"/>
      <c r="AC353" s="627"/>
      <c r="AD353" s="584"/>
      <c r="AE353" s="624"/>
      <c r="AF353" s="627"/>
      <c r="AG353" s="626"/>
      <c r="AH353" s="624"/>
      <c r="AI353" s="621"/>
    </row>
    <row r="354" spans="1:35" ht="15" customHeight="1" x14ac:dyDescent="0.25">
      <c r="A354" s="621"/>
      <c r="B354" s="622"/>
      <c r="C354" s="622"/>
      <c r="D354" s="621"/>
      <c r="E354" s="623"/>
      <c r="F354" s="622"/>
      <c r="G354" s="621"/>
      <c r="H354" s="621"/>
      <c r="I354" s="621"/>
      <c r="J354" s="621"/>
      <c r="K354" s="621"/>
      <c r="L354" s="621"/>
      <c r="M354" s="622"/>
      <c r="N354" s="624"/>
      <c r="O354" s="624"/>
      <c r="P354" s="624"/>
      <c r="Q354" s="625"/>
      <c r="R354" s="624"/>
      <c r="S354" s="621"/>
      <c r="T354" s="621"/>
      <c r="U354" s="621"/>
      <c r="V354" s="621"/>
      <c r="W354" s="621"/>
      <c r="X354" s="621"/>
      <c r="Y354" s="626"/>
      <c r="Z354" s="621"/>
      <c r="AA354" s="621"/>
      <c r="AB354" s="624"/>
      <c r="AC354" s="627"/>
      <c r="AD354" s="584"/>
      <c r="AE354" s="624"/>
      <c r="AF354" s="627"/>
      <c r="AG354" s="626"/>
      <c r="AH354" s="624"/>
      <c r="AI354" s="621"/>
    </row>
    <row r="355" spans="1:35" ht="15" customHeight="1" x14ac:dyDescent="0.25">
      <c r="A355" s="621"/>
      <c r="B355" s="622"/>
      <c r="C355" s="622"/>
      <c r="D355" s="621"/>
      <c r="E355" s="623"/>
      <c r="F355" s="622"/>
      <c r="G355" s="621"/>
      <c r="H355" s="621"/>
      <c r="I355" s="621"/>
      <c r="J355" s="621"/>
      <c r="K355" s="621"/>
      <c r="L355" s="621"/>
      <c r="M355" s="622"/>
      <c r="N355" s="624"/>
      <c r="O355" s="624"/>
      <c r="P355" s="624"/>
      <c r="Q355" s="625"/>
      <c r="R355" s="624"/>
      <c r="S355" s="621"/>
      <c r="T355" s="621"/>
      <c r="U355" s="621"/>
      <c r="V355" s="621"/>
      <c r="W355" s="621"/>
      <c r="X355" s="621"/>
      <c r="Y355" s="626"/>
      <c r="Z355" s="621"/>
      <c r="AA355" s="621"/>
      <c r="AB355" s="624"/>
      <c r="AC355" s="627"/>
      <c r="AD355" s="584"/>
      <c r="AE355" s="624"/>
      <c r="AF355" s="627"/>
      <c r="AG355" s="626"/>
      <c r="AH355" s="624"/>
      <c r="AI355" s="621"/>
    </row>
    <row r="356" spans="1:35" ht="15" customHeight="1" x14ac:dyDescent="0.25">
      <c r="A356" s="621"/>
      <c r="B356" s="622"/>
      <c r="C356" s="622"/>
      <c r="D356" s="621"/>
      <c r="E356" s="623"/>
      <c r="F356" s="622"/>
      <c r="G356" s="621"/>
      <c r="H356" s="621"/>
      <c r="I356" s="621"/>
      <c r="J356" s="621"/>
      <c r="K356" s="621"/>
      <c r="L356" s="621"/>
      <c r="M356" s="622"/>
      <c r="N356" s="624"/>
      <c r="O356" s="624"/>
      <c r="P356" s="624"/>
      <c r="Q356" s="625"/>
      <c r="R356" s="624"/>
      <c r="S356" s="621"/>
      <c r="T356" s="621"/>
      <c r="U356" s="621"/>
      <c r="V356" s="621"/>
      <c r="W356" s="621"/>
      <c r="X356" s="621"/>
      <c r="Y356" s="626"/>
      <c r="Z356" s="621"/>
      <c r="AA356" s="621"/>
      <c r="AB356" s="624"/>
      <c r="AC356" s="627"/>
      <c r="AD356" s="584"/>
      <c r="AE356" s="624"/>
      <c r="AF356" s="627"/>
      <c r="AG356" s="626"/>
      <c r="AH356" s="624"/>
      <c r="AI356" s="621"/>
    </row>
    <row r="357" spans="1:35" ht="15" customHeight="1" x14ac:dyDescent="0.25">
      <c r="A357" s="621"/>
      <c r="B357" s="622"/>
      <c r="C357" s="622"/>
      <c r="D357" s="621"/>
      <c r="E357" s="623"/>
      <c r="F357" s="622"/>
      <c r="G357" s="621"/>
      <c r="H357" s="621"/>
      <c r="I357" s="621"/>
      <c r="J357" s="621"/>
      <c r="K357" s="621"/>
      <c r="L357" s="621"/>
      <c r="M357" s="622"/>
      <c r="N357" s="624"/>
      <c r="O357" s="624"/>
      <c r="P357" s="624"/>
      <c r="Q357" s="625"/>
      <c r="R357" s="624"/>
      <c r="S357" s="621"/>
      <c r="T357" s="621"/>
      <c r="U357" s="621"/>
      <c r="V357" s="621"/>
      <c r="W357" s="621"/>
      <c r="X357" s="621"/>
      <c r="Y357" s="626"/>
      <c r="Z357" s="621"/>
      <c r="AA357" s="621"/>
      <c r="AB357" s="624"/>
      <c r="AC357" s="627"/>
      <c r="AD357" s="584"/>
      <c r="AE357" s="624"/>
      <c r="AF357" s="627"/>
      <c r="AG357" s="626"/>
      <c r="AH357" s="624"/>
      <c r="AI357" s="621"/>
    </row>
    <row r="358" spans="1:35" ht="15" customHeight="1" x14ac:dyDescent="0.25">
      <c r="A358" s="621"/>
      <c r="B358" s="622"/>
      <c r="C358" s="622"/>
      <c r="D358" s="621"/>
      <c r="E358" s="623"/>
      <c r="F358" s="622"/>
      <c r="G358" s="621"/>
      <c r="H358" s="621"/>
      <c r="I358" s="621"/>
      <c r="J358" s="621"/>
      <c r="K358" s="621"/>
      <c r="L358" s="621"/>
      <c r="M358" s="622"/>
      <c r="N358" s="624"/>
      <c r="O358" s="624"/>
      <c r="P358" s="624"/>
      <c r="Q358" s="625"/>
      <c r="R358" s="624"/>
      <c r="S358" s="621"/>
      <c r="T358" s="621"/>
      <c r="U358" s="621"/>
      <c r="V358" s="621"/>
      <c r="W358" s="621"/>
      <c r="X358" s="621"/>
      <c r="Y358" s="626"/>
      <c r="Z358" s="621"/>
      <c r="AA358" s="621"/>
      <c r="AB358" s="624"/>
      <c r="AC358" s="627"/>
      <c r="AD358" s="584"/>
      <c r="AE358" s="624"/>
      <c r="AF358" s="627"/>
      <c r="AG358" s="626"/>
      <c r="AH358" s="624"/>
      <c r="AI358" s="621"/>
    </row>
    <row r="359" spans="1:35" ht="15" customHeight="1" x14ac:dyDescent="0.25">
      <c r="A359" s="621"/>
      <c r="B359" s="622"/>
      <c r="C359" s="622"/>
      <c r="D359" s="621"/>
      <c r="E359" s="623"/>
      <c r="F359" s="622"/>
      <c r="G359" s="621"/>
      <c r="H359" s="621"/>
      <c r="I359" s="621"/>
      <c r="J359" s="621"/>
      <c r="K359" s="621"/>
      <c r="L359" s="621"/>
      <c r="M359" s="622"/>
      <c r="N359" s="624"/>
      <c r="O359" s="624"/>
      <c r="P359" s="624"/>
      <c r="Q359" s="625"/>
      <c r="R359" s="624"/>
      <c r="S359" s="621"/>
      <c r="T359" s="621"/>
      <c r="U359" s="621"/>
      <c r="V359" s="621"/>
      <c r="W359" s="621"/>
      <c r="X359" s="621"/>
      <c r="Y359" s="626"/>
      <c r="Z359" s="621"/>
      <c r="AA359" s="621"/>
      <c r="AB359" s="624"/>
      <c r="AC359" s="627"/>
      <c r="AD359" s="584"/>
      <c r="AE359" s="624"/>
      <c r="AF359" s="627"/>
      <c r="AG359" s="626"/>
      <c r="AH359" s="624"/>
      <c r="AI359" s="621"/>
    </row>
    <row r="360" spans="1:35" ht="15" customHeight="1" x14ac:dyDescent="0.25">
      <c r="A360" s="621"/>
      <c r="B360" s="622"/>
      <c r="C360" s="622"/>
      <c r="D360" s="621"/>
      <c r="E360" s="623"/>
      <c r="F360" s="622"/>
      <c r="G360" s="621"/>
      <c r="H360" s="621"/>
      <c r="I360" s="621"/>
      <c r="J360" s="621"/>
      <c r="K360" s="621"/>
      <c r="L360" s="621"/>
      <c r="M360" s="622"/>
      <c r="N360" s="624"/>
      <c r="O360" s="624"/>
      <c r="P360" s="624"/>
      <c r="Q360" s="625"/>
      <c r="R360" s="624"/>
      <c r="S360" s="621"/>
      <c r="T360" s="621"/>
      <c r="U360" s="621"/>
      <c r="V360" s="621"/>
      <c r="W360" s="621"/>
      <c r="X360" s="621"/>
      <c r="Y360" s="626"/>
      <c r="Z360" s="621"/>
      <c r="AA360" s="621"/>
      <c r="AB360" s="624"/>
      <c r="AC360" s="627"/>
      <c r="AD360" s="584"/>
      <c r="AE360" s="624"/>
      <c r="AF360" s="627"/>
      <c r="AG360" s="626"/>
      <c r="AH360" s="624"/>
      <c r="AI360" s="621"/>
    </row>
    <row r="361" spans="1:35" ht="15" customHeight="1" x14ac:dyDescent="0.25">
      <c r="A361" s="621"/>
      <c r="B361" s="622"/>
      <c r="C361" s="622"/>
      <c r="D361" s="621"/>
      <c r="E361" s="623"/>
      <c r="F361" s="622"/>
      <c r="G361" s="621"/>
      <c r="H361" s="621"/>
      <c r="I361" s="621"/>
      <c r="J361" s="621"/>
      <c r="K361" s="621"/>
      <c r="L361" s="621"/>
      <c r="M361" s="622"/>
      <c r="N361" s="624"/>
      <c r="O361" s="624"/>
      <c r="P361" s="624"/>
      <c r="Q361" s="625"/>
      <c r="R361" s="624"/>
      <c r="S361" s="621"/>
      <c r="T361" s="621"/>
      <c r="U361" s="621"/>
      <c r="V361" s="621"/>
      <c r="W361" s="621"/>
      <c r="X361" s="621"/>
      <c r="Y361" s="626"/>
      <c r="Z361" s="621"/>
      <c r="AA361" s="621"/>
      <c r="AB361" s="624"/>
      <c r="AC361" s="627"/>
      <c r="AD361" s="584"/>
      <c r="AE361" s="624"/>
      <c r="AF361" s="627"/>
      <c r="AG361" s="626"/>
      <c r="AH361" s="624"/>
      <c r="AI361" s="621"/>
    </row>
    <row r="362" spans="1:35" ht="15" customHeight="1" x14ac:dyDescent="0.25">
      <c r="A362" s="621"/>
      <c r="B362" s="622"/>
      <c r="C362" s="622"/>
      <c r="D362" s="621"/>
      <c r="E362" s="623"/>
      <c r="F362" s="622"/>
      <c r="G362" s="621"/>
      <c r="H362" s="621"/>
      <c r="I362" s="621"/>
      <c r="J362" s="621"/>
      <c r="K362" s="621"/>
      <c r="L362" s="621"/>
      <c r="M362" s="622"/>
      <c r="N362" s="624"/>
      <c r="O362" s="624"/>
      <c r="P362" s="624"/>
      <c r="Q362" s="625"/>
      <c r="R362" s="624"/>
      <c r="S362" s="621"/>
      <c r="T362" s="621"/>
      <c r="U362" s="621"/>
      <c r="V362" s="621"/>
      <c r="W362" s="621"/>
      <c r="X362" s="621"/>
      <c r="Y362" s="626"/>
      <c r="Z362" s="621"/>
      <c r="AA362" s="621"/>
      <c r="AB362" s="624"/>
      <c r="AC362" s="627"/>
      <c r="AD362" s="584"/>
      <c r="AE362" s="624"/>
      <c r="AF362" s="627"/>
      <c r="AG362" s="626"/>
      <c r="AH362" s="624"/>
      <c r="AI362" s="621"/>
    </row>
    <row r="363" spans="1:35" ht="15" customHeight="1" x14ac:dyDescent="0.25">
      <c r="A363" s="621"/>
      <c r="B363" s="622"/>
      <c r="C363" s="622"/>
      <c r="D363" s="621"/>
      <c r="E363" s="623"/>
      <c r="F363" s="622"/>
      <c r="G363" s="621"/>
      <c r="H363" s="621"/>
      <c r="I363" s="621"/>
      <c r="J363" s="621"/>
      <c r="K363" s="621"/>
      <c r="L363" s="621"/>
      <c r="M363" s="622"/>
      <c r="N363" s="624"/>
      <c r="O363" s="624"/>
      <c r="P363" s="624"/>
      <c r="Q363" s="625"/>
      <c r="R363" s="624"/>
      <c r="S363" s="621"/>
      <c r="T363" s="621"/>
      <c r="U363" s="621"/>
      <c r="V363" s="621"/>
      <c r="W363" s="621"/>
      <c r="X363" s="621"/>
      <c r="Y363" s="626"/>
      <c r="Z363" s="621"/>
      <c r="AA363" s="621"/>
      <c r="AB363" s="624"/>
      <c r="AC363" s="627"/>
      <c r="AD363" s="584"/>
      <c r="AE363" s="624"/>
      <c r="AF363" s="627"/>
      <c r="AG363" s="626"/>
      <c r="AH363" s="624"/>
      <c r="AI363" s="621"/>
    </row>
    <row r="364" spans="1:35" ht="15" customHeight="1" x14ac:dyDescent="0.25">
      <c r="A364" s="621"/>
      <c r="B364" s="622"/>
      <c r="C364" s="622"/>
      <c r="D364" s="621"/>
      <c r="E364" s="623"/>
      <c r="F364" s="622"/>
      <c r="G364" s="621"/>
      <c r="H364" s="621"/>
      <c r="I364" s="621"/>
      <c r="J364" s="621"/>
      <c r="K364" s="621"/>
      <c r="L364" s="621"/>
      <c r="M364" s="622"/>
      <c r="N364" s="624"/>
      <c r="O364" s="624"/>
      <c r="P364" s="624"/>
      <c r="Q364" s="625"/>
      <c r="R364" s="624"/>
      <c r="S364" s="621"/>
      <c r="T364" s="621"/>
      <c r="U364" s="621"/>
      <c r="V364" s="621"/>
      <c r="W364" s="621"/>
      <c r="X364" s="621"/>
      <c r="Y364" s="626"/>
      <c r="Z364" s="621"/>
      <c r="AA364" s="621"/>
      <c r="AB364" s="624"/>
      <c r="AC364" s="627"/>
      <c r="AD364" s="584"/>
      <c r="AE364" s="624"/>
      <c r="AF364" s="627"/>
      <c r="AG364" s="626"/>
      <c r="AH364" s="624"/>
      <c r="AI364" s="621"/>
    </row>
    <row r="365" spans="1:35" ht="15" customHeight="1" x14ac:dyDescent="0.25">
      <c r="A365" s="621"/>
      <c r="B365" s="622"/>
      <c r="C365" s="622"/>
      <c r="D365" s="621"/>
      <c r="E365" s="623"/>
      <c r="F365" s="622"/>
      <c r="G365" s="621"/>
      <c r="H365" s="621"/>
      <c r="I365" s="621"/>
      <c r="J365" s="621"/>
      <c r="K365" s="621"/>
      <c r="L365" s="621"/>
      <c r="M365" s="622"/>
      <c r="N365" s="624"/>
      <c r="O365" s="624"/>
      <c r="P365" s="624"/>
      <c r="Q365" s="625"/>
      <c r="R365" s="624"/>
      <c r="S365" s="621"/>
      <c r="T365" s="621"/>
      <c r="U365" s="621"/>
      <c r="V365" s="621"/>
      <c r="W365" s="621"/>
      <c r="X365" s="621"/>
      <c r="Y365" s="626"/>
      <c r="Z365" s="621"/>
      <c r="AA365" s="621"/>
      <c r="AB365" s="624"/>
      <c r="AC365" s="627"/>
      <c r="AD365" s="584"/>
      <c r="AE365" s="624"/>
      <c r="AF365" s="627"/>
      <c r="AG365" s="626"/>
      <c r="AH365" s="624"/>
      <c r="AI365" s="621"/>
    </row>
    <row r="366" spans="1:35" ht="15" customHeight="1" x14ac:dyDescent="0.25">
      <c r="A366" s="621"/>
      <c r="B366" s="622"/>
      <c r="C366" s="622"/>
      <c r="D366" s="621"/>
      <c r="E366" s="623"/>
      <c r="F366" s="622"/>
      <c r="G366" s="621"/>
      <c r="H366" s="621"/>
      <c r="I366" s="621"/>
      <c r="J366" s="621"/>
      <c r="K366" s="621"/>
      <c r="L366" s="621"/>
      <c r="M366" s="622"/>
      <c r="N366" s="624"/>
      <c r="O366" s="624"/>
      <c r="P366" s="624"/>
      <c r="Q366" s="625"/>
      <c r="R366" s="624"/>
      <c r="S366" s="621"/>
      <c r="T366" s="621"/>
      <c r="U366" s="621"/>
      <c r="V366" s="621"/>
      <c r="W366" s="621"/>
      <c r="X366" s="621"/>
      <c r="Y366" s="626"/>
      <c r="Z366" s="621"/>
      <c r="AA366" s="621"/>
      <c r="AB366" s="624"/>
      <c r="AC366" s="627"/>
      <c r="AD366" s="584"/>
      <c r="AE366" s="624"/>
      <c r="AF366" s="627"/>
      <c r="AG366" s="626"/>
      <c r="AH366" s="624"/>
      <c r="AI366" s="621"/>
    </row>
    <row r="367" spans="1:35" ht="15" customHeight="1" x14ac:dyDescent="0.25">
      <c r="A367" s="621"/>
      <c r="B367" s="622"/>
      <c r="C367" s="622"/>
      <c r="D367" s="621"/>
      <c r="E367" s="623"/>
      <c r="F367" s="622"/>
      <c r="G367" s="621"/>
      <c r="H367" s="621"/>
      <c r="I367" s="621"/>
      <c r="J367" s="621"/>
      <c r="K367" s="621"/>
      <c r="L367" s="621"/>
      <c r="M367" s="622"/>
      <c r="N367" s="624"/>
      <c r="O367" s="624"/>
      <c r="P367" s="624"/>
      <c r="Q367" s="625"/>
      <c r="R367" s="624"/>
      <c r="S367" s="621"/>
      <c r="T367" s="621"/>
      <c r="U367" s="621"/>
      <c r="V367" s="621"/>
      <c r="W367" s="621"/>
      <c r="X367" s="621"/>
      <c r="Y367" s="626"/>
      <c r="Z367" s="621"/>
      <c r="AA367" s="621"/>
      <c r="AB367" s="624"/>
      <c r="AC367" s="627"/>
      <c r="AD367" s="584"/>
      <c r="AE367" s="624"/>
      <c r="AF367" s="627"/>
      <c r="AG367" s="626"/>
      <c r="AH367" s="624"/>
      <c r="AI367" s="621"/>
    </row>
    <row r="368" spans="1:35" ht="15" customHeight="1" x14ac:dyDescent="0.25">
      <c r="A368" s="621"/>
      <c r="B368" s="622"/>
      <c r="C368" s="622"/>
      <c r="D368" s="621"/>
      <c r="E368" s="623"/>
      <c r="F368" s="622"/>
      <c r="G368" s="621"/>
      <c r="H368" s="621"/>
      <c r="I368" s="621"/>
      <c r="J368" s="621"/>
      <c r="K368" s="621"/>
      <c r="L368" s="621"/>
      <c r="M368" s="622"/>
      <c r="N368" s="624"/>
      <c r="O368" s="624"/>
      <c r="P368" s="624"/>
      <c r="Q368" s="625"/>
      <c r="R368" s="624"/>
      <c r="S368" s="621"/>
      <c r="T368" s="621"/>
      <c r="U368" s="621"/>
      <c r="V368" s="621"/>
      <c r="W368" s="621"/>
      <c r="X368" s="621"/>
      <c r="Y368" s="626"/>
      <c r="Z368" s="621"/>
      <c r="AA368" s="621"/>
      <c r="AB368" s="624"/>
      <c r="AC368" s="627"/>
      <c r="AD368" s="584"/>
      <c r="AE368" s="624"/>
      <c r="AF368" s="627"/>
      <c r="AG368" s="626"/>
      <c r="AH368" s="624"/>
      <c r="AI368" s="621"/>
    </row>
    <row r="369" spans="1:35" ht="15" customHeight="1" x14ac:dyDescent="0.25">
      <c r="A369" s="621"/>
      <c r="B369" s="622"/>
      <c r="C369" s="622"/>
      <c r="D369" s="621"/>
      <c r="E369" s="623"/>
      <c r="F369" s="622"/>
      <c r="G369" s="621"/>
      <c r="H369" s="621"/>
      <c r="I369" s="621"/>
      <c r="J369" s="621"/>
      <c r="K369" s="621"/>
      <c r="L369" s="621"/>
      <c r="M369" s="622"/>
      <c r="N369" s="624"/>
      <c r="O369" s="624"/>
      <c r="P369" s="624"/>
      <c r="Q369" s="625"/>
      <c r="R369" s="624"/>
      <c r="S369" s="621"/>
      <c r="T369" s="621"/>
      <c r="U369" s="621"/>
      <c r="V369" s="621"/>
      <c r="W369" s="621"/>
      <c r="X369" s="621"/>
      <c r="Y369" s="626"/>
      <c r="Z369" s="621"/>
      <c r="AA369" s="621"/>
      <c r="AB369" s="624"/>
      <c r="AC369" s="627"/>
      <c r="AD369" s="584"/>
      <c r="AE369" s="624"/>
      <c r="AF369" s="627"/>
      <c r="AG369" s="626"/>
      <c r="AH369" s="624"/>
      <c r="AI369" s="621"/>
    </row>
    <row r="370" spans="1:35" ht="15" customHeight="1" x14ac:dyDescent="0.25">
      <c r="A370" s="621"/>
      <c r="B370" s="622"/>
      <c r="C370" s="622"/>
      <c r="D370" s="621"/>
      <c r="E370" s="623"/>
      <c r="F370" s="622"/>
      <c r="G370" s="621"/>
      <c r="H370" s="621"/>
      <c r="I370" s="621"/>
      <c r="J370" s="621"/>
      <c r="K370" s="621"/>
      <c r="L370" s="621"/>
      <c r="M370" s="622"/>
      <c r="N370" s="624"/>
      <c r="O370" s="624"/>
      <c r="P370" s="624"/>
      <c r="Q370" s="625"/>
      <c r="R370" s="624"/>
      <c r="S370" s="621"/>
      <c r="T370" s="621"/>
      <c r="U370" s="621"/>
      <c r="V370" s="621"/>
      <c r="W370" s="621"/>
      <c r="X370" s="621"/>
      <c r="Y370" s="626"/>
      <c r="Z370" s="621"/>
      <c r="AA370" s="621"/>
      <c r="AB370" s="624"/>
      <c r="AC370" s="627"/>
      <c r="AD370" s="584"/>
      <c r="AE370" s="624"/>
      <c r="AF370" s="627"/>
      <c r="AG370" s="626"/>
      <c r="AH370" s="624"/>
      <c r="AI370" s="621"/>
    </row>
    <row r="371" spans="1:35" ht="15" customHeight="1" x14ac:dyDescent="0.25">
      <c r="A371" s="621"/>
      <c r="B371" s="622"/>
      <c r="C371" s="622"/>
      <c r="D371" s="621"/>
      <c r="E371" s="623"/>
      <c r="F371" s="622"/>
      <c r="G371" s="621"/>
      <c r="H371" s="621"/>
      <c r="I371" s="621"/>
      <c r="J371" s="621"/>
      <c r="K371" s="621"/>
      <c r="L371" s="621"/>
      <c r="M371" s="622"/>
      <c r="N371" s="624"/>
      <c r="O371" s="624"/>
      <c r="P371" s="624"/>
      <c r="Q371" s="625"/>
      <c r="R371" s="624"/>
      <c r="S371" s="621"/>
      <c r="T371" s="621"/>
      <c r="U371" s="621"/>
      <c r="V371" s="621"/>
      <c r="W371" s="621"/>
      <c r="X371" s="621"/>
      <c r="Y371" s="626"/>
      <c r="Z371" s="621"/>
      <c r="AA371" s="621"/>
      <c r="AB371" s="624"/>
      <c r="AC371" s="627"/>
      <c r="AD371" s="584"/>
      <c r="AE371" s="624"/>
      <c r="AF371" s="627"/>
      <c r="AG371" s="626"/>
      <c r="AH371" s="624"/>
      <c r="AI371" s="621"/>
    </row>
    <row r="372" spans="1:35" ht="15" customHeight="1" x14ac:dyDescent="0.25">
      <c r="A372" s="621"/>
      <c r="B372" s="622"/>
      <c r="C372" s="622"/>
      <c r="D372" s="621"/>
      <c r="E372" s="623"/>
      <c r="F372" s="622"/>
      <c r="G372" s="621"/>
      <c r="H372" s="621"/>
      <c r="I372" s="621"/>
      <c r="J372" s="621"/>
      <c r="K372" s="621"/>
      <c r="L372" s="621"/>
      <c r="M372" s="622"/>
      <c r="N372" s="624"/>
      <c r="O372" s="624"/>
      <c r="P372" s="624"/>
      <c r="Q372" s="625"/>
      <c r="R372" s="624"/>
      <c r="S372" s="621"/>
      <c r="T372" s="621"/>
      <c r="U372" s="621"/>
      <c r="V372" s="621"/>
      <c r="W372" s="621"/>
      <c r="X372" s="621"/>
      <c r="Y372" s="626"/>
      <c r="Z372" s="621"/>
      <c r="AA372" s="621"/>
      <c r="AB372" s="624"/>
      <c r="AC372" s="627"/>
      <c r="AD372" s="584"/>
      <c r="AE372" s="624"/>
      <c r="AF372" s="627"/>
      <c r="AG372" s="626"/>
      <c r="AH372" s="624"/>
      <c r="AI372" s="621"/>
    </row>
    <row r="373" spans="1:35" ht="15" customHeight="1" x14ac:dyDescent="0.25">
      <c r="A373" s="621"/>
      <c r="B373" s="622"/>
      <c r="C373" s="622"/>
      <c r="D373" s="621"/>
      <c r="E373" s="623"/>
      <c r="F373" s="622"/>
      <c r="G373" s="621"/>
      <c r="H373" s="621"/>
      <c r="I373" s="621"/>
      <c r="J373" s="621"/>
      <c r="K373" s="621"/>
      <c r="L373" s="621"/>
      <c r="M373" s="622"/>
      <c r="N373" s="624"/>
      <c r="O373" s="624"/>
      <c r="P373" s="624"/>
      <c r="Q373" s="625"/>
      <c r="R373" s="624"/>
      <c r="S373" s="621"/>
      <c r="T373" s="621"/>
      <c r="U373" s="621"/>
      <c r="V373" s="621"/>
      <c r="W373" s="621"/>
      <c r="X373" s="621"/>
      <c r="Y373" s="626"/>
      <c r="Z373" s="621"/>
      <c r="AA373" s="621"/>
      <c r="AB373" s="624"/>
      <c r="AC373" s="627"/>
      <c r="AD373" s="584"/>
      <c r="AE373" s="624"/>
      <c r="AF373" s="627"/>
      <c r="AG373" s="626"/>
      <c r="AH373" s="624"/>
      <c r="AI373" s="621"/>
    </row>
    <row r="374" spans="1:35" ht="15" customHeight="1" x14ac:dyDescent="0.25">
      <c r="A374" s="621"/>
      <c r="B374" s="622"/>
      <c r="C374" s="622"/>
      <c r="D374" s="621"/>
      <c r="E374" s="623"/>
      <c r="F374" s="622"/>
      <c r="G374" s="621"/>
      <c r="H374" s="621"/>
      <c r="I374" s="621"/>
      <c r="J374" s="621"/>
      <c r="K374" s="621"/>
      <c r="L374" s="621"/>
      <c r="M374" s="622"/>
      <c r="N374" s="624"/>
      <c r="O374" s="624"/>
      <c r="P374" s="624"/>
      <c r="Q374" s="625"/>
      <c r="R374" s="624"/>
      <c r="S374" s="621"/>
      <c r="T374" s="621"/>
      <c r="U374" s="621"/>
      <c r="V374" s="621"/>
      <c r="W374" s="621"/>
      <c r="X374" s="621"/>
      <c r="Y374" s="626"/>
      <c r="Z374" s="621"/>
      <c r="AA374" s="621"/>
      <c r="AB374" s="624"/>
      <c r="AC374" s="627"/>
      <c r="AD374" s="584"/>
      <c r="AE374" s="624"/>
      <c r="AF374" s="627"/>
      <c r="AG374" s="626"/>
      <c r="AH374" s="624"/>
      <c r="AI374" s="621"/>
    </row>
    <row r="375" spans="1:35" ht="15" customHeight="1" x14ac:dyDescent="0.25">
      <c r="A375" s="621"/>
      <c r="B375" s="622"/>
      <c r="C375" s="622"/>
      <c r="D375" s="621"/>
      <c r="E375" s="623"/>
      <c r="F375" s="622"/>
      <c r="G375" s="621"/>
      <c r="H375" s="621"/>
      <c r="I375" s="621"/>
      <c r="J375" s="621"/>
      <c r="K375" s="621"/>
      <c r="L375" s="621"/>
      <c r="M375" s="622"/>
      <c r="N375" s="624"/>
      <c r="O375" s="624"/>
      <c r="P375" s="624"/>
      <c r="Q375" s="625"/>
      <c r="R375" s="624"/>
      <c r="S375" s="621"/>
      <c r="T375" s="621"/>
      <c r="U375" s="621"/>
      <c r="V375" s="621"/>
      <c r="W375" s="621"/>
      <c r="X375" s="621"/>
      <c r="Y375" s="626"/>
      <c r="Z375" s="621"/>
      <c r="AA375" s="621"/>
      <c r="AB375" s="624"/>
      <c r="AC375" s="627"/>
      <c r="AD375" s="584"/>
      <c r="AE375" s="624"/>
      <c r="AF375" s="627"/>
      <c r="AG375" s="626"/>
      <c r="AH375" s="624"/>
      <c r="AI375" s="621"/>
    </row>
    <row r="376" spans="1:35" ht="15" customHeight="1" x14ac:dyDescent="0.25">
      <c r="A376" s="621"/>
      <c r="B376" s="622"/>
      <c r="C376" s="622"/>
      <c r="D376" s="621"/>
      <c r="E376" s="623"/>
      <c r="F376" s="622"/>
      <c r="G376" s="621"/>
      <c r="H376" s="621"/>
      <c r="I376" s="621"/>
      <c r="J376" s="621"/>
      <c r="K376" s="621"/>
      <c r="L376" s="621"/>
      <c r="M376" s="622"/>
      <c r="N376" s="624"/>
      <c r="O376" s="624"/>
      <c r="P376" s="624"/>
      <c r="Q376" s="625"/>
      <c r="R376" s="624"/>
      <c r="S376" s="621"/>
      <c r="T376" s="621"/>
      <c r="U376" s="621"/>
      <c r="V376" s="621"/>
      <c r="W376" s="621"/>
      <c r="X376" s="621"/>
      <c r="Y376" s="626"/>
      <c r="Z376" s="621"/>
      <c r="AA376" s="621"/>
      <c r="AB376" s="624"/>
      <c r="AC376" s="627"/>
      <c r="AD376" s="584"/>
      <c r="AE376" s="624"/>
      <c r="AF376" s="627"/>
      <c r="AG376" s="626"/>
      <c r="AH376" s="624"/>
      <c r="AI376" s="621"/>
    </row>
    <row r="377" spans="1:35" ht="15" customHeight="1" x14ac:dyDescent="0.25">
      <c r="A377" s="621"/>
      <c r="B377" s="622"/>
      <c r="C377" s="622"/>
      <c r="D377" s="621"/>
      <c r="E377" s="623"/>
      <c r="F377" s="622"/>
      <c r="G377" s="621"/>
      <c r="H377" s="621"/>
      <c r="I377" s="621"/>
      <c r="J377" s="621"/>
      <c r="K377" s="621"/>
      <c r="L377" s="621"/>
      <c r="M377" s="622"/>
      <c r="N377" s="624"/>
      <c r="O377" s="624"/>
      <c r="P377" s="624"/>
      <c r="Q377" s="625"/>
      <c r="R377" s="624"/>
      <c r="S377" s="621"/>
      <c r="T377" s="621"/>
      <c r="U377" s="621"/>
      <c r="V377" s="621"/>
      <c r="W377" s="621"/>
      <c r="X377" s="621"/>
      <c r="Y377" s="626"/>
      <c r="Z377" s="621"/>
      <c r="AA377" s="621"/>
      <c r="AB377" s="624"/>
      <c r="AC377" s="627"/>
      <c r="AD377" s="584"/>
      <c r="AE377" s="624"/>
      <c r="AF377" s="627"/>
      <c r="AG377" s="626"/>
      <c r="AH377" s="624"/>
      <c r="AI377" s="621"/>
    </row>
    <row r="378" spans="1:35" ht="15" customHeight="1" x14ac:dyDescent="0.25">
      <c r="A378" s="621"/>
      <c r="B378" s="622"/>
      <c r="C378" s="622"/>
      <c r="D378" s="621"/>
      <c r="E378" s="623"/>
      <c r="F378" s="622"/>
      <c r="G378" s="621"/>
      <c r="H378" s="621"/>
      <c r="I378" s="621"/>
      <c r="J378" s="621"/>
      <c r="K378" s="621"/>
      <c r="L378" s="621"/>
      <c r="M378" s="622"/>
      <c r="N378" s="624"/>
      <c r="O378" s="624"/>
      <c r="P378" s="624"/>
      <c r="Q378" s="625"/>
      <c r="R378" s="624"/>
      <c r="S378" s="621"/>
      <c r="T378" s="621"/>
      <c r="U378" s="621"/>
      <c r="V378" s="621"/>
      <c r="W378" s="621"/>
      <c r="X378" s="621"/>
      <c r="Y378" s="626"/>
      <c r="Z378" s="621"/>
      <c r="AA378" s="621"/>
      <c r="AB378" s="624"/>
      <c r="AC378" s="627"/>
      <c r="AD378" s="584"/>
      <c r="AE378" s="624"/>
      <c r="AF378" s="627"/>
      <c r="AG378" s="626"/>
      <c r="AH378" s="624"/>
      <c r="AI378" s="621"/>
    </row>
    <row r="379" spans="1:35" ht="15" customHeight="1" x14ac:dyDescent="0.25">
      <c r="A379" s="621"/>
      <c r="B379" s="622"/>
      <c r="C379" s="622"/>
      <c r="D379" s="621"/>
      <c r="E379" s="623"/>
      <c r="F379" s="622"/>
      <c r="G379" s="621"/>
      <c r="H379" s="621"/>
      <c r="I379" s="621"/>
      <c r="J379" s="621"/>
      <c r="K379" s="621"/>
      <c r="L379" s="621"/>
      <c r="M379" s="622"/>
      <c r="N379" s="624"/>
      <c r="O379" s="624"/>
      <c r="P379" s="624"/>
      <c r="Q379" s="625"/>
      <c r="R379" s="624"/>
      <c r="S379" s="621"/>
      <c r="T379" s="621"/>
      <c r="U379" s="621"/>
      <c r="V379" s="621"/>
      <c r="W379" s="621"/>
      <c r="X379" s="621"/>
      <c r="Y379" s="626"/>
      <c r="Z379" s="621"/>
      <c r="AA379" s="621"/>
      <c r="AB379" s="624"/>
      <c r="AC379" s="627"/>
      <c r="AD379" s="584"/>
      <c r="AE379" s="624"/>
      <c r="AF379" s="627"/>
      <c r="AG379" s="626"/>
      <c r="AH379" s="624"/>
      <c r="AI379" s="621"/>
    </row>
    <row r="380" spans="1:35" ht="15" customHeight="1" x14ac:dyDescent="0.25">
      <c r="A380" s="621"/>
      <c r="B380" s="622"/>
      <c r="C380" s="622"/>
      <c r="D380" s="621"/>
      <c r="E380" s="623"/>
      <c r="F380" s="622"/>
      <c r="G380" s="621"/>
      <c r="H380" s="621"/>
      <c r="I380" s="621"/>
      <c r="J380" s="621"/>
      <c r="K380" s="621"/>
      <c r="L380" s="621"/>
      <c r="M380" s="622"/>
      <c r="N380" s="624"/>
      <c r="O380" s="624"/>
      <c r="P380" s="624"/>
      <c r="Q380" s="625"/>
      <c r="R380" s="624"/>
      <c r="S380" s="621"/>
      <c r="T380" s="621"/>
      <c r="U380" s="621"/>
      <c r="V380" s="621"/>
      <c r="W380" s="621"/>
      <c r="X380" s="621"/>
      <c r="Y380" s="626"/>
      <c r="Z380" s="621"/>
      <c r="AA380" s="621"/>
      <c r="AB380" s="624"/>
      <c r="AC380" s="627"/>
      <c r="AD380" s="584"/>
      <c r="AE380" s="624"/>
      <c r="AF380" s="627"/>
      <c r="AG380" s="626"/>
      <c r="AH380" s="624"/>
      <c r="AI380" s="621"/>
    </row>
    <row r="381" spans="1:35" ht="15" customHeight="1" x14ac:dyDescent="0.25">
      <c r="A381" s="621"/>
      <c r="B381" s="622"/>
      <c r="C381" s="622"/>
      <c r="D381" s="621"/>
      <c r="E381" s="623"/>
      <c r="F381" s="622"/>
      <c r="G381" s="621"/>
      <c r="H381" s="621"/>
      <c r="I381" s="621"/>
      <c r="J381" s="621"/>
      <c r="K381" s="621"/>
      <c r="L381" s="621"/>
      <c r="M381" s="622"/>
      <c r="N381" s="624"/>
      <c r="O381" s="624"/>
      <c r="P381" s="624"/>
      <c r="Q381" s="625"/>
      <c r="R381" s="624"/>
      <c r="S381" s="621"/>
      <c r="T381" s="621"/>
      <c r="U381" s="621"/>
      <c r="V381" s="621"/>
      <c r="W381" s="621"/>
      <c r="X381" s="621"/>
      <c r="Y381" s="626"/>
      <c r="Z381" s="621"/>
      <c r="AA381" s="621"/>
      <c r="AB381" s="624"/>
      <c r="AC381" s="627"/>
      <c r="AD381" s="584"/>
      <c r="AE381" s="624"/>
      <c r="AF381" s="627"/>
      <c r="AG381" s="626"/>
      <c r="AH381" s="624"/>
      <c r="AI381" s="621"/>
    </row>
    <row r="382" spans="1:35" ht="15" customHeight="1" x14ac:dyDescent="0.25">
      <c r="A382" s="621"/>
      <c r="B382" s="622"/>
      <c r="C382" s="622"/>
      <c r="D382" s="621"/>
      <c r="E382" s="623"/>
      <c r="F382" s="622"/>
      <c r="G382" s="621"/>
      <c r="H382" s="621"/>
      <c r="I382" s="621"/>
      <c r="J382" s="621"/>
      <c r="K382" s="621"/>
      <c r="L382" s="621"/>
      <c r="M382" s="622"/>
      <c r="N382" s="624"/>
      <c r="O382" s="624"/>
      <c r="P382" s="624"/>
      <c r="Q382" s="625"/>
      <c r="R382" s="624"/>
      <c r="S382" s="621"/>
      <c r="T382" s="621"/>
      <c r="U382" s="621"/>
      <c r="V382" s="621"/>
      <c r="W382" s="621"/>
      <c r="X382" s="621"/>
      <c r="Y382" s="626"/>
      <c r="Z382" s="621"/>
      <c r="AA382" s="621"/>
      <c r="AB382" s="624"/>
      <c r="AC382" s="627"/>
      <c r="AD382" s="584"/>
      <c r="AE382" s="624"/>
      <c r="AF382" s="627"/>
      <c r="AG382" s="626"/>
      <c r="AH382" s="624"/>
      <c r="AI382" s="621"/>
    </row>
    <row r="383" spans="1:35" ht="15" customHeight="1" x14ac:dyDescent="0.25">
      <c r="A383" s="621"/>
      <c r="B383" s="622"/>
      <c r="C383" s="622"/>
      <c r="D383" s="621"/>
      <c r="E383" s="623"/>
      <c r="F383" s="622"/>
      <c r="G383" s="621"/>
      <c r="H383" s="621"/>
      <c r="I383" s="621"/>
      <c r="J383" s="621"/>
      <c r="K383" s="621"/>
      <c r="L383" s="621"/>
      <c r="M383" s="622"/>
      <c r="N383" s="624"/>
      <c r="O383" s="624"/>
      <c r="P383" s="624"/>
      <c r="Q383" s="625"/>
      <c r="R383" s="624"/>
      <c r="S383" s="621"/>
      <c r="T383" s="621"/>
      <c r="U383" s="621"/>
      <c r="V383" s="621"/>
      <c r="W383" s="621"/>
      <c r="X383" s="621"/>
      <c r="Y383" s="626"/>
      <c r="Z383" s="621"/>
      <c r="AA383" s="621"/>
      <c r="AB383" s="624"/>
      <c r="AC383" s="627"/>
      <c r="AD383" s="584"/>
      <c r="AE383" s="624"/>
      <c r="AF383" s="627"/>
      <c r="AG383" s="626"/>
      <c r="AH383" s="624"/>
      <c r="AI383" s="621"/>
    </row>
    <row r="384" spans="1:35" ht="15" customHeight="1" x14ac:dyDescent="0.25">
      <c r="A384" s="621"/>
      <c r="B384" s="622"/>
      <c r="C384" s="622"/>
      <c r="D384" s="621"/>
      <c r="E384" s="623"/>
      <c r="F384" s="622"/>
      <c r="G384" s="621"/>
      <c r="H384" s="621"/>
      <c r="I384" s="621"/>
      <c r="J384" s="621"/>
      <c r="K384" s="621"/>
      <c r="L384" s="621"/>
      <c r="M384" s="622"/>
      <c r="N384" s="624"/>
      <c r="O384" s="624"/>
      <c r="P384" s="624"/>
      <c r="Q384" s="625"/>
      <c r="R384" s="624"/>
      <c r="S384" s="621"/>
      <c r="T384" s="621"/>
      <c r="U384" s="621"/>
      <c r="V384" s="621"/>
      <c r="W384" s="621"/>
      <c r="X384" s="621"/>
      <c r="Y384" s="626"/>
      <c r="Z384" s="621"/>
      <c r="AA384" s="621"/>
      <c r="AB384" s="624"/>
      <c r="AC384" s="627"/>
      <c r="AD384" s="584"/>
      <c r="AE384" s="624"/>
      <c r="AF384" s="627"/>
      <c r="AG384" s="626"/>
      <c r="AH384" s="624"/>
      <c r="AI384" s="621"/>
    </row>
    <row r="385" spans="1:35" ht="15" customHeight="1" x14ac:dyDescent="0.25">
      <c r="A385" s="621"/>
      <c r="B385" s="622"/>
      <c r="C385" s="622"/>
      <c r="D385" s="621"/>
      <c r="E385" s="623"/>
      <c r="F385" s="622"/>
      <c r="G385" s="621"/>
      <c r="H385" s="621"/>
      <c r="I385" s="621"/>
      <c r="J385" s="621"/>
      <c r="K385" s="621"/>
      <c r="L385" s="621"/>
      <c r="M385" s="622"/>
      <c r="N385" s="624"/>
      <c r="O385" s="624"/>
      <c r="P385" s="624"/>
      <c r="Q385" s="625"/>
      <c r="R385" s="624"/>
      <c r="S385" s="621"/>
      <c r="T385" s="621"/>
      <c r="U385" s="621"/>
      <c r="V385" s="621"/>
      <c r="W385" s="621"/>
      <c r="X385" s="621"/>
      <c r="Y385" s="626"/>
      <c r="Z385" s="621"/>
      <c r="AA385" s="621"/>
      <c r="AB385" s="624"/>
      <c r="AC385" s="627"/>
      <c r="AD385" s="584"/>
      <c r="AE385" s="624"/>
      <c r="AF385" s="627"/>
      <c r="AG385" s="626"/>
      <c r="AH385" s="624"/>
      <c r="AI385" s="621"/>
    </row>
    <row r="386" spans="1:35" ht="15" customHeight="1" x14ac:dyDescent="0.25">
      <c r="A386" s="621"/>
      <c r="B386" s="622"/>
      <c r="C386" s="622"/>
      <c r="D386" s="621"/>
      <c r="E386" s="623"/>
      <c r="F386" s="622"/>
      <c r="G386" s="621"/>
      <c r="H386" s="621"/>
      <c r="I386" s="621"/>
      <c r="J386" s="621"/>
      <c r="K386" s="621"/>
      <c r="L386" s="621"/>
      <c r="M386" s="622"/>
      <c r="N386" s="624"/>
      <c r="O386" s="624"/>
      <c r="P386" s="624"/>
      <c r="Q386" s="625"/>
      <c r="R386" s="624"/>
      <c r="S386" s="621"/>
      <c r="T386" s="621"/>
      <c r="U386" s="621"/>
      <c r="V386" s="621"/>
      <c r="W386" s="621"/>
      <c r="X386" s="621"/>
      <c r="Y386" s="626"/>
      <c r="Z386" s="621"/>
      <c r="AA386" s="621"/>
      <c r="AB386" s="624"/>
      <c r="AC386" s="627"/>
      <c r="AD386" s="584"/>
      <c r="AE386" s="624"/>
      <c r="AF386" s="627"/>
      <c r="AG386" s="626"/>
      <c r="AH386" s="624"/>
      <c r="AI386" s="621"/>
    </row>
    <row r="387" spans="1:35" ht="15" customHeight="1" x14ac:dyDescent="0.25">
      <c r="A387" s="621"/>
      <c r="B387" s="622"/>
      <c r="C387" s="622"/>
      <c r="D387" s="621"/>
      <c r="E387" s="623"/>
      <c r="F387" s="622"/>
      <c r="G387" s="621"/>
      <c r="H387" s="621"/>
      <c r="I387" s="621"/>
      <c r="J387" s="621"/>
      <c r="K387" s="621"/>
      <c r="L387" s="621"/>
      <c r="M387" s="622"/>
      <c r="N387" s="624"/>
      <c r="O387" s="624"/>
      <c r="P387" s="624"/>
      <c r="Q387" s="625"/>
      <c r="R387" s="624"/>
      <c r="S387" s="621"/>
      <c r="T387" s="621"/>
      <c r="U387" s="621"/>
      <c r="V387" s="621"/>
      <c r="W387" s="621"/>
      <c r="X387" s="621"/>
      <c r="Y387" s="626"/>
      <c r="Z387" s="621"/>
      <c r="AA387" s="621"/>
      <c r="AB387" s="624"/>
      <c r="AC387" s="627"/>
      <c r="AD387" s="584"/>
      <c r="AE387" s="624"/>
      <c r="AF387" s="627"/>
      <c r="AG387" s="626"/>
      <c r="AH387" s="624"/>
      <c r="AI387" s="621"/>
    </row>
    <row r="388" spans="1:35" ht="15" customHeight="1" x14ac:dyDescent="0.25">
      <c r="A388" s="621"/>
      <c r="B388" s="622"/>
      <c r="C388" s="622"/>
      <c r="D388" s="621"/>
      <c r="E388" s="623"/>
      <c r="F388" s="622"/>
      <c r="G388" s="621"/>
      <c r="H388" s="621"/>
      <c r="I388" s="621"/>
      <c r="J388" s="621"/>
      <c r="K388" s="621"/>
      <c r="L388" s="621"/>
      <c r="M388" s="622"/>
      <c r="N388" s="624"/>
      <c r="O388" s="624"/>
      <c r="P388" s="624"/>
      <c r="Q388" s="625"/>
      <c r="R388" s="624"/>
      <c r="S388" s="621"/>
      <c r="T388" s="621"/>
      <c r="U388" s="621"/>
      <c r="V388" s="621"/>
      <c r="W388" s="621"/>
      <c r="X388" s="621"/>
      <c r="Y388" s="626"/>
      <c r="Z388" s="621"/>
      <c r="AA388" s="621"/>
      <c r="AB388" s="624"/>
      <c r="AC388" s="627"/>
      <c r="AD388" s="584"/>
      <c r="AE388" s="624"/>
      <c r="AF388" s="627"/>
      <c r="AG388" s="626"/>
      <c r="AH388" s="624"/>
      <c r="AI388" s="621"/>
    </row>
    <row r="389" spans="1:35" ht="15" customHeight="1" x14ac:dyDescent="0.25">
      <c r="A389" s="621"/>
      <c r="B389" s="622"/>
      <c r="C389" s="622"/>
      <c r="D389" s="621"/>
      <c r="E389" s="623"/>
      <c r="F389" s="622"/>
      <c r="G389" s="621"/>
      <c r="H389" s="621"/>
      <c r="I389" s="621"/>
      <c r="J389" s="621"/>
      <c r="K389" s="621"/>
      <c r="L389" s="621"/>
      <c r="M389" s="622"/>
      <c r="N389" s="624"/>
      <c r="O389" s="624"/>
      <c r="P389" s="624"/>
      <c r="Q389" s="625"/>
      <c r="R389" s="624"/>
      <c r="S389" s="621"/>
      <c r="T389" s="621"/>
      <c r="U389" s="621"/>
      <c r="V389" s="621"/>
      <c r="W389" s="621"/>
      <c r="X389" s="621"/>
      <c r="Y389" s="626"/>
      <c r="Z389" s="621"/>
      <c r="AA389" s="621"/>
      <c r="AB389" s="624"/>
      <c r="AC389" s="627"/>
      <c r="AD389" s="584"/>
      <c r="AE389" s="624"/>
      <c r="AF389" s="627"/>
      <c r="AG389" s="626"/>
      <c r="AH389" s="624"/>
      <c r="AI389" s="621"/>
    </row>
    <row r="390" spans="1:35" ht="15" customHeight="1" x14ac:dyDescent="0.25">
      <c r="A390" s="621"/>
      <c r="B390" s="622"/>
      <c r="C390" s="622"/>
      <c r="D390" s="621"/>
      <c r="E390" s="623"/>
      <c r="F390" s="622"/>
      <c r="G390" s="621"/>
      <c r="H390" s="621"/>
      <c r="I390" s="621"/>
      <c r="J390" s="621"/>
      <c r="K390" s="621"/>
      <c r="L390" s="621"/>
      <c r="M390" s="622"/>
      <c r="N390" s="624"/>
      <c r="O390" s="624"/>
      <c r="P390" s="624"/>
      <c r="Q390" s="625"/>
      <c r="R390" s="624"/>
      <c r="S390" s="621"/>
      <c r="T390" s="621"/>
      <c r="U390" s="621"/>
      <c r="V390" s="621"/>
      <c r="W390" s="621"/>
      <c r="X390" s="621"/>
      <c r="Y390" s="626"/>
      <c r="Z390" s="621"/>
      <c r="AA390" s="621"/>
      <c r="AB390" s="624"/>
      <c r="AC390" s="627"/>
      <c r="AD390" s="584"/>
      <c r="AE390" s="624"/>
      <c r="AF390" s="627"/>
      <c r="AG390" s="626"/>
      <c r="AH390" s="624"/>
      <c r="AI390" s="621"/>
    </row>
    <row r="391" spans="1:35" ht="15" customHeight="1" x14ac:dyDescent="0.25">
      <c r="A391" s="621"/>
      <c r="B391" s="622"/>
      <c r="C391" s="622"/>
      <c r="D391" s="621"/>
      <c r="E391" s="623"/>
      <c r="F391" s="622"/>
      <c r="G391" s="621"/>
      <c r="H391" s="621"/>
      <c r="I391" s="621"/>
      <c r="J391" s="621"/>
      <c r="K391" s="621"/>
      <c r="L391" s="621"/>
      <c r="M391" s="622"/>
      <c r="N391" s="624"/>
      <c r="O391" s="624"/>
      <c r="P391" s="624"/>
      <c r="Q391" s="625"/>
      <c r="R391" s="624"/>
      <c r="S391" s="621"/>
      <c r="T391" s="621"/>
      <c r="U391" s="621"/>
      <c r="V391" s="621"/>
      <c r="W391" s="621"/>
      <c r="X391" s="621"/>
      <c r="Y391" s="626"/>
      <c r="Z391" s="621"/>
      <c r="AA391" s="621"/>
      <c r="AB391" s="624"/>
      <c r="AC391" s="627"/>
      <c r="AD391" s="584"/>
      <c r="AE391" s="624"/>
      <c r="AF391" s="627"/>
      <c r="AG391" s="626"/>
      <c r="AH391" s="624"/>
      <c r="AI391" s="621"/>
    </row>
    <row r="392" spans="1:35" ht="15" customHeight="1" x14ac:dyDescent="0.25">
      <c r="A392" s="621"/>
      <c r="B392" s="622"/>
      <c r="C392" s="622"/>
      <c r="D392" s="621"/>
      <c r="E392" s="623"/>
      <c r="F392" s="622"/>
      <c r="G392" s="621"/>
      <c r="H392" s="621"/>
      <c r="I392" s="621"/>
      <c r="J392" s="621"/>
      <c r="K392" s="621"/>
      <c r="L392" s="621"/>
      <c r="M392" s="622"/>
      <c r="N392" s="624"/>
      <c r="O392" s="624"/>
      <c r="P392" s="624"/>
      <c r="Q392" s="625"/>
      <c r="R392" s="624"/>
      <c r="S392" s="621"/>
      <c r="T392" s="621"/>
      <c r="U392" s="621"/>
      <c r="V392" s="621"/>
      <c r="W392" s="621"/>
      <c r="X392" s="621"/>
      <c r="Y392" s="626"/>
      <c r="Z392" s="621"/>
      <c r="AA392" s="621"/>
      <c r="AB392" s="624"/>
      <c r="AC392" s="627"/>
      <c r="AD392" s="584"/>
      <c r="AE392" s="624"/>
      <c r="AF392" s="627"/>
      <c r="AG392" s="626"/>
      <c r="AH392" s="624"/>
      <c r="AI392" s="621"/>
    </row>
    <row r="393" spans="1:35" ht="15" customHeight="1" x14ac:dyDescent="0.25">
      <c r="A393" s="621"/>
      <c r="B393" s="622"/>
      <c r="C393" s="622"/>
      <c r="D393" s="621"/>
      <c r="E393" s="623"/>
      <c r="F393" s="622"/>
      <c r="G393" s="621"/>
      <c r="H393" s="621"/>
      <c r="I393" s="621"/>
      <c r="J393" s="621"/>
      <c r="K393" s="621"/>
      <c r="L393" s="621"/>
      <c r="M393" s="622"/>
      <c r="N393" s="624"/>
      <c r="O393" s="624"/>
      <c r="P393" s="624"/>
      <c r="Q393" s="625"/>
      <c r="R393" s="624"/>
      <c r="S393" s="621"/>
      <c r="T393" s="621"/>
      <c r="U393" s="621"/>
      <c r="V393" s="621"/>
      <c r="W393" s="621"/>
      <c r="X393" s="621"/>
      <c r="Y393" s="626"/>
      <c r="Z393" s="621"/>
      <c r="AA393" s="621"/>
      <c r="AB393" s="624"/>
      <c r="AC393" s="627"/>
      <c r="AD393" s="584"/>
      <c r="AE393" s="624"/>
      <c r="AF393" s="627"/>
      <c r="AG393" s="626"/>
      <c r="AH393" s="624"/>
      <c r="AI393" s="621"/>
    </row>
    <row r="394" spans="1:35" ht="15" customHeight="1" x14ac:dyDescent="0.25">
      <c r="A394" s="621"/>
      <c r="B394" s="622"/>
      <c r="C394" s="622"/>
      <c r="D394" s="621"/>
      <c r="E394" s="623"/>
      <c r="F394" s="622"/>
      <c r="G394" s="621"/>
      <c r="H394" s="621"/>
      <c r="I394" s="621"/>
      <c r="J394" s="621"/>
      <c r="K394" s="621"/>
      <c r="L394" s="621"/>
      <c r="M394" s="622"/>
      <c r="N394" s="624"/>
      <c r="O394" s="624"/>
      <c r="P394" s="624"/>
      <c r="Q394" s="625"/>
      <c r="R394" s="624"/>
      <c r="S394" s="621"/>
      <c r="T394" s="621"/>
      <c r="U394" s="621"/>
      <c r="V394" s="621"/>
      <c r="W394" s="621"/>
      <c r="X394" s="621"/>
      <c r="Y394" s="626"/>
      <c r="Z394" s="621"/>
      <c r="AA394" s="621"/>
      <c r="AB394" s="624"/>
      <c r="AC394" s="627"/>
      <c r="AD394" s="584"/>
      <c r="AE394" s="624"/>
      <c r="AF394" s="627"/>
      <c r="AG394" s="626"/>
      <c r="AH394" s="624"/>
      <c r="AI394" s="621"/>
    </row>
    <row r="395" spans="1:35" ht="15" customHeight="1" x14ac:dyDescent="0.25">
      <c r="A395" s="621"/>
      <c r="B395" s="622"/>
      <c r="C395" s="622"/>
      <c r="D395" s="621"/>
      <c r="E395" s="623"/>
      <c r="F395" s="622"/>
      <c r="G395" s="621"/>
      <c r="H395" s="621"/>
      <c r="I395" s="621"/>
      <c r="J395" s="621"/>
      <c r="K395" s="621"/>
      <c r="L395" s="621"/>
      <c r="M395" s="622"/>
      <c r="N395" s="624"/>
      <c r="O395" s="624"/>
      <c r="P395" s="624"/>
      <c r="Q395" s="625"/>
      <c r="R395" s="624"/>
      <c r="S395" s="621"/>
      <c r="T395" s="621"/>
      <c r="U395" s="621"/>
      <c r="V395" s="621"/>
      <c r="W395" s="621"/>
      <c r="X395" s="621"/>
      <c r="Y395" s="626"/>
      <c r="Z395" s="621"/>
      <c r="AA395" s="621"/>
      <c r="AB395" s="624"/>
      <c r="AC395" s="627"/>
      <c r="AD395" s="584"/>
      <c r="AE395" s="624"/>
      <c r="AF395" s="627"/>
      <c r="AG395" s="626"/>
      <c r="AH395" s="624"/>
      <c r="AI395" s="621"/>
    </row>
    <row r="396" spans="1:35" ht="15" customHeight="1" x14ac:dyDescent="0.25">
      <c r="A396" s="621"/>
      <c r="B396" s="622"/>
      <c r="C396" s="622"/>
      <c r="D396" s="621"/>
      <c r="E396" s="623"/>
      <c r="F396" s="622"/>
      <c r="G396" s="621"/>
      <c r="H396" s="621"/>
      <c r="I396" s="621"/>
      <c r="J396" s="621"/>
      <c r="K396" s="621"/>
      <c r="L396" s="621"/>
      <c r="M396" s="622"/>
      <c r="N396" s="624"/>
      <c r="O396" s="624"/>
      <c r="P396" s="624"/>
      <c r="Q396" s="625"/>
      <c r="R396" s="624"/>
      <c r="S396" s="621"/>
      <c r="T396" s="621"/>
      <c r="U396" s="621"/>
      <c r="V396" s="621"/>
      <c r="W396" s="621"/>
      <c r="X396" s="621"/>
      <c r="Y396" s="626"/>
      <c r="Z396" s="621"/>
      <c r="AA396" s="621"/>
      <c r="AB396" s="624"/>
      <c r="AC396" s="627"/>
      <c r="AD396" s="584"/>
      <c r="AE396" s="624"/>
      <c r="AF396" s="627"/>
      <c r="AG396" s="626"/>
      <c r="AH396" s="624"/>
      <c r="AI396" s="621"/>
    </row>
    <row r="397" spans="1:35" ht="15" customHeight="1" x14ac:dyDescent="0.25">
      <c r="A397" s="621"/>
      <c r="B397" s="622"/>
      <c r="C397" s="622"/>
      <c r="D397" s="621"/>
      <c r="E397" s="623"/>
      <c r="F397" s="622"/>
      <c r="G397" s="621"/>
      <c r="H397" s="621"/>
      <c r="I397" s="621"/>
      <c r="J397" s="621"/>
      <c r="K397" s="621"/>
      <c r="L397" s="621"/>
      <c r="M397" s="622"/>
      <c r="N397" s="624"/>
      <c r="O397" s="624"/>
      <c r="P397" s="624"/>
      <c r="Q397" s="625"/>
      <c r="R397" s="624"/>
      <c r="S397" s="621"/>
      <c r="T397" s="621"/>
      <c r="U397" s="621"/>
      <c r="V397" s="621"/>
      <c r="W397" s="621"/>
      <c r="X397" s="621"/>
      <c r="Y397" s="626"/>
      <c r="Z397" s="621"/>
      <c r="AA397" s="621"/>
      <c r="AB397" s="624"/>
      <c r="AC397" s="627"/>
      <c r="AD397" s="584"/>
      <c r="AE397" s="624"/>
      <c r="AF397" s="627"/>
      <c r="AG397" s="626"/>
      <c r="AH397" s="624"/>
      <c r="AI397" s="621"/>
    </row>
    <row r="398" spans="1:35" ht="15" customHeight="1" x14ac:dyDescent="0.25">
      <c r="A398" s="621"/>
      <c r="B398" s="622"/>
      <c r="C398" s="622"/>
      <c r="D398" s="621"/>
      <c r="E398" s="623"/>
      <c r="F398" s="622"/>
      <c r="G398" s="621"/>
      <c r="H398" s="621"/>
      <c r="I398" s="621"/>
      <c r="J398" s="621"/>
      <c r="K398" s="621"/>
      <c r="L398" s="621"/>
      <c r="M398" s="622"/>
      <c r="N398" s="624"/>
      <c r="O398" s="624"/>
      <c r="P398" s="624"/>
      <c r="Q398" s="625"/>
      <c r="R398" s="624"/>
      <c r="S398" s="621"/>
      <c r="T398" s="621"/>
      <c r="U398" s="621"/>
      <c r="V398" s="621"/>
      <c r="W398" s="621"/>
      <c r="X398" s="621"/>
      <c r="Y398" s="626"/>
      <c r="Z398" s="621"/>
      <c r="AA398" s="621"/>
      <c r="AB398" s="624"/>
      <c r="AC398" s="627"/>
      <c r="AD398" s="584"/>
      <c r="AE398" s="624"/>
      <c r="AF398" s="627"/>
      <c r="AG398" s="626"/>
      <c r="AH398" s="624"/>
      <c r="AI398" s="621"/>
    </row>
    <row r="399" spans="1:35" ht="15" customHeight="1" x14ac:dyDescent="0.25">
      <c r="A399" s="621"/>
      <c r="B399" s="622"/>
      <c r="C399" s="622"/>
      <c r="D399" s="621"/>
      <c r="E399" s="623"/>
      <c r="F399" s="622"/>
      <c r="G399" s="621"/>
      <c r="H399" s="621"/>
      <c r="I399" s="621"/>
      <c r="J399" s="621"/>
      <c r="K399" s="621"/>
      <c r="L399" s="621"/>
      <c r="M399" s="622"/>
      <c r="N399" s="624"/>
      <c r="O399" s="624"/>
      <c r="P399" s="624"/>
      <c r="Q399" s="625"/>
      <c r="R399" s="624"/>
      <c r="S399" s="621"/>
      <c r="T399" s="621"/>
      <c r="U399" s="621"/>
      <c r="V399" s="621"/>
      <c r="W399" s="621"/>
      <c r="X399" s="621"/>
      <c r="Y399" s="626"/>
      <c r="Z399" s="621"/>
      <c r="AA399" s="621"/>
      <c r="AB399" s="624"/>
      <c r="AC399" s="627"/>
      <c r="AD399" s="584"/>
      <c r="AE399" s="624"/>
      <c r="AF399" s="627"/>
      <c r="AG399" s="626"/>
      <c r="AH399" s="624"/>
      <c r="AI399" s="621"/>
    </row>
    <row r="400" spans="1:35" ht="15" customHeight="1" x14ac:dyDescent="0.25">
      <c r="A400" s="621"/>
      <c r="B400" s="622"/>
      <c r="C400" s="622"/>
      <c r="D400" s="621"/>
      <c r="E400" s="623"/>
      <c r="F400" s="622"/>
      <c r="G400" s="621"/>
      <c r="H400" s="621"/>
      <c r="I400" s="621"/>
      <c r="J400" s="621"/>
      <c r="K400" s="621"/>
      <c r="L400" s="621"/>
      <c r="M400" s="622"/>
      <c r="N400" s="624"/>
      <c r="O400" s="624"/>
      <c r="P400" s="624"/>
      <c r="Q400" s="625"/>
      <c r="R400" s="624"/>
      <c r="S400" s="621"/>
      <c r="T400" s="621"/>
      <c r="U400" s="621"/>
      <c r="V400" s="621"/>
      <c r="W400" s="621"/>
      <c r="X400" s="621"/>
      <c r="Y400" s="626"/>
      <c r="Z400" s="621"/>
      <c r="AA400" s="621"/>
      <c r="AB400" s="624"/>
      <c r="AC400" s="627"/>
      <c r="AD400" s="584"/>
      <c r="AE400" s="624"/>
      <c r="AF400" s="627"/>
      <c r="AG400" s="626"/>
      <c r="AH400" s="624"/>
      <c r="AI400" s="621"/>
    </row>
    <row r="401" spans="1:35" ht="15" customHeight="1" x14ac:dyDescent="0.25">
      <c r="A401" s="621"/>
      <c r="B401" s="622"/>
      <c r="C401" s="622"/>
      <c r="D401" s="621"/>
      <c r="E401" s="623"/>
      <c r="F401" s="622"/>
      <c r="G401" s="621"/>
      <c r="H401" s="621"/>
      <c r="I401" s="621"/>
      <c r="J401" s="621"/>
      <c r="K401" s="621"/>
      <c r="L401" s="621"/>
      <c r="M401" s="622"/>
      <c r="N401" s="624"/>
      <c r="O401" s="624"/>
      <c r="P401" s="624"/>
      <c r="Q401" s="625"/>
      <c r="R401" s="624"/>
      <c r="S401" s="621"/>
      <c r="T401" s="621"/>
      <c r="U401" s="621"/>
      <c r="V401" s="621"/>
      <c r="W401" s="621"/>
      <c r="X401" s="621"/>
      <c r="Y401" s="626"/>
      <c r="Z401" s="621"/>
      <c r="AA401" s="621"/>
      <c r="AB401" s="624"/>
      <c r="AC401" s="627"/>
      <c r="AD401" s="584"/>
      <c r="AE401" s="624"/>
      <c r="AF401" s="627"/>
      <c r="AG401" s="626"/>
      <c r="AH401" s="624"/>
      <c r="AI401" s="621"/>
    </row>
    <row r="402" spans="1:35" ht="15" customHeight="1" x14ac:dyDescent="0.25">
      <c r="A402" s="621"/>
      <c r="B402" s="622"/>
      <c r="C402" s="622"/>
      <c r="D402" s="621"/>
      <c r="E402" s="623"/>
      <c r="F402" s="622"/>
      <c r="G402" s="621"/>
      <c r="H402" s="621"/>
      <c r="I402" s="621"/>
      <c r="J402" s="621"/>
      <c r="K402" s="621"/>
      <c r="L402" s="621"/>
      <c r="M402" s="622"/>
      <c r="N402" s="624"/>
      <c r="O402" s="624"/>
      <c r="P402" s="624"/>
      <c r="Q402" s="625"/>
      <c r="R402" s="624"/>
      <c r="S402" s="621"/>
      <c r="T402" s="621"/>
      <c r="U402" s="621"/>
      <c r="V402" s="621"/>
      <c r="W402" s="621"/>
      <c r="X402" s="621"/>
      <c r="Y402" s="626"/>
      <c r="Z402" s="621"/>
      <c r="AA402" s="621"/>
      <c r="AB402" s="624"/>
      <c r="AC402" s="627"/>
      <c r="AD402" s="584"/>
      <c r="AE402" s="624"/>
      <c r="AF402" s="627"/>
      <c r="AG402" s="626"/>
      <c r="AH402" s="624"/>
      <c r="AI402" s="621"/>
    </row>
    <row r="403" spans="1:35" ht="15" customHeight="1" x14ac:dyDescent="0.25">
      <c r="A403" s="621"/>
      <c r="B403" s="622"/>
      <c r="C403" s="622"/>
      <c r="D403" s="621"/>
      <c r="E403" s="623"/>
      <c r="F403" s="622"/>
      <c r="G403" s="621"/>
      <c r="H403" s="621"/>
      <c r="I403" s="621"/>
      <c r="J403" s="621"/>
      <c r="K403" s="621"/>
      <c r="L403" s="621"/>
      <c r="M403" s="622"/>
      <c r="N403" s="624"/>
      <c r="O403" s="624"/>
      <c r="P403" s="624"/>
      <c r="Q403" s="625"/>
      <c r="R403" s="624"/>
      <c r="S403" s="621"/>
      <c r="T403" s="621"/>
      <c r="U403" s="621"/>
      <c r="V403" s="621"/>
      <c r="W403" s="621"/>
      <c r="X403" s="621"/>
      <c r="Y403" s="626"/>
      <c r="Z403" s="621"/>
      <c r="AA403" s="621"/>
      <c r="AB403" s="624"/>
      <c r="AC403" s="627"/>
      <c r="AD403" s="584"/>
      <c r="AE403" s="624"/>
      <c r="AF403" s="627"/>
      <c r="AG403" s="626"/>
      <c r="AH403" s="624"/>
      <c r="AI403" s="621"/>
    </row>
    <row r="404" spans="1:35" ht="15" customHeight="1" x14ac:dyDescent="0.25">
      <c r="A404" s="621"/>
      <c r="B404" s="622"/>
      <c r="C404" s="622"/>
      <c r="D404" s="621"/>
      <c r="E404" s="623"/>
      <c r="F404" s="622"/>
      <c r="G404" s="621"/>
      <c r="H404" s="621"/>
      <c r="I404" s="621"/>
      <c r="J404" s="621"/>
      <c r="K404" s="621"/>
      <c r="L404" s="621"/>
      <c r="M404" s="622"/>
      <c r="N404" s="624"/>
      <c r="O404" s="624"/>
      <c r="P404" s="624"/>
      <c r="Q404" s="625"/>
      <c r="R404" s="624"/>
      <c r="S404" s="621"/>
      <c r="T404" s="621"/>
      <c r="U404" s="621"/>
      <c r="V404" s="621"/>
      <c r="W404" s="621"/>
      <c r="X404" s="621"/>
      <c r="Y404" s="626"/>
      <c r="Z404" s="621"/>
      <c r="AA404" s="621"/>
      <c r="AB404" s="624"/>
      <c r="AC404" s="627"/>
      <c r="AD404" s="584"/>
      <c r="AE404" s="624"/>
      <c r="AF404" s="627"/>
      <c r="AG404" s="626"/>
      <c r="AH404" s="624"/>
      <c r="AI404" s="621"/>
    </row>
    <row r="405" spans="1:35" ht="15" customHeight="1" x14ac:dyDescent="0.25">
      <c r="A405" s="621"/>
      <c r="B405" s="622"/>
      <c r="C405" s="622"/>
      <c r="D405" s="621"/>
      <c r="E405" s="623"/>
      <c r="F405" s="622"/>
      <c r="G405" s="621"/>
      <c r="H405" s="621"/>
      <c r="I405" s="621"/>
      <c r="J405" s="621"/>
      <c r="K405" s="621"/>
      <c r="L405" s="621"/>
      <c r="M405" s="622"/>
      <c r="N405" s="624"/>
      <c r="O405" s="624"/>
      <c r="P405" s="624"/>
      <c r="Q405" s="625"/>
      <c r="R405" s="624"/>
      <c r="S405" s="621"/>
      <c r="T405" s="621"/>
      <c r="U405" s="621"/>
      <c r="V405" s="621"/>
      <c r="W405" s="621"/>
      <c r="X405" s="621"/>
      <c r="Y405" s="626"/>
      <c r="Z405" s="621"/>
      <c r="AA405" s="621"/>
      <c r="AB405" s="624"/>
      <c r="AC405" s="627"/>
      <c r="AD405" s="584"/>
      <c r="AE405" s="624"/>
      <c r="AF405" s="627"/>
      <c r="AG405" s="626"/>
      <c r="AH405" s="624"/>
      <c r="AI405" s="621"/>
    </row>
    <row r="406" spans="1:35" ht="15" customHeight="1" x14ac:dyDescent="0.25">
      <c r="A406" s="621"/>
      <c r="B406" s="622"/>
      <c r="C406" s="622"/>
      <c r="D406" s="621"/>
      <c r="E406" s="623"/>
      <c r="F406" s="622"/>
      <c r="G406" s="621"/>
      <c r="H406" s="621"/>
      <c r="I406" s="621"/>
      <c r="J406" s="621"/>
      <c r="K406" s="621"/>
      <c r="L406" s="621"/>
      <c r="M406" s="622"/>
      <c r="N406" s="624"/>
      <c r="O406" s="624"/>
      <c r="P406" s="624"/>
      <c r="Q406" s="625"/>
      <c r="R406" s="624"/>
      <c r="S406" s="621"/>
      <c r="T406" s="621"/>
      <c r="U406" s="621"/>
      <c r="V406" s="621"/>
      <c r="W406" s="621"/>
      <c r="X406" s="621"/>
      <c r="Y406" s="626"/>
      <c r="Z406" s="621"/>
      <c r="AA406" s="621"/>
      <c r="AB406" s="624"/>
      <c r="AC406" s="627"/>
      <c r="AD406" s="584"/>
      <c r="AE406" s="624"/>
      <c r="AF406" s="627"/>
      <c r="AG406" s="626"/>
      <c r="AH406" s="624"/>
      <c r="AI406" s="621"/>
    </row>
    <row r="407" spans="1:35" ht="15" customHeight="1" x14ac:dyDescent="0.25">
      <c r="A407" s="621"/>
      <c r="B407" s="622"/>
      <c r="C407" s="622"/>
      <c r="D407" s="621"/>
      <c r="E407" s="623"/>
      <c r="F407" s="622"/>
      <c r="G407" s="621"/>
      <c r="H407" s="621"/>
      <c r="I407" s="621"/>
      <c r="J407" s="621"/>
      <c r="K407" s="621"/>
      <c r="L407" s="621"/>
      <c r="M407" s="622"/>
      <c r="N407" s="624"/>
      <c r="O407" s="624"/>
      <c r="P407" s="624"/>
      <c r="Q407" s="625"/>
      <c r="R407" s="624"/>
      <c r="S407" s="621"/>
      <c r="T407" s="621"/>
      <c r="U407" s="621"/>
      <c r="V407" s="621"/>
      <c r="W407" s="621"/>
      <c r="X407" s="621"/>
      <c r="Y407" s="626"/>
      <c r="Z407" s="621"/>
      <c r="AA407" s="621"/>
      <c r="AB407" s="624"/>
      <c r="AC407" s="627"/>
      <c r="AD407" s="584"/>
      <c r="AE407" s="624"/>
      <c r="AF407" s="627"/>
      <c r="AG407" s="626"/>
      <c r="AH407" s="624"/>
      <c r="AI407" s="621"/>
    </row>
    <row r="408" spans="1:35" ht="15" customHeight="1" x14ac:dyDescent="0.25">
      <c r="A408" s="621"/>
      <c r="B408" s="622"/>
      <c r="C408" s="622"/>
      <c r="D408" s="621"/>
      <c r="E408" s="623"/>
      <c r="F408" s="622"/>
      <c r="G408" s="621"/>
      <c r="H408" s="621"/>
      <c r="I408" s="621"/>
      <c r="J408" s="621"/>
      <c r="K408" s="621"/>
      <c r="L408" s="621"/>
      <c r="M408" s="622"/>
      <c r="N408" s="624"/>
      <c r="O408" s="624"/>
      <c r="P408" s="624"/>
      <c r="Q408" s="625"/>
      <c r="R408" s="624"/>
      <c r="S408" s="621"/>
      <c r="T408" s="621"/>
      <c r="U408" s="621"/>
      <c r="V408" s="621"/>
      <c r="W408" s="621"/>
      <c r="X408" s="621"/>
      <c r="Y408" s="626"/>
      <c r="Z408" s="621"/>
      <c r="AA408" s="621"/>
      <c r="AB408" s="624"/>
      <c r="AC408" s="627"/>
      <c r="AD408" s="584"/>
      <c r="AE408" s="624"/>
      <c r="AF408" s="627"/>
      <c r="AG408" s="626"/>
      <c r="AH408" s="624"/>
      <c r="AI408" s="621"/>
    </row>
    <row r="409" spans="1:35" ht="15" customHeight="1" x14ac:dyDescent="0.25">
      <c r="A409" s="621"/>
      <c r="B409" s="622"/>
      <c r="C409" s="622"/>
      <c r="D409" s="621"/>
      <c r="E409" s="623"/>
      <c r="F409" s="622"/>
      <c r="G409" s="621"/>
      <c r="H409" s="621"/>
      <c r="I409" s="621"/>
      <c r="J409" s="621"/>
      <c r="K409" s="621"/>
      <c r="L409" s="621"/>
      <c r="M409" s="622"/>
      <c r="N409" s="624"/>
      <c r="O409" s="624"/>
      <c r="P409" s="624"/>
      <c r="Q409" s="625"/>
      <c r="R409" s="624"/>
      <c r="S409" s="621"/>
      <c r="T409" s="621"/>
      <c r="U409" s="621"/>
      <c r="V409" s="621"/>
      <c r="W409" s="621"/>
      <c r="X409" s="621"/>
      <c r="Y409" s="626"/>
      <c r="Z409" s="621"/>
      <c r="AA409" s="621"/>
      <c r="AB409" s="624"/>
      <c r="AC409" s="627"/>
      <c r="AD409" s="584"/>
      <c r="AE409" s="624"/>
      <c r="AF409" s="627"/>
      <c r="AG409" s="626"/>
      <c r="AH409" s="624"/>
      <c r="AI409" s="621"/>
    </row>
    <row r="410" spans="1:35" ht="15" customHeight="1" x14ac:dyDescent="0.25">
      <c r="A410" s="621"/>
      <c r="B410" s="622"/>
      <c r="C410" s="622"/>
      <c r="D410" s="621"/>
      <c r="E410" s="623"/>
      <c r="F410" s="622"/>
      <c r="G410" s="621"/>
      <c r="H410" s="621"/>
      <c r="I410" s="621"/>
      <c r="J410" s="621"/>
      <c r="K410" s="621"/>
      <c r="L410" s="621"/>
      <c r="M410" s="622"/>
      <c r="N410" s="624"/>
      <c r="O410" s="624"/>
      <c r="P410" s="624"/>
      <c r="Q410" s="625"/>
      <c r="R410" s="624"/>
      <c r="S410" s="621"/>
      <c r="T410" s="621"/>
      <c r="U410" s="621"/>
      <c r="V410" s="621"/>
      <c r="W410" s="621"/>
      <c r="X410" s="621"/>
      <c r="Y410" s="626"/>
      <c r="Z410" s="621"/>
      <c r="AA410" s="621"/>
      <c r="AB410" s="624"/>
      <c r="AC410" s="627"/>
      <c r="AD410" s="584"/>
      <c r="AE410" s="624"/>
      <c r="AF410" s="627"/>
      <c r="AG410" s="626"/>
      <c r="AH410" s="624"/>
      <c r="AI410" s="621"/>
    </row>
    <row r="411" spans="1:35" ht="15" customHeight="1" x14ac:dyDescent="0.25">
      <c r="A411" s="621"/>
      <c r="B411" s="622"/>
      <c r="C411" s="622"/>
      <c r="D411" s="621"/>
      <c r="E411" s="623"/>
      <c r="F411" s="622"/>
      <c r="G411" s="621"/>
      <c r="H411" s="621"/>
      <c r="I411" s="621"/>
      <c r="J411" s="621"/>
      <c r="K411" s="621"/>
      <c r="L411" s="621"/>
      <c r="M411" s="622"/>
      <c r="N411" s="624"/>
      <c r="O411" s="624"/>
      <c r="P411" s="624"/>
      <c r="Q411" s="625"/>
      <c r="R411" s="624"/>
      <c r="S411" s="621"/>
      <c r="T411" s="621"/>
      <c r="U411" s="621"/>
      <c r="V411" s="621"/>
      <c r="W411" s="621"/>
      <c r="X411" s="621"/>
      <c r="Y411" s="626"/>
      <c r="Z411" s="621"/>
      <c r="AA411" s="621"/>
      <c r="AB411" s="624"/>
      <c r="AC411" s="627"/>
      <c r="AD411" s="584"/>
      <c r="AE411" s="624"/>
      <c r="AF411" s="627"/>
      <c r="AG411" s="626"/>
      <c r="AH411" s="624"/>
      <c r="AI411" s="621"/>
    </row>
    <row r="412" spans="1:35" ht="15" customHeight="1" x14ac:dyDescent="0.25">
      <c r="A412" s="621"/>
      <c r="B412" s="622"/>
      <c r="C412" s="622"/>
      <c r="D412" s="621"/>
      <c r="E412" s="623"/>
      <c r="F412" s="622"/>
      <c r="G412" s="621"/>
      <c r="H412" s="621"/>
      <c r="I412" s="621"/>
      <c r="J412" s="621"/>
      <c r="K412" s="621"/>
      <c r="L412" s="621"/>
      <c r="M412" s="622"/>
      <c r="N412" s="624"/>
      <c r="O412" s="624"/>
      <c r="P412" s="624"/>
      <c r="Q412" s="625"/>
      <c r="R412" s="624"/>
      <c r="S412" s="621"/>
      <c r="T412" s="621"/>
      <c r="U412" s="621"/>
      <c r="V412" s="621"/>
      <c r="W412" s="621"/>
      <c r="X412" s="621"/>
      <c r="Y412" s="626"/>
      <c r="Z412" s="621"/>
      <c r="AA412" s="621"/>
      <c r="AB412" s="624"/>
      <c r="AC412" s="627"/>
      <c r="AD412" s="584"/>
      <c r="AE412" s="624"/>
      <c r="AF412" s="627"/>
      <c r="AG412" s="626"/>
      <c r="AH412" s="624"/>
      <c r="AI412" s="621"/>
    </row>
    <row r="413" spans="1:35" ht="15" customHeight="1" x14ac:dyDescent="0.25">
      <c r="A413" s="621"/>
      <c r="B413" s="622"/>
      <c r="C413" s="622"/>
      <c r="D413" s="621"/>
      <c r="E413" s="623"/>
      <c r="F413" s="622"/>
      <c r="G413" s="621"/>
      <c r="H413" s="621"/>
      <c r="I413" s="621"/>
      <c r="J413" s="621"/>
      <c r="K413" s="621"/>
      <c r="L413" s="621"/>
      <c r="M413" s="622"/>
      <c r="N413" s="624"/>
      <c r="O413" s="624"/>
      <c r="P413" s="624"/>
      <c r="Q413" s="625"/>
      <c r="R413" s="624"/>
      <c r="S413" s="621"/>
      <c r="T413" s="621"/>
      <c r="U413" s="621"/>
      <c r="V413" s="621"/>
      <c r="W413" s="621"/>
      <c r="X413" s="621"/>
      <c r="Y413" s="626"/>
      <c r="Z413" s="621"/>
      <c r="AA413" s="621"/>
      <c r="AB413" s="624"/>
      <c r="AC413" s="627"/>
      <c r="AD413" s="584"/>
      <c r="AE413" s="624"/>
      <c r="AF413" s="627"/>
      <c r="AG413" s="626"/>
      <c r="AH413" s="624"/>
      <c r="AI413" s="621"/>
    </row>
    <row r="414" spans="1:35" ht="15" customHeight="1" x14ac:dyDescent="0.25">
      <c r="A414" s="621"/>
      <c r="B414" s="622"/>
      <c r="C414" s="622"/>
      <c r="D414" s="621"/>
      <c r="E414" s="623"/>
      <c r="F414" s="622"/>
      <c r="G414" s="621"/>
      <c r="H414" s="621"/>
      <c r="I414" s="621"/>
      <c r="J414" s="621"/>
      <c r="K414" s="621"/>
      <c r="L414" s="621"/>
      <c r="M414" s="622"/>
      <c r="N414" s="624"/>
      <c r="O414" s="624"/>
      <c r="P414" s="624"/>
      <c r="Q414" s="625"/>
      <c r="R414" s="624"/>
      <c r="S414" s="621"/>
      <c r="T414" s="621"/>
      <c r="U414" s="621"/>
      <c r="V414" s="621"/>
      <c r="W414" s="621"/>
      <c r="X414" s="621"/>
      <c r="Y414" s="626"/>
      <c r="Z414" s="621"/>
      <c r="AA414" s="621"/>
      <c r="AB414" s="624"/>
      <c r="AC414" s="627"/>
      <c r="AD414" s="584"/>
      <c r="AE414" s="624"/>
      <c r="AF414" s="627"/>
      <c r="AG414" s="626"/>
      <c r="AH414" s="624"/>
      <c r="AI414" s="621"/>
    </row>
    <row r="415" spans="1:35" ht="15" customHeight="1" x14ac:dyDescent="0.25">
      <c r="A415" s="621"/>
      <c r="B415" s="622"/>
      <c r="C415" s="622"/>
      <c r="D415" s="621"/>
      <c r="E415" s="623"/>
      <c r="F415" s="622"/>
      <c r="G415" s="621"/>
      <c r="H415" s="621"/>
      <c r="I415" s="621"/>
      <c r="J415" s="621"/>
      <c r="K415" s="621"/>
      <c r="L415" s="621"/>
      <c r="M415" s="622"/>
      <c r="N415" s="624"/>
      <c r="O415" s="624"/>
      <c r="P415" s="624"/>
      <c r="Q415" s="625"/>
      <c r="R415" s="624"/>
      <c r="S415" s="621"/>
      <c r="T415" s="621"/>
      <c r="U415" s="621"/>
      <c r="V415" s="621"/>
      <c r="W415" s="621"/>
      <c r="X415" s="621"/>
      <c r="Y415" s="626"/>
      <c r="Z415" s="621"/>
      <c r="AA415" s="621"/>
      <c r="AB415" s="624"/>
      <c r="AC415" s="627"/>
      <c r="AD415" s="584"/>
      <c r="AE415" s="624"/>
      <c r="AF415" s="627"/>
      <c r="AG415" s="626"/>
      <c r="AH415" s="624"/>
      <c r="AI415" s="621"/>
    </row>
    <row r="416" spans="1:35" ht="15" customHeight="1" x14ac:dyDescent="0.25">
      <c r="A416" s="621"/>
      <c r="B416" s="622"/>
      <c r="C416" s="622"/>
      <c r="D416" s="621"/>
      <c r="E416" s="623"/>
      <c r="F416" s="622"/>
      <c r="G416" s="621"/>
      <c r="H416" s="621"/>
      <c r="I416" s="621"/>
      <c r="J416" s="621"/>
      <c r="K416" s="621"/>
      <c r="L416" s="621"/>
      <c r="M416" s="622"/>
      <c r="N416" s="624"/>
      <c r="O416" s="624"/>
      <c r="P416" s="624"/>
      <c r="Q416" s="625"/>
      <c r="R416" s="624"/>
      <c r="S416" s="621"/>
      <c r="T416" s="621"/>
      <c r="U416" s="621"/>
      <c r="V416" s="621"/>
      <c r="W416" s="621"/>
      <c r="X416" s="621"/>
      <c r="Y416" s="626"/>
      <c r="Z416" s="621"/>
      <c r="AA416" s="621"/>
      <c r="AB416" s="624"/>
      <c r="AC416" s="627"/>
      <c r="AD416" s="584"/>
      <c r="AE416" s="624"/>
      <c r="AF416" s="627"/>
      <c r="AG416" s="626"/>
      <c r="AH416" s="624"/>
      <c r="AI416" s="621"/>
    </row>
    <row r="417" spans="1:35" ht="15" customHeight="1" x14ac:dyDescent="0.25">
      <c r="A417" s="621"/>
      <c r="B417" s="622"/>
      <c r="C417" s="622"/>
      <c r="D417" s="621"/>
      <c r="E417" s="623"/>
      <c r="F417" s="622"/>
      <c r="G417" s="621"/>
      <c r="H417" s="621"/>
      <c r="I417" s="621"/>
      <c r="J417" s="621"/>
      <c r="K417" s="621"/>
      <c r="L417" s="621"/>
      <c r="M417" s="622"/>
      <c r="N417" s="624"/>
      <c r="O417" s="624"/>
      <c r="P417" s="624"/>
      <c r="Q417" s="625"/>
      <c r="R417" s="624"/>
      <c r="S417" s="621"/>
      <c r="T417" s="621"/>
      <c r="U417" s="621"/>
      <c r="V417" s="621"/>
      <c r="W417" s="621"/>
      <c r="X417" s="621"/>
      <c r="Y417" s="626"/>
      <c r="Z417" s="621"/>
      <c r="AA417" s="621"/>
      <c r="AB417" s="624"/>
      <c r="AC417" s="627"/>
      <c r="AD417" s="584"/>
      <c r="AE417" s="624"/>
      <c r="AF417" s="627"/>
      <c r="AG417" s="626"/>
      <c r="AH417" s="624"/>
      <c r="AI417" s="621"/>
    </row>
    <row r="418" spans="1:35" ht="15" customHeight="1" x14ac:dyDescent="0.25">
      <c r="A418" s="621"/>
      <c r="B418" s="622"/>
      <c r="C418" s="622"/>
      <c r="D418" s="621"/>
      <c r="E418" s="623"/>
      <c r="F418" s="622"/>
      <c r="G418" s="621"/>
      <c r="H418" s="621"/>
      <c r="I418" s="621"/>
      <c r="J418" s="621"/>
      <c r="K418" s="621"/>
      <c r="L418" s="621"/>
      <c r="M418" s="622"/>
      <c r="N418" s="624"/>
      <c r="O418" s="624"/>
      <c r="P418" s="624"/>
      <c r="Q418" s="625"/>
      <c r="R418" s="624"/>
      <c r="S418" s="621"/>
      <c r="T418" s="621"/>
      <c r="U418" s="621"/>
      <c r="V418" s="621"/>
      <c r="W418" s="621"/>
      <c r="X418" s="621"/>
      <c r="Y418" s="626"/>
      <c r="Z418" s="621"/>
      <c r="AA418" s="621"/>
      <c r="AB418" s="624"/>
      <c r="AC418" s="627"/>
      <c r="AD418" s="584"/>
      <c r="AE418" s="624"/>
      <c r="AF418" s="627"/>
      <c r="AG418" s="626"/>
      <c r="AH418" s="624"/>
      <c r="AI418" s="621"/>
    </row>
    <row r="419" spans="1:35" ht="15" customHeight="1" x14ac:dyDescent="0.25">
      <c r="A419" s="621"/>
      <c r="B419" s="622"/>
      <c r="C419" s="622"/>
      <c r="D419" s="621"/>
      <c r="E419" s="623"/>
      <c r="F419" s="622"/>
      <c r="G419" s="621"/>
      <c r="H419" s="621"/>
      <c r="I419" s="621"/>
      <c r="J419" s="621"/>
      <c r="K419" s="621"/>
      <c r="L419" s="621"/>
      <c r="M419" s="622"/>
      <c r="N419" s="624"/>
      <c r="O419" s="624"/>
      <c r="P419" s="624"/>
      <c r="Q419" s="625"/>
      <c r="R419" s="624"/>
      <c r="S419" s="621"/>
      <c r="T419" s="621"/>
      <c r="U419" s="621"/>
      <c r="V419" s="621"/>
      <c r="W419" s="621"/>
      <c r="X419" s="621"/>
      <c r="Y419" s="626"/>
      <c r="Z419" s="621"/>
      <c r="AA419" s="621"/>
      <c r="AB419" s="624"/>
      <c r="AC419" s="627"/>
      <c r="AD419" s="584"/>
      <c r="AE419" s="624"/>
      <c r="AF419" s="627"/>
      <c r="AG419" s="626"/>
      <c r="AH419" s="624"/>
      <c r="AI419" s="621"/>
    </row>
    <row r="420" spans="1:35" ht="15" customHeight="1" x14ac:dyDescent="0.25">
      <c r="A420" s="621"/>
      <c r="B420" s="622"/>
      <c r="C420" s="622"/>
      <c r="D420" s="621"/>
      <c r="E420" s="623"/>
      <c r="F420" s="622"/>
      <c r="G420" s="621"/>
      <c r="H420" s="621"/>
      <c r="I420" s="621"/>
      <c r="J420" s="621"/>
      <c r="K420" s="621"/>
      <c r="L420" s="621"/>
      <c r="M420" s="622"/>
      <c r="N420" s="624"/>
      <c r="O420" s="624"/>
      <c r="P420" s="624"/>
      <c r="Q420" s="625"/>
      <c r="R420" s="624"/>
      <c r="S420" s="621"/>
      <c r="T420" s="621"/>
      <c r="U420" s="621"/>
      <c r="V420" s="621"/>
      <c r="W420" s="621"/>
      <c r="X420" s="621"/>
      <c r="Y420" s="626"/>
      <c r="Z420" s="621"/>
      <c r="AA420" s="621"/>
      <c r="AB420" s="624"/>
      <c r="AC420" s="627"/>
      <c r="AD420" s="584"/>
      <c r="AE420" s="624"/>
      <c r="AF420" s="627"/>
      <c r="AG420" s="626"/>
      <c r="AH420" s="624"/>
      <c r="AI420" s="621"/>
    </row>
    <row r="421" spans="1:35" ht="15" customHeight="1" x14ac:dyDescent="0.25">
      <c r="A421" s="621"/>
      <c r="B421" s="622"/>
      <c r="C421" s="622"/>
      <c r="D421" s="621"/>
      <c r="E421" s="623"/>
      <c r="F421" s="622"/>
      <c r="G421" s="621"/>
      <c r="H421" s="621"/>
      <c r="I421" s="621"/>
      <c r="J421" s="621"/>
      <c r="K421" s="621"/>
      <c r="L421" s="621"/>
      <c r="M421" s="622"/>
      <c r="N421" s="624"/>
      <c r="O421" s="624"/>
      <c r="P421" s="624"/>
      <c r="Q421" s="625"/>
      <c r="R421" s="624"/>
      <c r="S421" s="621"/>
      <c r="T421" s="621"/>
      <c r="U421" s="621"/>
      <c r="V421" s="621"/>
      <c r="W421" s="621"/>
      <c r="X421" s="621"/>
      <c r="Y421" s="626"/>
      <c r="Z421" s="621"/>
      <c r="AA421" s="621"/>
      <c r="AB421" s="624"/>
      <c r="AC421" s="627"/>
      <c r="AD421" s="584"/>
      <c r="AE421" s="624"/>
      <c r="AF421" s="627"/>
      <c r="AG421" s="626"/>
      <c r="AH421" s="624"/>
      <c r="AI421" s="621"/>
    </row>
    <row r="422" spans="1:35" ht="15" customHeight="1" x14ac:dyDescent="0.25">
      <c r="A422" s="621"/>
      <c r="B422" s="622"/>
      <c r="C422" s="622"/>
      <c r="D422" s="621"/>
      <c r="E422" s="623"/>
      <c r="F422" s="622"/>
      <c r="G422" s="621"/>
      <c r="H422" s="621"/>
      <c r="I422" s="621"/>
      <c r="J422" s="621"/>
      <c r="K422" s="621"/>
      <c r="L422" s="621"/>
      <c r="M422" s="622"/>
      <c r="N422" s="624"/>
      <c r="O422" s="624"/>
      <c r="P422" s="624"/>
      <c r="Q422" s="625"/>
      <c r="R422" s="624"/>
      <c r="S422" s="621"/>
      <c r="T422" s="621"/>
      <c r="U422" s="621"/>
      <c r="V422" s="621"/>
      <c r="W422" s="621"/>
      <c r="X422" s="621"/>
      <c r="Y422" s="626"/>
      <c r="Z422" s="621"/>
      <c r="AA422" s="621"/>
      <c r="AB422" s="624"/>
      <c r="AC422" s="627"/>
      <c r="AD422" s="584"/>
      <c r="AE422" s="624"/>
      <c r="AF422" s="627"/>
      <c r="AG422" s="626"/>
      <c r="AH422" s="624"/>
      <c r="AI422" s="621"/>
    </row>
    <row r="423" spans="1:35" ht="15" customHeight="1" x14ac:dyDescent="0.25">
      <c r="A423" s="621"/>
      <c r="B423" s="622"/>
      <c r="C423" s="622"/>
      <c r="D423" s="621"/>
      <c r="E423" s="623"/>
      <c r="F423" s="622"/>
      <c r="G423" s="621"/>
      <c r="H423" s="621"/>
      <c r="I423" s="621"/>
      <c r="J423" s="621"/>
      <c r="K423" s="621"/>
      <c r="L423" s="621"/>
      <c r="M423" s="622"/>
      <c r="N423" s="624"/>
      <c r="O423" s="624"/>
      <c r="P423" s="624"/>
      <c r="Q423" s="625"/>
      <c r="R423" s="624"/>
      <c r="S423" s="621"/>
      <c r="T423" s="621"/>
      <c r="U423" s="621"/>
      <c r="V423" s="621"/>
      <c r="W423" s="621"/>
      <c r="X423" s="621"/>
      <c r="Y423" s="626"/>
      <c r="Z423" s="621"/>
      <c r="AA423" s="621"/>
      <c r="AB423" s="624"/>
      <c r="AC423" s="627"/>
      <c r="AD423" s="584"/>
      <c r="AE423" s="624"/>
      <c r="AF423" s="627"/>
      <c r="AG423" s="626"/>
      <c r="AH423" s="624"/>
      <c r="AI423" s="621"/>
    </row>
    <row r="424" spans="1:35" ht="15" customHeight="1" x14ac:dyDescent="0.25">
      <c r="A424" s="621"/>
      <c r="B424" s="622"/>
      <c r="C424" s="622"/>
      <c r="D424" s="621"/>
      <c r="E424" s="623"/>
      <c r="F424" s="622"/>
      <c r="G424" s="621"/>
      <c r="H424" s="621"/>
      <c r="I424" s="621"/>
      <c r="J424" s="621"/>
      <c r="K424" s="621"/>
      <c r="L424" s="621"/>
      <c r="M424" s="622"/>
      <c r="N424" s="624"/>
      <c r="O424" s="624"/>
      <c r="P424" s="624"/>
      <c r="Q424" s="625"/>
      <c r="R424" s="624"/>
      <c r="S424" s="621"/>
      <c r="T424" s="621"/>
      <c r="U424" s="621"/>
      <c r="V424" s="621"/>
      <c r="W424" s="621"/>
      <c r="X424" s="621"/>
      <c r="Y424" s="626"/>
      <c r="Z424" s="621"/>
      <c r="AA424" s="621"/>
      <c r="AB424" s="624"/>
      <c r="AC424" s="627"/>
      <c r="AD424" s="584"/>
      <c r="AE424" s="624"/>
      <c r="AF424" s="627"/>
      <c r="AG424" s="626"/>
      <c r="AH424" s="624"/>
      <c r="AI424" s="621"/>
    </row>
    <row r="425" spans="1:35" ht="15" customHeight="1" x14ac:dyDescent="0.25">
      <c r="A425" s="621"/>
      <c r="B425" s="622"/>
      <c r="C425" s="622"/>
      <c r="D425" s="621"/>
      <c r="E425" s="623"/>
      <c r="F425" s="622"/>
      <c r="G425" s="621"/>
      <c r="H425" s="621"/>
      <c r="I425" s="621"/>
      <c r="J425" s="621"/>
      <c r="K425" s="621"/>
      <c r="L425" s="621"/>
      <c r="M425" s="622"/>
      <c r="N425" s="624"/>
      <c r="O425" s="624"/>
      <c r="P425" s="624"/>
      <c r="Q425" s="625"/>
      <c r="R425" s="624"/>
      <c r="S425" s="621"/>
      <c r="T425" s="621"/>
      <c r="U425" s="621"/>
      <c r="V425" s="621"/>
      <c r="W425" s="621"/>
      <c r="X425" s="621"/>
      <c r="Y425" s="626"/>
      <c r="Z425" s="621"/>
      <c r="AA425" s="621"/>
      <c r="AB425" s="624"/>
      <c r="AC425" s="627"/>
      <c r="AD425" s="584"/>
      <c r="AE425" s="624"/>
      <c r="AF425" s="627"/>
      <c r="AG425" s="626"/>
      <c r="AH425" s="624"/>
      <c r="AI425" s="621"/>
    </row>
    <row r="426" spans="1:35" ht="15" customHeight="1" x14ac:dyDescent="0.25">
      <c r="A426" s="621"/>
      <c r="B426" s="622"/>
      <c r="C426" s="622"/>
      <c r="D426" s="621"/>
      <c r="E426" s="623"/>
      <c r="F426" s="622"/>
      <c r="G426" s="621"/>
      <c r="H426" s="621"/>
      <c r="I426" s="621"/>
      <c r="J426" s="621"/>
      <c r="K426" s="621"/>
      <c r="L426" s="621"/>
      <c r="M426" s="622"/>
      <c r="N426" s="624"/>
      <c r="O426" s="624"/>
      <c r="P426" s="624"/>
      <c r="Q426" s="625"/>
      <c r="R426" s="624"/>
      <c r="S426" s="621"/>
      <c r="T426" s="621"/>
      <c r="U426" s="621"/>
      <c r="V426" s="621"/>
      <c r="W426" s="621"/>
      <c r="X426" s="621"/>
      <c r="Y426" s="626"/>
      <c r="Z426" s="621"/>
      <c r="AA426" s="621"/>
      <c r="AB426" s="624"/>
      <c r="AC426" s="627"/>
      <c r="AD426" s="584"/>
      <c r="AE426" s="624"/>
      <c r="AF426" s="627"/>
      <c r="AG426" s="626"/>
      <c r="AH426" s="624"/>
      <c r="AI426" s="621"/>
    </row>
    <row r="427" spans="1:35" ht="15" customHeight="1" x14ac:dyDescent="0.25">
      <c r="A427" s="621"/>
      <c r="B427" s="622"/>
      <c r="C427" s="622"/>
      <c r="D427" s="621"/>
      <c r="E427" s="623"/>
      <c r="F427" s="622"/>
      <c r="G427" s="621"/>
      <c r="H427" s="621"/>
      <c r="I427" s="621"/>
      <c r="J427" s="621"/>
      <c r="K427" s="621"/>
      <c r="L427" s="621"/>
      <c r="M427" s="622"/>
      <c r="N427" s="624"/>
      <c r="O427" s="624"/>
      <c r="P427" s="624"/>
      <c r="Q427" s="625"/>
      <c r="R427" s="624"/>
      <c r="S427" s="621"/>
      <c r="T427" s="621"/>
      <c r="U427" s="621"/>
      <c r="V427" s="621"/>
      <c r="W427" s="621"/>
      <c r="X427" s="621"/>
      <c r="Y427" s="626"/>
      <c r="Z427" s="621"/>
      <c r="AA427" s="621"/>
      <c r="AB427" s="624"/>
      <c r="AC427" s="627"/>
      <c r="AD427" s="584"/>
      <c r="AE427" s="624"/>
      <c r="AF427" s="627"/>
      <c r="AG427" s="626"/>
      <c r="AH427" s="624"/>
      <c r="AI427" s="621"/>
    </row>
    <row r="428" spans="1:35" ht="15" customHeight="1" x14ac:dyDescent="0.25">
      <c r="A428" s="621"/>
      <c r="B428" s="622"/>
      <c r="C428" s="622"/>
      <c r="D428" s="621"/>
      <c r="E428" s="623"/>
      <c r="F428" s="622"/>
      <c r="G428" s="621"/>
      <c r="H428" s="621"/>
      <c r="I428" s="621"/>
      <c r="J428" s="621"/>
      <c r="K428" s="621"/>
      <c r="L428" s="621"/>
      <c r="M428" s="622"/>
      <c r="N428" s="624"/>
      <c r="O428" s="624"/>
      <c r="P428" s="624"/>
      <c r="Q428" s="625"/>
      <c r="R428" s="624"/>
      <c r="S428" s="621"/>
      <c r="T428" s="621"/>
      <c r="U428" s="621"/>
      <c r="V428" s="621"/>
      <c r="W428" s="621"/>
      <c r="X428" s="621"/>
      <c r="Y428" s="626"/>
      <c r="Z428" s="621"/>
      <c r="AA428" s="621"/>
      <c r="AB428" s="624"/>
      <c r="AC428" s="627"/>
      <c r="AD428" s="584"/>
      <c r="AE428" s="624"/>
      <c r="AF428" s="627"/>
      <c r="AG428" s="626"/>
      <c r="AH428" s="624"/>
      <c r="AI428" s="621"/>
    </row>
    <row r="429" spans="1:35" ht="15" customHeight="1" x14ac:dyDescent="0.25">
      <c r="A429" s="621"/>
      <c r="B429" s="622"/>
      <c r="C429" s="622"/>
      <c r="D429" s="621"/>
      <c r="E429" s="623"/>
      <c r="F429" s="622"/>
      <c r="G429" s="621"/>
      <c r="H429" s="621"/>
      <c r="I429" s="621"/>
      <c r="J429" s="621"/>
      <c r="K429" s="621"/>
      <c r="L429" s="621"/>
      <c r="M429" s="622"/>
      <c r="N429" s="624"/>
      <c r="O429" s="624"/>
      <c r="P429" s="624"/>
      <c r="Q429" s="625"/>
      <c r="R429" s="624"/>
      <c r="S429" s="621"/>
      <c r="T429" s="621"/>
      <c r="U429" s="621"/>
      <c r="V429" s="621"/>
      <c r="W429" s="621"/>
      <c r="X429" s="621"/>
      <c r="Y429" s="626"/>
      <c r="Z429" s="621"/>
      <c r="AA429" s="621"/>
      <c r="AB429" s="624"/>
      <c r="AC429" s="627"/>
      <c r="AD429" s="584"/>
      <c r="AE429" s="624"/>
      <c r="AF429" s="627"/>
      <c r="AG429" s="626"/>
      <c r="AH429" s="624"/>
      <c r="AI429" s="621"/>
    </row>
    <row r="430" spans="1:35" ht="15" customHeight="1" x14ac:dyDescent="0.25">
      <c r="A430" s="621"/>
      <c r="B430" s="622"/>
      <c r="C430" s="622"/>
      <c r="D430" s="621"/>
      <c r="E430" s="623"/>
      <c r="F430" s="622"/>
      <c r="G430" s="621"/>
      <c r="H430" s="621"/>
      <c r="I430" s="621"/>
      <c r="J430" s="621"/>
      <c r="K430" s="621"/>
      <c r="L430" s="621"/>
      <c r="M430" s="622"/>
      <c r="N430" s="624"/>
      <c r="O430" s="624"/>
      <c r="P430" s="624"/>
      <c r="Q430" s="625"/>
      <c r="R430" s="624"/>
      <c r="S430" s="621"/>
      <c r="T430" s="621"/>
      <c r="U430" s="621"/>
      <c r="V430" s="621"/>
      <c r="W430" s="621"/>
      <c r="X430" s="621"/>
      <c r="Y430" s="626"/>
      <c r="Z430" s="621"/>
      <c r="AA430" s="621"/>
      <c r="AB430" s="624"/>
      <c r="AC430" s="627"/>
      <c r="AD430" s="584"/>
      <c r="AE430" s="624"/>
      <c r="AF430" s="627"/>
      <c r="AG430" s="626"/>
      <c r="AH430" s="624"/>
      <c r="AI430" s="621"/>
    </row>
    <row r="431" spans="1:35" ht="15" customHeight="1" x14ac:dyDescent="0.25">
      <c r="A431" s="621"/>
      <c r="B431" s="622"/>
      <c r="C431" s="622"/>
      <c r="D431" s="621"/>
      <c r="E431" s="623"/>
      <c r="F431" s="622"/>
      <c r="G431" s="621"/>
      <c r="H431" s="621"/>
      <c r="I431" s="621"/>
      <c r="J431" s="621"/>
      <c r="K431" s="621"/>
      <c r="L431" s="621"/>
      <c r="M431" s="622"/>
      <c r="N431" s="624"/>
      <c r="O431" s="624"/>
      <c r="P431" s="624"/>
      <c r="Q431" s="625"/>
      <c r="R431" s="624"/>
      <c r="S431" s="621"/>
      <c r="T431" s="621"/>
      <c r="U431" s="621"/>
      <c r="V431" s="621"/>
      <c r="W431" s="621"/>
      <c r="X431" s="621"/>
      <c r="Y431" s="626"/>
      <c r="Z431" s="621"/>
      <c r="AA431" s="621"/>
      <c r="AB431" s="624"/>
      <c r="AC431" s="627"/>
      <c r="AD431" s="584"/>
      <c r="AE431" s="624"/>
      <c r="AF431" s="627"/>
      <c r="AG431" s="626"/>
      <c r="AH431" s="624"/>
      <c r="AI431" s="621"/>
    </row>
    <row r="432" spans="1:35" ht="15" customHeight="1" x14ac:dyDescent="0.25">
      <c r="A432" s="621"/>
      <c r="B432" s="622"/>
      <c r="C432" s="622"/>
      <c r="D432" s="621"/>
      <c r="E432" s="623"/>
      <c r="F432" s="622"/>
      <c r="G432" s="621"/>
      <c r="H432" s="621"/>
      <c r="I432" s="621"/>
      <c r="J432" s="621"/>
      <c r="K432" s="621"/>
      <c r="L432" s="621"/>
      <c r="M432" s="622"/>
      <c r="N432" s="624"/>
      <c r="O432" s="624"/>
      <c r="P432" s="624"/>
      <c r="Q432" s="625"/>
      <c r="R432" s="624"/>
      <c r="S432" s="621"/>
      <c r="T432" s="621"/>
      <c r="U432" s="621"/>
      <c r="V432" s="621"/>
      <c r="W432" s="621"/>
      <c r="X432" s="621"/>
      <c r="Y432" s="626"/>
      <c r="Z432" s="621"/>
      <c r="AA432" s="621"/>
      <c r="AB432" s="624"/>
      <c r="AC432" s="627"/>
      <c r="AD432" s="584"/>
      <c r="AE432" s="624"/>
      <c r="AF432" s="627"/>
      <c r="AG432" s="626"/>
      <c r="AH432" s="624"/>
      <c r="AI432" s="621"/>
    </row>
    <row r="433" spans="1:35" ht="15" customHeight="1" x14ac:dyDescent="0.25">
      <c r="A433" s="621"/>
      <c r="B433" s="622"/>
      <c r="C433" s="622"/>
      <c r="D433" s="621"/>
      <c r="E433" s="623"/>
      <c r="F433" s="622"/>
      <c r="G433" s="621"/>
      <c r="H433" s="621"/>
      <c r="I433" s="621"/>
      <c r="J433" s="621"/>
      <c r="K433" s="621"/>
      <c r="L433" s="621"/>
      <c r="M433" s="622"/>
      <c r="N433" s="624"/>
      <c r="O433" s="624"/>
      <c r="P433" s="624"/>
      <c r="Q433" s="625"/>
      <c r="R433" s="624"/>
      <c r="S433" s="621"/>
      <c r="T433" s="621"/>
      <c r="U433" s="621"/>
      <c r="V433" s="621"/>
      <c r="W433" s="621"/>
      <c r="X433" s="621"/>
      <c r="Y433" s="626"/>
      <c r="Z433" s="621"/>
      <c r="AA433" s="621"/>
      <c r="AB433" s="624"/>
      <c r="AC433" s="627"/>
      <c r="AD433" s="584"/>
      <c r="AE433" s="624"/>
      <c r="AF433" s="627"/>
      <c r="AG433" s="626"/>
      <c r="AH433" s="624"/>
      <c r="AI433" s="621"/>
    </row>
    <row r="434" spans="1:35" ht="15" customHeight="1" x14ac:dyDescent="0.25">
      <c r="A434" s="621"/>
      <c r="B434" s="622"/>
      <c r="C434" s="622"/>
      <c r="D434" s="621"/>
      <c r="E434" s="623"/>
      <c r="F434" s="622"/>
      <c r="G434" s="621"/>
      <c r="H434" s="621"/>
      <c r="I434" s="621"/>
      <c r="J434" s="621"/>
      <c r="K434" s="621"/>
      <c r="L434" s="621"/>
      <c r="M434" s="622"/>
      <c r="N434" s="624"/>
      <c r="O434" s="624"/>
      <c r="P434" s="624"/>
      <c r="Q434" s="625"/>
      <c r="R434" s="624"/>
      <c r="S434" s="621"/>
      <c r="T434" s="621"/>
      <c r="U434" s="621"/>
      <c r="V434" s="621"/>
      <c r="W434" s="621"/>
      <c r="X434" s="621"/>
      <c r="Y434" s="626"/>
      <c r="Z434" s="621"/>
      <c r="AA434" s="621"/>
      <c r="AB434" s="624"/>
      <c r="AC434" s="627"/>
      <c r="AD434" s="584"/>
      <c r="AE434" s="624"/>
      <c r="AF434" s="627"/>
      <c r="AG434" s="626"/>
      <c r="AH434" s="624"/>
      <c r="AI434" s="621"/>
    </row>
    <row r="435" spans="1:35" ht="15" customHeight="1" x14ac:dyDescent="0.25">
      <c r="A435" s="621"/>
      <c r="B435" s="622"/>
      <c r="C435" s="622"/>
      <c r="D435" s="621"/>
      <c r="E435" s="623"/>
      <c r="F435" s="622"/>
      <c r="G435" s="621"/>
      <c r="H435" s="621"/>
      <c r="I435" s="621"/>
      <c r="J435" s="621"/>
      <c r="K435" s="621"/>
      <c r="L435" s="621"/>
      <c r="M435" s="622"/>
      <c r="N435" s="624"/>
      <c r="O435" s="624"/>
      <c r="P435" s="624"/>
      <c r="Q435" s="625"/>
      <c r="R435" s="624"/>
      <c r="S435" s="621"/>
      <c r="T435" s="621"/>
      <c r="U435" s="621"/>
      <c r="V435" s="621"/>
      <c r="W435" s="621"/>
      <c r="X435" s="621"/>
      <c r="Y435" s="626"/>
      <c r="Z435" s="621"/>
      <c r="AA435" s="621"/>
      <c r="AB435" s="624"/>
      <c r="AC435" s="627"/>
      <c r="AD435" s="584"/>
      <c r="AE435" s="624"/>
      <c r="AF435" s="627"/>
      <c r="AG435" s="626"/>
      <c r="AH435" s="624"/>
      <c r="AI435" s="621"/>
    </row>
    <row r="436" spans="1:35" ht="15" customHeight="1" x14ac:dyDescent="0.25">
      <c r="A436" s="621"/>
      <c r="B436" s="622"/>
      <c r="C436" s="622"/>
      <c r="D436" s="621"/>
      <c r="E436" s="623"/>
      <c r="F436" s="622"/>
      <c r="G436" s="621"/>
      <c r="H436" s="621"/>
      <c r="I436" s="621"/>
      <c r="J436" s="621"/>
      <c r="K436" s="621"/>
      <c r="L436" s="621"/>
      <c r="M436" s="622"/>
      <c r="N436" s="624"/>
      <c r="O436" s="624"/>
      <c r="P436" s="624"/>
      <c r="Q436" s="625"/>
      <c r="R436" s="624"/>
      <c r="S436" s="621"/>
      <c r="T436" s="621"/>
      <c r="U436" s="621"/>
      <c r="V436" s="621"/>
      <c r="W436" s="621"/>
      <c r="X436" s="621"/>
      <c r="Y436" s="626"/>
      <c r="Z436" s="621"/>
      <c r="AA436" s="621"/>
      <c r="AB436" s="624"/>
      <c r="AC436" s="627"/>
      <c r="AD436" s="584"/>
      <c r="AE436" s="624"/>
      <c r="AF436" s="627"/>
      <c r="AG436" s="626"/>
      <c r="AH436" s="624"/>
      <c r="AI436" s="621"/>
    </row>
    <row r="437" spans="1:35" ht="15" customHeight="1" x14ac:dyDescent="0.25">
      <c r="A437" s="621"/>
      <c r="B437" s="622"/>
      <c r="C437" s="622"/>
      <c r="D437" s="621"/>
      <c r="E437" s="623"/>
      <c r="F437" s="622"/>
      <c r="G437" s="621"/>
      <c r="H437" s="621"/>
      <c r="I437" s="621"/>
      <c r="J437" s="621"/>
      <c r="K437" s="621"/>
      <c r="L437" s="621"/>
      <c r="M437" s="622"/>
      <c r="N437" s="624"/>
      <c r="O437" s="624"/>
      <c r="P437" s="624"/>
      <c r="Q437" s="625"/>
      <c r="R437" s="624"/>
      <c r="S437" s="621"/>
      <c r="T437" s="621"/>
      <c r="U437" s="621"/>
      <c r="V437" s="621"/>
      <c r="W437" s="621"/>
      <c r="X437" s="621"/>
      <c r="Y437" s="626"/>
      <c r="Z437" s="621"/>
      <c r="AA437" s="621"/>
      <c r="AB437" s="624"/>
      <c r="AC437" s="627"/>
      <c r="AD437" s="584"/>
      <c r="AE437" s="624"/>
      <c r="AF437" s="627"/>
      <c r="AG437" s="626"/>
      <c r="AH437" s="624"/>
      <c r="AI437" s="621"/>
    </row>
    <row r="438" spans="1:35" ht="15" customHeight="1" x14ac:dyDescent="0.25">
      <c r="A438" s="621"/>
      <c r="B438" s="622"/>
      <c r="C438" s="622"/>
      <c r="D438" s="621"/>
      <c r="E438" s="623"/>
      <c r="F438" s="622"/>
      <c r="G438" s="621"/>
      <c r="H438" s="621"/>
      <c r="I438" s="621"/>
      <c r="J438" s="621"/>
      <c r="K438" s="621"/>
      <c r="L438" s="621"/>
      <c r="M438" s="622"/>
      <c r="N438" s="624"/>
      <c r="O438" s="624"/>
      <c r="P438" s="624"/>
      <c r="Q438" s="625"/>
      <c r="R438" s="624"/>
      <c r="S438" s="621"/>
      <c r="T438" s="621"/>
      <c r="U438" s="621"/>
      <c r="V438" s="621"/>
      <c r="W438" s="621"/>
      <c r="X438" s="621"/>
      <c r="Y438" s="626"/>
      <c r="Z438" s="621"/>
      <c r="AA438" s="621"/>
      <c r="AB438" s="624"/>
      <c r="AC438" s="627"/>
      <c r="AD438" s="584"/>
      <c r="AE438" s="624"/>
      <c r="AF438" s="627"/>
      <c r="AG438" s="626"/>
      <c r="AH438" s="624"/>
      <c r="AI438" s="621"/>
    </row>
    <row r="439" spans="1:35" ht="15" customHeight="1" x14ac:dyDescent="0.25">
      <c r="A439" s="621"/>
      <c r="B439" s="622"/>
      <c r="C439" s="622"/>
      <c r="D439" s="621"/>
      <c r="E439" s="623"/>
      <c r="F439" s="622"/>
      <c r="G439" s="621"/>
      <c r="H439" s="621"/>
      <c r="I439" s="621"/>
      <c r="J439" s="621"/>
      <c r="K439" s="621"/>
      <c r="L439" s="621"/>
      <c r="M439" s="622"/>
      <c r="N439" s="624"/>
      <c r="O439" s="624"/>
      <c r="P439" s="624"/>
      <c r="Q439" s="625"/>
      <c r="R439" s="624"/>
      <c r="S439" s="621"/>
      <c r="T439" s="621"/>
      <c r="U439" s="621"/>
      <c r="V439" s="621"/>
      <c r="W439" s="621"/>
      <c r="X439" s="621"/>
      <c r="Y439" s="626"/>
      <c r="Z439" s="621"/>
      <c r="AA439" s="621"/>
      <c r="AB439" s="624"/>
      <c r="AC439" s="627"/>
      <c r="AD439" s="584"/>
      <c r="AE439" s="624"/>
      <c r="AF439" s="627"/>
      <c r="AG439" s="626"/>
      <c r="AH439" s="624"/>
      <c r="AI439" s="621"/>
    </row>
    <row r="440" spans="1:35" ht="15" customHeight="1" x14ac:dyDescent="0.25">
      <c r="A440" s="621"/>
      <c r="B440" s="622"/>
      <c r="C440" s="622"/>
      <c r="D440" s="621"/>
      <c r="E440" s="623"/>
      <c r="F440" s="622"/>
      <c r="G440" s="621"/>
      <c r="H440" s="621"/>
      <c r="I440" s="621"/>
      <c r="J440" s="621"/>
      <c r="K440" s="621"/>
      <c r="L440" s="621"/>
      <c r="M440" s="622"/>
      <c r="N440" s="624"/>
      <c r="O440" s="624"/>
      <c r="P440" s="624"/>
      <c r="Q440" s="625"/>
      <c r="R440" s="624"/>
      <c r="S440" s="621"/>
      <c r="T440" s="621"/>
      <c r="U440" s="621"/>
      <c r="V440" s="621"/>
      <c r="W440" s="621"/>
      <c r="X440" s="621"/>
      <c r="Y440" s="626"/>
      <c r="Z440" s="621"/>
      <c r="AA440" s="621"/>
      <c r="AB440" s="624"/>
      <c r="AC440" s="627"/>
      <c r="AD440" s="584"/>
      <c r="AE440" s="624"/>
      <c r="AF440" s="627"/>
      <c r="AG440" s="626"/>
      <c r="AH440" s="624"/>
      <c r="AI440" s="621"/>
    </row>
    <row r="441" spans="1:35" ht="15" customHeight="1" x14ac:dyDescent="0.25">
      <c r="A441" s="621"/>
      <c r="B441" s="622"/>
      <c r="C441" s="622"/>
      <c r="D441" s="621"/>
      <c r="E441" s="623"/>
      <c r="F441" s="622"/>
      <c r="G441" s="621"/>
      <c r="H441" s="621"/>
      <c r="I441" s="621"/>
      <c r="J441" s="621"/>
      <c r="K441" s="621"/>
      <c r="L441" s="621"/>
      <c r="M441" s="622"/>
      <c r="N441" s="624"/>
      <c r="O441" s="624"/>
      <c r="P441" s="624"/>
      <c r="Q441" s="625"/>
      <c r="R441" s="624"/>
      <c r="S441" s="621"/>
      <c r="T441" s="621"/>
      <c r="U441" s="621"/>
      <c r="V441" s="621"/>
      <c r="W441" s="621"/>
      <c r="X441" s="621"/>
      <c r="Y441" s="626"/>
      <c r="Z441" s="621"/>
      <c r="AA441" s="621"/>
      <c r="AB441" s="624"/>
      <c r="AC441" s="627"/>
      <c r="AD441" s="584"/>
      <c r="AE441" s="624"/>
      <c r="AF441" s="627"/>
      <c r="AG441" s="626"/>
      <c r="AH441" s="624"/>
      <c r="AI441" s="621"/>
    </row>
    <row r="442" spans="1:35" ht="15" customHeight="1" x14ac:dyDescent="0.25">
      <c r="A442" s="621"/>
      <c r="B442" s="622"/>
      <c r="C442" s="622"/>
      <c r="D442" s="621"/>
      <c r="E442" s="623"/>
      <c r="F442" s="622"/>
      <c r="G442" s="621"/>
      <c r="H442" s="621"/>
      <c r="I442" s="621"/>
      <c r="J442" s="621"/>
      <c r="K442" s="621"/>
      <c r="L442" s="621"/>
      <c r="M442" s="622"/>
      <c r="N442" s="624"/>
      <c r="O442" s="624"/>
      <c r="P442" s="624"/>
      <c r="Q442" s="625"/>
      <c r="R442" s="624"/>
      <c r="S442" s="621"/>
      <c r="T442" s="621"/>
      <c r="U442" s="621"/>
      <c r="V442" s="621"/>
      <c r="W442" s="621"/>
      <c r="X442" s="621"/>
      <c r="Y442" s="626"/>
      <c r="Z442" s="621"/>
      <c r="AA442" s="621"/>
      <c r="AB442" s="624"/>
      <c r="AC442" s="627"/>
      <c r="AD442" s="584"/>
      <c r="AE442" s="624"/>
      <c r="AF442" s="627"/>
      <c r="AG442" s="626"/>
      <c r="AH442" s="624"/>
      <c r="AI442" s="621"/>
    </row>
    <row r="443" spans="1:35" ht="15" customHeight="1" x14ac:dyDescent="0.25">
      <c r="A443" s="621"/>
      <c r="B443" s="622"/>
      <c r="C443" s="622"/>
      <c r="D443" s="621"/>
      <c r="E443" s="623"/>
      <c r="F443" s="622"/>
      <c r="G443" s="621"/>
      <c r="H443" s="621"/>
      <c r="I443" s="621"/>
      <c r="J443" s="621"/>
      <c r="K443" s="621"/>
      <c r="L443" s="621"/>
      <c r="M443" s="622"/>
      <c r="N443" s="624"/>
      <c r="O443" s="624"/>
      <c r="P443" s="624"/>
      <c r="Q443" s="625"/>
      <c r="R443" s="624"/>
      <c r="S443" s="621"/>
      <c r="T443" s="621"/>
      <c r="U443" s="621"/>
      <c r="V443" s="621"/>
      <c r="W443" s="621"/>
      <c r="X443" s="621"/>
      <c r="Y443" s="626"/>
      <c r="Z443" s="621"/>
      <c r="AA443" s="621"/>
      <c r="AB443" s="624"/>
      <c r="AC443" s="627"/>
      <c r="AD443" s="584"/>
      <c r="AE443" s="624"/>
      <c r="AF443" s="627"/>
      <c r="AG443" s="626"/>
      <c r="AH443" s="624"/>
      <c r="AI443" s="621"/>
    </row>
    <row r="444" spans="1:35" ht="15" customHeight="1" x14ac:dyDescent="0.25">
      <c r="A444" s="621"/>
      <c r="B444" s="622"/>
      <c r="C444" s="622"/>
      <c r="D444" s="621"/>
      <c r="E444" s="623"/>
      <c r="F444" s="622"/>
      <c r="G444" s="621"/>
      <c r="H444" s="621"/>
      <c r="I444" s="621"/>
      <c r="J444" s="621"/>
      <c r="K444" s="621"/>
      <c r="L444" s="621"/>
      <c r="M444" s="622"/>
      <c r="N444" s="624"/>
      <c r="O444" s="624"/>
      <c r="P444" s="624"/>
      <c r="Q444" s="625"/>
      <c r="R444" s="624"/>
      <c r="S444" s="621"/>
      <c r="T444" s="621"/>
      <c r="U444" s="621"/>
      <c r="V444" s="621"/>
      <c r="W444" s="621"/>
      <c r="X444" s="621"/>
      <c r="Y444" s="626"/>
      <c r="Z444" s="621"/>
      <c r="AA444" s="621"/>
      <c r="AB444" s="624"/>
      <c r="AC444" s="627"/>
      <c r="AD444" s="584"/>
      <c r="AE444" s="624"/>
      <c r="AF444" s="627"/>
      <c r="AG444" s="626"/>
      <c r="AH444" s="624"/>
      <c r="AI444" s="621"/>
    </row>
    <row r="445" spans="1:35" ht="15" customHeight="1" x14ac:dyDescent="0.25">
      <c r="A445" s="621"/>
      <c r="B445" s="622"/>
      <c r="C445" s="622"/>
      <c r="D445" s="621"/>
      <c r="E445" s="623"/>
      <c r="F445" s="622"/>
      <c r="G445" s="621"/>
      <c r="H445" s="621"/>
      <c r="I445" s="621"/>
      <c r="J445" s="621"/>
      <c r="K445" s="621"/>
      <c r="L445" s="621"/>
      <c r="M445" s="622"/>
      <c r="N445" s="624"/>
      <c r="O445" s="624"/>
      <c r="P445" s="624"/>
      <c r="Q445" s="625"/>
      <c r="R445" s="624"/>
      <c r="S445" s="621"/>
      <c r="T445" s="621"/>
      <c r="U445" s="621"/>
      <c r="V445" s="621"/>
      <c r="W445" s="621"/>
      <c r="X445" s="621"/>
      <c r="Y445" s="626"/>
      <c r="Z445" s="621"/>
      <c r="AA445" s="621"/>
      <c r="AB445" s="624"/>
      <c r="AC445" s="627"/>
      <c r="AD445" s="584"/>
      <c r="AE445" s="624"/>
      <c r="AF445" s="627"/>
      <c r="AG445" s="626"/>
      <c r="AH445" s="624"/>
      <c r="AI445" s="621"/>
    </row>
    <row r="446" spans="1:35" ht="15" customHeight="1" x14ac:dyDescent="0.25">
      <c r="A446" s="621"/>
      <c r="B446" s="622"/>
      <c r="C446" s="622"/>
      <c r="D446" s="621"/>
      <c r="E446" s="623"/>
      <c r="F446" s="622"/>
      <c r="G446" s="621"/>
      <c r="H446" s="621"/>
      <c r="I446" s="621"/>
      <c r="J446" s="621"/>
      <c r="K446" s="621"/>
      <c r="L446" s="621"/>
      <c r="M446" s="622"/>
      <c r="N446" s="624"/>
      <c r="O446" s="624"/>
      <c r="P446" s="624"/>
      <c r="Q446" s="625"/>
      <c r="R446" s="624"/>
      <c r="S446" s="621"/>
      <c r="T446" s="621"/>
      <c r="U446" s="621"/>
      <c r="V446" s="621"/>
      <c r="W446" s="621"/>
      <c r="X446" s="621"/>
      <c r="Y446" s="626"/>
      <c r="Z446" s="621"/>
      <c r="AA446" s="621"/>
      <c r="AB446" s="624"/>
      <c r="AC446" s="627"/>
      <c r="AD446" s="584"/>
      <c r="AE446" s="624"/>
      <c r="AF446" s="627"/>
      <c r="AG446" s="626"/>
      <c r="AH446" s="624"/>
      <c r="AI446" s="621"/>
    </row>
    <row r="447" spans="1:35" ht="15" customHeight="1" x14ac:dyDescent="0.25">
      <c r="A447" s="621"/>
      <c r="B447" s="622"/>
      <c r="C447" s="622"/>
      <c r="D447" s="621"/>
      <c r="E447" s="623"/>
      <c r="F447" s="622"/>
      <c r="G447" s="621"/>
      <c r="H447" s="621"/>
      <c r="I447" s="621"/>
      <c r="J447" s="621"/>
      <c r="K447" s="621"/>
      <c r="L447" s="621"/>
      <c r="M447" s="622"/>
      <c r="N447" s="624"/>
      <c r="O447" s="624"/>
      <c r="P447" s="624"/>
      <c r="Q447" s="625"/>
      <c r="R447" s="624"/>
      <c r="S447" s="621"/>
      <c r="T447" s="621"/>
      <c r="U447" s="621"/>
      <c r="V447" s="621"/>
      <c r="W447" s="621"/>
      <c r="X447" s="621"/>
      <c r="Y447" s="626"/>
      <c r="Z447" s="621"/>
      <c r="AA447" s="621"/>
      <c r="AB447" s="624"/>
      <c r="AC447" s="627"/>
      <c r="AD447" s="584"/>
      <c r="AE447" s="624"/>
      <c r="AF447" s="627"/>
      <c r="AG447" s="626"/>
      <c r="AH447" s="624"/>
      <c r="AI447" s="621"/>
    </row>
    <row r="448" spans="1:35" ht="15" customHeight="1" x14ac:dyDescent="0.25">
      <c r="A448" s="621"/>
      <c r="B448" s="622"/>
      <c r="C448" s="622"/>
      <c r="D448" s="621"/>
      <c r="E448" s="623"/>
      <c r="F448" s="622"/>
      <c r="G448" s="621"/>
      <c r="H448" s="621"/>
      <c r="I448" s="621"/>
      <c r="J448" s="621"/>
      <c r="K448" s="621"/>
      <c r="L448" s="621"/>
      <c r="M448" s="622"/>
      <c r="N448" s="624"/>
      <c r="O448" s="624"/>
      <c r="P448" s="624"/>
      <c r="Q448" s="625"/>
      <c r="R448" s="624"/>
      <c r="S448" s="621"/>
      <c r="T448" s="621"/>
      <c r="U448" s="621"/>
      <c r="V448" s="621"/>
      <c r="W448" s="621"/>
      <c r="X448" s="621"/>
      <c r="Y448" s="626"/>
      <c r="Z448" s="621"/>
      <c r="AA448" s="621"/>
      <c r="AB448" s="624"/>
      <c r="AC448" s="627"/>
      <c r="AD448" s="584"/>
      <c r="AE448" s="624"/>
      <c r="AF448" s="627"/>
      <c r="AG448" s="626"/>
      <c r="AH448" s="624"/>
      <c r="AI448" s="621"/>
    </row>
    <row r="449" spans="1:35" ht="15" customHeight="1" x14ac:dyDescent="0.25">
      <c r="A449" s="621"/>
      <c r="B449" s="622"/>
      <c r="C449" s="622"/>
      <c r="D449" s="621"/>
      <c r="E449" s="623"/>
      <c r="F449" s="622"/>
      <c r="G449" s="621"/>
      <c r="H449" s="621"/>
      <c r="I449" s="621"/>
      <c r="J449" s="621"/>
      <c r="K449" s="621"/>
      <c r="L449" s="621"/>
      <c r="M449" s="622"/>
      <c r="N449" s="624"/>
      <c r="O449" s="624"/>
      <c r="P449" s="624"/>
      <c r="Q449" s="625"/>
      <c r="R449" s="624"/>
      <c r="S449" s="621"/>
      <c r="T449" s="621"/>
      <c r="U449" s="621"/>
      <c r="V449" s="621"/>
      <c r="W449" s="621"/>
      <c r="X449" s="621"/>
      <c r="Y449" s="626"/>
      <c r="Z449" s="621"/>
      <c r="AA449" s="621"/>
      <c r="AB449" s="624"/>
      <c r="AC449" s="627"/>
      <c r="AD449" s="584"/>
      <c r="AE449" s="624"/>
      <c r="AF449" s="627"/>
      <c r="AG449" s="626"/>
      <c r="AH449" s="624"/>
      <c r="AI449" s="621"/>
    </row>
    <row r="450" spans="1:35" ht="15" customHeight="1" x14ac:dyDescent="0.25">
      <c r="A450" s="621"/>
      <c r="B450" s="622"/>
      <c r="C450" s="622"/>
      <c r="D450" s="621"/>
      <c r="E450" s="623"/>
      <c r="F450" s="622"/>
      <c r="G450" s="621"/>
      <c r="H450" s="621"/>
      <c r="I450" s="621"/>
      <c r="J450" s="621"/>
      <c r="K450" s="621"/>
      <c r="L450" s="621"/>
      <c r="M450" s="622"/>
      <c r="N450" s="624"/>
      <c r="O450" s="624"/>
      <c r="P450" s="624"/>
      <c r="Q450" s="625"/>
      <c r="R450" s="624"/>
      <c r="S450" s="621"/>
      <c r="T450" s="621"/>
      <c r="U450" s="621"/>
      <c r="V450" s="621"/>
      <c r="W450" s="621"/>
      <c r="X450" s="621"/>
      <c r="Y450" s="626"/>
      <c r="Z450" s="621"/>
      <c r="AA450" s="621"/>
      <c r="AB450" s="624"/>
      <c r="AC450" s="627"/>
      <c r="AD450" s="584"/>
      <c r="AE450" s="624"/>
      <c r="AF450" s="627"/>
      <c r="AG450" s="626"/>
      <c r="AH450" s="624"/>
      <c r="AI450" s="621"/>
    </row>
    <row r="451" spans="1:35" ht="15" customHeight="1" x14ac:dyDescent="0.25">
      <c r="A451" s="621"/>
      <c r="B451" s="622"/>
      <c r="C451" s="622"/>
      <c r="D451" s="621"/>
      <c r="E451" s="623"/>
      <c r="F451" s="622"/>
      <c r="G451" s="621"/>
      <c r="H451" s="621"/>
      <c r="I451" s="621"/>
      <c r="J451" s="621"/>
      <c r="K451" s="621"/>
      <c r="L451" s="621"/>
      <c r="M451" s="622"/>
      <c r="N451" s="624"/>
      <c r="O451" s="624"/>
      <c r="P451" s="624"/>
      <c r="Q451" s="625"/>
      <c r="R451" s="624"/>
      <c r="S451" s="621"/>
      <c r="T451" s="621"/>
      <c r="U451" s="621"/>
      <c r="V451" s="621"/>
      <c r="W451" s="621"/>
      <c r="X451" s="621"/>
      <c r="Y451" s="626"/>
      <c r="Z451" s="621"/>
      <c r="AA451" s="621"/>
      <c r="AB451" s="624"/>
      <c r="AC451" s="627"/>
      <c r="AD451" s="584"/>
      <c r="AE451" s="624"/>
      <c r="AF451" s="627"/>
      <c r="AG451" s="626"/>
      <c r="AH451" s="624"/>
      <c r="AI451" s="621"/>
    </row>
    <row r="452" spans="1:35" ht="15" customHeight="1" x14ac:dyDescent="0.25">
      <c r="A452" s="621"/>
      <c r="B452" s="622"/>
      <c r="C452" s="622"/>
      <c r="D452" s="621"/>
      <c r="E452" s="623"/>
      <c r="F452" s="622"/>
      <c r="G452" s="621"/>
      <c r="H452" s="621"/>
      <c r="I452" s="621"/>
      <c r="J452" s="621"/>
      <c r="K452" s="621"/>
      <c r="L452" s="621"/>
      <c r="M452" s="622"/>
      <c r="N452" s="624"/>
      <c r="O452" s="624"/>
      <c r="P452" s="624"/>
      <c r="Q452" s="625"/>
      <c r="R452" s="624"/>
      <c r="S452" s="621"/>
      <c r="T452" s="621"/>
      <c r="U452" s="621"/>
      <c r="V452" s="621"/>
      <c r="W452" s="621"/>
      <c r="X452" s="621"/>
      <c r="Y452" s="626"/>
      <c r="Z452" s="621"/>
      <c r="AA452" s="621"/>
      <c r="AB452" s="624"/>
      <c r="AC452" s="627"/>
      <c r="AD452" s="584"/>
      <c r="AE452" s="624"/>
      <c r="AF452" s="627"/>
      <c r="AG452" s="626"/>
      <c r="AH452" s="624"/>
      <c r="AI452" s="621"/>
    </row>
    <row r="453" spans="1:35" ht="15" customHeight="1" x14ac:dyDescent="0.25">
      <c r="A453" s="621"/>
      <c r="B453" s="622"/>
      <c r="C453" s="622"/>
      <c r="D453" s="621"/>
      <c r="E453" s="623"/>
      <c r="F453" s="622"/>
      <c r="G453" s="621"/>
      <c r="H453" s="621"/>
      <c r="I453" s="621"/>
      <c r="J453" s="621"/>
      <c r="K453" s="621"/>
      <c r="L453" s="621"/>
      <c r="M453" s="622"/>
      <c r="N453" s="624"/>
      <c r="O453" s="624"/>
      <c r="P453" s="624"/>
      <c r="Q453" s="625"/>
      <c r="R453" s="624"/>
      <c r="S453" s="621"/>
      <c r="T453" s="621"/>
      <c r="U453" s="621"/>
      <c r="V453" s="621"/>
      <c r="W453" s="621"/>
      <c r="X453" s="621"/>
      <c r="Y453" s="626"/>
      <c r="Z453" s="621"/>
      <c r="AA453" s="621"/>
      <c r="AB453" s="624"/>
      <c r="AC453" s="627"/>
      <c r="AD453" s="584"/>
      <c r="AE453" s="624"/>
      <c r="AF453" s="627"/>
      <c r="AG453" s="626"/>
      <c r="AH453" s="624"/>
      <c r="AI453" s="621"/>
    </row>
    <row r="454" spans="1:35" ht="15" customHeight="1" x14ac:dyDescent="0.25">
      <c r="A454" s="621"/>
      <c r="B454" s="622"/>
      <c r="C454" s="622"/>
      <c r="D454" s="621"/>
      <c r="E454" s="623"/>
      <c r="F454" s="622"/>
      <c r="G454" s="621"/>
      <c r="H454" s="621"/>
      <c r="I454" s="621"/>
      <c r="J454" s="621"/>
      <c r="K454" s="621"/>
      <c r="L454" s="621"/>
      <c r="M454" s="622"/>
      <c r="N454" s="624"/>
      <c r="O454" s="624"/>
      <c r="P454" s="624"/>
      <c r="Q454" s="625"/>
      <c r="R454" s="624"/>
      <c r="S454" s="621"/>
      <c r="T454" s="621"/>
      <c r="U454" s="621"/>
      <c r="V454" s="621"/>
      <c r="W454" s="621"/>
      <c r="X454" s="621"/>
      <c r="Y454" s="626"/>
      <c r="Z454" s="621"/>
      <c r="AA454" s="621"/>
      <c r="AB454" s="624"/>
      <c r="AC454" s="627"/>
      <c r="AD454" s="584"/>
      <c r="AE454" s="624"/>
      <c r="AF454" s="627"/>
      <c r="AG454" s="626"/>
      <c r="AH454" s="624"/>
      <c r="AI454" s="621"/>
    </row>
    <row r="455" spans="1:35" ht="15" customHeight="1" x14ac:dyDescent="0.25">
      <c r="A455" s="621"/>
      <c r="B455" s="622"/>
      <c r="C455" s="622"/>
      <c r="D455" s="621"/>
      <c r="E455" s="623"/>
      <c r="F455" s="622"/>
      <c r="G455" s="621"/>
      <c r="H455" s="621"/>
      <c r="I455" s="621"/>
      <c r="J455" s="621"/>
      <c r="K455" s="621"/>
      <c r="L455" s="621"/>
      <c r="M455" s="622"/>
      <c r="N455" s="624"/>
      <c r="O455" s="624"/>
      <c r="P455" s="624"/>
      <c r="Q455" s="625"/>
      <c r="R455" s="624"/>
      <c r="S455" s="621"/>
      <c r="T455" s="621"/>
      <c r="U455" s="621"/>
      <c r="V455" s="621"/>
      <c r="W455" s="621"/>
      <c r="X455" s="621"/>
      <c r="Y455" s="626"/>
      <c r="Z455" s="621"/>
      <c r="AA455" s="621"/>
      <c r="AB455" s="624"/>
      <c r="AC455" s="627"/>
      <c r="AD455" s="584"/>
      <c r="AE455" s="624"/>
      <c r="AF455" s="627"/>
      <c r="AG455" s="626"/>
      <c r="AH455" s="624"/>
      <c r="AI455" s="621"/>
    </row>
    <row r="456" spans="1:35" ht="15" customHeight="1" x14ac:dyDescent="0.25">
      <c r="A456" s="621"/>
      <c r="B456" s="622"/>
      <c r="C456" s="622"/>
      <c r="D456" s="621"/>
      <c r="E456" s="623"/>
      <c r="F456" s="622"/>
      <c r="G456" s="621"/>
      <c r="H456" s="621"/>
      <c r="I456" s="621"/>
      <c r="J456" s="621"/>
      <c r="K456" s="621"/>
      <c r="L456" s="621"/>
      <c r="M456" s="622"/>
      <c r="N456" s="624"/>
      <c r="O456" s="624"/>
      <c r="P456" s="624"/>
      <c r="Q456" s="625"/>
      <c r="R456" s="624"/>
      <c r="S456" s="621"/>
      <c r="T456" s="621"/>
      <c r="U456" s="621"/>
      <c r="V456" s="621"/>
      <c r="W456" s="621"/>
      <c r="X456" s="621"/>
      <c r="Y456" s="626"/>
      <c r="Z456" s="621"/>
      <c r="AA456" s="621"/>
      <c r="AB456" s="624"/>
      <c r="AC456" s="627"/>
      <c r="AD456" s="584"/>
      <c r="AE456" s="624"/>
      <c r="AF456" s="627"/>
      <c r="AG456" s="626"/>
      <c r="AH456" s="624"/>
      <c r="AI456" s="621"/>
    </row>
    <row r="457" spans="1:35" ht="15" customHeight="1" x14ac:dyDescent="0.25">
      <c r="A457" s="621"/>
      <c r="B457" s="622"/>
      <c r="C457" s="622"/>
      <c r="D457" s="621"/>
      <c r="E457" s="623"/>
      <c r="F457" s="622"/>
      <c r="G457" s="621"/>
      <c r="H457" s="621"/>
      <c r="I457" s="621"/>
      <c r="J457" s="621"/>
      <c r="K457" s="621"/>
      <c r="L457" s="621"/>
      <c r="M457" s="622"/>
      <c r="N457" s="624"/>
      <c r="O457" s="624"/>
      <c r="P457" s="624"/>
      <c r="Q457" s="625"/>
      <c r="R457" s="624"/>
      <c r="S457" s="621"/>
      <c r="T457" s="621"/>
      <c r="U457" s="621"/>
      <c r="V457" s="621"/>
      <c r="W457" s="621"/>
      <c r="X457" s="621"/>
      <c r="Y457" s="626"/>
      <c r="Z457" s="621"/>
      <c r="AA457" s="621"/>
      <c r="AB457" s="624"/>
      <c r="AC457" s="627"/>
      <c r="AD457" s="584"/>
      <c r="AE457" s="624"/>
      <c r="AF457" s="627"/>
      <c r="AG457" s="626"/>
      <c r="AH457" s="624"/>
      <c r="AI457" s="621"/>
    </row>
    <row r="458" spans="1:35" ht="15" customHeight="1" x14ac:dyDescent="0.25">
      <c r="A458" s="621"/>
      <c r="B458" s="622"/>
      <c r="C458" s="622"/>
      <c r="D458" s="621"/>
      <c r="E458" s="623"/>
      <c r="F458" s="622"/>
      <c r="G458" s="621"/>
      <c r="H458" s="621"/>
      <c r="I458" s="621"/>
      <c r="J458" s="621"/>
      <c r="K458" s="621"/>
      <c r="L458" s="621"/>
      <c r="M458" s="622"/>
      <c r="N458" s="624"/>
      <c r="O458" s="624"/>
      <c r="P458" s="624"/>
      <c r="Q458" s="625"/>
      <c r="R458" s="624"/>
      <c r="S458" s="621"/>
      <c r="T458" s="621"/>
      <c r="U458" s="621"/>
      <c r="V458" s="621"/>
      <c r="W458" s="621"/>
      <c r="X458" s="621"/>
      <c r="Y458" s="626"/>
      <c r="Z458" s="621"/>
      <c r="AA458" s="621"/>
      <c r="AB458" s="624"/>
      <c r="AC458" s="627"/>
      <c r="AD458" s="584"/>
      <c r="AE458" s="624"/>
      <c r="AF458" s="627"/>
      <c r="AG458" s="626"/>
      <c r="AH458" s="624"/>
      <c r="AI458" s="621"/>
    </row>
    <row r="459" spans="1:35" ht="15" customHeight="1" x14ac:dyDescent="0.25">
      <c r="A459" s="621"/>
      <c r="B459" s="622"/>
      <c r="C459" s="622"/>
      <c r="D459" s="621"/>
      <c r="E459" s="623"/>
      <c r="F459" s="622"/>
      <c r="G459" s="621"/>
      <c r="H459" s="621"/>
      <c r="I459" s="621"/>
      <c r="J459" s="621"/>
      <c r="K459" s="621"/>
      <c r="L459" s="621"/>
      <c r="M459" s="622"/>
      <c r="N459" s="624"/>
      <c r="O459" s="624"/>
      <c r="P459" s="624"/>
      <c r="Q459" s="625"/>
      <c r="R459" s="624"/>
      <c r="S459" s="621"/>
      <c r="T459" s="621"/>
      <c r="U459" s="621"/>
      <c r="V459" s="621"/>
      <c r="W459" s="621"/>
      <c r="X459" s="621"/>
      <c r="Y459" s="626"/>
      <c r="Z459" s="621"/>
      <c r="AA459" s="621"/>
      <c r="AB459" s="624"/>
      <c r="AC459" s="627"/>
      <c r="AD459" s="584"/>
      <c r="AE459" s="624"/>
      <c r="AF459" s="627"/>
      <c r="AG459" s="626"/>
      <c r="AH459" s="624"/>
      <c r="AI459" s="621"/>
    </row>
    <row r="460" spans="1:35" ht="15" customHeight="1" x14ac:dyDescent="0.25">
      <c r="A460" s="621"/>
      <c r="B460" s="622"/>
      <c r="C460" s="622"/>
      <c r="D460" s="621"/>
      <c r="E460" s="623"/>
      <c r="F460" s="622"/>
      <c r="G460" s="621"/>
      <c r="H460" s="621"/>
      <c r="I460" s="621"/>
      <c r="J460" s="621"/>
      <c r="K460" s="621"/>
      <c r="L460" s="621"/>
      <c r="M460" s="622"/>
      <c r="N460" s="624"/>
      <c r="O460" s="624"/>
      <c r="P460" s="624"/>
      <c r="Q460" s="625"/>
      <c r="R460" s="624"/>
      <c r="S460" s="621"/>
      <c r="T460" s="621"/>
      <c r="U460" s="621"/>
      <c r="V460" s="621"/>
      <c r="W460" s="621"/>
      <c r="X460" s="621"/>
      <c r="Y460" s="626"/>
      <c r="Z460" s="621"/>
      <c r="AA460" s="621"/>
      <c r="AB460" s="624"/>
      <c r="AC460" s="627"/>
      <c r="AD460" s="584"/>
      <c r="AE460" s="624"/>
      <c r="AF460" s="627"/>
      <c r="AG460" s="626"/>
      <c r="AH460" s="624"/>
      <c r="AI460" s="621"/>
    </row>
    <row r="461" spans="1:35" ht="15" customHeight="1" x14ac:dyDescent="0.25">
      <c r="A461" s="621"/>
      <c r="B461" s="622"/>
      <c r="C461" s="622"/>
      <c r="D461" s="621"/>
      <c r="E461" s="623"/>
      <c r="F461" s="622"/>
      <c r="G461" s="621"/>
      <c r="H461" s="621"/>
      <c r="I461" s="621"/>
      <c r="J461" s="621"/>
      <c r="K461" s="621"/>
      <c r="L461" s="621"/>
      <c r="M461" s="622"/>
      <c r="N461" s="624"/>
      <c r="O461" s="624"/>
      <c r="P461" s="624"/>
      <c r="Q461" s="625"/>
      <c r="R461" s="624"/>
      <c r="S461" s="621"/>
      <c r="T461" s="621"/>
      <c r="U461" s="621"/>
      <c r="V461" s="621"/>
      <c r="W461" s="621"/>
      <c r="X461" s="621"/>
      <c r="Y461" s="626"/>
      <c r="Z461" s="621"/>
      <c r="AA461" s="621"/>
      <c r="AB461" s="624"/>
      <c r="AC461" s="627"/>
      <c r="AD461" s="584"/>
      <c r="AE461" s="624"/>
      <c r="AF461" s="627"/>
      <c r="AG461" s="626"/>
      <c r="AH461" s="624"/>
      <c r="AI461" s="621"/>
    </row>
    <row r="462" spans="1:35" ht="15" customHeight="1" x14ac:dyDescent="0.25">
      <c r="A462" s="621"/>
      <c r="B462" s="622"/>
      <c r="C462" s="622"/>
      <c r="D462" s="621"/>
      <c r="E462" s="623"/>
      <c r="F462" s="622"/>
      <c r="G462" s="621"/>
      <c r="H462" s="621"/>
      <c r="I462" s="621"/>
      <c r="J462" s="621"/>
      <c r="K462" s="621"/>
      <c r="L462" s="621"/>
      <c r="M462" s="622"/>
      <c r="N462" s="624"/>
      <c r="O462" s="624"/>
      <c r="P462" s="624"/>
      <c r="Q462" s="625"/>
      <c r="R462" s="624"/>
      <c r="S462" s="621"/>
      <c r="T462" s="621"/>
      <c r="U462" s="621"/>
      <c r="V462" s="621"/>
      <c r="W462" s="621"/>
      <c r="X462" s="621"/>
      <c r="Y462" s="626"/>
      <c r="Z462" s="621"/>
      <c r="AA462" s="621"/>
      <c r="AB462" s="624"/>
      <c r="AC462" s="627"/>
      <c r="AD462" s="584"/>
      <c r="AE462" s="624"/>
      <c r="AF462" s="627"/>
      <c r="AG462" s="626"/>
      <c r="AH462" s="624"/>
      <c r="AI462" s="621"/>
    </row>
    <row r="463" spans="1:35" ht="15" customHeight="1" x14ac:dyDescent="0.25">
      <c r="A463" s="621"/>
      <c r="B463" s="622"/>
      <c r="C463" s="622"/>
      <c r="D463" s="621"/>
      <c r="E463" s="623"/>
      <c r="F463" s="622"/>
      <c r="G463" s="621"/>
      <c r="H463" s="621"/>
      <c r="I463" s="621"/>
      <c r="J463" s="621"/>
      <c r="K463" s="621"/>
      <c r="L463" s="621"/>
      <c r="M463" s="622"/>
      <c r="N463" s="624"/>
      <c r="O463" s="624"/>
      <c r="P463" s="624"/>
      <c r="Q463" s="625"/>
      <c r="R463" s="624"/>
      <c r="S463" s="621"/>
      <c r="T463" s="621"/>
      <c r="U463" s="621"/>
      <c r="V463" s="621"/>
      <c r="W463" s="621"/>
      <c r="X463" s="621"/>
      <c r="Y463" s="626"/>
      <c r="Z463" s="621"/>
      <c r="AA463" s="621"/>
      <c r="AB463" s="624"/>
      <c r="AC463" s="627"/>
      <c r="AD463" s="584"/>
      <c r="AE463" s="624"/>
      <c r="AF463" s="627"/>
      <c r="AG463" s="626"/>
      <c r="AH463" s="624"/>
      <c r="AI463" s="621"/>
    </row>
    <row r="464" spans="1:35" ht="15" customHeight="1" x14ac:dyDescent="0.25">
      <c r="A464" s="621"/>
      <c r="B464" s="622"/>
      <c r="C464" s="622"/>
      <c r="D464" s="621"/>
      <c r="E464" s="623"/>
      <c r="F464" s="622"/>
      <c r="G464" s="621"/>
      <c r="H464" s="621"/>
      <c r="I464" s="621"/>
      <c r="J464" s="621"/>
      <c r="K464" s="621"/>
      <c r="L464" s="621"/>
      <c r="M464" s="622"/>
      <c r="N464" s="624"/>
      <c r="O464" s="624"/>
      <c r="P464" s="624"/>
      <c r="Q464" s="625"/>
      <c r="R464" s="624"/>
      <c r="S464" s="621"/>
      <c r="T464" s="621"/>
      <c r="U464" s="621"/>
      <c r="V464" s="621"/>
      <c r="W464" s="621"/>
      <c r="X464" s="621"/>
      <c r="Y464" s="626"/>
      <c r="Z464" s="621"/>
      <c r="AA464" s="621"/>
      <c r="AB464" s="624"/>
      <c r="AC464" s="627"/>
      <c r="AD464" s="584"/>
      <c r="AE464" s="624"/>
      <c r="AF464" s="627"/>
      <c r="AG464" s="626"/>
      <c r="AH464" s="624"/>
      <c r="AI464" s="621"/>
    </row>
    <row r="465" spans="1:35" ht="15" customHeight="1" x14ac:dyDescent="0.25">
      <c r="A465" s="621"/>
      <c r="B465" s="622"/>
      <c r="C465" s="622"/>
      <c r="D465" s="621"/>
      <c r="E465" s="623"/>
      <c r="F465" s="622"/>
      <c r="G465" s="621"/>
      <c r="H465" s="621"/>
      <c r="I465" s="621"/>
      <c r="J465" s="621"/>
      <c r="K465" s="621"/>
      <c r="L465" s="621"/>
      <c r="M465" s="622"/>
      <c r="N465" s="624"/>
      <c r="O465" s="624"/>
      <c r="P465" s="624"/>
      <c r="Q465" s="625"/>
      <c r="R465" s="624"/>
      <c r="S465" s="621"/>
      <c r="T465" s="621"/>
      <c r="U465" s="621"/>
      <c r="V465" s="621"/>
      <c r="W465" s="621"/>
      <c r="X465" s="621"/>
      <c r="Y465" s="626"/>
      <c r="Z465" s="621"/>
      <c r="AA465" s="621"/>
      <c r="AB465" s="624"/>
      <c r="AC465" s="627"/>
      <c r="AD465" s="584"/>
      <c r="AE465" s="624"/>
      <c r="AF465" s="627"/>
      <c r="AG465" s="626"/>
      <c r="AH465" s="624"/>
      <c r="AI465" s="621"/>
    </row>
    <row r="466" spans="1:35" ht="15" customHeight="1" x14ac:dyDescent="0.25">
      <c r="A466" s="621"/>
      <c r="B466" s="622"/>
      <c r="C466" s="622"/>
      <c r="D466" s="621"/>
      <c r="E466" s="623"/>
      <c r="F466" s="622"/>
      <c r="G466" s="621"/>
      <c r="H466" s="621"/>
      <c r="I466" s="621"/>
      <c r="J466" s="621"/>
      <c r="K466" s="621"/>
      <c r="L466" s="621"/>
      <c r="M466" s="622"/>
      <c r="N466" s="624"/>
      <c r="O466" s="624"/>
      <c r="P466" s="624"/>
      <c r="Q466" s="625"/>
      <c r="R466" s="624"/>
      <c r="S466" s="621"/>
      <c r="T466" s="621"/>
      <c r="U466" s="621"/>
      <c r="V466" s="621"/>
      <c r="W466" s="621"/>
      <c r="X466" s="621"/>
      <c r="Y466" s="626"/>
      <c r="Z466" s="621"/>
      <c r="AA466" s="621"/>
      <c r="AB466" s="624"/>
      <c r="AC466" s="627"/>
      <c r="AD466" s="584"/>
      <c r="AE466" s="624"/>
      <c r="AF466" s="627"/>
      <c r="AG466" s="626"/>
      <c r="AH466" s="624"/>
      <c r="AI466" s="621"/>
    </row>
    <row r="467" spans="1:35" ht="15" customHeight="1" x14ac:dyDescent="0.25">
      <c r="A467" s="621"/>
      <c r="B467" s="622"/>
      <c r="C467" s="622"/>
      <c r="D467" s="621"/>
      <c r="E467" s="623"/>
      <c r="F467" s="622"/>
      <c r="G467" s="621"/>
      <c r="H467" s="621"/>
      <c r="I467" s="621"/>
      <c r="J467" s="621"/>
      <c r="K467" s="621"/>
      <c r="L467" s="621"/>
      <c r="M467" s="622"/>
      <c r="N467" s="624"/>
      <c r="O467" s="624"/>
      <c r="P467" s="624"/>
      <c r="Q467" s="625"/>
      <c r="R467" s="624"/>
      <c r="S467" s="621"/>
      <c r="T467" s="621"/>
      <c r="U467" s="621"/>
      <c r="V467" s="621"/>
      <c r="W467" s="621"/>
      <c r="X467" s="621"/>
      <c r="Y467" s="626"/>
      <c r="Z467" s="621"/>
      <c r="AA467" s="621"/>
      <c r="AB467" s="624"/>
      <c r="AC467" s="627"/>
      <c r="AD467" s="584"/>
      <c r="AE467" s="624"/>
      <c r="AF467" s="627"/>
      <c r="AG467" s="626"/>
      <c r="AH467" s="624"/>
      <c r="AI467" s="621"/>
    </row>
    <row r="468" spans="1:35" ht="15" customHeight="1" x14ac:dyDescent="0.25">
      <c r="A468" s="621"/>
      <c r="B468" s="622"/>
      <c r="C468" s="622"/>
      <c r="D468" s="621"/>
      <c r="E468" s="623"/>
      <c r="F468" s="622"/>
      <c r="G468" s="621"/>
      <c r="H468" s="621"/>
      <c r="I468" s="621"/>
      <c r="J468" s="621"/>
      <c r="K468" s="621"/>
      <c r="L468" s="621"/>
      <c r="M468" s="622"/>
      <c r="N468" s="624"/>
      <c r="O468" s="624"/>
      <c r="P468" s="624"/>
      <c r="Q468" s="625"/>
      <c r="R468" s="624"/>
      <c r="S468" s="621"/>
      <c r="T468" s="621"/>
      <c r="U468" s="621"/>
      <c r="V468" s="621"/>
      <c r="W468" s="621"/>
      <c r="X468" s="621"/>
      <c r="Y468" s="626"/>
      <c r="Z468" s="621"/>
      <c r="AA468" s="621"/>
      <c r="AB468" s="624"/>
      <c r="AC468" s="627"/>
      <c r="AD468" s="584"/>
      <c r="AE468" s="624"/>
      <c r="AF468" s="627"/>
      <c r="AG468" s="626"/>
      <c r="AH468" s="624"/>
      <c r="AI468" s="621"/>
    </row>
    <row r="469" spans="1:35" ht="15" customHeight="1" x14ac:dyDescent="0.25">
      <c r="A469" s="621"/>
      <c r="B469" s="622"/>
      <c r="C469" s="622"/>
      <c r="D469" s="621"/>
      <c r="E469" s="623"/>
      <c r="F469" s="622"/>
      <c r="G469" s="621"/>
      <c r="H469" s="621"/>
      <c r="I469" s="621"/>
      <c r="J469" s="621"/>
      <c r="K469" s="621"/>
      <c r="L469" s="621"/>
      <c r="M469" s="622"/>
      <c r="N469" s="624"/>
      <c r="O469" s="624"/>
      <c r="P469" s="624"/>
      <c r="Q469" s="625"/>
      <c r="R469" s="624"/>
      <c r="S469" s="621"/>
      <c r="T469" s="621"/>
      <c r="U469" s="621"/>
      <c r="V469" s="621"/>
      <c r="W469" s="621"/>
      <c r="X469" s="621"/>
      <c r="Y469" s="626"/>
      <c r="Z469" s="621"/>
      <c r="AA469" s="621"/>
      <c r="AB469" s="624"/>
      <c r="AC469" s="627"/>
      <c r="AD469" s="584"/>
      <c r="AE469" s="624"/>
      <c r="AF469" s="627"/>
      <c r="AG469" s="626"/>
      <c r="AH469" s="624"/>
      <c r="AI469" s="621"/>
    </row>
    <row r="470" spans="1:35" ht="15" customHeight="1" x14ac:dyDescent="0.25">
      <c r="A470" s="621"/>
      <c r="B470" s="622"/>
      <c r="C470" s="622"/>
      <c r="D470" s="621"/>
      <c r="E470" s="623"/>
      <c r="F470" s="622"/>
      <c r="G470" s="621"/>
      <c r="H470" s="621"/>
      <c r="I470" s="621"/>
      <c r="J470" s="621"/>
      <c r="K470" s="621"/>
      <c r="L470" s="621"/>
      <c r="M470" s="622"/>
      <c r="N470" s="624"/>
      <c r="O470" s="624"/>
      <c r="P470" s="624"/>
      <c r="Q470" s="625"/>
      <c r="R470" s="624"/>
      <c r="S470" s="621"/>
      <c r="T470" s="621"/>
      <c r="U470" s="621"/>
      <c r="V470" s="621"/>
      <c r="W470" s="621"/>
      <c r="X470" s="621"/>
      <c r="Y470" s="626"/>
      <c r="Z470" s="621"/>
      <c r="AA470" s="621"/>
      <c r="AB470" s="624"/>
      <c r="AC470" s="627"/>
      <c r="AD470" s="584"/>
      <c r="AE470" s="624"/>
      <c r="AF470" s="627"/>
      <c r="AG470" s="626"/>
      <c r="AH470" s="624"/>
      <c r="AI470" s="621"/>
    </row>
    <row r="471" spans="1:35" ht="15" customHeight="1" x14ac:dyDescent="0.25">
      <c r="A471" s="621"/>
      <c r="B471" s="622"/>
      <c r="C471" s="622"/>
      <c r="D471" s="621"/>
      <c r="E471" s="623"/>
      <c r="F471" s="622"/>
      <c r="G471" s="621"/>
      <c r="H471" s="621"/>
      <c r="I471" s="621"/>
      <c r="J471" s="621"/>
      <c r="K471" s="621"/>
      <c r="L471" s="621"/>
      <c r="M471" s="622"/>
      <c r="N471" s="624"/>
      <c r="O471" s="624"/>
      <c r="P471" s="624"/>
      <c r="Q471" s="625"/>
      <c r="R471" s="624"/>
      <c r="S471" s="621"/>
      <c r="T471" s="621"/>
      <c r="U471" s="621"/>
      <c r="V471" s="621"/>
      <c r="W471" s="621"/>
      <c r="X471" s="621"/>
      <c r="Y471" s="626"/>
      <c r="Z471" s="621"/>
      <c r="AA471" s="621"/>
      <c r="AB471" s="624"/>
      <c r="AC471" s="627"/>
      <c r="AD471" s="584"/>
      <c r="AE471" s="624"/>
      <c r="AF471" s="627"/>
      <c r="AG471" s="626"/>
      <c r="AH471" s="624"/>
      <c r="AI471" s="621"/>
    </row>
    <row r="472" spans="1:35" ht="15" customHeight="1" x14ac:dyDescent="0.25">
      <c r="A472" s="621"/>
      <c r="B472" s="622"/>
      <c r="C472" s="622"/>
      <c r="D472" s="621"/>
      <c r="E472" s="623"/>
      <c r="F472" s="622"/>
      <c r="G472" s="621"/>
      <c r="H472" s="621"/>
      <c r="I472" s="621"/>
      <c r="J472" s="621"/>
      <c r="K472" s="621"/>
      <c r="L472" s="621"/>
      <c r="M472" s="622"/>
      <c r="N472" s="624"/>
      <c r="O472" s="624"/>
      <c r="P472" s="624"/>
      <c r="Q472" s="625"/>
      <c r="R472" s="624"/>
      <c r="S472" s="621"/>
      <c r="T472" s="621"/>
      <c r="U472" s="621"/>
      <c r="V472" s="621"/>
      <c r="W472" s="621"/>
      <c r="X472" s="621"/>
      <c r="Y472" s="626"/>
      <c r="Z472" s="621"/>
      <c r="AA472" s="621"/>
      <c r="AB472" s="624"/>
      <c r="AC472" s="627"/>
      <c r="AD472" s="584"/>
      <c r="AE472" s="624"/>
      <c r="AF472" s="627"/>
      <c r="AG472" s="626"/>
      <c r="AH472" s="624"/>
      <c r="AI472" s="621"/>
    </row>
    <row r="473" spans="1:35" ht="15" customHeight="1" x14ac:dyDescent="0.25">
      <c r="A473" s="621"/>
      <c r="B473" s="622"/>
      <c r="C473" s="622"/>
      <c r="D473" s="621"/>
      <c r="E473" s="623"/>
      <c r="F473" s="622"/>
      <c r="G473" s="621"/>
      <c r="H473" s="621"/>
      <c r="I473" s="621"/>
      <c r="J473" s="621"/>
      <c r="K473" s="621"/>
      <c r="L473" s="621"/>
      <c r="M473" s="622"/>
      <c r="N473" s="624"/>
      <c r="O473" s="624"/>
      <c r="P473" s="624"/>
      <c r="Q473" s="625"/>
      <c r="R473" s="624"/>
      <c r="S473" s="621"/>
      <c r="T473" s="621"/>
      <c r="U473" s="621"/>
      <c r="V473" s="621"/>
      <c r="W473" s="621"/>
      <c r="X473" s="621"/>
      <c r="Y473" s="626"/>
      <c r="Z473" s="621"/>
      <c r="AA473" s="621"/>
      <c r="AB473" s="624"/>
      <c r="AC473" s="627"/>
      <c r="AD473" s="584"/>
      <c r="AE473" s="624"/>
      <c r="AF473" s="627"/>
      <c r="AG473" s="626"/>
      <c r="AH473" s="624"/>
      <c r="AI473" s="621"/>
    </row>
    <row r="474" spans="1:35" ht="15" customHeight="1" x14ac:dyDescent="0.25">
      <c r="A474" s="621"/>
      <c r="B474" s="622"/>
      <c r="C474" s="622"/>
      <c r="D474" s="621"/>
      <c r="E474" s="623"/>
      <c r="F474" s="622"/>
      <c r="G474" s="621"/>
      <c r="H474" s="621"/>
      <c r="I474" s="621"/>
      <c r="J474" s="621"/>
      <c r="K474" s="621"/>
      <c r="L474" s="621"/>
      <c r="M474" s="622"/>
      <c r="N474" s="624"/>
      <c r="O474" s="624"/>
      <c r="P474" s="624"/>
      <c r="Q474" s="625"/>
      <c r="R474" s="624"/>
      <c r="S474" s="621"/>
      <c r="T474" s="621"/>
      <c r="U474" s="621"/>
      <c r="V474" s="621"/>
      <c r="W474" s="621"/>
      <c r="X474" s="621"/>
      <c r="Y474" s="626"/>
      <c r="Z474" s="621"/>
      <c r="AA474" s="621"/>
      <c r="AB474" s="624"/>
      <c r="AC474" s="627"/>
      <c r="AD474" s="584"/>
      <c r="AE474" s="624"/>
      <c r="AF474" s="627"/>
      <c r="AG474" s="626"/>
      <c r="AH474" s="624"/>
      <c r="AI474" s="621"/>
    </row>
    <row r="475" spans="1:35" ht="15" customHeight="1" x14ac:dyDescent="0.25">
      <c r="A475" s="621"/>
      <c r="B475" s="622"/>
      <c r="C475" s="622"/>
      <c r="D475" s="621"/>
      <c r="E475" s="623"/>
      <c r="F475" s="622"/>
      <c r="G475" s="621"/>
      <c r="H475" s="621"/>
      <c r="I475" s="621"/>
      <c r="J475" s="621"/>
      <c r="K475" s="621"/>
      <c r="L475" s="621"/>
      <c r="M475" s="622"/>
      <c r="N475" s="624"/>
      <c r="O475" s="624"/>
      <c r="P475" s="624"/>
      <c r="Q475" s="625"/>
      <c r="R475" s="624"/>
      <c r="S475" s="621"/>
      <c r="T475" s="621"/>
      <c r="U475" s="621"/>
      <c r="V475" s="621"/>
      <c r="W475" s="621"/>
      <c r="X475" s="621"/>
      <c r="Y475" s="626"/>
      <c r="Z475" s="621"/>
      <c r="AA475" s="621"/>
      <c r="AB475" s="624"/>
      <c r="AC475" s="627"/>
      <c r="AD475" s="584"/>
      <c r="AE475" s="624"/>
      <c r="AF475" s="627"/>
      <c r="AG475" s="626"/>
      <c r="AH475" s="624"/>
      <c r="AI475" s="621"/>
    </row>
    <row r="476" spans="1:35" ht="15" customHeight="1" x14ac:dyDescent="0.25">
      <c r="A476" s="621"/>
      <c r="B476" s="622"/>
      <c r="C476" s="622"/>
      <c r="D476" s="621"/>
      <c r="E476" s="623"/>
      <c r="F476" s="622"/>
      <c r="G476" s="621"/>
      <c r="H476" s="621"/>
      <c r="I476" s="621"/>
      <c r="J476" s="621"/>
      <c r="K476" s="621"/>
      <c r="L476" s="621"/>
      <c r="M476" s="622"/>
      <c r="N476" s="624"/>
      <c r="O476" s="624"/>
      <c r="P476" s="624"/>
      <c r="Q476" s="625"/>
      <c r="R476" s="624"/>
      <c r="S476" s="621"/>
      <c r="T476" s="621"/>
      <c r="U476" s="621"/>
      <c r="V476" s="621"/>
      <c r="W476" s="621"/>
      <c r="X476" s="621"/>
      <c r="Y476" s="626"/>
      <c r="Z476" s="621"/>
      <c r="AA476" s="621"/>
      <c r="AB476" s="624"/>
      <c r="AC476" s="627"/>
      <c r="AD476" s="584"/>
      <c r="AE476" s="624"/>
      <c r="AF476" s="627"/>
      <c r="AG476" s="626"/>
      <c r="AH476" s="624"/>
      <c r="AI476" s="621"/>
    </row>
    <row r="477" spans="1:35" ht="15" customHeight="1" x14ac:dyDescent="0.25">
      <c r="A477" s="621"/>
      <c r="B477" s="622"/>
      <c r="C477" s="622"/>
      <c r="D477" s="621"/>
      <c r="E477" s="623"/>
      <c r="F477" s="622"/>
      <c r="G477" s="621"/>
      <c r="H477" s="621"/>
      <c r="I477" s="621"/>
      <c r="J477" s="621"/>
      <c r="K477" s="621"/>
      <c r="L477" s="621"/>
      <c r="M477" s="622"/>
      <c r="N477" s="624"/>
      <c r="O477" s="624"/>
      <c r="P477" s="624"/>
      <c r="Q477" s="625"/>
      <c r="R477" s="624"/>
      <c r="S477" s="621"/>
      <c r="T477" s="621"/>
      <c r="U477" s="621"/>
      <c r="V477" s="621"/>
      <c r="W477" s="621"/>
      <c r="X477" s="621"/>
      <c r="Y477" s="626"/>
      <c r="Z477" s="621"/>
      <c r="AA477" s="621"/>
      <c r="AB477" s="624"/>
      <c r="AC477" s="627"/>
      <c r="AD477" s="584"/>
      <c r="AE477" s="624"/>
      <c r="AF477" s="627"/>
      <c r="AG477" s="626"/>
      <c r="AH477" s="624"/>
      <c r="AI477" s="621"/>
    </row>
    <row r="478" spans="1:35" ht="15" customHeight="1" x14ac:dyDescent="0.25">
      <c r="A478" s="621"/>
      <c r="B478" s="622"/>
      <c r="C478" s="622"/>
      <c r="D478" s="621"/>
      <c r="E478" s="623"/>
      <c r="F478" s="622"/>
      <c r="G478" s="621"/>
      <c r="H478" s="621"/>
      <c r="I478" s="621"/>
      <c r="J478" s="621"/>
      <c r="K478" s="621"/>
      <c r="L478" s="621"/>
      <c r="M478" s="622"/>
      <c r="N478" s="624"/>
      <c r="O478" s="624"/>
      <c r="P478" s="624"/>
      <c r="Q478" s="625"/>
      <c r="R478" s="624"/>
      <c r="S478" s="621"/>
      <c r="T478" s="621"/>
      <c r="U478" s="621"/>
      <c r="V478" s="621"/>
      <c r="W478" s="621"/>
      <c r="X478" s="621"/>
      <c r="Y478" s="626"/>
      <c r="Z478" s="621"/>
      <c r="AA478" s="621"/>
      <c r="AB478" s="624"/>
      <c r="AC478" s="627"/>
      <c r="AD478" s="584"/>
      <c r="AE478" s="624"/>
      <c r="AF478" s="627"/>
      <c r="AG478" s="626"/>
      <c r="AH478" s="624"/>
      <c r="AI478" s="621"/>
    </row>
    <row r="479" spans="1:35" ht="15" customHeight="1" x14ac:dyDescent="0.25">
      <c r="A479" s="621"/>
      <c r="B479" s="622"/>
      <c r="C479" s="622"/>
      <c r="D479" s="621"/>
      <c r="E479" s="623"/>
      <c r="F479" s="622"/>
      <c r="G479" s="621"/>
      <c r="H479" s="621"/>
      <c r="I479" s="621"/>
      <c r="J479" s="621"/>
      <c r="K479" s="621"/>
      <c r="L479" s="621"/>
      <c r="M479" s="622"/>
      <c r="N479" s="624"/>
      <c r="O479" s="624"/>
      <c r="P479" s="624"/>
      <c r="Q479" s="625"/>
      <c r="R479" s="624"/>
      <c r="S479" s="621"/>
      <c r="T479" s="621"/>
      <c r="U479" s="621"/>
      <c r="V479" s="621"/>
      <c r="W479" s="621"/>
      <c r="X479" s="621"/>
      <c r="Y479" s="626"/>
      <c r="Z479" s="621"/>
      <c r="AA479" s="621"/>
      <c r="AB479" s="624"/>
      <c r="AC479" s="627"/>
      <c r="AD479" s="584"/>
      <c r="AE479" s="624"/>
      <c r="AF479" s="627"/>
      <c r="AG479" s="626"/>
      <c r="AH479" s="624"/>
      <c r="AI479" s="621"/>
    </row>
    <row r="480" spans="1:35" ht="15" customHeight="1" x14ac:dyDescent="0.25">
      <c r="A480" s="621"/>
      <c r="B480" s="622"/>
      <c r="C480" s="622"/>
      <c r="D480" s="621"/>
      <c r="E480" s="623"/>
      <c r="F480" s="622"/>
      <c r="G480" s="621"/>
      <c r="H480" s="621"/>
      <c r="I480" s="621"/>
      <c r="J480" s="621"/>
      <c r="K480" s="621"/>
      <c r="L480" s="621"/>
      <c r="M480" s="622"/>
      <c r="N480" s="624"/>
      <c r="O480" s="624"/>
      <c r="P480" s="624"/>
      <c r="Q480" s="625"/>
      <c r="R480" s="624"/>
      <c r="S480" s="621"/>
      <c r="T480" s="621"/>
      <c r="U480" s="621"/>
      <c r="V480" s="621"/>
      <c r="W480" s="621"/>
      <c r="X480" s="621"/>
      <c r="Y480" s="626"/>
      <c r="Z480" s="621"/>
      <c r="AA480" s="621"/>
      <c r="AB480" s="624"/>
      <c r="AC480" s="627"/>
      <c r="AD480" s="584"/>
      <c r="AE480" s="624"/>
      <c r="AF480" s="627"/>
      <c r="AG480" s="626"/>
      <c r="AH480" s="624"/>
      <c r="AI480" s="621"/>
    </row>
    <row r="481" spans="1:35" ht="15" customHeight="1" x14ac:dyDescent="0.25">
      <c r="A481" s="621"/>
      <c r="B481" s="622"/>
      <c r="C481" s="622"/>
      <c r="D481" s="621"/>
      <c r="E481" s="623"/>
      <c r="F481" s="622"/>
      <c r="G481" s="621"/>
      <c r="H481" s="621"/>
      <c r="I481" s="621"/>
      <c r="J481" s="621"/>
      <c r="K481" s="621"/>
      <c r="L481" s="621"/>
      <c r="M481" s="622"/>
      <c r="N481" s="624"/>
      <c r="O481" s="624"/>
      <c r="P481" s="624"/>
      <c r="Q481" s="625"/>
      <c r="R481" s="624"/>
      <c r="S481" s="621"/>
      <c r="T481" s="621"/>
      <c r="U481" s="621"/>
      <c r="V481" s="621"/>
      <c r="W481" s="621"/>
      <c r="X481" s="621"/>
      <c r="Y481" s="626"/>
      <c r="Z481" s="621"/>
      <c r="AA481" s="621"/>
      <c r="AB481" s="624"/>
      <c r="AC481" s="627"/>
      <c r="AD481" s="584"/>
      <c r="AE481" s="624"/>
      <c r="AF481" s="627"/>
      <c r="AG481" s="626"/>
      <c r="AH481" s="624"/>
      <c r="AI481" s="621"/>
    </row>
    <row r="482" spans="1:35" ht="15" customHeight="1" x14ac:dyDescent="0.25">
      <c r="A482" s="621"/>
      <c r="B482" s="622"/>
      <c r="C482" s="622"/>
      <c r="D482" s="621"/>
      <c r="E482" s="623"/>
      <c r="F482" s="622"/>
      <c r="G482" s="621"/>
      <c r="H482" s="621"/>
      <c r="I482" s="621"/>
      <c r="J482" s="621"/>
      <c r="K482" s="621"/>
      <c r="L482" s="621"/>
      <c r="M482" s="622"/>
      <c r="N482" s="624"/>
      <c r="O482" s="624"/>
      <c r="P482" s="624"/>
      <c r="Q482" s="625"/>
      <c r="R482" s="624"/>
      <c r="S482" s="621"/>
      <c r="T482" s="621"/>
      <c r="U482" s="621"/>
      <c r="V482" s="621"/>
      <c r="W482" s="621"/>
      <c r="X482" s="621"/>
      <c r="Y482" s="626"/>
      <c r="Z482" s="621"/>
      <c r="AA482" s="621"/>
      <c r="AB482" s="624"/>
      <c r="AC482" s="627"/>
      <c r="AD482" s="584"/>
      <c r="AE482" s="624"/>
      <c r="AF482" s="627"/>
      <c r="AG482" s="626"/>
      <c r="AH482" s="624"/>
      <c r="AI482" s="621"/>
    </row>
    <row r="483" spans="1:35" ht="15" customHeight="1" x14ac:dyDescent="0.25">
      <c r="A483" s="621"/>
      <c r="B483" s="622"/>
      <c r="C483" s="622"/>
      <c r="D483" s="621"/>
      <c r="E483" s="623"/>
      <c r="F483" s="622"/>
      <c r="G483" s="621"/>
      <c r="H483" s="621"/>
      <c r="I483" s="621"/>
      <c r="J483" s="621"/>
      <c r="K483" s="621"/>
      <c r="L483" s="621"/>
      <c r="M483" s="622"/>
      <c r="N483" s="624"/>
      <c r="O483" s="624"/>
      <c r="P483" s="624"/>
      <c r="Q483" s="625"/>
      <c r="R483" s="624"/>
      <c r="S483" s="621"/>
      <c r="T483" s="621"/>
      <c r="U483" s="621"/>
      <c r="V483" s="621"/>
      <c r="W483" s="621"/>
      <c r="X483" s="621"/>
      <c r="Y483" s="626"/>
      <c r="Z483" s="621"/>
      <c r="AA483" s="621"/>
      <c r="AB483" s="624"/>
      <c r="AC483" s="627"/>
      <c r="AD483" s="584"/>
      <c r="AE483" s="624"/>
      <c r="AF483" s="627"/>
      <c r="AG483" s="626"/>
      <c r="AH483" s="624"/>
      <c r="AI483" s="621"/>
    </row>
    <row r="484" spans="1:35" ht="15" customHeight="1" x14ac:dyDescent="0.25">
      <c r="A484" s="621"/>
      <c r="B484" s="622"/>
      <c r="C484" s="622"/>
      <c r="D484" s="621"/>
      <c r="E484" s="623"/>
      <c r="F484" s="622"/>
      <c r="G484" s="621"/>
      <c r="H484" s="621"/>
      <c r="I484" s="621"/>
      <c r="J484" s="621"/>
      <c r="K484" s="621"/>
      <c r="L484" s="621"/>
      <c r="M484" s="622"/>
      <c r="N484" s="624"/>
      <c r="O484" s="624"/>
      <c r="P484" s="624"/>
      <c r="Q484" s="625"/>
      <c r="R484" s="624"/>
      <c r="S484" s="621"/>
      <c r="T484" s="621"/>
      <c r="U484" s="621"/>
      <c r="V484" s="621"/>
      <c r="W484" s="621"/>
      <c r="X484" s="621"/>
      <c r="Y484" s="626"/>
      <c r="Z484" s="621"/>
      <c r="AA484" s="621"/>
      <c r="AB484" s="624"/>
      <c r="AC484" s="627"/>
      <c r="AD484" s="584"/>
      <c r="AE484" s="624"/>
      <c r="AF484" s="627"/>
      <c r="AG484" s="626"/>
      <c r="AH484" s="624"/>
      <c r="AI484" s="621"/>
    </row>
    <row r="485" spans="1:35" ht="15" customHeight="1" x14ac:dyDescent="0.25">
      <c r="A485" s="621"/>
      <c r="B485" s="622"/>
      <c r="C485" s="622"/>
      <c r="D485" s="621"/>
      <c r="E485" s="623"/>
      <c r="F485" s="622"/>
      <c r="G485" s="621"/>
      <c r="H485" s="621"/>
      <c r="I485" s="621"/>
      <c r="J485" s="621"/>
      <c r="K485" s="621"/>
      <c r="L485" s="621"/>
      <c r="M485" s="622"/>
      <c r="N485" s="624"/>
      <c r="O485" s="624"/>
      <c r="P485" s="624"/>
      <c r="Q485" s="625"/>
      <c r="R485" s="624"/>
      <c r="S485" s="621"/>
      <c r="T485" s="621"/>
      <c r="U485" s="621"/>
      <c r="V485" s="621"/>
      <c r="W485" s="621"/>
      <c r="X485" s="621"/>
      <c r="Y485" s="626"/>
      <c r="Z485" s="621"/>
      <c r="AA485" s="621"/>
      <c r="AB485" s="624"/>
      <c r="AC485" s="627"/>
      <c r="AD485" s="584"/>
      <c r="AE485" s="624"/>
      <c r="AF485" s="627"/>
      <c r="AG485" s="626"/>
      <c r="AH485" s="624"/>
      <c r="AI485" s="621"/>
    </row>
    <row r="486" spans="1:35" ht="15" customHeight="1" x14ac:dyDescent="0.25">
      <c r="A486" s="621"/>
      <c r="B486" s="622"/>
      <c r="C486" s="622"/>
      <c r="D486" s="621"/>
      <c r="E486" s="623"/>
      <c r="F486" s="622"/>
      <c r="G486" s="621"/>
      <c r="H486" s="621"/>
      <c r="I486" s="621"/>
      <c r="J486" s="621"/>
      <c r="K486" s="621"/>
      <c r="L486" s="621"/>
      <c r="M486" s="622"/>
      <c r="N486" s="624"/>
      <c r="O486" s="624"/>
      <c r="P486" s="624"/>
      <c r="Q486" s="625"/>
      <c r="R486" s="624"/>
      <c r="S486" s="621"/>
      <c r="T486" s="621"/>
      <c r="U486" s="621"/>
      <c r="V486" s="621"/>
      <c r="W486" s="621"/>
      <c r="X486" s="621"/>
      <c r="Y486" s="626"/>
      <c r="Z486" s="621"/>
      <c r="AA486" s="621"/>
      <c r="AB486" s="624"/>
      <c r="AC486" s="627"/>
      <c r="AD486" s="584"/>
      <c r="AE486" s="624"/>
      <c r="AF486" s="627"/>
      <c r="AG486" s="626"/>
      <c r="AH486" s="624"/>
      <c r="AI486" s="621"/>
    </row>
    <row r="487" spans="1:35" ht="15" customHeight="1" x14ac:dyDescent="0.25">
      <c r="A487" s="621"/>
      <c r="B487" s="622"/>
      <c r="C487" s="622"/>
      <c r="D487" s="621"/>
      <c r="E487" s="623"/>
      <c r="F487" s="622"/>
      <c r="G487" s="621"/>
      <c r="H487" s="621"/>
      <c r="I487" s="621"/>
      <c r="J487" s="621"/>
      <c r="K487" s="621"/>
      <c r="L487" s="621"/>
      <c r="M487" s="622"/>
      <c r="N487" s="624"/>
      <c r="O487" s="624"/>
      <c r="P487" s="624"/>
      <c r="Q487" s="625"/>
      <c r="R487" s="624"/>
      <c r="S487" s="621"/>
      <c r="T487" s="621"/>
      <c r="U487" s="621"/>
      <c r="V487" s="621"/>
      <c r="W487" s="621"/>
      <c r="X487" s="621"/>
      <c r="Y487" s="626"/>
      <c r="Z487" s="621"/>
      <c r="AA487" s="621"/>
      <c r="AB487" s="624"/>
      <c r="AC487" s="627"/>
      <c r="AD487" s="584"/>
      <c r="AE487" s="624"/>
      <c r="AF487" s="627"/>
      <c r="AG487" s="626"/>
      <c r="AH487" s="624"/>
      <c r="AI487" s="621"/>
    </row>
    <row r="488" spans="1:35" ht="15" customHeight="1" x14ac:dyDescent="0.25">
      <c r="A488" s="621"/>
      <c r="B488" s="622"/>
      <c r="C488" s="622"/>
      <c r="D488" s="621"/>
      <c r="E488" s="623"/>
      <c r="F488" s="622"/>
      <c r="G488" s="621"/>
      <c r="H488" s="621"/>
      <c r="I488" s="621"/>
      <c r="J488" s="621"/>
      <c r="K488" s="621"/>
      <c r="L488" s="621"/>
      <c r="M488" s="622"/>
      <c r="N488" s="624"/>
      <c r="O488" s="624"/>
      <c r="P488" s="624"/>
      <c r="Q488" s="625"/>
      <c r="R488" s="624"/>
      <c r="S488" s="621"/>
      <c r="T488" s="621"/>
      <c r="U488" s="621"/>
      <c r="V488" s="621"/>
      <c r="W488" s="621"/>
      <c r="X488" s="621"/>
      <c r="Y488" s="626"/>
      <c r="Z488" s="621"/>
      <c r="AA488" s="621"/>
      <c r="AB488" s="624"/>
      <c r="AC488" s="627"/>
      <c r="AD488" s="584"/>
      <c r="AE488" s="624"/>
      <c r="AF488" s="627"/>
      <c r="AG488" s="626"/>
      <c r="AH488" s="624"/>
      <c r="AI488" s="621"/>
    </row>
    <row r="489" spans="1:35" ht="15" customHeight="1" x14ac:dyDescent="0.25">
      <c r="A489" s="621"/>
      <c r="B489" s="622"/>
      <c r="C489" s="622"/>
      <c r="D489" s="621"/>
      <c r="E489" s="623"/>
      <c r="F489" s="622"/>
      <c r="G489" s="621"/>
      <c r="H489" s="621"/>
      <c r="I489" s="621"/>
      <c r="J489" s="621"/>
      <c r="K489" s="621"/>
      <c r="L489" s="621"/>
      <c r="M489" s="622"/>
      <c r="N489" s="624"/>
      <c r="O489" s="624"/>
      <c r="P489" s="624"/>
      <c r="Q489" s="625"/>
      <c r="R489" s="624"/>
      <c r="S489" s="621"/>
      <c r="T489" s="621"/>
      <c r="U489" s="621"/>
      <c r="V489" s="621"/>
      <c r="W489" s="621"/>
      <c r="X489" s="621"/>
      <c r="Y489" s="626"/>
      <c r="Z489" s="621"/>
      <c r="AA489" s="621"/>
      <c r="AB489" s="624"/>
      <c r="AC489" s="627"/>
      <c r="AD489" s="584"/>
      <c r="AE489" s="624"/>
      <c r="AF489" s="627"/>
      <c r="AG489" s="626"/>
      <c r="AH489" s="624"/>
      <c r="AI489" s="621"/>
    </row>
    <row r="490" spans="1:35" ht="15" customHeight="1" x14ac:dyDescent="0.25">
      <c r="A490" s="621"/>
      <c r="B490" s="622"/>
      <c r="C490" s="622"/>
      <c r="D490" s="621"/>
      <c r="E490" s="623"/>
      <c r="F490" s="622"/>
      <c r="G490" s="621"/>
      <c r="H490" s="621"/>
      <c r="I490" s="621"/>
      <c r="J490" s="621"/>
      <c r="K490" s="621"/>
      <c r="L490" s="621"/>
      <c r="M490" s="622"/>
      <c r="N490" s="624"/>
      <c r="O490" s="624"/>
      <c r="P490" s="624"/>
      <c r="Q490" s="625"/>
      <c r="R490" s="624"/>
      <c r="S490" s="621"/>
      <c r="T490" s="621"/>
      <c r="U490" s="621"/>
      <c r="V490" s="621"/>
      <c r="W490" s="621"/>
      <c r="X490" s="621"/>
      <c r="Y490" s="626"/>
      <c r="Z490" s="621"/>
      <c r="AA490" s="621"/>
      <c r="AB490" s="624"/>
      <c r="AC490" s="627"/>
      <c r="AD490" s="584"/>
      <c r="AE490" s="624"/>
      <c r="AF490" s="627"/>
      <c r="AG490" s="626"/>
      <c r="AH490" s="624"/>
      <c r="AI490" s="621"/>
    </row>
    <row r="491" spans="1:35" ht="15" customHeight="1" x14ac:dyDescent="0.25">
      <c r="A491" s="621"/>
      <c r="B491" s="622"/>
      <c r="C491" s="622"/>
      <c r="D491" s="621"/>
      <c r="E491" s="623"/>
      <c r="F491" s="622"/>
      <c r="G491" s="621"/>
      <c r="H491" s="621"/>
      <c r="I491" s="621"/>
      <c r="J491" s="621"/>
      <c r="K491" s="621"/>
      <c r="L491" s="621"/>
      <c r="M491" s="622"/>
      <c r="N491" s="624"/>
      <c r="O491" s="624"/>
      <c r="P491" s="624"/>
      <c r="Q491" s="625"/>
      <c r="R491" s="624"/>
      <c r="S491" s="621"/>
      <c r="T491" s="621"/>
      <c r="U491" s="621"/>
      <c r="V491" s="621"/>
      <c r="W491" s="621"/>
      <c r="X491" s="621"/>
      <c r="Y491" s="626"/>
      <c r="Z491" s="621"/>
      <c r="AA491" s="621"/>
      <c r="AB491" s="624"/>
      <c r="AC491" s="627"/>
      <c r="AD491" s="584"/>
      <c r="AE491" s="624"/>
      <c r="AF491" s="627"/>
      <c r="AG491" s="626"/>
      <c r="AH491" s="624"/>
      <c r="AI491" s="621"/>
    </row>
    <row r="492" spans="1:35" ht="15" customHeight="1" x14ac:dyDescent="0.25">
      <c r="A492" s="621"/>
      <c r="B492" s="622"/>
      <c r="C492" s="622"/>
      <c r="D492" s="621"/>
      <c r="E492" s="623"/>
      <c r="F492" s="622"/>
      <c r="G492" s="621"/>
      <c r="H492" s="621"/>
      <c r="I492" s="621"/>
      <c r="J492" s="621"/>
      <c r="K492" s="621"/>
      <c r="L492" s="621"/>
      <c r="M492" s="622"/>
      <c r="N492" s="624"/>
      <c r="O492" s="624"/>
      <c r="P492" s="624"/>
      <c r="Q492" s="625"/>
      <c r="R492" s="624"/>
      <c r="S492" s="621"/>
      <c r="T492" s="621"/>
      <c r="U492" s="621"/>
      <c r="V492" s="621"/>
      <c r="W492" s="621"/>
      <c r="X492" s="621"/>
      <c r="Y492" s="626"/>
      <c r="Z492" s="621"/>
      <c r="AA492" s="621"/>
      <c r="AB492" s="624"/>
      <c r="AC492" s="627"/>
      <c r="AD492" s="584"/>
      <c r="AE492" s="624"/>
      <c r="AF492" s="627"/>
      <c r="AG492" s="626"/>
      <c r="AH492" s="624"/>
      <c r="AI492" s="621"/>
    </row>
    <row r="493" spans="1:35" ht="15" customHeight="1" x14ac:dyDescent="0.25">
      <c r="A493" s="621"/>
      <c r="B493" s="622"/>
      <c r="C493" s="622"/>
      <c r="D493" s="621"/>
      <c r="E493" s="623"/>
      <c r="F493" s="622"/>
      <c r="G493" s="621"/>
      <c r="H493" s="621"/>
      <c r="I493" s="621"/>
      <c r="J493" s="621"/>
      <c r="K493" s="621"/>
      <c r="L493" s="621"/>
      <c r="M493" s="622"/>
      <c r="N493" s="624"/>
      <c r="O493" s="624"/>
      <c r="P493" s="624"/>
      <c r="Q493" s="625"/>
      <c r="R493" s="624"/>
      <c r="S493" s="621"/>
      <c r="T493" s="621"/>
      <c r="U493" s="621"/>
      <c r="V493" s="621"/>
      <c r="W493" s="621"/>
      <c r="X493" s="621"/>
      <c r="Y493" s="626"/>
      <c r="Z493" s="621"/>
      <c r="AA493" s="621"/>
      <c r="AB493" s="624"/>
      <c r="AC493" s="627"/>
      <c r="AD493" s="584"/>
      <c r="AE493" s="624"/>
      <c r="AF493" s="627"/>
      <c r="AG493" s="626"/>
      <c r="AH493" s="624"/>
      <c r="AI493" s="621"/>
    </row>
    <row r="494" spans="1:35" ht="15" customHeight="1" x14ac:dyDescent="0.25">
      <c r="A494" s="621"/>
      <c r="B494" s="622"/>
      <c r="C494" s="622"/>
      <c r="D494" s="621"/>
      <c r="E494" s="623"/>
      <c r="F494" s="622"/>
      <c r="G494" s="621"/>
      <c r="H494" s="621"/>
      <c r="I494" s="621"/>
      <c r="J494" s="621"/>
      <c r="K494" s="621"/>
      <c r="L494" s="621"/>
      <c r="M494" s="622"/>
      <c r="N494" s="624"/>
      <c r="O494" s="624"/>
      <c r="P494" s="624"/>
      <c r="Q494" s="625"/>
      <c r="R494" s="624"/>
      <c r="S494" s="621"/>
      <c r="T494" s="621"/>
      <c r="U494" s="621"/>
      <c r="V494" s="621"/>
      <c r="W494" s="621"/>
      <c r="X494" s="621"/>
      <c r="Y494" s="626"/>
      <c r="Z494" s="621"/>
      <c r="AA494" s="621"/>
      <c r="AB494" s="624"/>
      <c r="AC494" s="627"/>
      <c r="AD494" s="584"/>
      <c r="AE494" s="624"/>
      <c r="AF494" s="627"/>
      <c r="AG494" s="626"/>
      <c r="AH494" s="624"/>
      <c r="AI494" s="621"/>
    </row>
    <row r="495" spans="1:35" ht="15" customHeight="1" x14ac:dyDescent="0.25">
      <c r="A495" s="621"/>
      <c r="B495" s="622"/>
      <c r="C495" s="622"/>
      <c r="D495" s="621"/>
      <c r="E495" s="623"/>
      <c r="F495" s="622"/>
      <c r="G495" s="621"/>
      <c r="H495" s="621"/>
      <c r="I495" s="621"/>
      <c r="J495" s="621"/>
      <c r="K495" s="621"/>
      <c r="L495" s="621"/>
      <c r="M495" s="622"/>
      <c r="N495" s="624"/>
      <c r="O495" s="624"/>
      <c r="P495" s="624"/>
      <c r="Q495" s="625"/>
      <c r="R495" s="624"/>
      <c r="S495" s="621"/>
      <c r="T495" s="621"/>
      <c r="U495" s="621"/>
      <c r="V495" s="621"/>
      <c r="W495" s="621"/>
      <c r="X495" s="621"/>
      <c r="Y495" s="626"/>
      <c r="Z495" s="621"/>
      <c r="AA495" s="621"/>
      <c r="AB495" s="624"/>
      <c r="AC495" s="627"/>
      <c r="AD495" s="584"/>
      <c r="AE495" s="624"/>
      <c r="AF495" s="627"/>
      <c r="AG495" s="626"/>
      <c r="AH495" s="624"/>
      <c r="AI495" s="621"/>
    </row>
    <row r="496" spans="1:35" ht="15" customHeight="1" x14ac:dyDescent="0.25">
      <c r="A496" s="621"/>
      <c r="B496" s="622"/>
      <c r="C496" s="622"/>
      <c r="D496" s="621"/>
      <c r="E496" s="623"/>
      <c r="F496" s="622"/>
      <c r="G496" s="621"/>
      <c r="H496" s="621"/>
      <c r="I496" s="621"/>
      <c r="J496" s="621"/>
      <c r="K496" s="621"/>
      <c r="L496" s="621"/>
      <c r="M496" s="622"/>
      <c r="N496" s="624"/>
      <c r="O496" s="624"/>
      <c r="P496" s="624"/>
      <c r="Q496" s="625"/>
      <c r="R496" s="624"/>
      <c r="S496" s="621"/>
      <c r="T496" s="621"/>
      <c r="U496" s="621"/>
      <c r="V496" s="621"/>
      <c r="W496" s="621"/>
      <c r="X496" s="621"/>
      <c r="Y496" s="626"/>
      <c r="Z496" s="621"/>
      <c r="AA496" s="621"/>
      <c r="AB496" s="624"/>
      <c r="AC496" s="627"/>
      <c r="AD496" s="584"/>
      <c r="AE496" s="624"/>
      <c r="AF496" s="627"/>
      <c r="AG496" s="626"/>
      <c r="AH496" s="624"/>
      <c r="AI496" s="621"/>
    </row>
    <row r="497" spans="1:35" ht="15" customHeight="1" x14ac:dyDescent="0.25">
      <c r="A497" s="621"/>
      <c r="B497" s="622"/>
      <c r="C497" s="622"/>
      <c r="D497" s="621"/>
      <c r="E497" s="623"/>
      <c r="F497" s="622"/>
      <c r="G497" s="621"/>
      <c r="H497" s="621"/>
      <c r="I497" s="621"/>
      <c r="J497" s="621"/>
      <c r="K497" s="621"/>
      <c r="L497" s="621"/>
      <c r="M497" s="622"/>
      <c r="N497" s="624"/>
      <c r="O497" s="624"/>
      <c r="P497" s="624"/>
      <c r="Q497" s="625"/>
      <c r="R497" s="624"/>
      <c r="S497" s="621"/>
      <c r="T497" s="621"/>
      <c r="U497" s="621"/>
      <c r="V497" s="621"/>
      <c r="W497" s="621"/>
      <c r="X497" s="621"/>
      <c r="Y497" s="626"/>
      <c r="Z497" s="621"/>
      <c r="AA497" s="621"/>
      <c r="AB497" s="624"/>
      <c r="AC497" s="627"/>
      <c r="AD497" s="584"/>
      <c r="AE497" s="624"/>
      <c r="AF497" s="627"/>
      <c r="AG497" s="626"/>
      <c r="AH497" s="624"/>
      <c r="AI497" s="621"/>
    </row>
    <row r="498" spans="1:35" ht="15" customHeight="1" x14ac:dyDescent="0.25">
      <c r="A498" s="621"/>
      <c r="B498" s="622"/>
      <c r="C498" s="622"/>
      <c r="D498" s="621"/>
      <c r="E498" s="623"/>
      <c r="F498" s="622"/>
      <c r="G498" s="621"/>
      <c r="H498" s="621"/>
      <c r="I498" s="621"/>
      <c r="J498" s="621"/>
      <c r="K498" s="621"/>
      <c r="L498" s="621"/>
      <c r="M498" s="622"/>
      <c r="N498" s="624"/>
      <c r="O498" s="624"/>
      <c r="P498" s="624"/>
      <c r="Q498" s="625"/>
      <c r="R498" s="624"/>
      <c r="S498" s="621"/>
      <c r="T498" s="621"/>
      <c r="U498" s="621"/>
      <c r="V498" s="621"/>
      <c r="W498" s="621"/>
      <c r="X498" s="621"/>
      <c r="Y498" s="626"/>
      <c r="Z498" s="621"/>
      <c r="AA498" s="621"/>
      <c r="AB498" s="624"/>
      <c r="AC498" s="627"/>
      <c r="AD498" s="584"/>
      <c r="AE498" s="624"/>
      <c r="AF498" s="627"/>
      <c r="AG498" s="626"/>
      <c r="AH498" s="624"/>
      <c r="AI498" s="621"/>
    </row>
  </sheetData>
  <protectedRanges>
    <protectedRange sqref="A6:H36" name="Rango1"/>
    <protectedRange sqref="S6:AI36" name="Rango2"/>
  </protectedRanges>
  <autoFilter ref="A5:AL36" xr:uid="{00000000-0009-0000-0000-000022000000}"/>
  <mergeCells count="7">
    <mergeCell ref="B2:AG3"/>
    <mergeCell ref="A2:A3"/>
    <mergeCell ref="A37:AI41"/>
    <mergeCell ref="A4:H4"/>
    <mergeCell ref="S4:AA4"/>
    <mergeCell ref="AB4:AH4"/>
    <mergeCell ref="I4:R4"/>
  </mergeCells>
  <dataValidations count="15">
    <dataValidation type="list" allowBlank="1" showInputMessage="1" showErrorMessage="1" sqref="G6:G36" xr:uid="{00000000-0002-0000-2200-000000000000}">
      <formula1>"PROPIA, ARRIENDO, COMODATO, CONVENIO"</formula1>
    </dataValidation>
    <dataValidation type="date" allowBlank="1" showInputMessage="1" showErrorMessage="1" sqref="Y6" xr:uid="{00000000-0002-0000-2200-000008000000}">
      <formula1>45231</formula1>
      <formula2>45432</formula2>
    </dataValidation>
    <dataValidation type="list" allowBlank="1" showInputMessage="1" showErrorMessage="1" sqref="D6:D13" xr:uid="{00000000-0002-0000-2200-00000F000000}">
      <formula1>"CDI, HI, CAE, CIP, CETRA, INTERNADO RAJ, CASAS POSTINSTITUCIONALES, CZ, REGIONAL, UNIDAD DE SERVICIO, CASA ATRAPASUEÑOS"</formula1>
    </dataValidation>
    <dataValidation type="list" allowBlank="1" showInputMessage="1" showErrorMessage="1" sqref="C6:C13" xr:uid="{00000000-0002-0000-2200-000010000000}">
      <formula1>"SRPA, PRIMERA INFANCIA, SEDES ADMINISTRATIVAS,ADOLESCENCIA Y JUVENTUD"</formula1>
    </dataValidation>
    <dataValidation type="list" allowBlank="1" showInputMessage="1" showErrorMessage="1" sqref="W6:X36" xr:uid="{00000000-0002-0000-2200-000011000000}">
      <formula1>"SI, NO, NO APLICA"</formula1>
    </dataValidation>
    <dataValidation type="list" allowBlank="1" showInputMessage="1" showErrorMessage="1" sqref="S6:S36 J6:K36" xr:uid="{00000000-0002-0000-2200-000012000000}">
      <formula1>"SI, NO"</formula1>
    </dataValidation>
    <dataValidation type="list" allowBlank="1" showInputMessage="1" showErrorMessage="1" sqref="C14:C36" xr:uid="{00000000-0002-0000-2200-000016000000}">
      <formula1>"SRPA, PRIMERA INFANCIA, SEDES ADMINISTRATIVAS,ADOLESCENCIA Y JUVENTUD, DIRECCIÓN DE PROTECCIÓN "</formula1>
    </dataValidation>
    <dataValidation type="list" allowBlank="1" showInputMessage="1" showErrorMessage="1" sqref="D14:D36" xr:uid="{00000000-0002-0000-2200-000017000000}">
      <formula1>"CDI, HI, CAE, CIP, CETRA, INTERNADO RAJ, CASAS POSTINSTITUCIONALES, CZ, REGIONAL, UNIDAD DE SERVICIO, CASA ATRAPASUEÑOS, CASA DE LA MADRE Y EL NIÑO, CETI"</formula1>
    </dataValidation>
    <dataValidation type="list" allowBlank="1" showInputMessage="1" showErrorMessage="1" sqref="I6:I36" xr:uid="{00000000-0002-0000-2200-000019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L6:L15 L17:L24 L26:L36" xr:uid="{00000000-0002-0000-2200-00001F000000}">
      <formula1>"ARRIENDO, ADECUACIÓN, NO APLICA"</formula1>
    </dataValidation>
    <dataValidation type="list" allowBlank="1" showInputMessage="1" showErrorMessage="1" sqref="L16 L25" xr:uid="{00000000-0002-0000-2200-000021000000}">
      <formula1>"ARRIENDO, ADECUACIÓN, COMODATO, NO APLICA"</formula1>
    </dataValidation>
    <dataValidation type="list" allowBlank="1" showInputMessage="1" showErrorMessage="1" sqref="Z6:Z36" xr:uid="{00000000-0002-0000-2200-000029000000}">
      <formula1>"FERRETERIA Y TODEROS, REGIONAL (TRASLADO), SEDE NACIONAL, FINDETER, ENTERRITORIO, FONDO PAZ, FONDO COLOMBIA EN PAZ, CV ENTES TERRITORIALES, OPERAADOR , NO REQUIERE, NO PRIORIZADA, TRASLADO DE SEDE"</formula1>
    </dataValidation>
    <dataValidation type="list" allowBlank="1" showInputMessage="1" showErrorMessage="1" sqref="U6:V36" xr:uid="{00000000-0002-0000-2200-00002A000000}">
      <formula1>"OBRA NUEVA, MOBILIARIO, ESTUDIOS Y DISEÑOS, REFORZAMIENTO ESTRUCTURAL, MANTENIMIENTOS BASICOS, MANTENIMIENTOS ESPECIALIZADOS, AMPLIACIÓN, MANTENIMIENTOS ELECTRICOS, NINGUNA"</formula1>
    </dataValidation>
    <dataValidation type="list" allowBlank="1" showInputMessage="1" showErrorMessage="1" sqref="T6:T36" xr:uid="{00000000-0002-0000-2200-00002B000000}">
      <formula1>"BUENA CONDICIÓN, PRIORIZADO, NO PRIORIZADO"</formula1>
    </dataValidation>
    <dataValidation type="list" allowBlank="1" showInputMessage="1" showErrorMessage="1" sqref="M6:M36" xr:uid="{00000000-0002-0000-2200-00002C000000}">
      <formula1>"NO APLICA, BUSQUEDA INMUEBLE, VISITA, MODULACIÓN, PROPUESTA ECONOMICA, CONCEPTO, MESA TECNICA, REMISIÓN SG, RECURSO TRASLADADO, SEDE TRASLADA"</formula1>
    </dataValidation>
  </dataValidations>
  <pageMargins left="0.23622047244094491" right="0.23622047244094491" top="0.74803149606299213" bottom="0.74803149606299213" header="0.31496062992125984" footer="0.31496062992125984"/>
  <pageSetup paperSize="9" scale="15" fitToWidth="0"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16"/>
  <sheetViews>
    <sheetView zoomScale="89" zoomScaleNormal="89" workbookViewId="0">
      <selection activeCell="Q5" sqref="Q5"/>
    </sheetView>
  </sheetViews>
  <sheetFormatPr baseColWidth="10" defaultColWidth="9.140625" defaultRowHeight="15" x14ac:dyDescent="0.25"/>
  <cols>
    <col min="1" max="1" width="13.5703125" customWidth="1"/>
    <col min="10" max="10" width="18.7109375" customWidth="1"/>
    <col min="11" max="11" width="23" customWidth="1"/>
    <col min="12" max="12" width="24.140625" customWidth="1"/>
  </cols>
  <sheetData>
    <row r="1" spans="1:12" x14ac:dyDescent="0.25">
      <c r="A1" s="711" t="s">
        <v>408</v>
      </c>
      <c r="B1" s="713" t="s">
        <v>3295</v>
      </c>
      <c r="C1" s="713"/>
      <c r="D1" s="713"/>
      <c r="E1" s="713"/>
      <c r="F1" s="713"/>
      <c r="G1" s="713"/>
      <c r="H1" s="713"/>
      <c r="I1" s="713"/>
      <c r="J1" s="713"/>
      <c r="K1" s="715" t="s">
        <v>3296</v>
      </c>
      <c r="L1" s="716">
        <v>45840</v>
      </c>
    </row>
    <row r="2" spans="1:12" x14ac:dyDescent="0.25">
      <c r="A2" s="711"/>
      <c r="B2" s="713"/>
      <c r="C2" s="713"/>
      <c r="D2" s="713"/>
      <c r="E2" s="713"/>
      <c r="F2" s="713"/>
      <c r="G2" s="713"/>
      <c r="H2" s="713"/>
      <c r="I2" s="713"/>
      <c r="J2" s="713"/>
      <c r="K2" s="715"/>
      <c r="L2" s="715"/>
    </row>
    <row r="3" spans="1:12" x14ac:dyDescent="0.25">
      <c r="A3" s="711"/>
      <c r="B3" s="713"/>
      <c r="C3" s="713"/>
      <c r="D3" s="713"/>
      <c r="E3" s="713"/>
      <c r="F3" s="713"/>
      <c r="G3" s="713"/>
      <c r="H3" s="713"/>
      <c r="I3" s="713"/>
      <c r="J3" s="713"/>
      <c r="K3" s="715" t="s">
        <v>3288</v>
      </c>
      <c r="L3" s="716" t="s">
        <v>3289</v>
      </c>
    </row>
    <row r="4" spans="1:12" x14ac:dyDescent="0.25">
      <c r="A4" s="712"/>
      <c r="B4" s="714"/>
      <c r="C4" s="714"/>
      <c r="D4" s="714"/>
      <c r="E4" s="714"/>
      <c r="F4" s="714"/>
      <c r="G4" s="714"/>
      <c r="H4" s="714"/>
      <c r="I4" s="714"/>
      <c r="J4" s="714"/>
      <c r="K4" s="717"/>
      <c r="L4" s="717"/>
    </row>
    <row r="5" spans="1:12" ht="138" customHeight="1" x14ac:dyDescent="0.25">
      <c r="A5" s="718" t="s">
        <v>3294</v>
      </c>
      <c r="B5" s="719"/>
      <c r="C5" s="719"/>
      <c r="D5" s="719"/>
      <c r="E5" s="719"/>
      <c r="F5" s="719"/>
      <c r="G5" s="719"/>
      <c r="H5" s="719"/>
      <c r="I5" s="719"/>
      <c r="J5" s="719"/>
      <c r="K5" s="719"/>
      <c r="L5" s="720"/>
    </row>
    <row r="6" spans="1:12" ht="201" customHeight="1" x14ac:dyDescent="0.25">
      <c r="A6" s="721" t="s">
        <v>3297</v>
      </c>
      <c r="B6" s="722"/>
      <c r="C6" s="722"/>
      <c r="D6" s="722"/>
      <c r="E6" s="722"/>
      <c r="F6" s="722"/>
      <c r="G6" s="722"/>
      <c r="H6" s="722"/>
      <c r="I6" s="722"/>
      <c r="J6" s="722"/>
      <c r="K6" s="722"/>
      <c r="L6" s="723"/>
    </row>
    <row r="7" spans="1:12" ht="258" customHeight="1" x14ac:dyDescent="0.25">
      <c r="A7" s="724" t="s">
        <v>3300</v>
      </c>
      <c r="B7" s="725"/>
      <c r="C7" s="725"/>
      <c r="D7" s="725"/>
      <c r="E7" s="725"/>
      <c r="F7" s="725"/>
      <c r="G7" s="725"/>
      <c r="H7" s="725"/>
      <c r="I7" s="725"/>
      <c r="J7" s="725"/>
      <c r="K7" s="725"/>
      <c r="L7" s="726"/>
    </row>
    <row r="8" spans="1:12" ht="131.44999999999999" customHeight="1" x14ac:dyDescent="0.25">
      <c r="A8" s="727" t="s">
        <v>3301</v>
      </c>
      <c r="B8" s="728"/>
      <c r="C8" s="728"/>
      <c r="D8" s="728"/>
      <c r="E8" s="728"/>
      <c r="F8" s="728"/>
      <c r="G8" s="728"/>
      <c r="H8" s="728"/>
      <c r="I8" s="728"/>
      <c r="J8" s="728"/>
      <c r="K8" s="728"/>
      <c r="L8" s="729"/>
    </row>
    <row r="9" spans="1:12" ht="15.75" thickBot="1" x14ac:dyDescent="0.3">
      <c r="A9" s="700"/>
      <c r="B9" s="701"/>
      <c r="C9" s="701"/>
      <c r="D9" s="701"/>
      <c r="E9" s="701"/>
      <c r="F9" s="701"/>
      <c r="G9" s="701"/>
      <c r="H9" s="701"/>
      <c r="I9" s="701"/>
      <c r="J9" s="701"/>
      <c r="K9" s="701"/>
      <c r="L9" s="702"/>
    </row>
    <row r="10" spans="1:12" x14ac:dyDescent="0.25">
      <c r="A10" s="680" t="s">
        <v>3290</v>
      </c>
      <c r="B10" s="703"/>
      <c r="C10" s="703"/>
      <c r="D10" s="703"/>
      <c r="E10" s="703"/>
      <c r="F10" s="703"/>
      <c r="G10" s="703"/>
      <c r="H10" s="703"/>
      <c r="I10" s="703"/>
      <c r="J10" s="703"/>
      <c r="K10" s="703"/>
      <c r="L10" s="704"/>
    </row>
    <row r="11" spans="1:12" x14ac:dyDescent="0.25">
      <c r="A11" s="705"/>
      <c r="B11" s="706"/>
      <c r="C11" s="706"/>
      <c r="D11" s="706"/>
      <c r="E11" s="706"/>
      <c r="F11" s="706"/>
      <c r="G11" s="706"/>
      <c r="H11" s="706"/>
      <c r="I11" s="706"/>
      <c r="J11" s="706"/>
      <c r="K11" s="706"/>
      <c r="L11" s="707"/>
    </row>
    <row r="12" spans="1:12" x14ac:dyDescent="0.25">
      <c r="A12" s="705"/>
      <c r="B12" s="706"/>
      <c r="C12" s="706"/>
      <c r="D12" s="706"/>
      <c r="E12" s="706"/>
      <c r="F12" s="706"/>
      <c r="G12" s="706"/>
      <c r="H12" s="706"/>
      <c r="I12" s="706"/>
      <c r="J12" s="706"/>
      <c r="K12" s="706"/>
      <c r="L12" s="707"/>
    </row>
    <row r="13" spans="1:12" x14ac:dyDescent="0.25">
      <c r="A13" s="705"/>
      <c r="B13" s="706"/>
      <c r="C13" s="706"/>
      <c r="D13" s="706"/>
      <c r="E13" s="706"/>
      <c r="F13" s="706"/>
      <c r="G13" s="706"/>
      <c r="H13" s="706"/>
      <c r="I13" s="706"/>
      <c r="J13" s="706"/>
      <c r="K13" s="706"/>
      <c r="L13" s="707"/>
    </row>
    <row r="14" spans="1:12" x14ac:dyDescent="0.25">
      <c r="A14" s="705"/>
      <c r="B14" s="706"/>
      <c r="C14" s="706"/>
      <c r="D14" s="706"/>
      <c r="E14" s="706"/>
      <c r="F14" s="706"/>
      <c r="G14" s="706"/>
      <c r="H14" s="706"/>
      <c r="I14" s="706"/>
      <c r="J14" s="706"/>
      <c r="K14" s="706"/>
      <c r="L14" s="707"/>
    </row>
    <row r="15" spans="1:12" x14ac:dyDescent="0.25">
      <c r="A15" s="705"/>
      <c r="B15" s="706"/>
      <c r="C15" s="706"/>
      <c r="D15" s="706"/>
      <c r="E15" s="706"/>
      <c r="F15" s="706"/>
      <c r="G15" s="706"/>
      <c r="H15" s="706"/>
      <c r="I15" s="706"/>
      <c r="J15" s="706"/>
      <c r="K15" s="706"/>
      <c r="L15" s="707"/>
    </row>
    <row r="16" spans="1:12" ht="15.75" thickBot="1" x14ac:dyDescent="0.3">
      <c r="A16" s="708"/>
      <c r="B16" s="709"/>
      <c r="C16" s="709"/>
      <c r="D16" s="709"/>
      <c r="E16" s="709"/>
      <c r="F16" s="709"/>
      <c r="G16" s="709"/>
      <c r="H16" s="709"/>
      <c r="I16" s="709"/>
      <c r="J16" s="709"/>
      <c r="K16" s="709"/>
      <c r="L16" s="710"/>
    </row>
  </sheetData>
  <mergeCells count="12">
    <mergeCell ref="A9:L9"/>
    <mergeCell ref="A10:L16"/>
    <mergeCell ref="A1:A4"/>
    <mergeCell ref="B1:J4"/>
    <mergeCell ref="K1:K2"/>
    <mergeCell ref="L1:L2"/>
    <mergeCell ref="K3:K4"/>
    <mergeCell ref="L3:L4"/>
    <mergeCell ref="A5:L5"/>
    <mergeCell ref="A6:L6"/>
    <mergeCell ref="A7:L7"/>
    <mergeCell ref="A8: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BP35"/>
  <sheetViews>
    <sheetView topLeftCell="A4" zoomScale="70" zoomScaleNormal="90" workbookViewId="0">
      <pane xSplit="1" ySplit="2" topLeftCell="B28" activePane="bottomRight" state="frozen"/>
      <selection pane="topRight" activeCell="H18" sqref="H18"/>
      <selection pane="bottomLeft" activeCell="H18" sqref="H18"/>
      <selection pane="bottomRight" activeCell="H18" sqref="H18"/>
    </sheetView>
  </sheetViews>
  <sheetFormatPr baseColWidth="10" defaultColWidth="11.28515625" defaultRowHeight="15" x14ac:dyDescent="0.25"/>
  <cols>
    <col min="1" max="1" width="3" customWidth="1"/>
    <col min="2" max="2" width="15.28515625" style="2" bestFit="1" customWidth="1"/>
    <col min="3" max="3" width="17.28515625" customWidth="1"/>
    <col min="4" max="4" width="26.7109375" style="2" customWidth="1"/>
    <col min="5" max="5" width="20.28515625" style="2" customWidth="1"/>
    <col min="6" max="6" width="34.7109375" style="57" customWidth="1"/>
    <col min="7" max="7" width="16.7109375" style="57" customWidth="1"/>
    <col min="8" max="10" width="30.28515625" style="2" customWidth="1"/>
    <col min="11" max="11" width="14.7109375" style="2" customWidth="1"/>
    <col min="12" max="12" width="21.28515625" style="2" customWidth="1"/>
    <col min="13" max="13" width="14.7109375" style="2" customWidth="1"/>
    <col min="14" max="14" width="21.28515625" style="2" customWidth="1"/>
    <col min="15"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6" width="26.7109375" style="2" customWidth="1"/>
    <col min="37"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4" width="19.7109375" style="6" customWidth="1"/>
    <col min="55" max="55" width="23.7109375" style="6" customWidth="1"/>
    <col min="56" max="58" width="19.7109375" style="6" customWidth="1"/>
    <col min="59" max="59" width="19.7109375" style="2" customWidth="1"/>
    <col min="60" max="64" width="19.7109375" style="6" customWidth="1"/>
    <col min="65" max="67" width="21.7109375" style="6" customWidth="1"/>
    <col min="68" max="68" width="90.28515625" customWidth="1"/>
  </cols>
  <sheetData>
    <row r="1" spans="2:68" ht="8.65" customHeight="1" x14ac:dyDescent="0.25"/>
    <row r="2" spans="2:68" ht="8.65" customHeight="1" x14ac:dyDescent="0.25"/>
    <row r="3" spans="2:68" ht="17.25" customHeight="1" x14ac:dyDescent="0.3">
      <c r="C3" s="2"/>
      <c r="E3" s="39"/>
      <c r="F3" s="255"/>
      <c r="G3" s="255"/>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42"/>
      <c r="J4" s="646" t="s">
        <v>3</v>
      </c>
      <c r="K4" s="647"/>
      <c r="L4" s="647"/>
      <c r="M4" s="647"/>
      <c r="N4" s="647"/>
      <c r="O4" s="647"/>
      <c r="P4" s="647"/>
      <c r="Q4" s="647"/>
      <c r="R4" s="647"/>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2" t="s">
        <v>15</v>
      </c>
      <c r="K5" s="352" t="s">
        <v>16</v>
      </c>
      <c r="L5" s="352" t="s">
        <v>17</v>
      </c>
      <c r="M5" s="352" t="s">
        <v>18</v>
      </c>
      <c r="N5" s="352" t="s">
        <v>19</v>
      </c>
      <c r="O5" s="352" t="s">
        <v>20</v>
      </c>
      <c r="P5" s="352" t="s">
        <v>21</v>
      </c>
      <c r="Q5" s="352" t="s">
        <v>22</v>
      </c>
      <c r="R5" s="352"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45" x14ac:dyDescent="0.25">
      <c r="B6" s="56" t="s">
        <v>409</v>
      </c>
      <c r="C6" s="56" t="s">
        <v>410</v>
      </c>
      <c r="D6" s="33" t="s">
        <v>85</v>
      </c>
      <c r="E6" s="33" t="s">
        <v>93</v>
      </c>
      <c r="F6" s="71" t="s">
        <v>411</v>
      </c>
      <c r="G6" s="71" t="s">
        <v>412</v>
      </c>
      <c r="H6" s="27" t="s">
        <v>76</v>
      </c>
      <c r="I6" s="56" t="s">
        <v>413</v>
      </c>
      <c r="J6" s="167" t="s">
        <v>183</v>
      </c>
      <c r="K6" s="33" t="s">
        <v>90</v>
      </c>
      <c r="L6" s="33" t="s">
        <v>79</v>
      </c>
      <c r="M6" s="109" t="s">
        <v>146</v>
      </c>
      <c r="N6" s="109" t="s">
        <v>414</v>
      </c>
      <c r="O6" s="62">
        <f>37*19*80000/2</f>
        <v>28120000</v>
      </c>
      <c r="P6" s="62">
        <f>400000*(37*19)/2</f>
        <v>140600000</v>
      </c>
      <c r="Q6" s="116">
        <f>37*19</f>
        <v>703</v>
      </c>
      <c r="R6" s="109">
        <f t="shared" ref="R6:R9" si="0">+O6/Q6</f>
        <v>40000</v>
      </c>
      <c r="S6" s="33" t="s">
        <v>90</v>
      </c>
      <c r="T6" s="33" t="s">
        <v>80</v>
      </c>
      <c r="U6" s="33" t="s">
        <v>135</v>
      </c>
      <c r="V6" s="33" t="s">
        <v>415</v>
      </c>
      <c r="W6" s="97" t="s">
        <v>79</v>
      </c>
      <c r="X6" s="33" t="s">
        <v>90</v>
      </c>
      <c r="Y6" s="4"/>
      <c r="Z6" s="33" t="s">
        <v>83</v>
      </c>
      <c r="AA6" s="32" t="s">
        <v>416</v>
      </c>
      <c r="AB6" s="63">
        <f>130000000/3</f>
        <v>43333333.333333336</v>
      </c>
      <c r="AC6" s="163">
        <v>1871</v>
      </c>
      <c r="AD6" s="4">
        <v>45411</v>
      </c>
      <c r="AE6" s="63">
        <v>0</v>
      </c>
      <c r="AF6" s="3"/>
      <c r="AG6" s="3"/>
      <c r="AH6" s="3">
        <f t="shared" ref="AH6:AH25" si="1">+AE6+AB6</f>
        <v>43333333.333333336</v>
      </c>
      <c r="AI6" s="27" t="s">
        <v>128</v>
      </c>
      <c r="AJ6" s="27" t="s">
        <v>417</v>
      </c>
      <c r="AK6" s="27" t="s">
        <v>418</v>
      </c>
      <c r="AL6" s="62">
        <f>120828891/3</f>
        <v>40276297</v>
      </c>
      <c r="AM6" s="27"/>
      <c r="AN6" s="27" t="s">
        <v>103</v>
      </c>
      <c r="AO6" s="27" t="s">
        <v>103</v>
      </c>
      <c r="AP6" s="27" t="s">
        <v>103</v>
      </c>
      <c r="AQ6" s="4">
        <v>45516</v>
      </c>
      <c r="AR6" s="4">
        <v>45657</v>
      </c>
      <c r="AS6" s="62">
        <f>+AL6</f>
        <v>40276297</v>
      </c>
      <c r="AT6" s="64">
        <v>0</v>
      </c>
      <c r="AU6" s="62">
        <v>0</v>
      </c>
      <c r="AV6" s="65"/>
      <c r="AW6" s="66"/>
      <c r="AX6" s="67"/>
      <c r="AY6" s="62"/>
      <c r="AZ6" s="66"/>
      <c r="BA6" s="66"/>
      <c r="BB6" s="66"/>
      <c r="BC6" s="27"/>
      <c r="BD6" s="62"/>
      <c r="BE6" s="66"/>
      <c r="BF6" s="66"/>
      <c r="BG6" s="67"/>
      <c r="BH6" s="62"/>
      <c r="BI6" s="66"/>
      <c r="BJ6" s="68"/>
      <c r="BK6" s="66"/>
      <c r="BL6" s="66"/>
      <c r="BM6" s="62"/>
      <c r="BN6" s="69"/>
      <c r="BO6" s="62"/>
      <c r="BP6" s="32" t="s">
        <v>419</v>
      </c>
    </row>
    <row r="7" spans="2:68" s="1" customFormat="1" ht="45" x14ac:dyDescent="0.25">
      <c r="B7" s="56" t="s">
        <v>409</v>
      </c>
      <c r="C7" s="56" t="s">
        <v>420</v>
      </c>
      <c r="D7" s="33" t="s">
        <v>85</v>
      </c>
      <c r="E7" s="33" t="s">
        <v>93</v>
      </c>
      <c r="F7" s="71" t="s">
        <v>421</v>
      </c>
      <c r="G7" s="71" t="s">
        <v>422</v>
      </c>
      <c r="H7" s="27" t="s">
        <v>76</v>
      </c>
      <c r="I7" s="56" t="s">
        <v>423</v>
      </c>
      <c r="J7" s="167" t="s">
        <v>183</v>
      </c>
      <c r="K7" s="33" t="s">
        <v>90</v>
      </c>
      <c r="L7" s="33" t="s">
        <v>79</v>
      </c>
      <c r="M7" s="109" t="s">
        <v>146</v>
      </c>
      <c r="N7" s="109" t="s">
        <v>424</v>
      </c>
      <c r="O7" s="62">
        <f>25*11*80000/2</f>
        <v>11000000</v>
      </c>
      <c r="P7" s="62">
        <f>400000*(25*11)/2</f>
        <v>55000000</v>
      </c>
      <c r="Q7" s="116">
        <f>25*11</f>
        <v>275</v>
      </c>
      <c r="R7" s="109">
        <f t="shared" si="0"/>
        <v>40000</v>
      </c>
      <c r="S7" s="33" t="s">
        <v>90</v>
      </c>
      <c r="T7" s="33" t="s">
        <v>80</v>
      </c>
      <c r="U7" s="33" t="s">
        <v>135</v>
      </c>
      <c r="V7" s="33" t="s">
        <v>415</v>
      </c>
      <c r="W7" s="97" t="s">
        <v>79</v>
      </c>
      <c r="X7" s="33" t="s">
        <v>79</v>
      </c>
      <c r="Y7" s="4"/>
      <c r="Z7" s="33" t="s">
        <v>425</v>
      </c>
      <c r="AA7" s="32" t="s">
        <v>426</v>
      </c>
      <c r="AB7" s="63">
        <v>0</v>
      </c>
      <c r="AC7" s="163"/>
      <c r="AD7" s="4"/>
      <c r="AE7" s="3">
        <v>0</v>
      </c>
      <c r="AF7" s="28"/>
      <c r="AG7" s="28"/>
      <c r="AH7" s="3">
        <f t="shared" si="1"/>
        <v>0</v>
      </c>
      <c r="AI7" s="27" t="s">
        <v>128</v>
      </c>
      <c r="AJ7" s="27" t="s">
        <v>427</v>
      </c>
      <c r="AK7" s="27" t="s">
        <v>428</v>
      </c>
      <c r="AL7" s="62">
        <v>64315499</v>
      </c>
      <c r="AM7" s="27" t="s">
        <v>128</v>
      </c>
      <c r="AN7" s="27" t="s">
        <v>429</v>
      </c>
      <c r="AO7" s="27" t="s">
        <v>430</v>
      </c>
      <c r="AP7" s="7">
        <f>+(AL7/(800000000*3))*728151525</f>
        <v>19513095.282494158</v>
      </c>
      <c r="AQ7" s="4">
        <v>45449</v>
      </c>
      <c r="AR7" s="4">
        <v>45694</v>
      </c>
      <c r="AS7" s="62">
        <f>+AP7+AL7</f>
        <v>83828594.282494158</v>
      </c>
      <c r="AT7" s="64">
        <v>0</v>
      </c>
      <c r="AU7" s="62">
        <v>0</v>
      </c>
      <c r="AV7" s="65"/>
      <c r="AW7" s="66"/>
      <c r="AX7" s="67"/>
      <c r="AY7" s="62"/>
      <c r="AZ7" s="66"/>
      <c r="BA7" s="66"/>
      <c r="BB7" s="66"/>
      <c r="BC7" s="27"/>
      <c r="BD7" s="62"/>
      <c r="BE7" s="66"/>
      <c r="BF7" s="66"/>
      <c r="BG7" s="67"/>
      <c r="BH7" s="62"/>
      <c r="BI7" s="66"/>
      <c r="BJ7" s="68"/>
      <c r="BK7" s="66"/>
      <c r="BL7" s="66"/>
      <c r="BM7" s="62"/>
      <c r="BN7" s="69"/>
      <c r="BO7" s="62"/>
      <c r="BP7" s="32" t="s">
        <v>431</v>
      </c>
    </row>
    <row r="8" spans="2:68" s="1" customFormat="1" ht="45" x14ac:dyDescent="0.25">
      <c r="B8" s="56" t="s">
        <v>409</v>
      </c>
      <c r="C8" s="56" t="s">
        <v>432</v>
      </c>
      <c r="D8" s="33" t="s">
        <v>85</v>
      </c>
      <c r="E8" s="33" t="s">
        <v>93</v>
      </c>
      <c r="F8" s="76" t="s">
        <v>433</v>
      </c>
      <c r="G8" s="71" t="s">
        <v>434</v>
      </c>
      <c r="H8" s="27" t="s">
        <v>76</v>
      </c>
      <c r="I8" s="56" t="s">
        <v>435</v>
      </c>
      <c r="J8" s="167" t="s">
        <v>183</v>
      </c>
      <c r="K8" s="33" t="s">
        <v>90</v>
      </c>
      <c r="L8" s="33" t="s">
        <v>79</v>
      </c>
      <c r="M8" s="109" t="s">
        <v>146</v>
      </c>
      <c r="N8" s="109" t="s">
        <v>424</v>
      </c>
      <c r="O8" s="62">
        <f>(14*15.37)*80000</f>
        <v>17214400</v>
      </c>
      <c r="P8" s="62">
        <f>(14*15.37)*400000</f>
        <v>86071999.999999985</v>
      </c>
      <c r="Q8" s="116">
        <f>(14*15.37)</f>
        <v>215.17999999999998</v>
      </c>
      <c r="R8" s="109">
        <f t="shared" si="0"/>
        <v>80000.000000000015</v>
      </c>
      <c r="S8" s="33" t="s">
        <v>90</v>
      </c>
      <c r="T8" s="33" t="s">
        <v>80</v>
      </c>
      <c r="U8" s="33" t="s">
        <v>135</v>
      </c>
      <c r="V8" s="33" t="s">
        <v>98</v>
      </c>
      <c r="W8" s="97" t="s">
        <v>79</v>
      </c>
      <c r="X8" s="33" t="s">
        <v>90</v>
      </c>
      <c r="Y8" s="4"/>
      <c r="Z8" s="33" t="s">
        <v>83</v>
      </c>
      <c r="AA8" s="32" t="s">
        <v>416</v>
      </c>
      <c r="AB8" s="63">
        <f>130000000/3</f>
        <v>43333333.333333336</v>
      </c>
      <c r="AC8" s="163">
        <v>1871</v>
      </c>
      <c r="AD8" s="4">
        <v>45411</v>
      </c>
      <c r="AE8" s="3">
        <v>0</v>
      </c>
      <c r="AF8" s="3"/>
      <c r="AG8" s="3"/>
      <c r="AH8" s="3">
        <f t="shared" si="1"/>
        <v>43333333.333333336</v>
      </c>
      <c r="AI8" s="27" t="s">
        <v>128</v>
      </c>
      <c r="AJ8" s="27" t="s">
        <v>417</v>
      </c>
      <c r="AK8" s="27" t="s">
        <v>418</v>
      </c>
      <c r="AL8" s="62">
        <f>120828891/3</f>
        <v>40276297</v>
      </c>
      <c r="AM8" s="27"/>
      <c r="AN8" s="27" t="s">
        <v>103</v>
      </c>
      <c r="AO8" s="27" t="s">
        <v>103</v>
      </c>
      <c r="AP8" s="27" t="s">
        <v>103</v>
      </c>
      <c r="AQ8" s="4">
        <v>45516</v>
      </c>
      <c r="AR8" s="4">
        <v>45657</v>
      </c>
      <c r="AS8" s="62">
        <f>+AL8</f>
        <v>40276297</v>
      </c>
      <c r="AT8" s="9">
        <v>0</v>
      </c>
      <c r="AU8" s="7">
        <v>0</v>
      </c>
      <c r="AV8" s="65"/>
      <c r="AW8" s="66"/>
      <c r="AX8" s="67"/>
      <c r="AY8" s="62"/>
      <c r="AZ8" s="66"/>
      <c r="BA8" s="66"/>
      <c r="BB8" s="66"/>
      <c r="BC8" s="27"/>
      <c r="BD8" s="62"/>
      <c r="BE8" s="66"/>
      <c r="BF8" s="66"/>
      <c r="BG8" s="67"/>
      <c r="BH8" s="62"/>
      <c r="BI8" s="66"/>
      <c r="BJ8" s="68"/>
      <c r="BK8" s="66"/>
      <c r="BL8" s="66"/>
      <c r="BM8" s="62"/>
      <c r="BN8" s="69"/>
      <c r="BO8" s="62"/>
      <c r="BP8" s="32" t="s">
        <v>419</v>
      </c>
    </row>
    <row r="9" spans="2:68" s="1" customFormat="1" ht="45" x14ac:dyDescent="0.25">
      <c r="B9" s="56" t="s">
        <v>409</v>
      </c>
      <c r="C9" s="56" t="s">
        <v>432</v>
      </c>
      <c r="D9" s="33" t="s">
        <v>85</v>
      </c>
      <c r="E9" s="33" t="s">
        <v>86</v>
      </c>
      <c r="F9" s="71" t="s">
        <v>120</v>
      </c>
      <c r="G9" s="71" t="s">
        <v>436</v>
      </c>
      <c r="H9" s="27" t="s">
        <v>76</v>
      </c>
      <c r="I9" s="56" t="s">
        <v>437</v>
      </c>
      <c r="J9" s="167" t="s">
        <v>183</v>
      </c>
      <c r="K9" s="33" t="s">
        <v>90</v>
      </c>
      <c r="L9" s="33" t="s">
        <v>79</v>
      </c>
      <c r="M9" s="109" t="s">
        <v>146</v>
      </c>
      <c r="N9" s="109" t="s">
        <v>424</v>
      </c>
      <c r="O9" s="62">
        <f>+(9*30+4*19)*80000</f>
        <v>27680000</v>
      </c>
      <c r="P9" s="62">
        <f>+(9*30+4*19)*400000</f>
        <v>138400000</v>
      </c>
      <c r="Q9" s="116">
        <f>+(9*30+4*19)</f>
        <v>346</v>
      </c>
      <c r="R9" s="109">
        <f t="shared" si="0"/>
        <v>80000</v>
      </c>
      <c r="S9" s="33" t="s">
        <v>90</v>
      </c>
      <c r="T9" s="33" t="s">
        <v>80</v>
      </c>
      <c r="U9" s="33" t="s">
        <v>135</v>
      </c>
      <c r="V9" s="33" t="s">
        <v>98</v>
      </c>
      <c r="W9" s="97" t="s">
        <v>79</v>
      </c>
      <c r="X9" s="33" t="s">
        <v>79</v>
      </c>
      <c r="Y9" s="4"/>
      <c r="Z9" s="33" t="s">
        <v>83</v>
      </c>
      <c r="AA9" s="32" t="s">
        <v>416</v>
      </c>
      <c r="AB9" s="63">
        <f>130000000/3</f>
        <v>43333333.333333336</v>
      </c>
      <c r="AC9" s="163">
        <v>1871</v>
      </c>
      <c r="AD9" s="4">
        <v>45411</v>
      </c>
      <c r="AE9" s="63">
        <v>0</v>
      </c>
      <c r="AF9" s="3"/>
      <c r="AG9" s="3"/>
      <c r="AH9" s="3">
        <f t="shared" si="1"/>
        <v>43333333.333333336</v>
      </c>
      <c r="AI9" s="27" t="s">
        <v>128</v>
      </c>
      <c r="AJ9" s="27" t="s">
        <v>417</v>
      </c>
      <c r="AK9" s="27" t="s">
        <v>418</v>
      </c>
      <c r="AL9" s="62">
        <f>120828891/3</f>
        <v>40276297</v>
      </c>
      <c r="AM9" s="27"/>
      <c r="AN9" s="27" t="s">
        <v>103</v>
      </c>
      <c r="AO9" s="27" t="s">
        <v>103</v>
      </c>
      <c r="AP9" s="27" t="s">
        <v>103</v>
      </c>
      <c r="AQ9" s="4">
        <v>45516</v>
      </c>
      <c r="AR9" s="4">
        <v>45657</v>
      </c>
      <c r="AS9" s="62">
        <f>+AL9</f>
        <v>40276297</v>
      </c>
      <c r="AT9" s="64">
        <v>0</v>
      </c>
      <c r="AU9" s="62">
        <v>0</v>
      </c>
      <c r="AV9" s="65"/>
      <c r="AW9" s="66"/>
      <c r="AX9" s="67"/>
      <c r="AY9" s="62"/>
      <c r="AZ9" s="66"/>
      <c r="BA9" s="66"/>
      <c r="BB9" s="66"/>
      <c r="BC9" s="27"/>
      <c r="BD9" s="62"/>
      <c r="BE9" s="66"/>
      <c r="BF9" s="66"/>
      <c r="BG9" s="67"/>
      <c r="BH9" s="62"/>
      <c r="BI9" s="66"/>
      <c r="BJ9" s="68"/>
      <c r="BK9" s="66"/>
      <c r="BL9" s="66"/>
      <c r="BM9" s="62"/>
      <c r="BN9" s="69"/>
      <c r="BO9" s="62"/>
      <c r="BP9" s="32" t="s">
        <v>419</v>
      </c>
    </row>
    <row r="10" spans="2:68" s="1" customFormat="1" ht="30" x14ac:dyDescent="0.25">
      <c r="B10" s="5" t="s">
        <v>409</v>
      </c>
      <c r="C10" s="5" t="s">
        <v>438</v>
      </c>
      <c r="D10" s="33" t="s">
        <v>72</v>
      </c>
      <c r="E10" s="33" t="s">
        <v>201</v>
      </c>
      <c r="F10" s="76" t="s">
        <v>439</v>
      </c>
      <c r="G10" s="72" t="s">
        <v>440</v>
      </c>
      <c r="H10" s="27" t="s">
        <v>76</v>
      </c>
      <c r="I10" s="5" t="s">
        <v>441</v>
      </c>
      <c r="J10" s="167" t="s">
        <v>78</v>
      </c>
      <c r="K10" s="33" t="s">
        <v>79</v>
      </c>
      <c r="L10" s="33" t="s">
        <v>79</v>
      </c>
      <c r="M10" s="109" t="s">
        <v>78</v>
      </c>
      <c r="N10" s="109" t="s">
        <v>78</v>
      </c>
      <c r="O10" s="62">
        <v>0</v>
      </c>
      <c r="P10" s="62">
        <v>0</v>
      </c>
      <c r="Q10" s="116">
        <v>0</v>
      </c>
      <c r="R10" s="109">
        <v>0</v>
      </c>
      <c r="S10" s="33" t="s">
        <v>90</v>
      </c>
      <c r="T10" s="33"/>
      <c r="U10" s="33" t="s">
        <v>81</v>
      </c>
      <c r="V10" s="33" t="s">
        <v>98</v>
      </c>
      <c r="W10" s="97"/>
      <c r="X10" s="33"/>
      <c r="Y10" s="4"/>
      <c r="Z10" s="33" t="s">
        <v>137</v>
      </c>
      <c r="AA10" s="32"/>
      <c r="AB10" s="63">
        <v>0</v>
      </c>
      <c r="AC10" s="163"/>
      <c r="AD10" s="4"/>
      <c r="AE10" s="63">
        <v>0</v>
      </c>
      <c r="AF10" s="28"/>
      <c r="AG10" s="4"/>
      <c r="AH10" s="3">
        <f t="shared" si="1"/>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ht="30" x14ac:dyDescent="0.25">
      <c r="B11" s="5" t="s">
        <v>409</v>
      </c>
      <c r="C11" s="5" t="s">
        <v>410</v>
      </c>
      <c r="D11" s="33" t="s">
        <v>72</v>
      </c>
      <c r="E11" s="33" t="s">
        <v>201</v>
      </c>
      <c r="F11" s="76" t="s">
        <v>442</v>
      </c>
      <c r="G11" s="72" t="s">
        <v>443</v>
      </c>
      <c r="H11" s="27" t="s">
        <v>76</v>
      </c>
      <c r="I11" s="5" t="s">
        <v>444</v>
      </c>
      <c r="J11" s="167" t="s">
        <v>78</v>
      </c>
      <c r="K11" s="33" t="s">
        <v>79</v>
      </c>
      <c r="L11" s="33" t="s">
        <v>79</v>
      </c>
      <c r="M11" s="109" t="s">
        <v>78</v>
      </c>
      <c r="N11" s="109" t="s">
        <v>78</v>
      </c>
      <c r="O11" s="62">
        <v>0</v>
      </c>
      <c r="P11" s="62">
        <v>0</v>
      </c>
      <c r="Q11" s="116">
        <v>0</v>
      </c>
      <c r="R11" s="109">
        <v>0</v>
      </c>
      <c r="S11" s="33" t="s">
        <v>90</v>
      </c>
      <c r="T11" s="33"/>
      <c r="U11" s="33" t="s">
        <v>81</v>
      </c>
      <c r="V11" s="33" t="s">
        <v>98</v>
      </c>
      <c r="W11" s="97"/>
      <c r="X11" s="33"/>
      <c r="Y11" s="4"/>
      <c r="Z11" s="33" t="s">
        <v>137</v>
      </c>
      <c r="AA11" s="32"/>
      <c r="AB11" s="63">
        <v>0</v>
      </c>
      <c r="AC11" s="163"/>
      <c r="AD11" s="4"/>
      <c r="AE11" s="63">
        <v>0</v>
      </c>
      <c r="AF11" s="28"/>
      <c r="AG11" s="4"/>
      <c r="AH11" s="3">
        <f t="shared" si="1"/>
        <v>0</v>
      </c>
      <c r="AI11" s="27"/>
      <c r="AJ11" s="27"/>
      <c r="AK11" s="27"/>
      <c r="AL11" s="62"/>
      <c r="AM11" s="27"/>
      <c r="AN11" s="27"/>
      <c r="AO11" s="27"/>
      <c r="AP11" s="62"/>
      <c r="AQ11" s="4"/>
      <c r="AR11" s="4"/>
      <c r="AS11" s="62"/>
      <c r="AT11" s="64"/>
      <c r="AU11" s="62"/>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ht="30" x14ac:dyDescent="0.25">
      <c r="B12" s="5" t="s">
        <v>409</v>
      </c>
      <c r="C12" s="5" t="s">
        <v>445</v>
      </c>
      <c r="D12" s="33" t="s">
        <v>72</v>
      </c>
      <c r="E12" s="33" t="s">
        <v>201</v>
      </c>
      <c r="F12" s="76" t="s">
        <v>446</v>
      </c>
      <c r="G12" s="72" t="s">
        <v>447</v>
      </c>
      <c r="H12" s="27" t="s">
        <v>76</v>
      </c>
      <c r="I12" s="5" t="s">
        <v>448</v>
      </c>
      <c r="J12" s="167" t="s">
        <v>78</v>
      </c>
      <c r="K12" s="33" t="s">
        <v>79</v>
      </c>
      <c r="L12" s="33" t="s">
        <v>79</v>
      </c>
      <c r="M12" s="109" t="s">
        <v>78</v>
      </c>
      <c r="N12" s="109" t="s">
        <v>78</v>
      </c>
      <c r="O12" s="62">
        <v>0</v>
      </c>
      <c r="P12" s="62">
        <v>0</v>
      </c>
      <c r="Q12" s="116">
        <v>0</v>
      </c>
      <c r="R12" s="109">
        <v>0</v>
      </c>
      <c r="S12" s="33" t="s">
        <v>90</v>
      </c>
      <c r="T12" s="33"/>
      <c r="U12" s="33" t="s">
        <v>81</v>
      </c>
      <c r="V12" s="33" t="s">
        <v>98</v>
      </c>
      <c r="W12" s="97"/>
      <c r="X12" s="33"/>
      <c r="Y12" s="4"/>
      <c r="Z12" s="33" t="s">
        <v>137</v>
      </c>
      <c r="AA12" s="32"/>
      <c r="AB12" s="63">
        <v>0</v>
      </c>
      <c r="AC12" s="163"/>
      <c r="AD12" s="4"/>
      <c r="AE12" s="63">
        <v>0</v>
      </c>
      <c r="AF12" s="28"/>
      <c r="AG12" s="4"/>
      <c r="AH12" s="3">
        <f t="shared" si="1"/>
        <v>0</v>
      </c>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ht="278.25" customHeight="1" x14ac:dyDescent="0.25">
      <c r="B13" s="5" t="s">
        <v>409</v>
      </c>
      <c r="C13" s="5" t="s">
        <v>449</v>
      </c>
      <c r="D13" s="33" t="s">
        <v>72</v>
      </c>
      <c r="E13" s="33" t="s">
        <v>201</v>
      </c>
      <c r="F13" s="76" t="s">
        <v>450</v>
      </c>
      <c r="G13" s="72" t="s">
        <v>451</v>
      </c>
      <c r="H13" s="27" t="s">
        <v>76</v>
      </c>
      <c r="I13" s="5" t="s">
        <v>452</v>
      </c>
      <c r="J13" s="167" t="s">
        <v>78</v>
      </c>
      <c r="K13" s="33" t="s">
        <v>79</v>
      </c>
      <c r="L13" s="33" t="s">
        <v>79</v>
      </c>
      <c r="M13" s="109" t="s">
        <v>78</v>
      </c>
      <c r="N13" s="109" t="s">
        <v>78</v>
      </c>
      <c r="O13" s="62">
        <v>0</v>
      </c>
      <c r="P13" s="62">
        <v>0</v>
      </c>
      <c r="Q13" s="116">
        <v>0</v>
      </c>
      <c r="R13" s="109">
        <v>0</v>
      </c>
      <c r="S13" s="33"/>
      <c r="T13" s="33"/>
      <c r="U13" s="33"/>
      <c r="V13" s="33"/>
      <c r="W13" s="97"/>
      <c r="X13" s="33"/>
      <c r="Y13" s="4"/>
      <c r="Z13" s="33"/>
      <c r="AA13" s="32"/>
      <c r="AB13" s="63">
        <v>0</v>
      </c>
      <c r="AC13" s="163"/>
      <c r="AD13" s="4"/>
      <c r="AE13" s="63">
        <v>0</v>
      </c>
      <c r="AF13" s="28"/>
      <c r="AG13" s="4"/>
      <c r="AH13" s="3">
        <f t="shared" si="1"/>
        <v>0</v>
      </c>
      <c r="AI13" s="27"/>
      <c r="AJ13" s="27"/>
      <c r="AK13" s="27"/>
      <c r="AL13" s="62"/>
      <c r="AM13" s="27"/>
      <c r="AN13" s="27"/>
      <c r="AO13" s="27"/>
      <c r="AP13" s="62"/>
      <c r="AQ13" s="4"/>
      <c r="AR13" s="4"/>
      <c r="AS13" s="62"/>
      <c r="AT13" s="64"/>
      <c r="AU13" s="62"/>
      <c r="AV13" s="65"/>
      <c r="AW13" s="66"/>
      <c r="AX13" s="67"/>
      <c r="AY13" s="62"/>
      <c r="AZ13" s="66"/>
      <c r="BA13" s="66"/>
      <c r="BB13" s="66"/>
      <c r="BC13" s="27"/>
      <c r="BD13" s="62"/>
      <c r="BE13" s="66"/>
      <c r="BF13" s="66"/>
      <c r="BG13" s="67"/>
      <c r="BH13" s="62"/>
      <c r="BI13" s="66"/>
      <c r="BJ13" s="68"/>
      <c r="BK13" s="66"/>
      <c r="BL13" s="66"/>
      <c r="BM13" s="62"/>
      <c r="BN13" s="69"/>
      <c r="BO13" s="62"/>
      <c r="BP13" s="32" t="s">
        <v>453</v>
      </c>
    </row>
    <row r="14" spans="2:68" s="1" customFormat="1" ht="30" x14ac:dyDescent="0.25">
      <c r="B14" s="5" t="s">
        <v>409</v>
      </c>
      <c r="C14" s="5" t="s">
        <v>432</v>
      </c>
      <c r="D14" s="33" t="s">
        <v>72</v>
      </c>
      <c r="E14" s="33" t="s">
        <v>201</v>
      </c>
      <c r="F14" s="76" t="s">
        <v>454</v>
      </c>
      <c r="G14" s="72" t="s">
        <v>455</v>
      </c>
      <c r="H14" s="27" t="s">
        <v>76</v>
      </c>
      <c r="I14" s="5" t="s">
        <v>456</v>
      </c>
      <c r="J14" s="167" t="s">
        <v>78</v>
      </c>
      <c r="K14" s="33" t="s">
        <v>79</v>
      </c>
      <c r="L14" s="33" t="s">
        <v>79</v>
      </c>
      <c r="M14" s="109" t="s">
        <v>78</v>
      </c>
      <c r="N14" s="109" t="s">
        <v>78</v>
      </c>
      <c r="O14" s="62">
        <v>0</v>
      </c>
      <c r="P14" s="62">
        <v>0</v>
      </c>
      <c r="Q14" s="116">
        <v>0</v>
      </c>
      <c r="R14" s="109">
        <v>0</v>
      </c>
      <c r="S14" s="33" t="s">
        <v>90</v>
      </c>
      <c r="T14" s="33"/>
      <c r="U14" s="33" t="s">
        <v>81</v>
      </c>
      <c r="V14" s="33" t="s">
        <v>98</v>
      </c>
      <c r="W14" s="97"/>
      <c r="X14" s="33"/>
      <c r="Y14" s="33"/>
      <c r="Z14" s="33" t="s">
        <v>137</v>
      </c>
      <c r="AA14" s="33"/>
      <c r="AB14" s="63">
        <v>0</v>
      </c>
      <c r="AC14" s="163"/>
      <c r="AD14" s="4"/>
      <c r="AE14" s="63">
        <v>0</v>
      </c>
      <c r="AF14" s="28"/>
      <c r="AG14" s="4"/>
      <c r="AH14" s="3">
        <f t="shared" si="1"/>
        <v>0</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x14ac:dyDescent="0.25">
      <c r="B15" s="5" t="s">
        <v>409</v>
      </c>
      <c r="C15" s="5" t="s">
        <v>432</v>
      </c>
      <c r="D15" s="33" t="s">
        <v>72</v>
      </c>
      <c r="E15" s="33" t="s">
        <v>201</v>
      </c>
      <c r="F15" s="76" t="s">
        <v>457</v>
      </c>
      <c r="G15" s="72" t="s">
        <v>458</v>
      </c>
      <c r="H15" s="27" t="s">
        <v>76</v>
      </c>
      <c r="I15" s="5" t="s">
        <v>459</v>
      </c>
      <c r="J15" s="167" t="s">
        <v>78</v>
      </c>
      <c r="K15" s="33" t="s">
        <v>79</v>
      </c>
      <c r="L15" s="33" t="s">
        <v>79</v>
      </c>
      <c r="M15" s="109" t="s">
        <v>78</v>
      </c>
      <c r="N15" s="109" t="s">
        <v>78</v>
      </c>
      <c r="O15" s="62">
        <v>0</v>
      </c>
      <c r="P15" s="62">
        <v>0</v>
      </c>
      <c r="Q15" s="116">
        <v>0</v>
      </c>
      <c r="R15" s="109">
        <v>0</v>
      </c>
      <c r="S15" s="33" t="s">
        <v>90</v>
      </c>
      <c r="T15" s="33"/>
      <c r="U15" s="33" t="s">
        <v>98</v>
      </c>
      <c r="V15" s="33" t="s">
        <v>98</v>
      </c>
      <c r="W15" s="97"/>
      <c r="X15" s="33"/>
      <c r="Y15" s="33"/>
      <c r="Z15" s="33" t="s">
        <v>137</v>
      </c>
      <c r="AA15" s="4"/>
      <c r="AB15" s="63">
        <v>0</v>
      </c>
      <c r="AC15" s="163"/>
      <c r="AD15" s="4"/>
      <c r="AE15" s="63">
        <v>0</v>
      </c>
      <c r="AF15" s="28"/>
      <c r="AG15" s="4"/>
      <c r="AH15" s="3">
        <f t="shared" si="1"/>
        <v>0</v>
      </c>
      <c r="AI15" s="27"/>
      <c r="AJ15" s="27"/>
      <c r="AK15" s="27"/>
      <c r="AL15" s="62"/>
      <c r="AM15" s="27"/>
      <c r="AN15" s="27"/>
      <c r="AO15" s="27"/>
      <c r="AP15" s="62"/>
      <c r="AQ15" s="4"/>
      <c r="AR15" s="4"/>
      <c r="AS15" s="62"/>
      <c r="AT15" s="64"/>
      <c r="AU15" s="62"/>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ht="30" x14ac:dyDescent="0.25">
      <c r="B16" s="5" t="s">
        <v>409</v>
      </c>
      <c r="C16" s="5" t="s">
        <v>410</v>
      </c>
      <c r="D16" s="33" t="s">
        <v>72</v>
      </c>
      <c r="E16" s="33" t="s">
        <v>201</v>
      </c>
      <c r="F16" s="76" t="s">
        <v>460</v>
      </c>
      <c r="G16" s="72" t="s">
        <v>461</v>
      </c>
      <c r="H16" s="27" t="s">
        <v>76</v>
      </c>
      <c r="I16" s="5" t="s">
        <v>462</v>
      </c>
      <c r="J16" s="167" t="s">
        <v>78</v>
      </c>
      <c r="K16" s="33" t="s">
        <v>79</v>
      </c>
      <c r="L16" s="33" t="s">
        <v>79</v>
      </c>
      <c r="M16" s="109" t="s">
        <v>78</v>
      </c>
      <c r="N16" s="109" t="s">
        <v>78</v>
      </c>
      <c r="O16" s="62">
        <v>0</v>
      </c>
      <c r="P16" s="62">
        <v>0</v>
      </c>
      <c r="Q16" s="116">
        <v>0</v>
      </c>
      <c r="R16" s="109">
        <v>0</v>
      </c>
      <c r="S16" s="33" t="s">
        <v>90</v>
      </c>
      <c r="T16" s="33"/>
      <c r="U16" s="33" t="s">
        <v>81</v>
      </c>
      <c r="V16" s="33" t="s">
        <v>98</v>
      </c>
      <c r="W16" s="97"/>
      <c r="X16" s="33"/>
      <c r="Y16" s="4"/>
      <c r="Z16" s="33" t="s">
        <v>137</v>
      </c>
      <c r="AA16" s="32"/>
      <c r="AB16" s="63">
        <v>0</v>
      </c>
      <c r="AC16" s="163"/>
      <c r="AD16" s="4"/>
      <c r="AE16" s="63">
        <v>0</v>
      </c>
      <c r="AF16" s="28"/>
      <c r="AG16" s="4"/>
      <c r="AH16" s="3">
        <f t="shared" si="1"/>
        <v>0</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5" t="s">
        <v>409</v>
      </c>
      <c r="C17" s="5" t="s">
        <v>420</v>
      </c>
      <c r="D17" s="33" t="s">
        <v>72</v>
      </c>
      <c r="E17" s="33" t="s">
        <v>201</v>
      </c>
      <c r="F17" s="76" t="s">
        <v>463</v>
      </c>
      <c r="G17" s="72" t="s">
        <v>464</v>
      </c>
      <c r="H17" s="27" t="s">
        <v>76</v>
      </c>
      <c r="I17" s="5" t="s">
        <v>465</v>
      </c>
      <c r="J17" s="167" t="s">
        <v>78</v>
      </c>
      <c r="K17" s="33" t="s">
        <v>79</v>
      </c>
      <c r="L17" s="33" t="s">
        <v>79</v>
      </c>
      <c r="M17" s="109" t="s">
        <v>78</v>
      </c>
      <c r="N17" s="109" t="s">
        <v>78</v>
      </c>
      <c r="O17" s="62">
        <v>0</v>
      </c>
      <c r="P17" s="62">
        <v>0</v>
      </c>
      <c r="Q17" s="116">
        <v>0</v>
      </c>
      <c r="R17" s="109">
        <v>0</v>
      </c>
      <c r="S17" s="33" t="s">
        <v>90</v>
      </c>
      <c r="T17" s="33"/>
      <c r="U17" s="33" t="s">
        <v>81</v>
      </c>
      <c r="V17" s="33" t="s">
        <v>98</v>
      </c>
      <c r="W17" s="97"/>
      <c r="X17" s="33"/>
      <c r="Y17" s="4"/>
      <c r="Z17" s="33" t="s">
        <v>137</v>
      </c>
      <c r="AA17" s="32"/>
      <c r="AB17" s="63">
        <v>0</v>
      </c>
      <c r="AC17" s="163"/>
      <c r="AD17" s="4"/>
      <c r="AE17" s="63">
        <v>0</v>
      </c>
      <c r="AF17" s="28"/>
      <c r="AG17" s="4"/>
      <c r="AH17" s="3">
        <f t="shared" si="1"/>
        <v>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30" x14ac:dyDescent="0.25">
      <c r="B18" s="5" t="s">
        <v>409</v>
      </c>
      <c r="C18" s="5" t="s">
        <v>432</v>
      </c>
      <c r="D18" s="33" t="s">
        <v>72</v>
      </c>
      <c r="E18" s="33" t="s">
        <v>201</v>
      </c>
      <c r="F18" s="76" t="s">
        <v>466</v>
      </c>
      <c r="G18" s="72" t="s">
        <v>467</v>
      </c>
      <c r="H18" s="27" t="s">
        <v>76</v>
      </c>
      <c r="I18" s="5" t="s">
        <v>468</v>
      </c>
      <c r="J18" s="167" t="s">
        <v>78</v>
      </c>
      <c r="K18" s="33" t="s">
        <v>79</v>
      </c>
      <c r="L18" s="33" t="s">
        <v>79</v>
      </c>
      <c r="M18" s="109" t="s">
        <v>78</v>
      </c>
      <c r="N18" s="109" t="s">
        <v>78</v>
      </c>
      <c r="O18" s="62">
        <v>0</v>
      </c>
      <c r="P18" s="62">
        <v>0</v>
      </c>
      <c r="Q18" s="116">
        <v>0</v>
      </c>
      <c r="R18" s="109">
        <v>0</v>
      </c>
      <c r="S18" s="33" t="s">
        <v>90</v>
      </c>
      <c r="T18" s="33"/>
      <c r="U18" s="33" t="s">
        <v>81</v>
      </c>
      <c r="V18" s="33" t="s">
        <v>98</v>
      </c>
      <c r="W18" s="97"/>
      <c r="X18" s="33"/>
      <c r="Y18" s="4"/>
      <c r="Z18" s="33" t="s">
        <v>137</v>
      </c>
      <c r="AA18" s="32"/>
      <c r="AB18" s="63">
        <v>0</v>
      </c>
      <c r="AC18" s="163"/>
      <c r="AD18" s="4"/>
      <c r="AE18" s="63">
        <v>0</v>
      </c>
      <c r="AF18" s="28"/>
      <c r="AG18" s="4"/>
      <c r="AH18" s="3">
        <f t="shared" si="1"/>
        <v>0</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ht="90" x14ac:dyDescent="0.25">
      <c r="B19" s="5" t="s">
        <v>409</v>
      </c>
      <c r="C19" s="5" t="s">
        <v>469</v>
      </c>
      <c r="D19" s="33" t="s">
        <v>72</v>
      </c>
      <c r="E19" s="33" t="s">
        <v>201</v>
      </c>
      <c r="F19" s="76" t="s">
        <v>470</v>
      </c>
      <c r="G19" s="72" t="s">
        <v>471</v>
      </c>
      <c r="H19" s="27" t="s">
        <v>76</v>
      </c>
      <c r="I19" s="5" t="s">
        <v>472</v>
      </c>
      <c r="J19" s="167" t="s">
        <v>78</v>
      </c>
      <c r="K19" s="33" t="s">
        <v>79</v>
      </c>
      <c r="L19" s="33" t="s">
        <v>79</v>
      </c>
      <c r="M19" s="109" t="s">
        <v>78</v>
      </c>
      <c r="N19" s="109" t="s">
        <v>78</v>
      </c>
      <c r="O19" s="62">
        <v>0</v>
      </c>
      <c r="P19" s="62">
        <v>0</v>
      </c>
      <c r="Q19" s="116">
        <v>0</v>
      </c>
      <c r="R19" s="109">
        <v>0</v>
      </c>
      <c r="S19" s="33"/>
      <c r="T19" s="33" t="s">
        <v>80</v>
      </c>
      <c r="U19" s="33" t="s">
        <v>81</v>
      </c>
      <c r="V19" s="33" t="s">
        <v>98</v>
      </c>
      <c r="W19" s="97"/>
      <c r="X19" s="33"/>
      <c r="Y19" s="4"/>
      <c r="Z19" s="33" t="s">
        <v>473</v>
      </c>
      <c r="AA19" s="32" t="s">
        <v>474</v>
      </c>
      <c r="AB19" s="63">
        <v>0</v>
      </c>
      <c r="AC19" s="163"/>
      <c r="AD19" s="4"/>
      <c r="AE19" s="63">
        <v>0</v>
      </c>
      <c r="AF19" s="28"/>
      <c r="AG19" s="4"/>
      <c r="AH19" s="3">
        <f t="shared" si="1"/>
        <v>0</v>
      </c>
      <c r="AI19" s="27"/>
      <c r="AJ19" s="27"/>
      <c r="AK19" s="27"/>
      <c r="AL19" s="62"/>
      <c r="AM19" s="27"/>
      <c r="AN19" s="27"/>
      <c r="AO19" s="27"/>
      <c r="AP19" s="62"/>
      <c r="AQ19" s="4"/>
      <c r="AR19" s="4"/>
      <c r="AS19" s="62"/>
      <c r="AT19" s="64"/>
      <c r="AU19" s="62"/>
      <c r="AV19" s="65" t="s">
        <v>475</v>
      </c>
      <c r="AW19" s="321">
        <v>44588</v>
      </c>
      <c r="AX19" s="67" t="s">
        <v>476</v>
      </c>
      <c r="AY19" s="62">
        <f>29387146+97242775</f>
        <v>126629921</v>
      </c>
      <c r="AZ19" s="66">
        <v>44873</v>
      </c>
      <c r="BA19" s="66">
        <v>45072</v>
      </c>
      <c r="BB19" s="66" t="s">
        <v>90</v>
      </c>
      <c r="BC19" s="27" t="s">
        <v>477</v>
      </c>
      <c r="BD19" s="170">
        <v>816708011</v>
      </c>
      <c r="BE19" s="66">
        <v>45175</v>
      </c>
      <c r="BF19" s="66">
        <v>45356</v>
      </c>
      <c r="BG19" s="67" t="s">
        <v>478</v>
      </c>
      <c r="BH19" s="170"/>
      <c r="BI19" s="66">
        <v>45175</v>
      </c>
      <c r="BJ19" s="322">
        <f>+BK19-BI19</f>
        <v>181</v>
      </c>
      <c r="BK19" s="66">
        <v>45356</v>
      </c>
      <c r="BL19" s="66"/>
      <c r="BM19" s="62">
        <f>816708011+142696794</f>
        <v>959404805</v>
      </c>
      <c r="BN19" s="69">
        <v>100</v>
      </c>
      <c r="BO19" s="170">
        <f>+BM19</f>
        <v>959404805</v>
      </c>
      <c r="BP19" s="32"/>
    </row>
    <row r="20" spans="2:68" s="1" customFormat="1" ht="30" x14ac:dyDescent="0.25">
      <c r="B20" s="5" t="s">
        <v>409</v>
      </c>
      <c r="C20" s="5" t="s">
        <v>432</v>
      </c>
      <c r="D20" s="33" t="s">
        <v>72</v>
      </c>
      <c r="E20" s="33" t="s">
        <v>201</v>
      </c>
      <c r="F20" s="76" t="s">
        <v>479</v>
      </c>
      <c r="G20" s="72" t="s">
        <v>480</v>
      </c>
      <c r="H20" s="27" t="s">
        <v>76</v>
      </c>
      <c r="I20" s="5" t="s">
        <v>481</v>
      </c>
      <c r="J20" s="167" t="s">
        <v>78</v>
      </c>
      <c r="K20" s="33" t="s">
        <v>79</v>
      </c>
      <c r="L20" s="33" t="s">
        <v>79</v>
      </c>
      <c r="M20" s="109" t="s">
        <v>78</v>
      </c>
      <c r="N20" s="109" t="s">
        <v>78</v>
      </c>
      <c r="O20" s="62">
        <v>0</v>
      </c>
      <c r="P20" s="62">
        <v>0</v>
      </c>
      <c r="Q20" s="116">
        <v>0</v>
      </c>
      <c r="R20" s="109">
        <v>0</v>
      </c>
      <c r="S20" s="33" t="s">
        <v>90</v>
      </c>
      <c r="T20" s="33"/>
      <c r="U20" s="33" t="s">
        <v>81</v>
      </c>
      <c r="V20" s="33" t="s">
        <v>98</v>
      </c>
      <c r="W20" s="97"/>
      <c r="X20" s="33"/>
      <c r="Y20" s="4"/>
      <c r="Z20" s="33" t="s">
        <v>137</v>
      </c>
      <c r="AA20" s="32"/>
      <c r="AB20" s="63">
        <v>0</v>
      </c>
      <c r="AC20" s="163"/>
      <c r="AD20" s="4"/>
      <c r="AE20" s="63">
        <v>0</v>
      </c>
      <c r="AF20" s="28"/>
      <c r="AG20" s="4"/>
      <c r="AH20" s="3">
        <f t="shared" si="1"/>
        <v>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ht="30" x14ac:dyDescent="0.25">
      <c r="B21" s="5" t="s">
        <v>409</v>
      </c>
      <c r="C21" s="5" t="s">
        <v>482</v>
      </c>
      <c r="D21" s="33" t="s">
        <v>85</v>
      </c>
      <c r="E21" s="33" t="s">
        <v>201</v>
      </c>
      <c r="F21" s="76" t="s">
        <v>483</v>
      </c>
      <c r="G21" s="72" t="s">
        <v>484</v>
      </c>
      <c r="H21" s="27" t="s">
        <v>76</v>
      </c>
      <c r="I21" s="5" t="s">
        <v>485</v>
      </c>
      <c r="J21" s="167" t="s">
        <v>78</v>
      </c>
      <c r="K21" s="33" t="s">
        <v>79</v>
      </c>
      <c r="L21" s="33" t="s">
        <v>79</v>
      </c>
      <c r="M21" s="109" t="s">
        <v>78</v>
      </c>
      <c r="N21" s="109" t="s">
        <v>78</v>
      </c>
      <c r="O21" s="62">
        <v>0</v>
      </c>
      <c r="P21" s="62">
        <v>0</v>
      </c>
      <c r="Q21" s="116">
        <v>0</v>
      </c>
      <c r="R21" s="109">
        <v>0</v>
      </c>
      <c r="S21" s="33" t="s">
        <v>90</v>
      </c>
      <c r="T21" s="33"/>
      <c r="U21" s="33" t="s">
        <v>81</v>
      </c>
      <c r="V21" s="33" t="s">
        <v>98</v>
      </c>
      <c r="W21" s="97"/>
      <c r="X21" s="33"/>
      <c r="Y21" s="4"/>
      <c r="Z21" s="33" t="s">
        <v>137</v>
      </c>
      <c r="AA21" s="32"/>
      <c r="AB21" s="63">
        <v>0</v>
      </c>
      <c r="AC21" s="163"/>
      <c r="AD21" s="4"/>
      <c r="AE21" s="63">
        <v>0</v>
      </c>
      <c r="AF21" s="28"/>
      <c r="AG21" s="4"/>
      <c r="AH21" s="3">
        <f t="shared" si="1"/>
        <v>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x14ac:dyDescent="0.25">
      <c r="B22" s="5" t="s">
        <v>409</v>
      </c>
      <c r="C22" s="5" t="s">
        <v>486</v>
      </c>
      <c r="D22" s="33" t="s">
        <v>72</v>
      </c>
      <c r="E22" s="33" t="s">
        <v>201</v>
      </c>
      <c r="F22" s="76" t="s">
        <v>487</v>
      </c>
      <c r="G22" s="72" t="s">
        <v>488</v>
      </c>
      <c r="H22" s="27" t="s">
        <v>76</v>
      </c>
      <c r="I22" s="5" t="s">
        <v>489</v>
      </c>
      <c r="J22" s="167" t="s">
        <v>78</v>
      </c>
      <c r="K22" s="33" t="s">
        <v>79</v>
      </c>
      <c r="L22" s="33" t="s">
        <v>79</v>
      </c>
      <c r="M22" s="109" t="s">
        <v>78</v>
      </c>
      <c r="N22" s="109" t="s">
        <v>78</v>
      </c>
      <c r="O22" s="62">
        <v>0</v>
      </c>
      <c r="P22" s="62">
        <v>0</v>
      </c>
      <c r="Q22" s="116">
        <v>0</v>
      </c>
      <c r="R22" s="109">
        <v>0</v>
      </c>
      <c r="S22" s="95" t="s">
        <v>79</v>
      </c>
      <c r="T22" s="33"/>
      <c r="U22" s="33"/>
      <c r="V22" s="33"/>
      <c r="W22" s="97"/>
      <c r="X22" s="33"/>
      <c r="Y22" s="4"/>
      <c r="Z22" s="33"/>
      <c r="AA22" s="32"/>
      <c r="AB22" s="63">
        <v>0</v>
      </c>
      <c r="AC22" s="163"/>
      <c r="AD22" s="4"/>
      <c r="AE22" s="63">
        <v>0</v>
      </c>
      <c r="AF22" s="28"/>
      <c r="AG22" s="4"/>
      <c r="AH22" s="3">
        <f t="shared" si="1"/>
        <v>0</v>
      </c>
      <c r="AI22" s="27"/>
      <c r="AJ22" s="27"/>
      <c r="AK22" s="27"/>
      <c r="AL22" s="62"/>
      <c r="AM22" s="27"/>
      <c r="AN22" s="27"/>
      <c r="AO22" s="27"/>
      <c r="AP22" s="62"/>
      <c r="AQ22" s="4"/>
      <c r="AR22" s="4"/>
      <c r="AS22" s="62"/>
      <c r="AT22" s="64"/>
      <c r="AU22" s="62"/>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ht="30" x14ac:dyDescent="0.25">
      <c r="B23" s="5" t="s">
        <v>409</v>
      </c>
      <c r="C23" s="5" t="s">
        <v>490</v>
      </c>
      <c r="D23" s="33" t="s">
        <v>72</v>
      </c>
      <c r="E23" s="33" t="s">
        <v>201</v>
      </c>
      <c r="F23" s="76" t="s">
        <v>491</v>
      </c>
      <c r="G23" s="72" t="s">
        <v>492</v>
      </c>
      <c r="H23" s="27" t="s">
        <v>76</v>
      </c>
      <c r="I23" s="5" t="s">
        <v>493</v>
      </c>
      <c r="J23" s="167" t="s">
        <v>78</v>
      </c>
      <c r="K23" s="33" t="s">
        <v>79</v>
      </c>
      <c r="L23" s="33" t="s">
        <v>79</v>
      </c>
      <c r="M23" s="109" t="s">
        <v>78</v>
      </c>
      <c r="N23" s="109" t="s">
        <v>78</v>
      </c>
      <c r="O23" s="62">
        <v>0</v>
      </c>
      <c r="P23" s="62">
        <v>0</v>
      </c>
      <c r="Q23" s="116">
        <v>0</v>
      </c>
      <c r="R23" s="109">
        <v>0</v>
      </c>
      <c r="S23" s="33" t="s">
        <v>90</v>
      </c>
      <c r="T23" s="33"/>
      <c r="U23" s="33" t="s">
        <v>81</v>
      </c>
      <c r="V23" s="33" t="s">
        <v>98</v>
      </c>
      <c r="W23" s="97"/>
      <c r="X23" s="33"/>
      <c r="Y23" s="4"/>
      <c r="Z23" s="33" t="s">
        <v>137</v>
      </c>
      <c r="AA23" s="32"/>
      <c r="AB23" s="63">
        <v>0</v>
      </c>
      <c r="AC23" s="163"/>
      <c r="AD23" s="4"/>
      <c r="AE23" s="63">
        <v>0</v>
      </c>
      <c r="AF23" s="28"/>
      <c r="AG23" s="4"/>
      <c r="AH23" s="3">
        <f t="shared" si="1"/>
        <v>0</v>
      </c>
      <c r="AI23" s="27"/>
      <c r="AJ23" s="27"/>
      <c r="AK23" s="27"/>
      <c r="AL23" s="62"/>
      <c r="AM23" s="27"/>
      <c r="AN23" s="27"/>
      <c r="AO23" s="27"/>
      <c r="AP23" s="62"/>
      <c r="AQ23" s="4"/>
      <c r="AR23" s="4"/>
      <c r="AS23" s="62"/>
      <c r="AT23" s="64"/>
      <c r="AU23" s="62"/>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x14ac:dyDescent="0.25">
      <c r="B24" s="5" t="s">
        <v>409</v>
      </c>
      <c r="C24" s="5" t="s">
        <v>432</v>
      </c>
      <c r="D24" s="33"/>
      <c r="E24" s="33"/>
      <c r="F24" s="76" t="s">
        <v>494</v>
      </c>
      <c r="G24" s="72" t="s">
        <v>495</v>
      </c>
      <c r="H24" s="27" t="s">
        <v>76</v>
      </c>
      <c r="I24" s="5" t="s">
        <v>496</v>
      </c>
      <c r="J24" s="167" t="s">
        <v>78</v>
      </c>
      <c r="K24" s="33" t="s">
        <v>79</v>
      </c>
      <c r="L24" s="33" t="s">
        <v>79</v>
      </c>
      <c r="M24" s="109" t="s">
        <v>78</v>
      </c>
      <c r="N24" s="109" t="s">
        <v>78</v>
      </c>
      <c r="O24" s="62">
        <v>0</v>
      </c>
      <c r="P24" s="62">
        <v>0</v>
      </c>
      <c r="Q24" s="116">
        <v>0</v>
      </c>
      <c r="R24" s="109">
        <v>0</v>
      </c>
      <c r="S24" s="33"/>
      <c r="T24" s="33"/>
      <c r="U24" s="33"/>
      <c r="V24" s="33"/>
      <c r="W24" s="97"/>
      <c r="X24" s="33"/>
      <c r="Y24" s="4"/>
      <c r="Z24" s="33"/>
      <c r="AA24" s="32"/>
      <c r="AB24" s="63">
        <v>0</v>
      </c>
      <c r="AC24" s="163"/>
      <c r="AD24" s="4"/>
      <c r="AE24" s="63">
        <v>0</v>
      </c>
      <c r="AF24" s="28"/>
      <c r="AG24" s="4"/>
      <c r="AH24" s="3">
        <f t="shared" si="1"/>
        <v>0</v>
      </c>
      <c r="AI24" s="27"/>
      <c r="AJ24" s="27"/>
      <c r="AK24" s="27"/>
      <c r="AL24" s="62"/>
      <c r="AM24" s="27"/>
      <c r="AN24" s="27"/>
      <c r="AO24" s="27"/>
      <c r="AP24" s="62"/>
      <c r="AQ24" s="4"/>
      <c r="AR24" s="4"/>
      <c r="AS24" s="62"/>
      <c r="AT24" s="64"/>
      <c r="AU24" s="62"/>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x14ac:dyDescent="0.25">
      <c r="B25" s="5" t="s">
        <v>409</v>
      </c>
      <c r="C25" s="5" t="s">
        <v>432</v>
      </c>
      <c r="D25" s="33" t="s">
        <v>85</v>
      </c>
      <c r="E25" s="33" t="s">
        <v>86</v>
      </c>
      <c r="F25" s="77" t="s">
        <v>497</v>
      </c>
      <c r="G25" s="54" t="s">
        <v>498</v>
      </c>
      <c r="H25" s="27" t="s">
        <v>96</v>
      </c>
      <c r="I25" s="5"/>
      <c r="J25" s="167" t="s">
        <v>133</v>
      </c>
      <c r="K25" s="33" t="s">
        <v>90</v>
      </c>
      <c r="L25" s="33" t="s">
        <v>79</v>
      </c>
      <c r="M25" s="109" t="s">
        <v>96</v>
      </c>
      <c r="N25" s="109" t="s">
        <v>424</v>
      </c>
      <c r="O25" s="62">
        <v>8000000</v>
      </c>
      <c r="P25" s="62">
        <v>40000000</v>
      </c>
      <c r="Q25" s="397"/>
      <c r="R25" s="170"/>
      <c r="S25" s="33" t="s">
        <v>90</v>
      </c>
      <c r="T25" s="33"/>
      <c r="U25" s="33" t="s">
        <v>135</v>
      </c>
      <c r="V25" s="33" t="s">
        <v>415</v>
      </c>
      <c r="W25" s="97" t="s">
        <v>78</v>
      </c>
      <c r="X25" s="33" t="s">
        <v>78</v>
      </c>
      <c r="Y25" s="4"/>
      <c r="Z25" s="33" t="s">
        <v>99</v>
      </c>
      <c r="AA25" s="32" t="s">
        <v>103</v>
      </c>
      <c r="AB25" s="63">
        <v>0</v>
      </c>
      <c r="AC25" s="163" t="s">
        <v>103</v>
      </c>
      <c r="AD25" s="4" t="s">
        <v>103</v>
      </c>
      <c r="AE25" s="63">
        <v>0</v>
      </c>
      <c r="AF25" s="28" t="s">
        <v>103</v>
      </c>
      <c r="AG25" s="4" t="s">
        <v>103</v>
      </c>
      <c r="AH25" s="3">
        <f t="shared" si="1"/>
        <v>0</v>
      </c>
      <c r="AI25" s="27"/>
      <c r="AJ25" s="27" t="s">
        <v>103</v>
      </c>
      <c r="AK25" s="27" t="s">
        <v>103</v>
      </c>
      <c r="AL25" s="62">
        <v>0</v>
      </c>
      <c r="AM25" s="27"/>
      <c r="AN25" s="27" t="s">
        <v>103</v>
      </c>
      <c r="AO25" s="27" t="s">
        <v>103</v>
      </c>
      <c r="AP25" s="62">
        <v>0</v>
      </c>
      <c r="AQ25" s="4"/>
      <c r="AR25" s="4"/>
      <c r="AS25" s="62">
        <v>0</v>
      </c>
      <c r="AT25" s="64" t="s">
        <v>103</v>
      </c>
      <c r="AU25" s="62">
        <v>0</v>
      </c>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ht="56.25" customHeight="1" x14ac:dyDescent="0.25">
      <c r="B26" s="5" t="s">
        <v>409</v>
      </c>
      <c r="C26" s="5" t="s">
        <v>432</v>
      </c>
      <c r="D26" s="33" t="s">
        <v>85</v>
      </c>
      <c r="E26" s="33" t="s">
        <v>93</v>
      </c>
      <c r="F26" s="77" t="s">
        <v>499</v>
      </c>
      <c r="G26" s="54" t="s">
        <v>500</v>
      </c>
      <c r="H26" s="27" t="s">
        <v>96</v>
      </c>
      <c r="I26" s="5"/>
      <c r="J26" s="167" t="s">
        <v>133</v>
      </c>
      <c r="K26" s="33" t="s">
        <v>90</v>
      </c>
      <c r="L26" s="33" t="s">
        <v>79</v>
      </c>
      <c r="M26" s="109" t="s">
        <v>96</v>
      </c>
      <c r="N26" s="109" t="s">
        <v>424</v>
      </c>
      <c r="O26" s="62">
        <v>28000000</v>
      </c>
      <c r="P26" s="62">
        <f>300*400000</f>
        <v>120000000</v>
      </c>
      <c r="Q26" s="397"/>
      <c r="R26" s="170"/>
      <c r="S26" s="33" t="s">
        <v>90</v>
      </c>
      <c r="T26" s="33"/>
      <c r="U26" s="33" t="s">
        <v>135</v>
      </c>
      <c r="V26" s="33" t="s">
        <v>98</v>
      </c>
      <c r="W26" s="97" t="s">
        <v>79</v>
      </c>
      <c r="X26" s="33" t="s">
        <v>90</v>
      </c>
      <c r="Y26" s="4"/>
      <c r="Z26" s="33" t="s">
        <v>124</v>
      </c>
      <c r="AA26" s="32"/>
      <c r="AB26" s="63">
        <v>0</v>
      </c>
      <c r="AC26" s="163"/>
      <c r="AD26" s="4"/>
      <c r="AE26" s="3">
        <v>0</v>
      </c>
      <c r="AF26" s="28"/>
      <c r="AG26" s="28"/>
      <c r="AH26" s="3"/>
      <c r="AI26" s="27"/>
      <c r="AJ26" s="27"/>
      <c r="AK26" s="27"/>
      <c r="AL26" s="62"/>
      <c r="AM26" s="27"/>
      <c r="AN26" s="27"/>
      <c r="AO26" s="27"/>
      <c r="AP26" s="27"/>
      <c r="AQ26" s="4"/>
      <c r="AR26" s="4"/>
      <c r="AS26" s="62"/>
      <c r="AT26" s="115"/>
      <c r="AU26" s="109"/>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ht="55.5" customHeight="1" x14ac:dyDescent="0.25">
      <c r="B27" s="5" t="s">
        <v>409</v>
      </c>
      <c r="C27" s="5" t="s">
        <v>432</v>
      </c>
      <c r="D27" s="33" t="s">
        <v>85</v>
      </c>
      <c r="E27" s="33" t="s">
        <v>93</v>
      </c>
      <c r="F27" s="77" t="s">
        <v>501</v>
      </c>
      <c r="G27" s="54" t="s">
        <v>502</v>
      </c>
      <c r="H27" s="27" t="s">
        <v>96</v>
      </c>
      <c r="I27" s="5"/>
      <c r="J27" s="167" t="s">
        <v>133</v>
      </c>
      <c r="K27" s="33" t="s">
        <v>90</v>
      </c>
      <c r="L27" s="33" t="s">
        <v>79</v>
      </c>
      <c r="M27" s="109" t="s">
        <v>96</v>
      </c>
      <c r="N27" s="109" t="s">
        <v>424</v>
      </c>
      <c r="O27" s="62">
        <v>7000000</v>
      </c>
      <c r="P27" s="62">
        <f>500*400000</f>
        <v>200000000</v>
      </c>
      <c r="Q27" s="397"/>
      <c r="R27" s="170"/>
      <c r="S27" s="33" t="s">
        <v>90</v>
      </c>
      <c r="T27" s="33"/>
      <c r="U27" s="33" t="s">
        <v>135</v>
      </c>
      <c r="V27" s="33" t="s">
        <v>135</v>
      </c>
      <c r="W27" s="97" t="s">
        <v>79</v>
      </c>
      <c r="X27" s="33" t="s">
        <v>79</v>
      </c>
      <c r="Y27" s="4"/>
      <c r="Z27" s="33" t="s">
        <v>124</v>
      </c>
      <c r="AA27" s="32"/>
      <c r="AB27" s="63">
        <v>0</v>
      </c>
      <c r="AC27" s="163"/>
      <c r="AD27" s="4"/>
      <c r="AE27" s="63">
        <v>0</v>
      </c>
      <c r="AF27" s="28"/>
      <c r="AG27" s="28"/>
      <c r="AH27" s="3"/>
      <c r="AI27" s="27"/>
      <c r="AJ27" s="27"/>
      <c r="AK27" s="27"/>
      <c r="AL27" s="62"/>
      <c r="AM27" s="27"/>
      <c r="AN27" s="27"/>
      <c r="AO27" s="27"/>
      <c r="AP27" s="27"/>
      <c r="AQ27" s="4"/>
      <c r="AR27" s="4"/>
      <c r="AS27" s="62"/>
      <c r="AT27" s="115"/>
      <c r="AU27" s="109"/>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ht="63" customHeight="1" x14ac:dyDescent="0.25">
      <c r="B28" s="5" t="s">
        <v>409</v>
      </c>
      <c r="C28" s="5" t="s">
        <v>503</v>
      </c>
      <c r="D28" s="33" t="s">
        <v>85</v>
      </c>
      <c r="E28" s="33" t="s">
        <v>93</v>
      </c>
      <c r="F28" s="77" t="s">
        <v>504</v>
      </c>
      <c r="G28" s="54" t="s">
        <v>505</v>
      </c>
      <c r="H28" s="27" t="s">
        <v>96</v>
      </c>
      <c r="I28" s="5"/>
      <c r="J28" s="167" t="s">
        <v>133</v>
      </c>
      <c r="K28" s="33" t="s">
        <v>90</v>
      </c>
      <c r="L28" s="33" t="s">
        <v>79</v>
      </c>
      <c r="M28" s="109" t="s">
        <v>96</v>
      </c>
      <c r="N28" s="109" t="s">
        <v>424</v>
      </c>
      <c r="O28" s="62">
        <v>15000000</v>
      </c>
      <c r="P28" s="62">
        <f>20*19*400000</f>
        <v>152000000</v>
      </c>
      <c r="Q28" s="397"/>
      <c r="R28" s="170"/>
      <c r="S28" s="33" t="s">
        <v>90</v>
      </c>
      <c r="T28" s="33"/>
      <c r="U28" s="33" t="s">
        <v>135</v>
      </c>
      <c r="V28" s="33" t="s">
        <v>415</v>
      </c>
      <c r="W28" s="97" t="s">
        <v>79</v>
      </c>
      <c r="X28" s="33" t="s">
        <v>79</v>
      </c>
      <c r="Y28" s="4"/>
      <c r="Z28" s="33" t="s">
        <v>99</v>
      </c>
      <c r="AA28" s="32" t="s">
        <v>103</v>
      </c>
      <c r="AB28" s="63">
        <v>0</v>
      </c>
      <c r="AC28" s="163" t="s">
        <v>103</v>
      </c>
      <c r="AD28" s="4" t="s">
        <v>103</v>
      </c>
      <c r="AE28" s="63">
        <v>0</v>
      </c>
      <c r="AF28" s="28" t="s">
        <v>103</v>
      </c>
      <c r="AG28" s="4" t="s">
        <v>103</v>
      </c>
      <c r="AH28" s="3">
        <f t="shared" ref="AH28:AH35" si="2">+AE28+AB28</f>
        <v>0</v>
      </c>
      <c r="AI28" s="27"/>
      <c r="AJ28" s="27" t="s">
        <v>103</v>
      </c>
      <c r="AK28" s="27" t="s">
        <v>103</v>
      </c>
      <c r="AL28" s="62">
        <v>0</v>
      </c>
      <c r="AM28" s="27"/>
      <c r="AN28" s="27" t="s">
        <v>103</v>
      </c>
      <c r="AO28" s="27" t="s">
        <v>103</v>
      </c>
      <c r="AP28" s="62">
        <v>0</v>
      </c>
      <c r="AQ28" s="4"/>
      <c r="AR28" s="4"/>
      <c r="AS28" s="62">
        <v>0</v>
      </c>
      <c r="AT28" s="64" t="s">
        <v>103</v>
      </c>
      <c r="AU28" s="62">
        <v>0</v>
      </c>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ht="30" x14ac:dyDescent="0.25">
      <c r="B29" s="5" t="s">
        <v>409</v>
      </c>
      <c r="C29" s="5" t="s">
        <v>432</v>
      </c>
      <c r="D29" s="33" t="s">
        <v>72</v>
      </c>
      <c r="E29" s="33" t="s">
        <v>201</v>
      </c>
      <c r="F29" s="77" t="s">
        <v>506</v>
      </c>
      <c r="G29" s="54" t="s">
        <v>507</v>
      </c>
      <c r="H29" s="27" t="s">
        <v>114</v>
      </c>
      <c r="I29" s="5" t="s">
        <v>508</v>
      </c>
      <c r="J29" s="167" t="s">
        <v>78</v>
      </c>
      <c r="K29" s="33" t="s">
        <v>79</v>
      </c>
      <c r="L29" s="33" t="s">
        <v>79</v>
      </c>
      <c r="M29" s="109" t="s">
        <v>78</v>
      </c>
      <c r="N29" s="109" t="s">
        <v>78</v>
      </c>
      <c r="O29" s="62">
        <v>0</v>
      </c>
      <c r="P29" s="62">
        <v>0</v>
      </c>
      <c r="Q29" s="116">
        <v>0</v>
      </c>
      <c r="R29" s="109">
        <v>0</v>
      </c>
      <c r="S29" s="33"/>
      <c r="T29" s="33"/>
      <c r="U29" s="33"/>
      <c r="V29" s="33"/>
      <c r="W29" s="97"/>
      <c r="X29" s="33"/>
      <c r="Y29" s="4"/>
      <c r="Z29" s="33"/>
      <c r="AA29" s="32"/>
      <c r="AB29" s="63">
        <v>0</v>
      </c>
      <c r="AC29" s="163"/>
      <c r="AD29" s="4"/>
      <c r="AE29" s="63">
        <v>0</v>
      </c>
      <c r="AF29" s="28"/>
      <c r="AG29" s="4"/>
      <c r="AH29" s="3">
        <f t="shared" si="2"/>
        <v>0</v>
      </c>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ht="60" x14ac:dyDescent="0.25">
      <c r="B30" s="5" t="s">
        <v>409</v>
      </c>
      <c r="C30" s="5" t="s">
        <v>432</v>
      </c>
      <c r="D30" s="33" t="s">
        <v>72</v>
      </c>
      <c r="E30" s="33" t="s">
        <v>201</v>
      </c>
      <c r="F30" s="77" t="s">
        <v>509</v>
      </c>
      <c r="G30" s="54" t="s">
        <v>510</v>
      </c>
      <c r="H30" s="27" t="s">
        <v>114</v>
      </c>
      <c r="I30" s="5" t="s">
        <v>511</v>
      </c>
      <c r="J30" s="167" t="s">
        <v>78</v>
      </c>
      <c r="K30" s="33" t="s">
        <v>79</v>
      </c>
      <c r="L30" s="33" t="s">
        <v>79</v>
      </c>
      <c r="M30" s="109" t="s">
        <v>78</v>
      </c>
      <c r="N30" s="109" t="s">
        <v>78</v>
      </c>
      <c r="O30" s="62">
        <v>0</v>
      </c>
      <c r="P30" s="62">
        <v>0</v>
      </c>
      <c r="Q30" s="116">
        <v>0</v>
      </c>
      <c r="R30" s="109">
        <v>0</v>
      </c>
      <c r="S30" s="33"/>
      <c r="T30" s="33"/>
      <c r="U30" s="33"/>
      <c r="V30" s="33"/>
      <c r="W30" s="97"/>
      <c r="X30" s="33"/>
      <c r="Y30" s="4"/>
      <c r="Z30" s="33"/>
      <c r="AA30" s="32"/>
      <c r="AB30" s="63">
        <v>0</v>
      </c>
      <c r="AC30" s="163"/>
      <c r="AD30" s="4"/>
      <c r="AE30" s="63">
        <v>0</v>
      </c>
      <c r="AF30" s="28"/>
      <c r="AG30" s="4"/>
      <c r="AH30" s="3">
        <f t="shared" si="2"/>
        <v>0</v>
      </c>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5" t="s">
        <v>409</v>
      </c>
      <c r="C31" s="5" t="s">
        <v>432</v>
      </c>
      <c r="D31" s="33" t="s">
        <v>72</v>
      </c>
      <c r="E31" s="33" t="s">
        <v>201</v>
      </c>
      <c r="F31" s="77" t="s">
        <v>512</v>
      </c>
      <c r="G31" s="54" t="s">
        <v>513</v>
      </c>
      <c r="H31" s="27" t="s">
        <v>114</v>
      </c>
      <c r="I31" s="5" t="s">
        <v>514</v>
      </c>
      <c r="J31" s="167" t="s">
        <v>78</v>
      </c>
      <c r="K31" s="33" t="s">
        <v>79</v>
      </c>
      <c r="L31" s="33" t="s">
        <v>79</v>
      </c>
      <c r="M31" s="109" t="s">
        <v>78</v>
      </c>
      <c r="N31" s="109" t="s">
        <v>78</v>
      </c>
      <c r="O31" s="62">
        <v>0</v>
      </c>
      <c r="P31" s="62">
        <v>0</v>
      </c>
      <c r="Q31" s="116">
        <v>0</v>
      </c>
      <c r="R31" s="109">
        <v>0</v>
      </c>
      <c r="S31" s="33"/>
      <c r="T31" s="33"/>
      <c r="U31" s="33"/>
      <c r="V31" s="33"/>
      <c r="W31" s="97"/>
      <c r="X31" s="33"/>
      <c r="Y31" s="4"/>
      <c r="Z31" s="33"/>
      <c r="AA31" s="32"/>
      <c r="AB31" s="63">
        <v>0</v>
      </c>
      <c r="AC31" s="163"/>
      <c r="AD31" s="4"/>
      <c r="AE31" s="63">
        <v>0</v>
      </c>
      <c r="AF31" s="28"/>
      <c r="AG31" s="4"/>
      <c r="AH31" s="3">
        <f t="shared" si="2"/>
        <v>0</v>
      </c>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ht="30" x14ac:dyDescent="0.25">
      <c r="B32" s="5" t="s">
        <v>409</v>
      </c>
      <c r="C32" s="5" t="s">
        <v>432</v>
      </c>
      <c r="D32" s="33" t="s">
        <v>72</v>
      </c>
      <c r="E32" s="33" t="s">
        <v>201</v>
      </c>
      <c r="F32" s="77" t="s">
        <v>515</v>
      </c>
      <c r="G32" s="54" t="s">
        <v>516</v>
      </c>
      <c r="H32" s="27" t="s">
        <v>114</v>
      </c>
      <c r="I32" s="5" t="s">
        <v>517</v>
      </c>
      <c r="J32" s="167" t="s">
        <v>78</v>
      </c>
      <c r="K32" s="33" t="s">
        <v>79</v>
      </c>
      <c r="L32" s="33" t="s">
        <v>79</v>
      </c>
      <c r="M32" s="109" t="s">
        <v>78</v>
      </c>
      <c r="N32" s="109" t="s">
        <v>78</v>
      </c>
      <c r="O32" s="62">
        <v>0</v>
      </c>
      <c r="P32" s="62">
        <v>0</v>
      </c>
      <c r="Q32" s="116">
        <v>0</v>
      </c>
      <c r="R32" s="109">
        <v>0</v>
      </c>
      <c r="S32" s="33"/>
      <c r="T32" s="33"/>
      <c r="U32" s="33"/>
      <c r="V32" s="33"/>
      <c r="W32" s="97"/>
      <c r="X32" s="33"/>
      <c r="Y32" s="4"/>
      <c r="Z32" s="33"/>
      <c r="AA32" s="32"/>
      <c r="AB32" s="63">
        <v>0</v>
      </c>
      <c r="AC32" s="163"/>
      <c r="AD32" s="4"/>
      <c r="AE32" s="63">
        <v>0</v>
      </c>
      <c r="AF32" s="28"/>
      <c r="AG32" s="4"/>
      <c r="AH32" s="3">
        <f t="shared" si="2"/>
        <v>0</v>
      </c>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5" t="s">
        <v>409</v>
      </c>
      <c r="C33" s="5" t="s">
        <v>518</v>
      </c>
      <c r="D33" s="33" t="s">
        <v>72</v>
      </c>
      <c r="E33" s="33" t="s">
        <v>201</v>
      </c>
      <c r="F33" s="77" t="s">
        <v>519</v>
      </c>
      <c r="G33" s="54" t="s">
        <v>520</v>
      </c>
      <c r="H33" s="27" t="s">
        <v>114</v>
      </c>
      <c r="I33" s="5" t="s">
        <v>521</v>
      </c>
      <c r="J33" s="167" t="s">
        <v>78</v>
      </c>
      <c r="K33" s="33" t="s">
        <v>79</v>
      </c>
      <c r="L33" s="33" t="s">
        <v>79</v>
      </c>
      <c r="M33" s="109" t="s">
        <v>78</v>
      </c>
      <c r="N33" s="109" t="s">
        <v>78</v>
      </c>
      <c r="O33" s="62">
        <v>0</v>
      </c>
      <c r="P33" s="62">
        <v>0</v>
      </c>
      <c r="Q33" s="116">
        <v>0</v>
      </c>
      <c r="R33" s="109">
        <v>0</v>
      </c>
      <c r="S33" s="33"/>
      <c r="T33" s="33"/>
      <c r="U33" s="33"/>
      <c r="V33" s="33"/>
      <c r="W33" s="97"/>
      <c r="X33" s="33"/>
      <c r="Y33" s="4"/>
      <c r="Z33" s="33"/>
      <c r="AA33" s="32"/>
      <c r="AB33" s="63">
        <v>0</v>
      </c>
      <c r="AC33" s="163"/>
      <c r="AD33" s="4"/>
      <c r="AE33" s="63">
        <v>0</v>
      </c>
      <c r="AF33" s="28"/>
      <c r="AG33" s="4"/>
      <c r="AH33" s="3">
        <f t="shared" si="2"/>
        <v>0</v>
      </c>
      <c r="AI33" s="27"/>
      <c r="AJ33" s="27"/>
      <c r="AK33" s="27"/>
      <c r="AL33" s="62"/>
      <c r="AM33" s="27"/>
      <c r="AN33" s="27"/>
      <c r="AO33" s="27"/>
      <c r="AP33" s="62"/>
      <c r="AQ33" s="4"/>
      <c r="AR33" s="4"/>
      <c r="AS33" s="62"/>
      <c r="AT33" s="64"/>
      <c r="AU33" s="62"/>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ht="45" x14ac:dyDescent="0.25">
      <c r="B34" s="5" t="s">
        <v>409</v>
      </c>
      <c r="C34" s="5" t="s">
        <v>522</v>
      </c>
      <c r="D34" s="33" t="s">
        <v>85</v>
      </c>
      <c r="E34" s="33" t="s">
        <v>93</v>
      </c>
      <c r="F34" s="54" t="s">
        <v>523</v>
      </c>
      <c r="G34" s="54" t="s">
        <v>524</v>
      </c>
      <c r="H34" s="27"/>
      <c r="I34" s="5"/>
      <c r="J34" s="167" t="s">
        <v>183</v>
      </c>
      <c r="K34" s="33" t="s">
        <v>90</v>
      </c>
      <c r="L34" s="33" t="s">
        <v>79</v>
      </c>
      <c r="M34" s="109" t="s">
        <v>96</v>
      </c>
      <c r="N34" s="109" t="s">
        <v>424</v>
      </c>
      <c r="O34" s="7">
        <v>25000000</v>
      </c>
      <c r="P34" s="62">
        <f>+Q34*R34</f>
        <v>437684348.55599999</v>
      </c>
      <c r="Q34" s="116">
        <f>(436+128)*1.3</f>
        <v>733.2</v>
      </c>
      <c r="R34" s="109">
        <v>596950.82999999996</v>
      </c>
      <c r="S34" s="33" t="s">
        <v>90</v>
      </c>
      <c r="T34" s="33" t="s">
        <v>80</v>
      </c>
      <c r="U34" s="33" t="s">
        <v>135</v>
      </c>
      <c r="V34" s="33" t="s">
        <v>81</v>
      </c>
      <c r="W34" s="97" t="s">
        <v>79</v>
      </c>
      <c r="X34" s="33" t="s">
        <v>79</v>
      </c>
      <c r="Y34" s="4"/>
      <c r="Z34" s="33" t="s">
        <v>83</v>
      </c>
      <c r="AA34" s="32" t="s">
        <v>525</v>
      </c>
      <c r="AB34" s="63">
        <v>7003455</v>
      </c>
      <c r="AC34" s="163">
        <v>1532</v>
      </c>
      <c r="AD34" s="4">
        <v>45385</v>
      </c>
      <c r="AE34" s="63">
        <v>0</v>
      </c>
      <c r="AF34" s="28" t="s">
        <v>103</v>
      </c>
      <c r="AG34" s="4" t="s">
        <v>103</v>
      </c>
      <c r="AH34" s="3">
        <f t="shared" si="2"/>
        <v>7003455</v>
      </c>
      <c r="AI34" s="27" t="s">
        <v>526</v>
      </c>
      <c r="AJ34" s="27" t="s">
        <v>527</v>
      </c>
      <c r="AK34" s="27" t="s">
        <v>528</v>
      </c>
      <c r="AL34" s="62">
        <v>5972998</v>
      </c>
      <c r="AM34" s="27"/>
      <c r="AN34" s="27" t="s">
        <v>103</v>
      </c>
      <c r="AO34" s="27" t="s">
        <v>103</v>
      </c>
      <c r="AP34" s="62">
        <v>0</v>
      </c>
      <c r="AQ34" s="4">
        <v>45442</v>
      </c>
      <c r="AR34" s="4">
        <v>45473</v>
      </c>
      <c r="AS34" s="62">
        <f>+AL34</f>
        <v>5972998</v>
      </c>
      <c r="AT34" s="64">
        <v>1</v>
      </c>
      <c r="AU34" s="62">
        <f>+AS34</f>
        <v>5972998</v>
      </c>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ht="105" x14ac:dyDescent="0.25">
      <c r="B35" s="5" t="s">
        <v>409</v>
      </c>
      <c r="C35" s="5" t="s">
        <v>432</v>
      </c>
      <c r="D35" s="33" t="s">
        <v>529</v>
      </c>
      <c r="E35" s="33" t="s">
        <v>530</v>
      </c>
      <c r="F35" s="54" t="s">
        <v>531</v>
      </c>
      <c r="G35" s="54" t="s">
        <v>532</v>
      </c>
      <c r="H35" s="27"/>
      <c r="I35" s="5"/>
      <c r="J35" s="167" t="s">
        <v>78</v>
      </c>
      <c r="K35" s="33" t="s">
        <v>79</v>
      </c>
      <c r="L35" s="33" t="s">
        <v>79</v>
      </c>
      <c r="M35" s="109" t="s">
        <v>78</v>
      </c>
      <c r="N35" s="109" t="s">
        <v>78</v>
      </c>
      <c r="O35" s="62">
        <v>0</v>
      </c>
      <c r="P35" s="62">
        <v>0</v>
      </c>
      <c r="Q35" s="116">
        <v>0</v>
      </c>
      <c r="R35" s="109">
        <v>0</v>
      </c>
      <c r="S35" s="33"/>
      <c r="T35" s="33" t="s">
        <v>80</v>
      </c>
      <c r="U35" s="33"/>
      <c r="V35" s="33"/>
      <c r="W35" s="97"/>
      <c r="X35" s="33"/>
      <c r="Y35" s="4"/>
      <c r="Z35" s="33" t="s">
        <v>473</v>
      </c>
      <c r="AA35" s="32" t="s">
        <v>533</v>
      </c>
      <c r="AB35" s="63">
        <v>0</v>
      </c>
      <c r="AC35" s="163"/>
      <c r="AD35" s="4"/>
      <c r="AE35" s="63">
        <v>0</v>
      </c>
      <c r="AF35" s="28"/>
      <c r="AG35" s="4"/>
      <c r="AH35" s="3">
        <f t="shared" si="2"/>
        <v>0</v>
      </c>
      <c r="AI35" s="27"/>
      <c r="AJ35" s="27"/>
      <c r="AK35" s="27"/>
      <c r="AL35" s="62"/>
      <c r="AM35" s="27"/>
      <c r="AN35" s="27"/>
      <c r="AO35" s="27"/>
      <c r="AP35" s="62"/>
      <c r="AQ35" s="4"/>
      <c r="AR35" s="4"/>
      <c r="AS35" s="62"/>
      <c r="AT35" s="64"/>
      <c r="AU35" s="62"/>
      <c r="AV35" s="65" t="s">
        <v>534</v>
      </c>
      <c r="AW35" s="321">
        <v>44223</v>
      </c>
      <c r="AX35" s="333" t="s">
        <v>535</v>
      </c>
      <c r="AY35" s="62">
        <v>83128878</v>
      </c>
      <c r="AZ35" s="66">
        <v>44875</v>
      </c>
      <c r="BA35" s="66">
        <v>45032</v>
      </c>
      <c r="BB35" s="66" t="s">
        <v>90</v>
      </c>
      <c r="BC35" s="334" t="s">
        <v>536</v>
      </c>
      <c r="BD35" s="62">
        <f>589057747-AY35</f>
        <v>505928869</v>
      </c>
      <c r="BE35" s="66">
        <v>45061</v>
      </c>
      <c r="BF35" s="66">
        <v>45519</v>
      </c>
      <c r="BG35" s="334" t="s">
        <v>537</v>
      </c>
      <c r="BH35" s="62"/>
      <c r="BI35" s="66">
        <v>45061</v>
      </c>
      <c r="BJ35" s="17"/>
      <c r="BK35" s="66">
        <v>45519</v>
      </c>
      <c r="BL35" s="66" t="s">
        <v>79</v>
      </c>
      <c r="BM35" s="62">
        <f>589057747+161238571</f>
        <v>750296318</v>
      </c>
      <c r="BN35" s="64">
        <v>0.03</v>
      </c>
      <c r="BO35" s="62">
        <f>+BM35</f>
        <v>750296318</v>
      </c>
      <c r="BP35" s="32" t="s">
        <v>538</v>
      </c>
    </row>
  </sheetData>
  <mergeCells count="5">
    <mergeCell ref="B4:I4"/>
    <mergeCell ref="AB3:AI3"/>
    <mergeCell ref="AJ3:AU3"/>
    <mergeCell ref="AV3:BN3"/>
    <mergeCell ref="J4:R4"/>
  </mergeCells>
  <dataValidations count="15">
    <dataValidation type="list" allowBlank="1" showInputMessage="1" showErrorMessage="1" sqref="BH6:BH35" xr:uid="{00000000-0002-0000-0300-000000000000}">
      <formula1>"SI,NO"</formula1>
    </dataValidation>
    <dataValidation type="list" allowBlank="1" showInputMessage="1" showErrorMessage="1" sqref="E34:E35" xr:uid="{00000000-0002-0000-0300-000001000000}">
      <formula1>"CDI, HI, CAE, CIP, CETRA, INTERNADO RAJ, CASAS POSTINSTITUCIONALES, CZ, REGIONAL, UNIDAD DE SERVICIO, CASA ATRAPASUEÑOS"</formula1>
    </dataValidation>
    <dataValidation type="list" allowBlank="1" showInputMessage="1" showErrorMessage="1" sqref="D34:D35" xr:uid="{00000000-0002-0000-0300-000002000000}">
      <formula1>"SRPA, PRIMERA INFANCIA, SEDES ADMINISTRATIVAS,ADOLESCENCIA Y JUVENTUD"</formula1>
    </dataValidation>
    <dataValidation type="list" allowBlank="1" showInputMessage="1" showErrorMessage="1" sqref="H6:H35" xr:uid="{00000000-0002-0000-0300-000003000000}">
      <formula1>"PROPIA, ARRIENDO, COMODATO"</formula1>
    </dataValidation>
    <dataValidation type="list" allowBlank="1" showInputMessage="1" showErrorMessage="1" sqref="T6:T35" xr:uid="{00000000-0002-0000-0300-000004000000}">
      <formula1>"BAJO, MEDIO, ALTO"</formula1>
    </dataValidation>
    <dataValidation type="list" allowBlank="1" showInputMessage="1" showErrorMessage="1" sqref="BL20:BL35 W24:X35 W6:X13 X14:Y14 Y15 W19:X19 W22:X22 BL6:BL18 BB6:BB35" xr:uid="{00000000-0002-0000-0300-000005000000}">
      <formula1>"SI, NO, NO APLICA"</formula1>
    </dataValidation>
    <dataValidation type="list" allowBlank="1" showInputMessage="1" showErrorMessage="1" sqref="S6:S35 K6:L35" xr:uid="{00000000-0002-0000-0300-000006000000}">
      <formula1>"SI, NO"</formula1>
    </dataValidation>
    <dataValidation type="list" allowBlank="1" showInputMessage="1" showErrorMessage="1" sqref="W14 W15:X18 W20:X21 U6:V35 W23:X23" xr:uid="{00000000-0002-0000-0300-000007000000}">
      <formula1>"MOBILIARIO, ESTUDIOS Y DISEÑOS, REFORZAMIENTO ESTRUCTURAL, MANTENIMIENTOS BASICOS, MANTENIMIENTOS ESPECIALIZADOS, AMPLIACIÓN, MANTENIMIENTOS ELECTRICOS, NINGUNA"</formula1>
    </dataValidation>
    <dataValidation type="list" allowBlank="1" showInputMessage="1" showErrorMessage="1" sqref="AA14 Z6:Z35" xr:uid="{00000000-0002-0000-0300-000008000000}">
      <formula1>"FERRETERIA Y TODEROS, REGIONAL (TRASLADO), SEDE NACIONAL, FINDETER, NO REQUIERE, NO PRIORIZADA"</formula1>
    </dataValidation>
    <dataValidation type="list" allowBlank="1" showInputMessage="1" showErrorMessage="1" sqref="AI6:AI35 AM6:AM35" xr:uid="{00000000-0002-0000-0300-000009000000}">
      <formula1>"ESTRUCTURACIÓN, PROCESO DE SELECCIÓN, EJECUCIÓN, TERMINADO"</formula1>
    </dataValidation>
    <dataValidation type="list" allowBlank="1" showInputMessage="1" showErrorMessage="1" sqref="D6:D33" xr:uid="{00000000-0002-0000-0300-00000A000000}">
      <formula1>"SRPA, PRIMERA INFANCIA, SEDES ADMINISTRATIVAS,ADOLESCENCIA Y JUVENTUD, DIRECCIÓN DE PROTECCIÓN "</formula1>
    </dataValidation>
    <dataValidation type="list" allowBlank="1" showInputMessage="1" showErrorMessage="1" sqref="E6:E33" xr:uid="{00000000-0002-0000-0300-00000B000000}">
      <formula1>"CDI, HI, CAE, CIP, CETRA, INTERNADO RAJ, CASAS POSTINSTITUCIONALES, CZ, REGIONAL, UNIDAD DE SERVICIO, CASA ATRAPASUEÑOS, CASA DE LA MADRE Y EL NIÑO, CETI"</formula1>
    </dataValidation>
    <dataValidation type="list" allowBlank="1" showInputMessage="1" showErrorMessage="1" sqref="M6:M35" xr:uid="{00000000-0002-0000-0300-00000C000000}">
      <formula1>"ARRIENDO, ADECUACIÓN, NO APLICA"</formula1>
    </dataValidation>
    <dataValidation type="list" allowBlank="1" showInputMessage="1" showErrorMessage="1" sqref="J6:J35" xr:uid="{00000000-0002-0000-0300-00000D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N6:N35" xr:uid="{00000000-0002-0000-0300-00000E000000}">
      <formula1>"NO APLICA, BUSQUEDA INMUEBLE, VISITA, CONCEPTO, MESA TECNICA, REMISIÓN SG, RECURSO TRASLADADO"</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BP111"/>
  <sheetViews>
    <sheetView zoomScale="56" zoomScaleNormal="90" workbookViewId="0">
      <pane ySplit="5" topLeftCell="A6" activePane="bottomLeft" state="frozen"/>
      <selection activeCell="G1" sqref="G1"/>
      <selection pane="bottomLeft" activeCell="G9" sqref="G9"/>
    </sheetView>
  </sheetViews>
  <sheetFormatPr baseColWidth="10" defaultColWidth="11.28515625" defaultRowHeight="15" x14ac:dyDescent="0.25"/>
  <cols>
    <col min="1" max="1" width="3" customWidth="1"/>
    <col min="2" max="2" width="15.7109375" style="2" bestFit="1" customWidth="1"/>
    <col min="3" max="3" width="16.85546875" style="2" bestFit="1" customWidth="1"/>
    <col min="4" max="4" width="18.7109375" style="2" customWidth="1"/>
    <col min="5" max="5" width="15" style="2" customWidth="1"/>
    <col min="6" max="6" width="18.7109375" style="57" customWidth="1"/>
    <col min="7" max="7" width="16.7109375" style="2" customWidth="1"/>
    <col min="8" max="8" width="30.28515625" style="2" customWidth="1"/>
    <col min="9" max="9" width="19.7109375" style="2" customWidth="1"/>
    <col min="10" max="10" width="20.7109375" style="57" customWidth="1"/>
    <col min="11" max="11" width="14.7109375" style="2" customWidth="1"/>
    <col min="12" max="12" width="21.28515625" style="2" customWidth="1"/>
    <col min="13" max="13" width="13.7109375" style="2" customWidth="1"/>
    <col min="14" max="14" width="14.7109375" style="2" customWidth="1"/>
    <col min="15" max="15" width="20.28515625" style="2" customWidth="1"/>
    <col min="16" max="16" width="19.7109375" style="2" customWidth="1"/>
    <col min="17" max="17" width="18.85546875" style="2" customWidth="1"/>
    <col min="18" max="19" width="30.28515625" style="2" customWidth="1"/>
    <col min="20" max="24" width="26.140625" customWidth="1"/>
    <col min="25" max="25" width="32.28515625" style="102" customWidth="1"/>
    <col min="26" max="26" width="32.28515625" customWidth="1"/>
    <col min="27" max="27" width="77.28515625" customWidth="1"/>
    <col min="28" max="28" width="23.7109375" customWidth="1"/>
    <col min="29" max="29" width="17.7109375" style="2" customWidth="1"/>
    <col min="30" max="30" width="19.7109375" style="2" customWidth="1"/>
    <col min="31" max="31" width="23.28515625" customWidth="1"/>
    <col min="32" max="32" width="18.140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855468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4499999999999993" customHeight="1" x14ac:dyDescent="0.25"/>
    <row r="2" spans="2:68" ht="8.4499999999999993" customHeight="1" x14ac:dyDescent="0.25"/>
    <row r="3" spans="2:68" ht="17.25" customHeight="1" x14ac:dyDescent="0.3">
      <c r="E3" s="39"/>
      <c r="F3" s="255"/>
      <c r="G3" s="34"/>
      <c r="H3" s="34"/>
      <c r="I3" s="34"/>
      <c r="J3" s="255"/>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51" t="s">
        <v>3</v>
      </c>
      <c r="K4" s="649"/>
      <c r="L4" s="649"/>
      <c r="M4" s="649"/>
      <c r="N4" s="649"/>
      <c r="O4" s="649"/>
      <c r="P4" s="649"/>
      <c r="Q4" s="649"/>
      <c r="R4" s="649"/>
      <c r="Y4" s="104" t="s">
        <v>4</v>
      </c>
      <c r="AW4" s="20" t="s">
        <v>5</v>
      </c>
      <c r="BC4" s="6" t="s">
        <v>6</v>
      </c>
    </row>
    <row r="5" spans="2:68" s="10" customFormat="1" ht="132" customHeight="1" x14ac:dyDescent="0.25">
      <c r="B5" s="30" t="s">
        <v>7</v>
      </c>
      <c r="C5" s="29" t="s">
        <v>8</v>
      </c>
      <c r="D5" s="29" t="s">
        <v>9</v>
      </c>
      <c r="E5" s="42" t="s">
        <v>10</v>
      </c>
      <c r="F5" s="30" t="s">
        <v>11</v>
      </c>
      <c r="G5" s="30" t="s">
        <v>12</v>
      </c>
      <c r="H5" s="40" t="s">
        <v>13</v>
      </c>
      <c r="I5" s="30" t="s">
        <v>14</v>
      </c>
      <c r="J5" s="357" t="s">
        <v>15</v>
      </c>
      <c r="K5" s="357" t="s">
        <v>16</v>
      </c>
      <c r="L5" s="357" t="s">
        <v>17</v>
      </c>
      <c r="M5" s="357" t="s">
        <v>18</v>
      </c>
      <c r="N5" s="357" t="s">
        <v>19</v>
      </c>
      <c r="O5" s="358" t="s">
        <v>20</v>
      </c>
      <c r="P5" s="358" t="s">
        <v>21</v>
      </c>
      <c r="Q5" s="357" t="s">
        <v>22</v>
      </c>
      <c r="R5" s="357" t="s">
        <v>23</v>
      </c>
      <c r="S5" s="41" t="s">
        <v>24</v>
      </c>
      <c r="T5" s="41" t="s">
        <v>25</v>
      </c>
      <c r="U5" s="41" t="s">
        <v>26</v>
      </c>
      <c r="V5" s="41" t="s">
        <v>27</v>
      </c>
      <c r="W5" s="41" t="s">
        <v>28</v>
      </c>
      <c r="X5" s="41" t="s">
        <v>117</v>
      </c>
      <c r="Y5" s="41" t="s">
        <v>30</v>
      </c>
      <c r="Z5" s="41" t="s">
        <v>31</v>
      </c>
      <c r="AA5" s="41" t="s">
        <v>32</v>
      </c>
      <c r="AB5" s="514"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54" t="s">
        <v>539</v>
      </c>
      <c r="C6" s="54" t="s">
        <v>540</v>
      </c>
      <c r="D6" s="33" t="s">
        <v>72</v>
      </c>
      <c r="E6" s="33" t="s">
        <v>201</v>
      </c>
      <c r="F6" s="123" t="s">
        <v>541</v>
      </c>
      <c r="G6" s="72" t="s">
        <v>542</v>
      </c>
      <c r="H6" s="33" t="s">
        <v>76</v>
      </c>
      <c r="I6" s="477" t="s">
        <v>543</v>
      </c>
      <c r="J6" s="27" t="s">
        <v>78</v>
      </c>
      <c r="K6" s="33" t="s">
        <v>79</v>
      </c>
      <c r="L6" s="33" t="s">
        <v>79</v>
      </c>
      <c r="M6" s="109" t="s">
        <v>78</v>
      </c>
      <c r="N6" s="354" t="s">
        <v>78</v>
      </c>
      <c r="O6" s="62">
        <v>0</v>
      </c>
      <c r="P6" s="62">
        <v>0</v>
      </c>
      <c r="Q6" s="355">
        <v>0</v>
      </c>
      <c r="R6" s="109">
        <v>0</v>
      </c>
      <c r="S6" s="33" t="s">
        <v>90</v>
      </c>
      <c r="T6" s="33"/>
      <c r="U6" s="33"/>
      <c r="V6" s="33"/>
      <c r="W6" s="33" t="s">
        <v>78</v>
      </c>
      <c r="X6" s="33" t="s">
        <v>78</v>
      </c>
      <c r="Y6" s="4"/>
      <c r="Z6" s="33"/>
      <c r="AA6" s="32"/>
      <c r="AB6" s="63">
        <v>0</v>
      </c>
      <c r="AC6" s="28"/>
      <c r="AD6" s="4"/>
      <c r="AE6" s="63">
        <v>0</v>
      </c>
      <c r="AF6" s="28"/>
      <c r="AG6" s="4"/>
      <c r="AH6" s="62">
        <f>+AB6+AE6</f>
        <v>0</v>
      </c>
      <c r="AI6" s="27"/>
      <c r="AJ6" s="27"/>
      <c r="AK6" s="27"/>
      <c r="AL6" s="62"/>
      <c r="AM6" s="27"/>
      <c r="AN6" s="27"/>
      <c r="AO6" s="27"/>
      <c r="AP6" s="62"/>
      <c r="AQ6" s="4"/>
      <c r="AR6" s="4"/>
      <c r="AS6" s="62"/>
      <c r="AT6" s="64"/>
      <c r="AU6" s="62"/>
      <c r="AV6" s="65"/>
      <c r="AW6" s="66"/>
      <c r="AX6" s="67"/>
      <c r="AY6" s="62"/>
      <c r="AZ6" s="66"/>
      <c r="BA6" s="66"/>
      <c r="BB6" s="66"/>
      <c r="BC6" s="27"/>
      <c r="BD6" s="62"/>
      <c r="BE6" s="66"/>
      <c r="BF6" s="66"/>
      <c r="BG6" s="67"/>
      <c r="BH6" s="62"/>
      <c r="BI6" s="66"/>
      <c r="BJ6" s="68"/>
      <c r="BK6" s="66"/>
      <c r="BL6" s="66"/>
      <c r="BM6" s="62"/>
      <c r="BN6" s="69"/>
      <c r="BO6" s="62"/>
      <c r="BP6" s="32"/>
    </row>
    <row r="7" spans="2:68" s="1" customFormat="1" ht="45" x14ac:dyDescent="0.25">
      <c r="B7" s="54" t="s">
        <v>539</v>
      </c>
      <c r="C7" s="54" t="s">
        <v>544</v>
      </c>
      <c r="D7" s="33" t="s">
        <v>85</v>
      </c>
      <c r="E7" s="33" t="s">
        <v>93</v>
      </c>
      <c r="F7" s="72" t="s">
        <v>545</v>
      </c>
      <c r="G7" s="72" t="s">
        <v>546</v>
      </c>
      <c r="H7" s="33" t="s">
        <v>76</v>
      </c>
      <c r="I7" s="477" t="s">
        <v>547</v>
      </c>
      <c r="J7" s="27" t="s">
        <v>78</v>
      </c>
      <c r="K7" s="33" t="s">
        <v>79</v>
      </c>
      <c r="L7" s="33" t="s">
        <v>79</v>
      </c>
      <c r="M7" s="109" t="s">
        <v>78</v>
      </c>
      <c r="N7" s="354" t="s">
        <v>78</v>
      </c>
      <c r="O7" s="62">
        <v>0</v>
      </c>
      <c r="P7" s="62">
        <v>0</v>
      </c>
      <c r="Q7" s="355">
        <v>0</v>
      </c>
      <c r="R7" s="109">
        <v>0</v>
      </c>
      <c r="S7" s="33" t="s">
        <v>90</v>
      </c>
      <c r="T7" s="33" t="s">
        <v>80</v>
      </c>
      <c r="U7" s="33" t="s">
        <v>81</v>
      </c>
      <c r="V7" s="33" t="s">
        <v>98</v>
      </c>
      <c r="W7" s="33" t="s">
        <v>78</v>
      </c>
      <c r="X7" s="33" t="s">
        <v>90</v>
      </c>
      <c r="Y7" s="4">
        <v>45473</v>
      </c>
      <c r="Z7" s="33" t="s">
        <v>83</v>
      </c>
      <c r="AA7" s="458" t="s">
        <v>548</v>
      </c>
      <c r="AB7" s="517">
        <v>101273084</v>
      </c>
      <c r="AC7" s="530">
        <v>1990</v>
      </c>
      <c r="AD7" s="518" t="s">
        <v>549</v>
      </c>
      <c r="AE7" s="519">
        <v>0</v>
      </c>
      <c r="AF7" s="519"/>
      <c r="AG7" s="519"/>
      <c r="AH7" s="62">
        <f t="shared" ref="AH7:AH70" si="0">+AB7+AE7</f>
        <v>101273084</v>
      </c>
      <c r="AI7" s="27"/>
      <c r="AJ7" s="27"/>
      <c r="AK7" s="27"/>
      <c r="AL7" s="7"/>
      <c r="AM7" s="27"/>
      <c r="AN7" s="27"/>
      <c r="AO7" s="27"/>
      <c r="AP7" s="7"/>
      <c r="AQ7" s="4"/>
      <c r="AR7" s="4"/>
      <c r="AS7" s="7"/>
      <c r="AT7" s="9"/>
      <c r="AU7" s="7"/>
      <c r="AV7" s="18"/>
      <c r="AW7" s="17"/>
      <c r="AX7" s="31"/>
      <c r="AY7" s="7"/>
      <c r="AZ7" s="17"/>
      <c r="BA7" s="17"/>
      <c r="BB7" s="17"/>
      <c r="BC7" s="27"/>
      <c r="BD7" s="7"/>
      <c r="BE7" s="17"/>
      <c r="BF7" s="17"/>
      <c r="BG7" s="31"/>
      <c r="BH7" s="7"/>
      <c r="BI7" s="17"/>
      <c r="BJ7" s="52"/>
      <c r="BK7" s="17"/>
      <c r="BL7" s="17"/>
      <c r="BM7" s="7"/>
      <c r="BN7" s="53"/>
      <c r="BO7" s="7"/>
      <c r="BP7" s="32"/>
    </row>
    <row r="8" spans="2:68" s="1" customFormat="1" ht="45" x14ac:dyDescent="0.25">
      <c r="B8" s="54" t="s">
        <v>539</v>
      </c>
      <c r="C8" s="54" t="s">
        <v>550</v>
      </c>
      <c r="D8" s="33" t="s">
        <v>85</v>
      </c>
      <c r="E8" s="33" t="s">
        <v>86</v>
      </c>
      <c r="F8" s="72" t="s">
        <v>551</v>
      </c>
      <c r="G8" s="72" t="s">
        <v>552</v>
      </c>
      <c r="H8" s="33" t="s">
        <v>76</v>
      </c>
      <c r="I8" s="477"/>
      <c r="J8" s="27" t="s">
        <v>78</v>
      </c>
      <c r="K8" s="33" t="s">
        <v>79</v>
      </c>
      <c r="L8" s="33" t="s">
        <v>79</v>
      </c>
      <c r="M8" s="109" t="s">
        <v>78</v>
      </c>
      <c r="N8" s="354" t="s">
        <v>78</v>
      </c>
      <c r="O8" s="62">
        <v>0</v>
      </c>
      <c r="P8" s="62">
        <v>0</v>
      </c>
      <c r="Q8" s="355">
        <v>0</v>
      </c>
      <c r="R8" s="109">
        <v>0</v>
      </c>
      <c r="S8" s="33" t="s">
        <v>90</v>
      </c>
      <c r="T8" s="33" t="s">
        <v>80</v>
      </c>
      <c r="U8" s="33" t="s">
        <v>81</v>
      </c>
      <c r="V8" s="33" t="s">
        <v>98</v>
      </c>
      <c r="W8" s="33" t="s">
        <v>90</v>
      </c>
      <c r="X8" s="33" t="s">
        <v>78</v>
      </c>
      <c r="Y8" s="4">
        <v>45461</v>
      </c>
      <c r="Z8" s="33" t="s">
        <v>83</v>
      </c>
      <c r="AA8" s="458" t="s">
        <v>548</v>
      </c>
      <c r="AB8" s="521">
        <v>521724140</v>
      </c>
      <c r="AC8" s="530">
        <v>1990</v>
      </c>
      <c r="AD8" s="518" t="s">
        <v>549</v>
      </c>
      <c r="AE8" s="519">
        <v>0</v>
      </c>
      <c r="AF8" s="519"/>
      <c r="AG8" s="519"/>
      <c r="AH8" s="62">
        <f t="shared" si="0"/>
        <v>521724140</v>
      </c>
      <c r="AI8" s="27"/>
      <c r="AJ8" s="27"/>
      <c r="AK8" s="27"/>
      <c r="AL8" s="7"/>
      <c r="AM8" s="27"/>
      <c r="AN8" s="27"/>
      <c r="AO8" s="27"/>
      <c r="AP8" s="7"/>
      <c r="AQ8" s="4"/>
      <c r="AR8" s="4"/>
      <c r="AS8" s="7"/>
      <c r="AT8" s="9"/>
      <c r="AU8" s="7"/>
      <c r="AV8" s="18"/>
      <c r="AW8" s="17"/>
      <c r="AX8" s="31"/>
      <c r="AY8" s="7"/>
      <c r="AZ8" s="17"/>
      <c r="BA8" s="17"/>
      <c r="BB8" s="17"/>
      <c r="BC8" s="27"/>
      <c r="BD8" s="7"/>
      <c r="BE8" s="17"/>
      <c r="BF8" s="17"/>
      <c r="BG8" s="31"/>
      <c r="BH8" s="7"/>
      <c r="BI8" s="17"/>
      <c r="BJ8" s="52"/>
      <c r="BK8" s="17"/>
      <c r="BL8" s="17"/>
      <c r="BM8" s="7"/>
      <c r="BN8" s="53"/>
      <c r="BO8" s="7"/>
      <c r="BP8" s="32"/>
    </row>
    <row r="9" spans="2:68" s="1" customFormat="1" ht="45" x14ac:dyDescent="0.25">
      <c r="B9" s="54" t="s">
        <v>539</v>
      </c>
      <c r="C9" s="54" t="s">
        <v>550</v>
      </c>
      <c r="D9" s="33" t="s">
        <v>85</v>
      </c>
      <c r="E9" s="33" t="s">
        <v>86</v>
      </c>
      <c r="F9" s="72" t="s">
        <v>553</v>
      </c>
      <c r="G9" s="72" t="s">
        <v>552</v>
      </c>
      <c r="H9" s="33" t="s">
        <v>76</v>
      </c>
      <c r="I9" s="477"/>
      <c r="J9" s="27" t="s">
        <v>78</v>
      </c>
      <c r="K9" s="33" t="s">
        <v>79</v>
      </c>
      <c r="L9" s="33" t="s">
        <v>79</v>
      </c>
      <c r="M9" s="109" t="s">
        <v>78</v>
      </c>
      <c r="N9" s="354" t="s">
        <v>78</v>
      </c>
      <c r="O9" s="62">
        <v>0</v>
      </c>
      <c r="P9" s="62">
        <v>0</v>
      </c>
      <c r="Q9" s="355">
        <v>0</v>
      </c>
      <c r="R9" s="109">
        <v>0</v>
      </c>
      <c r="S9" s="33" t="s">
        <v>90</v>
      </c>
      <c r="T9" s="33" t="s">
        <v>80</v>
      </c>
      <c r="U9" s="33" t="s">
        <v>81</v>
      </c>
      <c r="V9" s="33" t="s">
        <v>98</v>
      </c>
      <c r="W9" s="33" t="s">
        <v>78</v>
      </c>
      <c r="X9" s="33" t="s">
        <v>78</v>
      </c>
      <c r="Y9" s="4">
        <v>45473</v>
      </c>
      <c r="Z9" s="33" t="s">
        <v>83</v>
      </c>
      <c r="AA9" s="458" t="s">
        <v>548</v>
      </c>
      <c r="AB9" s="535">
        <v>36768215</v>
      </c>
      <c r="AC9" s="530">
        <v>1990</v>
      </c>
      <c r="AD9" s="518" t="s">
        <v>549</v>
      </c>
      <c r="AE9" s="519">
        <v>0</v>
      </c>
      <c r="AF9" s="519"/>
      <c r="AG9" s="519"/>
      <c r="AH9" s="62">
        <f t="shared" si="0"/>
        <v>36768215</v>
      </c>
      <c r="AI9" s="27"/>
      <c r="AJ9" s="27"/>
      <c r="AK9" s="27"/>
      <c r="AL9" s="7"/>
      <c r="AM9" s="27"/>
      <c r="AN9" s="27"/>
      <c r="AO9" s="27"/>
      <c r="AP9" s="7"/>
      <c r="AQ9" s="4"/>
      <c r="AR9" s="4"/>
      <c r="AS9" s="7"/>
      <c r="AT9" s="9"/>
      <c r="AU9" s="7"/>
      <c r="AV9" s="18"/>
      <c r="AW9" s="17"/>
      <c r="AX9" s="31"/>
      <c r="AY9" s="7"/>
      <c r="AZ9" s="17"/>
      <c r="BA9" s="17"/>
      <c r="BB9" s="17"/>
      <c r="BC9" s="27"/>
      <c r="BD9" s="7"/>
      <c r="BE9" s="17"/>
      <c r="BF9" s="17"/>
      <c r="BG9" s="31"/>
      <c r="BH9" s="7"/>
      <c r="BI9" s="17"/>
      <c r="BJ9" s="52"/>
      <c r="BK9" s="17"/>
      <c r="BL9" s="17"/>
      <c r="BM9" s="7"/>
      <c r="BN9" s="53"/>
      <c r="BO9" s="7"/>
      <c r="BP9" s="32"/>
    </row>
    <row r="10" spans="2:68" s="1" customFormat="1" ht="255" x14ac:dyDescent="0.25">
      <c r="B10" s="54" t="s">
        <v>539</v>
      </c>
      <c r="C10" s="54" t="s">
        <v>544</v>
      </c>
      <c r="D10" s="33" t="s">
        <v>72</v>
      </c>
      <c r="E10" s="33" t="s">
        <v>201</v>
      </c>
      <c r="F10" s="72" t="s">
        <v>554</v>
      </c>
      <c r="G10" s="72" t="s">
        <v>546</v>
      </c>
      <c r="H10" s="33" t="s">
        <v>76</v>
      </c>
      <c r="I10" s="477" t="s">
        <v>547</v>
      </c>
      <c r="J10" s="27" t="s">
        <v>78</v>
      </c>
      <c r="K10" s="33" t="s">
        <v>79</v>
      </c>
      <c r="L10" s="33" t="s">
        <v>79</v>
      </c>
      <c r="M10" s="109" t="s">
        <v>78</v>
      </c>
      <c r="N10" s="354" t="s">
        <v>78</v>
      </c>
      <c r="O10" s="62">
        <v>0</v>
      </c>
      <c r="P10" s="62">
        <v>0</v>
      </c>
      <c r="Q10" s="355">
        <v>0</v>
      </c>
      <c r="R10" s="109">
        <v>0</v>
      </c>
      <c r="S10" s="199" t="s">
        <v>90</v>
      </c>
      <c r="T10" s="33" t="s">
        <v>80</v>
      </c>
      <c r="U10" s="33" t="s">
        <v>81</v>
      </c>
      <c r="V10" s="33" t="s">
        <v>98</v>
      </c>
      <c r="W10" s="466" t="s">
        <v>78</v>
      </c>
      <c r="X10" s="466" t="s">
        <v>78</v>
      </c>
      <c r="Y10" s="4"/>
      <c r="Z10" s="33"/>
      <c r="AA10" s="32"/>
      <c r="AB10" s="63">
        <v>0</v>
      </c>
      <c r="AC10" s="28"/>
      <c r="AD10" s="4"/>
      <c r="AE10" s="63">
        <v>0</v>
      </c>
      <c r="AF10" s="7"/>
      <c r="AG10" s="7"/>
      <c r="AH10" s="62">
        <f t="shared" si="0"/>
        <v>0</v>
      </c>
      <c r="AI10" s="27"/>
      <c r="AJ10" s="27"/>
      <c r="AK10" s="27"/>
      <c r="AL10" s="62"/>
      <c r="AM10" s="27"/>
      <c r="AN10" s="27"/>
      <c r="AO10" s="27"/>
      <c r="AP10" s="62"/>
      <c r="AQ10" s="4"/>
      <c r="AR10" s="4"/>
      <c r="AS10" s="62"/>
      <c r="AT10" s="64"/>
      <c r="AU10" s="62"/>
      <c r="AV10" s="65"/>
      <c r="AW10" s="66"/>
      <c r="AX10" s="67"/>
      <c r="AY10" s="62"/>
      <c r="AZ10" s="66"/>
      <c r="BA10" s="66"/>
      <c r="BB10" s="66"/>
      <c r="BC10" s="27"/>
      <c r="BD10" s="62"/>
      <c r="BE10" s="66"/>
      <c r="BF10" s="66"/>
      <c r="BG10" s="67"/>
      <c r="BH10" s="62"/>
      <c r="BI10" s="66"/>
      <c r="BJ10" s="68"/>
      <c r="BK10" s="66"/>
      <c r="BL10" s="66"/>
      <c r="BM10" s="62"/>
      <c r="BN10" s="69"/>
      <c r="BO10" s="62"/>
      <c r="BP10" s="462" t="s">
        <v>555</v>
      </c>
    </row>
    <row r="11" spans="2:68" s="1" customFormat="1" ht="47.25" customHeight="1" x14ac:dyDescent="0.25">
      <c r="B11" s="54" t="s">
        <v>539</v>
      </c>
      <c r="C11" s="54" t="s">
        <v>556</v>
      </c>
      <c r="D11" s="33" t="s">
        <v>72</v>
      </c>
      <c r="E11" s="33" t="s">
        <v>201</v>
      </c>
      <c r="F11" s="71" t="s">
        <v>557</v>
      </c>
      <c r="G11" s="72" t="s">
        <v>558</v>
      </c>
      <c r="H11" s="33" t="s">
        <v>76</v>
      </c>
      <c r="I11" s="477" t="s">
        <v>559</v>
      </c>
      <c r="J11" s="27" t="s">
        <v>78</v>
      </c>
      <c r="K11" s="33" t="s">
        <v>79</v>
      </c>
      <c r="L11" s="33" t="s">
        <v>79</v>
      </c>
      <c r="M11" s="109" t="s">
        <v>78</v>
      </c>
      <c r="N11" s="354" t="s">
        <v>78</v>
      </c>
      <c r="O11" s="62">
        <v>0</v>
      </c>
      <c r="P11" s="62">
        <v>0</v>
      </c>
      <c r="Q11" s="355">
        <v>0</v>
      </c>
      <c r="R11" s="109">
        <v>0</v>
      </c>
      <c r="S11" s="33" t="s">
        <v>90</v>
      </c>
      <c r="T11" s="33"/>
      <c r="U11" s="33"/>
      <c r="V11" s="33"/>
      <c r="W11" s="33" t="s">
        <v>78</v>
      </c>
      <c r="X11" s="33" t="s">
        <v>78</v>
      </c>
      <c r="Y11" s="4"/>
      <c r="Z11" s="33"/>
      <c r="AA11" s="32"/>
      <c r="AB11" s="63">
        <v>0</v>
      </c>
      <c r="AC11" s="28"/>
      <c r="AD11" s="4"/>
      <c r="AE11" s="3">
        <v>0</v>
      </c>
      <c r="AF11" s="7"/>
      <c r="AG11" s="7"/>
      <c r="AH11" s="62">
        <f t="shared" si="0"/>
        <v>0</v>
      </c>
      <c r="AI11" s="27"/>
      <c r="AJ11" s="27"/>
      <c r="AK11" s="27"/>
      <c r="AL11" s="7"/>
      <c r="AM11" s="27"/>
      <c r="AN11" s="27"/>
      <c r="AO11" s="27"/>
      <c r="AP11" s="7"/>
      <c r="AQ11" s="4"/>
      <c r="AR11" s="4"/>
      <c r="AS11" s="7"/>
      <c r="AT11" s="9"/>
      <c r="AU11" s="7"/>
      <c r="AV11" s="18"/>
      <c r="AW11" s="17"/>
      <c r="AX11" s="31"/>
      <c r="AY11" s="7"/>
      <c r="AZ11" s="17"/>
      <c r="BA11" s="17"/>
      <c r="BB11" s="17"/>
      <c r="BC11" s="27"/>
      <c r="BD11" s="7"/>
      <c r="BE11" s="17"/>
      <c r="BF11" s="17"/>
      <c r="BG11" s="31"/>
      <c r="BH11" s="7"/>
      <c r="BI11" s="17"/>
      <c r="BJ11" s="52"/>
      <c r="BK11" s="17"/>
      <c r="BL11" s="17"/>
      <c r="BM11" s="7"/>
      <c r="BN11" s="53"/>
      <c r="BO11" s="7"/>
      <c r="BP11" s="32"/>
    </row>
    <row r="12" spans="2:68" s="1" customFormat="1" ht="65.25" customHeight="1" x14ac:dyDescent="0.25">
      <c r="B12" s="54" t="s">
        <v>539</v>
      </c>
      <c r="C12" s="54" t="s">
        <v>556</v>
      </c>
      <c r="D12" s="33" t="s">
        <v>85</v>
      </c>
      <c r="E12" s="33" t="s">
        <v>93</v>
      </c>
      <c r="F12" s="72" t="s">
        <v>560</v>
      </c>
      <c r="G12" s="72" t="s">
        <v>558</v>
      </c>
      <c r="H12" s="33" t="s">
        <v>76</v>
      </c>
      <c r="I12" s="477" t="s">
        <v>559</v>
      </c>
      <c r="J12" s="27" t="s">
        <v>78</v>
      </c>
      <c r="K12" s="33" t="s">
        <v>79</v>
      </c>
      <c r="L12" s="33" t="s">
        <v>79</v>
      </c>
      <c r="M12" s="109" t="s">
        <v>78</v>
      </c>
      <c r="N12" s="354" t="s">
        <v>78</v>
      </c>
      <c r="O12" s="62">
        <v>0</v>
      </c>
      <c r="P12" s="62">
        <v>0</v>
      </c>
      <c r="Q12" s="355">
        <v>0</v>
      </c>
      <c r="R12" s="109">
        <v>0</v>
      </c>
      <c r="S12" s="33" t="s">
        <v>90</v>
      </c>
      <c r="T12" s="33" t="s">
        <v>80</v>
      </c>
      <c r="U12" s="33" t="s">
        <v>81</v>
      </c>
      <c r="V12" s="33" t="s">
        <v>98</v>
      </c>
      <c r="W12" s="33" t="s">
        <v>78</v>
      </c>
      <c r="X12" s="33" t="s">
        <v>79</v>
      </c>
      <c r="Y12" s="4">
        <v>45473</v>
      </c>
      <c r="Z12" s="33" t="s">
        <v>83</v>
      </c>
      <c r="AA12" s="458" t="s">
        <v>548</v>
      </c>
      <c r="AB12" s="517">
        <v>66599509</v>
      </c>
      <c r="AC12" s="530">
        <v>1990</v>
      </c>
      <c r="AD12" s="518" t="s">
        <v>549</v>
      </c>
      <c r="AE12" s="519">
        <v>0</v>
      </c>
      <c r="AF12" s="519"/>
      <c r="AG12" s="519"/>
      <c r="AH12" s="62">
        <f t="shared" si="0"/>
        <v>66599509</v>
      </c>
      <c r="AI12" s="27"/>
      <c r="AJ12" s="27"/>
      <c r="AK12" s="27"/>
      <c r="AL12" s="62"/>
      <c r="AM12" s="27"/>
      <c r="AN12" s="27"/>
      <c r="AO12" s="27"/>
      <c r="AP12" s="62"/>
      <c r="AQ12" s="4"/>
      <c r="AR12" s="4"/>
      <c r="AS12" s="62"/>
      <c r="AT12" s="64"/>
      <c r="AU12" s="62"/>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ht="65.25" customHeight="1" x14ac:dyDescent="0.25">
      <c r="B13" s="54" t="s">
        <v>539</v>
      </c>
      <c r="C13" s="54" t="s">
        <v>561</v>
      </c>
      <c r="D13" s="33" t="s">
        <v>85</v>
      </c>
      <c r="E13" s="33" t="s">
        <v>93</v>
      </c>
      <c r="F13" s="72" t="s">
        <v>562</v>
      </c>
      <c r="G13" s="72" t="s">
        <v>563</v>
      </c>
      <c r="H13" s="33" t="s">
        <v>76</v>
      </c>
      <c r="I13" s="477" t="s">
        <v>564</v>
      </c>
      <c r="J13" s="27" t="s">
        <v>78</v>
      </c>
      <c r="K13" s="33" t="s">
        <v>79</v>
      </c>
      <c r="L13" s="33" t="s">
        <v>79</v>
      </c>
      <c r="M13" s="109" t="s">
        <v>78</v>
      </c>
      <c r="N13" s="354" t="s">
        <v>78</v>
      </c>
      <c r="O13" s="62">
        <v>0</v>
      </c>
      <c r="P13" s="62">
        <v>0</v>
      </c>
      <c r="Q13" s="355">
        <v>0</v>
      </c>
      <c r="R13" s="109">
        <v>0</v>
      </c>
      <c r="S13" s="33" t="s">
        <v>90</v>
      </c>
      <c r="T13" s="33" t="s">
        <v>80</v>
      </c>
      <c r="U13" s="33" t="s">
        <v>81</v>
      </c>
      <c r="V13" s="33" t="s">
        <v>98</v>
      </c>
      <c r="W13" s="33" t="s">
        <v>78</v>
      </c>
      <c r="X13" s="33" t="s">
        <v>78</v>
      </c>
      <c r="Y13" s="4">
        <v>45260</v>
      </c>
      <c r="Z13" s="33" t="s">
        <v>83</v>
      </c>
      <c r="AA13" s="458" t="s">
        <v>548</v>
      </c>
      <c r="AB13" s="520">
        <v>234365490</v>
      </c>
      <c r="AC13" s="530">
        <v>1990</v>
      </c>
      <c r="AD13" s="518" t="s">
        <v>549</v>
      </c>
      <c r="AE13" s="519">
        <v>0</v>
      </c>
      <c r="AF13" s="519"/>
      <c r="AG13" s="519"/>
      <c r="AH13" s="62">
        <f t="shared" si="0"/>
        <v>234365490</v>
      </c>
      <c r="AI13" s="27"/>
      <c r="AJ13" s="27"/>
      <c r="AK13" s="27"/>
      <c r="AL13" s="7"/>
      <c r="AM13" s="27"/>
      <c r="AN13" s="27"/>
      <c r="AO13" s="27"/>
      <c r="AP13" s="7"/>
      <c r="AQ13" s="4"/>
      <c r="AR13" s="4"/>
      <c r="AS13" s="7"/>
      <c r="AT13" s="9"/>
      <c r="AU13" s="7"/>
      <c r="AV13" s="18"/>
      <c r="AW13" s="17"/>
      <c r="AX13" s="31"/>
      <c r="AY13" s="7"/>
      <c r="AZ13" s="17"/>
      <c r="BA13" s="17"/>
      <c r="BB13" s="17"/>
      <c r="BC13" s="27"/>
      <c r="BD13" s="7"/>
      <c r="BE13" s="17"/>
      <c r="BF13" s="17"/>
      <c r="BG13" s="31"/>
      <c r="BH13" s="7"/>
      <c r="BI13" s="17"/>
      <c r="BJ13" s="52"/>
      <c r="BK13" s="17"/>
      <c r="BL13" s="17"/>
      <c r="BM13" s="7"/>
      <c r="BN13" s="53"/>
      <c r="BO13" s="7"/>
      <c r="BP13" s="32"/>
    </row>
    <row r="14" spans="2:68" s="1" customFormat="1" ht="45" x14ac:dyDescent="0.25">
      <c r="B14" s="54" t="s">
        <v>539</v>
      </c>
      <c r="C14" s="54" t="s">
        <v>565</v>
      </c>
      <c r="D14" s="33" t="s">
        <v>85</v>
      </c>
      <c r="E14" s="33" t="s">
        <v>93</v>
      </c>
      <c r="F14" s="72" t="s">
        <v>565</v>
      </c>
      <c r="G14" s="72" t="s">
        <v>563</v>
      </c>
      <c r="H14" s="33" t="s">
        <v>76</v>
      </c>
      <c r="I14" s="477" t="s">
        <v>564</v>
      </c>
      <c r="J14" s="27" t="s">
        <v>78</v>
      </c>
      <c r="K14" s="33" t="s">
        <v>79</v>
      </c>
      <c r="L14" s="33" t="s">
        <v>79</v>
      </c>
      <c r="M14" s="109" t="s">
        <v>78</v>
      </c>
      <c r="N14" s="354" t="s">
        <v>78</v>
      </c>
      <c r="O14" s="62">
        <v>0</v>
      </c>
      <c r="P14" s="62">
        <v>0</v>
      </c>
      <c r="Q14" s="355">
        <v>0</v>
      </c>
      <c r="R14" s="109">
        <v>0</v>
      </c>
      <c r="S14" s="33" t="s">
        <v>90</v>
      </c>
      <c r="T14" s="33" t="s">
        <v>80</v>
      </c>
      <c r="U14" s="33" t="s">
        <v>81</v>
      </c>
      <c r="V14" s="33" t="s">
        <v>98</v>
      </c>
      <c r="W14" s="33" t="s">
        <v>78</v>
      </c>
      <c r="X14" s="33" t="s">
        <v>79</v>
      </c>
      <c r="Y14" s="4">
        <v>45260</v>
      </c>
      <c r="Z14" s="33" t="s">
        <v>83</v>
      </c>
      <c r="AA14" s="458" t="s">
        <v>548</v>
      </c>
      <c r="AB14" s="520">
        <v>69820472</v>
      </c>
      <c r="AC14" s="530">
        <v>1990</v>
      </c>
      <c r="AD14" s="518" t="s">
        <v>549</v>
      </c>
      <c r="AE14" s="519">
        <v>0</v>
      </c>
      <c r="AF14" s="519"/>
      <c r="AG14" s="519"/>
      <c r="AH14" s="62">
        <f t="shared" si="0"/>
        <v>69820472</v>
      </c>
      <c r="AI14" s="27"/>
      <c r="AJ14" s="27"/>
      <c r="AK14" s="27"/>
      <c r="AL14" s="62"/>
      <c r="AM14" s="27"/>
      <c r="AN14" s="27"/>
      <c r="AO14" s="27"/>
      <c r="AP14" s="62"/>
      <c r="AQ14" s="4"/>
      <c r="AR14" s="4"/>
      <c r="AS14" s="62"/>
      <c r="AT14" s="64"/>
      <c r="AU14" s="62"/>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45" x14ac:dyDescent="0.25">
      <c r="B15" s="54" t="s">
        <v>539</v>
      </c>
      <c r="C15" s="54" t="s">
        <v>566</v>
      </c>
      <c r="D15" s="33" t="s">
        <v>85</v>
      </c>
      <c r="E15" s="33" t="s">
        <v>93</v>
      </c>
      <c r="F15" s="72" t="s">
        <v>567</v>
      </c>
      <c r="G15" s="72" t="s">
        <v>568</v>
      </c>
      <c r="H15" s="33" t="s">
        <v>76</v>
      </c>
      <c r="I15" s="477" t="s">
        <v>569</v>
      </c>
      <c r="J15" s="27" t="s">
        <v>78</v>
      </c>
      <c r="K15" s="33" t="s">
        <v>79</v>
      </c>
      <c r="L15" s="33" t="s">
        <v>79</v>
      </c>
      <c r="M15" s="109" t="s">
        <v>78</v>
      </c>
      <c r="N15" s="354" t="s">
        <v>78</v>
      </c>
      <c r="O15" s="62">
        <v>0</v>
      </c>
      <c r="P15" s="62">
        <v>0</v>
      </c>
      <c r="Q15" s="355">
        <v>0</v>
      </c>
      <c r="R15" s="109">
        <v>0</v>
      </c>
      <c r="S15" s="33" t="s">
        <v>90</v>
      </c>
      <c r="T15" s="33" t="s">
        <v>80</v>
      </c>
      <c r="U15" s="33" t="s">
        <v>81</v>
      </c>
      <c r="V15" s="33" t="s">
        <v>98</v>
      </c>
      <c r="W15" s="33" t="s">
        <v>78</v>
      </c>
      <c r="X15" s="33" t="s">
        <v>90</v>
      </c>
      <c r="Y15" s="4">
        <v>45473</v>
      </c>
      <c r="Z15" s="33" t="s">
        <v>83</v>
      </c>
      <c r="AA15" s="458" t="s">
        <v>548</v>
      </c>
      <c r="AB15" s="521">
        <v>28763449</v>
      </c>
      <c r="AC15" s="530">
        <v>1990</v>
      </c>
      <c r="AD15" s="518" t="s">
        <v>549</v>
      </c>
      <c r="AE15" s="519">
        <v>0</v>
      </c>
      <c r="AF15" s="519"/>
      <c r="AG15" s="519"/>
      <c r="AH15" s="62">
        <f t="shared" si="0"/>
        <v>28763449</v>
      </c>
      <c r="AI15" s="27"/>
      <c r="AJ15" s="27"/>
      <c r="AK15" s="27"/>
      <c r="AL15" s="7"/>
      <c r="AM15" s="27"/>
      <c r="AN15" s="27"/>
      <c r="AO15" s="27"/>
      <c r="AP15" s="7"/>
      <c r="AQ15" s="4"/>
      <c r="AR15" s="4"/>
      <c r="AS15" s="7"/>
      <c r="AT15" s="9"/>
      <c r="AU15" s="7"/>
      <c r="AV15" s="18"/>
      <c r="AW15" s="17"/>
      <c r="AX15" s="31"/>
      <c r="AY15" s="7"/>
      <c r="AZ15" s="17"/>
      <c r="BA15" s="17"/>
      <c r="BB15" s="17"/>
      <c r="BC15" s="27"/>
      <c r="BD15" s="7"/>
      <c r="BE15" s="17"/>
      <c r="BF15" s="17"/>
      <c r="BG15" s="31"/>
      <c r="BH15" s="7"/>
      <c r="BI15" s="17"/>
      <c r="BJ15" s="52"/>
      <c r="BK15" s="17"/>
      <c r="BL15" s="17"/>
      <c r="BM15" s="7"/>
      <c r="BN15" s="53"/>
      <c r="BO15" s="7"/>
      <c r="BP15" s="32"/>
    </row>
    <row r="16" spans="2:68" s="1" customFormat="1" ht="30" x14ac:dyDescent="0.25">
      <c r="B16" s="54" t="s">
        <v>539</v>
      </c>
      <c r="C16" s="54" t="s">
        <v>566</v>
      </c>
      <c r="D16" s="33" t="s">
        <v>72</v>
      </c>
      <c r="E16" s="33" t="s">
        <v>201</v>
      </c>
      <c r="F16" s="76" t="s">
        <v>570</v>
      </c>
      <c r="G16" s="72" t="s">
        <v>568</v>
      </c>
      <c r="H16" s="33" t="s">
        <v>76</v>
      </c>
      <c r="I16" s="477" t="s">
        <v>569</v>
      </c>
      <c r="J16" s="27" t="s">
        <v>78</v>
      </c>
      <c r="K16" s="33" t="s">
        <v>79</v>
      </c>
      <c r="L16" s="33" t="s">
        <v>79</v>
      </c>
      <c r="M16" s="109" t="s">
        <v>78</v>
      </c>
      <c r="N16" s="354" t="s">
        <v>78</v>
      </c>
      <c r="O16" s="62">
        <v>0</v>
      </c>
      <c r="P16" s="62">
        <v>0</v>
      </c>
      <c r="Q16" s="355">
        <v>0</v>
      </c>
      <c r="R16" s="109">
        <v>0</v>
      </c>
      <c r="S16" s="33" t="s">
        <v>90</v>
      </c>
      <c r="T16" s="33"/>
      <c r="U16" s="33"/>
      <c r="V16" s="33"/>
      <c r="W16" s="33" t="s">
        <v>78</v>
      </c>
      <c r="X16" s="33" t="s">
        <v>78</v>
      </c>
      <c r="Y16" s="4"/>
      <c r="Z16" s="33"/>
      <c r="AA16" s="32"/>
      <c r="AB16" s="63">
        <v>0</v>
      </c>
      <c r="AC16" s="28"/>
      <c r="AD16" s="4"/>
      <c r="AE16" s="63">
        <v>0</v>
      </c>
      <c r="AF16" s="7"/>
      <c r="AG16" s="7"/>
      <c r="AH16" s="62">
        <f t="shared" si="0"/>
        <v>0</v>
      </c>
      <c r="AI16" s="27"/>
      <c r="AJ16" s="27"/>
      <c r="AK16" s="27"/>
      <c r="AL16" s="62"/>
      <c r="AM16" s="27"/>
      <c r="AN16" s="27"/>
      <c r="AO16" s="27"/>
      <c r="AP16" s="62"/>
      <c r="AQ16" s="4"/>
      <c r="AR16" s="4"/>
      <c r="AS16" s="62"/>
      <c r="AT16" s="64"/>
      <c r="AU16" s="62"/>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54" t="s">
        <v>539</v>
      </c>
      <c r="C17" s="54" t="s">
        <v>571</v>
      </c>
      <c r="D17" s="33" t="s">
        <v>85</v>
      </c>
      <c r="E17" s="33" t="s">
        <v>93</v>
      </c>
      <c r="F17" s="72" t="s">
        <v>572</v>
      </c>
      <c r="G17" s="72" t="s">
        <v>573</v>
      </c>
      <c r="H17" s="33" t="s">
        <v>76</v>
      </c>
      <c r="I17" s="477" t="s">
        <v>574</v>
      </c>
      <c r="J17" s="27" t="s">
        <v>78</v>
      </c>
      <c r="K17" s="33" t="s">
        <v>79</v>
      </c>
      <c r="L17" s="33" t="s">
        <v>79</v>
      </c>
      <c r="M17" s="109" t="s">
        <v>78</v>
      </c>
      <c r="N17" s="354" t="s">
        <v>78</v>
      </c>
      <c r="O17" s="62">
        <v>0</v>
      </c>
      <c r="P17" s="62">
        <v>0</v>
      </c>
      <c r="Q17" s="355">
        <v>0</v>
      </c>
      <c r="R17" s="109">
        <v>0</v>
      </c>
      <c r="S17" s="33" t="s">
        <v>90</v>
      </c>
      <c r="T17" s="33" t="s">
        <v>91</v>
      </c>
      <c r="U17" s="33" t="s">
        <v>98</v>
      </c>
      <c r="V17" s="33" t="s">
        <v>98</v>
      </c>
      <c r="W17" s="33" t="s">
        <v>78</v>
      </c>
      <c r="X17" s="33" t="s">
        <v>79</v>
      </c>
      <c r="Y17" s="4">
        <v>45473</v>
      </c>
      <c r="Z17" s="33" t="s">
        <v>124</v>
      </c>
      <c r="AA17" s="458" t="s">
        <v>575</v>
      </c>
      <c r="AB17" s="522">
        <v>0</v>
      </c>
      <c r="AC17" s="530">
        <v>49</v>
      </c>
      <c r="AD17" s="518">
        <v>45295</v>
      </c>
      <c r="AE17" s="519">
        <v>0</v>
      </c>
      <c r="AF17" s="519"/>
      <c r="AG17" s="519"/>
      <c r="AH17" s="62">
        <f t="shared" si="0"/>
        <v>0</v>
      </c>
      <c r="AI17" s="27"/>
      <c r="AJ17" s="27"/>
      <c r="AK17" s="27"/>
      <c r="AL17" s="62"/>
      <c r="AM17" s="27"/>
      <c r="AN17" s="27"/>
      <c r="AO17" s="27"/>
      <c r="AP17" s="62"/>
      <c r="AQ17" s="4"/>
      <c r="AR17" s="4"/>
      <c r="AS17" s="62"/>
      <c r="AT17" s="64"/>
      <c r="AU17" s="62"/>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45" x14ac:dyDescent="0.25">
      <c r="B18" s="54" t="s">
        <v>539</v>
      </c>
      <c r="C18" s="54" t="s">
        <v>576</v>
      </c>
      <c r="D18" s="33" t="s">
        <v>85</v>
      </c>
      <c r="E18" s="33" t="s">
        <v>93</v>
      </c>
      <c r="F18" s="72" t="s">
        <v>577</v>
      </c>
      <c r="G18" s="72" t="s">
        <v>578</v>
      </c>
      <c r="H18" s="33" t="s">
        <v>76</v>
      </c>
      <c r="I18" s="477" t="s">
        <v>579</v>
      </c>
      <c r="J18" s="27" t="s">
        <v>78</v>
      </c>
      <c r="K18" s="33" t="s">
        <v>79</v>
      </c>
      <c r="L18" s="33" t="s">
        <v>79</v>
      </c>
      <c r="M18" s="109" t="s">
        <v>78</v>
      </c>
      <c r="N18" s="354" t="s">
        <v>78</v>
      </c>
      <c r="O18" s="62">
        <v>0</v>
      </c>
      <c r="P18" s="62">
        <v>0</v>
      </c>
      <c r="Q18" s="355">
        <v>0</v>
      </c>
      <c r="R18" s="109">
        <v>0</v>
      </c>
      <c r="S18" s="33" t="s">
        <v>90</v>
      </c>
      <c r="T18" s="33" t="s">
        <v>80</v>
      </c>
      <c r="U18" s="33" t="s">
        <v>81</v>
      </c>
      <c r="V18" s="33" t="s">
        <v>98</v>
      </c>
      <c r="W18" s="33" t="s">
        <v>78</v>
      </c>
      <c r="X18" s="33" t="s">
        <v>90</v>
      </c>
      <c r="Y18" s="4">
        <v>45473</v>
      </c>
      <c r="Z18" s="33" t="s">
        <v>83</v>
      </c>
      <c r="AA18" s="458" t="s">
        <v>548</v>
      </c>
      <c r="AB18" s="520">
        <v>91653299</v>
      </c>
      <c r="AC18" s="530">
        <v>1990</v>
      </c>
      <c r="AD18" s="518" t="s">
        <v>549</v>
      </c>
      <c r="AE18" s="519">
        <v>0</v>
      </c>
      <c r="AF18" s="519"/>
      <c r="AG18" s="519"/>
      <c r="AH18" s="62">
        <f t="shared" si="0"/>
        <v>91653299</v>
      </c>
      <c r="AI18" s="27"/>
      <c r="AJ18" s="27"/>
      <c r="AK18" s="27"/>
      <c r="AL18" s="62"/>
      <c r="AM18" s="27"/>
      <c r="AN18" s="27"/>
      <c r="AO18" s="27"/>
      <c r="AP18" s="62"/>
      <c r="AQ18" s="4"/>
      <c r="AR18" s="4"/>
      <c r="AS18" s="62"/>
      <c r="AT18" s="64"/>
      <c r="AU18" s="62"/>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ht="45" x14ac:dyDescent="0.2">
      <c r="B19" s="54" t="s">
        <v>539</v>
      </c>
      <c r="C19" s="54" t="s">
        <v>580</v>
      </c>
      <c r="D19" s="33" t="s">
        <v>581</v>
      </c>
      <c r="E19" s="33" t="s">
        <v>93</v>
      </c>
      <c r="F19" s="72" t="s">
        <v>582</v>
      </c>
      <c r="G19" s="447" t="s">
        <v>583</v>
      </c>
      <c r="H19" s="33" t="s">
        <v>76</v>
      </c>
      <c r="I19" s="478" t="s">
        <v>584</v>
      </c>
      <c r="J19" s="27" t="s">
        <v>78</v>
      </c>
      <c r="K19" s="33" t="s">
        <v>79</v>
      </c>
      <c r="L19" s="33" t="s">
        <v>79</v>
      </c>
      <c r="M19" s="109" t="s">
        <v>78</v>
      </c>
      <c r="N19" s="354" t="s">
        <v>78</v>
      </c>
      <c r="O19" s="62">
        <v>0</v>
      </c>
      <c r="P19" s="62">
        <v>0</v>
      </c>
      <c r="Q19" s="355">
        <v>0</v>
      </c>
      <c r="R19" s="109">
        <v>0</v>
      </c>
      <c r="S19" s="109">
        <v>0</v>
      </c>
      <c r="T19" s="33" t="s">
        <v>80</v>
      </c>
      <c r="U19" s="33" t="s">
        <v>81</v>
      </c>
      <c r="V19" s="33" t="s">
        <v>98</v>
      </c>
      <c r="W19" s="33" t="s">
        <v>78</v>
      </c>
      <c r="X19" s="33" t="s">
        <v>78</v>
      </c>
      <c r="Y19" s="4">
        <v>45473</v>
      </c>
      <c r="Z19" s="33" t="s">
        <v>83</v>
      </c>
      <c r="AA19" s="458" t="s">
        <v>548</v>
      </c>
      <c r="AB19" s="520">
        <v>47691177</v>
      </c>
      <c r="AC19" s="530">
        <v>1990</v>
      </c>
      <c r="AD19" s="518" t="s">
        <v>549</v>
      </c>
      <c r="AE19" s="519">
        <v>0</v>
      </c>
      <c r="AF19" s="519"/>
      <c r="AG19" s="519"/>
      <c r="AH19" s="62">
        <f t="shared" si="0"/>
        <v>47691177</v>
      </c>
      <c r="AI19" s="27"/>
      <c r="AJ19" s="27"/>
      <c r="AK19" s="27"/>
      <c r="AL19" s="62"/>
      <c r="AM19" s="27"/>
      <c r="AN19" s="27"/>
      <c r="AO19" s="27"/>
      <c r="AP19" s="62"/>
      <c r="AQ19" s="4"/>
      <c r="AR19" s="4"/>
      <c r="AS19" s="62"/>
      <c r="AT19" s="64"/>
      <c r="AU19" s="62"/>
      <c r="AV19" s="65"/>
      <c r="AW19" s="66"/>
      <c r="AX19" s="67"/>
      <c r="AY19" s="62"/>
      <c r="AZ19" s="66"/>
      <c r="BA19" s="66"/>
      <c r="BB19" s="66"/>
      <c r="BC19" s="27"/>
      <c r="BD19" s="62"/>
      <c r="BE19" s="66"/>
      <c r="BF19" s="66"/>
      <c r="BG19" s="67"/>
      <c r="BH19" s="62"/>
      <c r="BI19" s="66"/>
      <c r="BJ19" s="68"/>
      <c r="BK19" s="66"/>
      <c r="BL19" s="66"/>
      <c r="BM19" s="62"/>
      <c r="BN19" s="69"/>
      <c r="BO19" s="62"/>
      <c r="BP19" s="32" t="s">
        <v>585</v>
      </c>
    </row>
    <row r="20" spans="2:68" s="1" customFormat="1" ht="30" x14ac:dyDescent="0.25">
      <c r="B20" s="54" t="s">
        <v>539</v>
      </c>
      <c r="C20" s="54" t="s">
        <v>586</v>
      </c>
      <c r="D20" s="33" t="s">
        <v>85</v>
      </c>
      <c r="E20" s="33" t="s">
        <v>93</v>
      </c>
      <c r="F20" s="72" t="s">
        <v>587</v>
      </c>
      <c r="G20" s="72" t="s">
        <v>588</v>
      </c>
      <c r="H20" s="33" t="s">
        <v>76</v>
      </c>
      <c r="I20" s="477" t="s">
        <v>589</v>
      </c>
      <c r="J20" s="27" t="s">
        <v>78</v>
      </c>
      <c r="K20" s="33" t="s">
        <v>79</v>
      </c>
      <c r="L20" s="33" t="s">
        <v>79</v>
      </c>
      <c r="M20" s="109" t="s">
        <v>78</v>
      </c>
      <c r="N20" s="354" t="s">
        <v>78</v>
      </c>
      <c r="O20" s="62">
        <v>0</v>
      </c>
      <c r="P20" s="62">
        <v>0</v>
      </c>
      <c r="Q20" s="355">
        <v>0</v>
      </c>
      <c r="R20" s="109">
        <v>0</v>
      </c>
      <c r="S20" s="109">
        <v>0</v>
      </c>
      <c r="T20" s="33" t="s">
        <v>97</v>
      </c>
      <c r="U20" s="33" t="s">
        <v>98</v>
      </c>
      <c r="V20" s="33" t="s">
        <v>98</v>
      </c>
      <c r="W20" s="33" t="s">
        <v>78</v>
      </c>
      <c r="X20" s="33" t="s">
        <v>79</v>
      </c>
      <c r="Y20" s="4">
        <v>45473</v>
      </c>
      <c r="Z20" s="33" t="s">
        <v>124</v>
      </c>
      <c r="AA20" s="458" t="s">
        <v>575</v>
      </c>
      <c r="AB20" s="522">
        <v>0</v>
      </c>
      <c r="AC20" s="530">
        <v>49</v>
      </c>
      <c r="AD20" s="518">
        <v>45295</v>
      </c>
      <c r="AE20" s="519">
        <v>0</v>
      </c>
      <c r="AF20" s="519"/>
      <c r="AG20" s="519"/>
      <c r="AH20" s="62">
        <f t="shared" si="0"/>
        <v>0</v>
      </c>
      <c r="AI20" s="27"/>
      <c r="AJ20" s="27"/>
      <c r="AK20" s="27"/>
      <c r="AL20" s="62"/>
      <c r="AM20" s="27"/>
      <c r="AN20" s="27"/>
      <c r="AO20" s="27"/>
      <c r="AP20" s="62"/>
      <c r="AQ20" s="4"/>
      <c r="AR20" s="4"/>
      <c r="AS20" s="62"/>
      <c r="AT20" s="64"/>
      <c r="AU20" s="62"/>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ht="30" x14ac:dyDescent="0.25">
      <c r="B21" s="54" t="s">
        <v>539</v>
      </c>
      <c r="C21" s="54" t="s">
        <v>586</v>
      </c>
      <c r="D21" s="33" t="s">
        <v>581</v>
      </c>
      <c r="E21" s="33" t="s">
        <v>111</v>
      </c>
      <c r="F21" s="72" t="s">
        <v>590</v>
      </c>
      <c r="G21" s="72" t="s">
        <v>591</v>
      </c>
      <c r="H21" s="33" t="s">
        <v>76</v>
      </c>
      <c r="I21" s="477" t="s">
        <v>592</v>
      </c>
      <c r="J21" s="27" t="s">
        <v>78</v>
      </c>
      <c r="K21" s="33" t="s">
        <v>79</v>
      </c>
      <c r="L21" s="33" t="s">
        <v>79</v>
      </c>
      <c r="M21" s="109" t="s">
        <v>78</v>
      </c>
      <c r="N21" s="354" t="s">
        <v>78</v>
      </c>
      <c r="O21" s="62">
        <v>0</v>
      </c>
      <c r="P21" s="62">
        <v>0</v>
      </c>
      <c r="Q21" s="355">
        <v>0</v>
      </c>
      <c r="R21" s="109">
        <v>0</v>
      </c>
      <c r="S21" s="33" t="s">
        <v>90</v>
      </c>
      <c r="T21" s="33" t="s">
        <v>80</v>
      </c>
      <c r="U21" s="33" t="s">
        <v>81</v>
      </c>
      <c r="V21" s="33" t="s">
        <v>98</v>
      </c>
      <c r="W21" s="33" t="s">
        <v>78</v>
      </c>
      <c r="X21" s="33" t="s">
        <v>78</v>
      </c>
      <c r="Y21" s="4">
        <v>45460</v>
      </c>
      <c r="Z21" s="33" t="s">
        <v>83</v>
      </c>
      <c r="AA21" s="186" t="s">
        <v>593</v>
      </c>
      <c r="AB21" s="515">
        <v>321208280</v>
      </c>
      <c r="AC21" s="536">
        <v>3009</v>
      </c>
      <c r="AD21" s="523" t="s">
        <v>594</v>
      </c>
      <c r="AE21" s="524">
        <v>0</v>
      </c>
      <c r="AF21" s="519"/>
      <c r="AG21" s="519"/>
      <c r="AH21" s="62">
        <f t="shared" si="0"/>
        <v>321208280</v>
      </c>
      <c r="AI21" s="27"/>
      <c r="AJ21" s="27"/>
      <c r="AK21" s="27"/>
      <c r="AL21" s="62"/>
      <c r="AM21" s="27"/>
      <c r="AN21" s="27"/>
      <c r="AO21" s="27"/>
      <c r="AP21" s="62"/>
      <c r="AQ21" s="4"/>
      <c r="AR21" s="4"/>
      <c r="AS21" s="62"/>
      <c r="AT21" s="64"/>
      <c r="AU21" s="62"/>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ht="30" x14ac:dyDescent="0.25">
      <c r="B22" s="54" t="s">
        <v>539</v>
      </c>
      <c r="C22" s="54" t="s">
        <v>586</v>
      </c>
      <c r="D22" s="33" t="s">
        <v>581</v>
      </c>
      <c r="E22" s="33" t="s">
        <v>111</v>
      </c>
      <c r="F22" s="72" t="s">
        <v>595</v>
      </c>
      <c r="G22" s="72" t="s">
        <v>596</v>
      </c>
      <c r="H22" s="33" t="s">
        <v>76</v>
      </c>
      <c r="I22" s="477" t="s">
        <v>597</v>
      </c>
      <c r="J22" s="27" t="s">
        <v>78</v>
      </c>
      <c r="K22" s="33" t="s">
        <v>79</v>
      </c>
      <c r="L22" s="33" t="s">
        <v>79</v>
      </c>
      <c r="M22" s="109" t="s">
        <v>78</v>
      </c>
      <c r="N22" s="354" t="s">
        <v>78</v>
      </c>
      <c r="O22" s="62">
        <v>0</v>
      </c>
      <c r="P22" s="62">
        <v>0</v>
      </c>
      <c r="Q22" s="355">
        <v>0</v>
      </c>
      <c r="R22" s="109">
        <v>0</v>
      </c>
      <c r="S22" s="33" t="s">
        <v>90</v>
      </c>
      <c r="T22" s="33" t="s">
        <v>80</v>
      </c>
      <c r="U22" s="33" t="s">
        <v>81</v>
      </c>
      <c r="V22" s="33" t="s">
        <v>98</v>
      </c>
      <c r="W22" s="33" t="s">
        <v>78</v>
      </c>
      <c r="X22" s="33" t="s">
        <v>78</v>
      </c>
      <c r="Y22" s="4">
        <v>45506</v>
      </c>
      <c r="Z22" s="184" t="s">
        <v>83</v>
      </c>
      <c r="AA22" s="180" t="s">
        <v>598</v>
      </c>
      <c r="AB22" s="516">
        <v>467131341</v>
      </c>
      <c r="AC22" s="531">
        <v>1025</v>
      </c>
      <c r="AD22" s="532">
        <v>45359</v>
      </c>
      <c r="AE22" s="516">
        <v>0</v>
      </c>
      <c r="AF22" s="525"/>
      <c r="AG22" s="519"/>
      <c r="AH22" s="62">
        <f t="shared" si="0"/>
        <v>467131341</v>
      </c>
      <c r="AI22" s="27"/>
      <c r="AJ22" s="27"/>
      <c r="AK22" s="27"/>
      <c r="AL22" s="62"/>
      <c r="AM22" s="27"/>
      <c r="AN22" s="27"/>
      <c r="AO22" s="27"/>
      <c r="AP22" s="62"/>
      <c r="AQ22" s="4"/>
      <c r="AR22" s="4"/>
      <c r="AS22" s="62"/>
      <c r="AT22" s="64"/>
      <c r="AU22" s="62"/>
      <c r="AV22" s="65"/>
      <c r="AW22" s="66"/>
      <c r="AX22" s="67"/>
      <c r="AY22" s="178"/>
      <c r="AZ22" s="66"/>
      <c r="BA22" s="66"/>
      <c r="BB22" s="66"/>
      <c r="BC22" s="27"/>
      <c r="BD22" s="62"/>
      <c r="BE22" s="66"/>
      <c r="BF22" s="66"/>
      <c r="BG22" s="67"/>
      <c r="BH22" s="62"/>
      <c r="BI22" s="66"/>
      <c r="BJ22" s="68"/>
      <c r="BK22" s="66"/>
      <c r="BL22" s="66"/>
      <c r="BM22" s="62"/>
      <c r="BN22" s="69"/>
      <c r="BO22" s="62"/>
      <c r="BP22" s="32"/>
    </row>
    <row r="23" spans="2:68" s="1" customFormat="1" ht="165" x14ac:dyDescent="0.25">
      <c r="B23" s="54" t="s">
        <v>539</v>
      </c>
      <c r="C23" s="54" t="s">
        <v>586</v>
      </c>
      <c r="D23" s="33" t="s">
        <v>581</v>
      </c>
      <c r="E23" s="33" t="s">
        <v>111</v>
      </c>
      <c r="F23" s="72" t="s">
        <v>595</v>
      </c>
      <c r="G23" s="72" t="s">
        <v>596</v>
      </c>
      <c r="H23" s="33" t="s">
        <v>76</v>
      </c>
      <c r="I23" s="477" t="s">
        <v>597</v>
      </c>
      <c r="J23" s="27" t="s">
        <v>78</v>
      </c>
      <c r="K23" s="33" t="s">
        <v>79</v>
      </c>
      <c r="L23" s="33" t="s">
        <v>79</v>
      </c>
      <c r="M23" s="109" t="s">
        <v>78</v>
      </c>
      <c r="N23" s="354" t="s">
        <v>78</v>
      </c>
      <c r="O23" s="62">
        <v>0</v>
      </c>
      <c r="P23" s="62">
        <v>0</v>
      </c>
      <c r="Q23" s="355">
        <v>0</v>
      </c>
      <c r="R23" s="109">
        <v>0</v>
      </c>
      <c r="S23" s="33" t="s">
        <v>90</v>
      </c>
      <c r="T23" s="33" t="s">
        <v>80</v>
      </c>
      <c r="U23" s="33" t="s">
        <v>82</v>
      </c>
      <c r="V23" s="33" t="s">
        <v>136</v>
      </c>
      <c r="W23" s="33" t="s">
        <v>78</v>
      </c>
      <c r="X23" s="33" t="s">
        <v>78</v>
      </c>
      <c r="Y23" s="4">
        <v>45506</v>
      </c>
      <c r="Z23" s="184" t="s">
        <v>425</v>
      </c>
      <c r="AA23" s="180" t="s">
        <v>599</v>
      </c>
      <c r="AB23" s="63">
        <v>0</v>
      </c>
      <c r="AC23" s="455"/>
      <c r="AD23" s="487"/>
      <c r="AE23" s="181">
        <v>0</v>
      </c>
      <c r="AF23" s="185"/>
      <c r="AG23" s="7"/>
      <c r="AH23" s="62">
        <f t="shared" si="0"/>
        <v>0</v>
      </c>
      <c r="AI23" s="27"/>
      <c r="AJ23" s="27"/>
      <c r="AK23" s="27"/>
      <c r="AL23" s="62"/>
      <c r="AM23" s="27"/>
      <c r="AN23" s="27"/>
      <c r="AO23" s="27"/>
      <c r="AP23" s="62"/>
      <c r="AQ23" s="4"/>
      <c r="AR23" s="4"/>
      <c r="AS23" s="62"/>
      <c r="AT23" s="64"/>
      <c r="AU23" s="62"/>
      <c r="AV23" s="65"/>
      <c r="AW23" s="66"/>
      <c r="AX23" s="67"/>
      <c r="AY23" s="178"/>
      <c r="AZ23" s="66"/>
      <c r="BA23" s="66"/>
      <c r="BB23" s="66"/>
      <c r="BC23" s="27"/>
      <c r="BD23" s="62"/>
      <c r="BE23" s="66"/>
      <c r="BF23" s="66"/>
      <c r="BG23" s="67"/>
      <c r="BH23" s="62"/>
      <c r="BI23" s="66"/>
      <c r="BJ23" s="68"/>
      <c r="BK23" s="66"/>
      <c r="BL23" s="66"/>
      <c r="BM23" s="62"/>
      <c r="BN23" s="69"/>
      <c r="BO23" s="62"/>
      <c r="BP23" s="32" t="s">
        <v>600</v>
      </c>
    </row>
    <row r="24" spans="2:68" s="1" customFormat="1" ht="60" x14ac:dyDescent="0.25">
      <c r="B24" s="54" t="s">
        <v>539</v>
      </c>
      <c r="C24" s="54" t="s">
        <v>586</v>
      </c>
      <c r="D24" s="33" t="s">
        <v>581</v>
      </c>
      <c r="E24" s="33" t="s">
        <v>111</v>
      </c>
      <c r="F24" s="72" t="s">
        <v>601</v>
      </c>
      <c r="G24" s="72" t="s">
        <v>596</v>
      </c>
      <c r="H24" s="33" t="s">
        <v>76</v>
      </c>
      <c r="I24" s="477" t="s">
        <v>597</v>
      </c>
      <c r="J24" s="27" t="s">
        <v>78</v>
      </c>
      <c r="K24" s="33" t="s">
        <v>79</v>
      </c>
      <c r="L24" s="33" t="s">
        <v>79</v>
      </c>
      <c r="M24" s="109" t="s">
        <v>78</v>
      </c>
      <c r="N24" s="354" t="s">
        <v>78</v>
      </c>
      <c r="O24" s="62">
        <v>0</v>
      </c>
      <c r="P24" s="62">
        <v>0</v>
      </c>
      <c r="Q24" s="355">
        <v>0</v>
      </c>
      <c r="R24" s="109">
        <v>0</v>
      </c>
      <c r="S24" s="33" t="s">
        <v>79</v>
      </c>
      <c r="T24" s="33" t="s">
        <v>80</v>
      </c>
      <c r="U24" s="33" t="s">
        <v>141</v>
      </c>
      <c r="V24" s="33" t="s">
        <v>141</v>
      </c>
      <c r="W24" s="33" t="s">
        <v>78</v>
      </c>
      <c r="X24" s="33" t="s">
        <v>78</v>
      </c>
      <c r="Y24" s="4">
        <v>45506</v>
      </c>
      <c r="Z24" s="184" t="s">
        <v>473</v>
      </c>
      <c r="AA24" s="180" t="s">
        <v>602</v>
      </c>
      <c r="AB24" s="63">
        <v>0</v>
      </c>
      <c r="AC24" s="182"/>
      <c r="AD24" s="183"/>
      <c r="AE24" s="181">
        <v>0</v>
      </c>
      <c r="AF24" s="185"/>
      <c r="AG24" s="7"/>
      <c r="AH24" s="62">
        <f t="shared" si="0"/>
        <v>0</v>
      </c>
      <c r="AI24" s="27"/>
      <c r="AJ24" s="27"/>
      <c r="AK24" s="27"/>
      <c r="AL24" s="62"/>
      <c r="AM24" s="27"/>
      <c r="AN24" s="27"/>
      <c r="AO24" s="27"/>
      <c r="AP24" s="62"/>
      <c r="AQ24" s="4"/>
      <c r="AR24" s="4"/>
      <c r="AS24" s="62"/>
      <c r="AT24" s="64"/>
      <c r="AU24" s="62"/>
      <c r="AV24" s="65">
        <v>1743</v>
      </c>
      <c r="AW24" s="66">
        <v>2017</v>
      </c>
      <c r="AX24" s="176" t="s">
        <v>603</v>
      </c>
      <c r="AY24" s="62">
        <v>926561821</v>
      </c>
      <c r="AZ24" s="177"/>
      <c r="BA24" s="66"/>
      <c r="BB24" s="66"/>
      <c r="BC24" s="176" t="s">
        <v>603</v>
      </c>
      <c r="BD24" s="62">
        <v>0</v>
      </c>
      <c r="BE24" s="66"/>
      <c r="BF24" s="66"/>
      <c r="BG24" s="176" t="s">
        <v>604</v>
      </c>
      <c r="BH24" s="7">
        <v>121091640</v>
      </c>
      <c r="BI24" s="66"/>
      <c r="BJ24" s="68"/>
      <c r="BK24" s="66"/>
      <c r="BL24" s="66"/>
      <c r="BM24" s="62">
        <f>+BH24+AY24</f>
        <v>1047653461</v>
      </c>
      <c r="BN24" s="69"/>
      <c r="BO24" s="62"/>
      <c r="BP24" s="32"/>
    </row>
    <row r="25" spans="2:68" s="1" customFormat="1" ht="45" x14ac:dyDescent="0.25">
      <c r="B25" s="54" t="s">
        <v>539</v>
      </c>
      <c r="C25" s="54" t="s">
        <v>586</v>
      </c>
      <c r="D25" s="33" t="s">
        <v>581</v>
      </c>
      <c r="E25" s="33" t="s">
        <v>111</v>
      </c>
      <c r="F25" s="72" t="s">
        <v>605</v>
      </c>
      <c r="G25" s="72" t="s">
        <v>596</v>
      </c>
      <c r="H25" s="33" t="s">
        <v>76</v>
      </c>
      <c r="I25" s="477" t="s">
        <v>597</v>
      </c>
      <c r="J25" s="27" t="s">
        <v>78</v>
      </c>
      <c r="K25" s="33" t="s">
        <v>79</v>
      </c>
      <c r="L25" s="33" t="s">
        <v>79</v>
      </c>
      <c r="M25" s="109" t="s">
        <v>78</v>
      </c>
      <c r="N25" s="354" t="s">
        <v>78</v>
      </c>
      <c r="O25" s="62">
        <v>0</v>
      </c>
      <c r="P25" s="62">
        <v>0</v>
      </c>
      <c r="Q25" s="355">
        <v>0</v>
      </c>
      <c r="R25" s="109">
        <v>0</v>
      </c>
      <c r="S25" s="33" t="s">
        <v>79</v>
      </c>
      <c r="T25" s="33" t="s">
        <v>80</v>
      </c>
      <c r="U25" s="33" t="s">
        <v>81</v>
      </c>
      <c r="V25" s="33" t="s">
        <v>98</v>
      </c>
      <c r="W25" s="33" t="s">
        <v>78</v>
      </c>
      <c r="X25" s="33" t="s">
        <v>78</v>
      </c>
      <c r="Y25" s="4">
        <v>45506</v>
      </c>
      <c r="Z25" s="184" t="s">
        <v>83</v>
      </c>
      <c r="AA25" s="180" t="s">
        <v>548</v>
      </c>
      <c r="AB25" s="63">
        <v>0</v>
      </c>
      <c r="AC25" s="456"/>
      <c r="AD25" s="457"/>
      <c r="AE25" s="181">
        <v>0</v>
      </c>
      <c r="AF25" s="185" t="s">
        <v>606</v>
      </c>
      <c r="AG25" s="7" t="s">
        <v>606</v>
      </c>
      <c r="AH25" s="62">
        <f t="shared" si="0"/>
        <v>0</v>
      </c>
      <c r="AI25" s="27"/>
      <c r="AJ25" s="27"/>
      <c r="AK25" s="27"/>
      <c r="AL25" s="62"/>
      <c r="AM25" s="27"/>
      <c r="AN25" s="27"/>
      <c r="AO25" s="27"/>
      <c r="AP25" s="62"/>
      <c r="AQ25" s="4"/>
      <c r="AR25" s="4"/>
      <c r="AS25" s="62"/>
      <c r="AT25" s="64"/>
      <c r="AU25" s="62"/>
      <c r="AV25" s="65">
        <v>1412</v>
      </c>
      <c r="AW25" s="66">
        <v>2022</v>
      </c>
      <c r="AX25" s="176" t="s">
        <v>607</v>
      </c>
      <c r="AY25" s="7">
        <v>4006975459</v>
      </c>
      <c r="AZ25" s="177">
        <v>44893</v>
      </c>
      <c r="BA25" s="66">
        <v>45015</v>
      </c>
      <c r="BB25" s="66" t="s">
        <v>90</v>
      </c>
      <c r="BC25" s="176" t="s">
        <v>607</v>
      </c>
      <c r="BD25" s="62">
        <v>0</v>
      </c>
      <c r="BE25" s="66">
        <v>45140</v>
      </c>
      <c r="BF25" s="66">
        <v>45386</v>
      </c>
      <c r="BG25" s="67" t="s">
        <v>608</v>
      </c>
      <c r="BH25" s="62">
        <v>372485238</v>
      </c>
      <c r="BI25" s="66">
        <v>44893</v>
      </c>
      <c r="BJ25" s="52"/>
      <c r="BK25" s="66">
        <v>45447</v>
      </c>
      <c r="BL25" s="66" t="s">
        <v>90</v>
      </c>
      <c r="BM25" s="62">
        <f>+AY25+BH25</f>
        <v>4379460697</v>
      </c>
      <c r="BN25" s="69">
        <v>100</v>
      </c>
      <c r="BO25" s="62">
        <v>100</v>
      </c>
      <c r="BP25" s="32"/>
    </row>
    <row r="26" spans="2:68" s="1" customFormat="1" ht="30" x14ac:dyDescent="0.25">
      <c r="B26" s="54" t="s">
        <v>539</v>
      </c>
      <c r="C26" s="54" t="s">
        <v>586</v>
      </c>
      <c r="D26" s="33" t="s">
        <v>581</v>
      </c>
      <c r="E26" s="33" t="s">
        <v>111</v>
      </c>
      <c r="F26" s="72" t="s">
        <v>609</v>
      </c>
      <c r="G26" s="72" t="s">
        <v>596</v>
      </c>
      <c r="H26" s="33" t="s">
        <v>76</v>
      </c>
      <c r="I26" s="477" t="s">
        <v>597</v>
      </c>
      <c r="J26" s="27" t="s">
        <v>78</v>
      </c>
      <c r="K26" s="33" t="s">
        <v>79</v>
      </c>
      <c r="L26" s="33" t="s">
        <v>79</v>
      </c>
      <c r="M26" s="109" t="s">
        <v>78</v>
      </c>
      <c r="N26" s="354" t="s">
        <v>78</v>
      </c>
      <c r="O26" s="62">
        <v>0</v>
      </c>
      <c r="P26" s="62">
        <v>0</v>
      </c>
      <c r="Q26" s="355">
        <v>0</v>
      </c>
      <c r="R26" s="109">
        <v>0</v>
      </c>
      <c r="S26" s="33" t="s">
        <v>90</v>
      </c>
      <c r="T26" s="33" t="s">
        <v>91</v>
      </c>
      <c r="U26" s="33" t="s">
        <v>81</v>
      </c>
      <c r="V26" s="33" t="s">
        <v>141</v>
      </c>
      <c r="W26" s="33" t="s">
        <v>78</v>
      </c>
      <c r="X26" s="33" t="s">
        <v>78</v>
      </c>
      <c r="Y26" s="4">
        <v>45426</v>
      </c>
      <c r="Z26" s="184" t="s">
        <v>83</v>
      </c>
      <c r="AA26" s="180" t="s">
        <v>610</v>
      </c>
      <c r="AB26" s="526">
        <v>5962455</v>
      </c>
      <c r="AC26" s="531">
        <v>3009</v>
      </c>
      <c r="AD26" s="532">
        <v>45481</v>
      </c>
      <c r="AE26" s="516">
        <v>0</v>
      </c>
      <c r="AF26" s="525"/>
      <c r="AG26" s="519"/>
      <c r="AH26" s="62">
        <f t="shared" si="0"/>
        <v>5962455</v>
      </c>
      <c r="AI26" s="27"/>
      <c r="AJ26" s="27"/>
      <c r="AK26" s="27"/>
      <c r="AL26" s="62"/>
      <c r="AM26" s="27"/>
      <c r="AN26" s="27"/>
      <c r="AO26" s="27"/>
      <c r="AP26" s="62"/>
      <c r="AQ26" s="4"/>
      <c r="AR26" s="4"/>
      <c r="AS26" s="62"/>
      <c r="AT26" s="64"/>
      <c r="AU26" s="62"/>
      <c r="AV26" s="65"/>
      <c r="AW26" s="66"/>
      <c r="AX26" s="176"/>
      <c r="AY26" s="452"/>
      <c r="AZ26" s="177"/>
      <c r="BA26" s="66"/>
      <c r="BB26" s="66"/>
      <c r="BC26" s="27"/>
      <c r="BD26" s="62"/>
      <c r="BE26" s="66"/>
      <c r="BF26" s="66"/>
      <c r="BG26" s="67"/>
      <c r="BH26" s="62"/>
      <c r="BI26" s="66"/>
      <c r="BJ26" s="68"/>
      <c r="BK26" s="66"/>
      <c r="BL26" s="66"/>
      <c r="BM26" s="62"/>
      <c r="BN26" s="69"/>
      <c r="BO26" s="62"/>
      <c r="BP26" s="32"/>
    </row>
    <row r="27" spans="2:68" s="1" customFormat="1" ht="60" x14ac:dyDescent="0.25">
      <c r="B27" s="54" t="s">
        <v>539</v>
      </c>
      <c r="C27" s="54" t="s">
        <v>611</v>
      </c>
      <c r="D27" s="33" t="s">
        <v>581</v>
      </c>
      <c r="E27" s="33" t="s">
        <v>612</v>
      </c>
      <c r="F27" s="72" t="s">
        <v>613</v>
      </c>
      <c r="G27" s="72" t="s">
        <v>614</v>
      </c>
      <c r="H27" s="33" t="s">
        <v>114</v>
      </c>
      <c r="I27" s="477" t="s">
        <v>615</v>
      </c>
      <c r="J27" s="27" t="s">
        <v>78</v>
      </c>
      <c r="K27" s="33" t="s">
        <v>79</v>
      </c>
      <c r="L27" s="33" t="s">
        <v>79</v>
      </c>
      <c r="M27" s="109" t="s">
        <v>78</v>
      </c>
      <c r="N27" s="354" t="s">
        <v>78</v>
      </c>
      <c r="O27" s="62">
        <v>0</v>
      </c>
      <c r="P27" s="62">
        <v>0</v>
      </c>
      <c r="Q27" s="355">
        <v>0</v>
      </c>
      <c r="R27" s="109">
        <v>0</v>
      </c>
      <c r="S27" s="33" t="s">
        <v>90</v>
      </c>
      <c r="T27" s="33"/>
      <c r="U27" s="33"/>
      <c r="V27" s="33"/>
      <c r="W27" s="33" t="s">
        <v>78</v>
      </c>
      <c r="X27" s="33" t="s">
        <v>78</v>
      </c>
      <c r="Y27" s="4"/>
      <c r="Z27" s="33"/>
      <c r="AA27" s="187"/>
      <c r="AB27" s="63">
        <v>0</v>
      </c>
      <c r="AC27" s="189"/>
      <c r="AD27" s="190"/>
      <c r="AE27" s="188">
        <v>0</v>
      </c>
      <c r="AF27" s="7"/>
      <c r="AG27" s="7"/>
      <c r="AH27" s="62">
        <f t="shared" si="0"/>
        <v>0</v>
      </c>
      <c r="AI27" s="27"/>
      <c r="AJ27" s="27"/>
      <c r="AK27" s="27"/>
      <c r="AL27" s="62"/>
      <c r="AM27" s="27"/>
      <c r="AN27" s="27"/>
      <c r="AO27" s="27"/>
      <c r="AP27" s="62"/>
      <c r="AQ27" s="4"/>
      <c r="AR27" s="4"/>
      <c r="AS27" s="62"/>
      <c r="AT27" s="64"/>
      <c r="AU27" s="62"/>
      <c r="AV27" s="65"/>
      <c r="AW27" s="66"/>
      <c r="AX27" s="67"/>
      <c r="AY27" s="179"/>
      <c r="AZ27" s="66"/>
      <c r="BA27" s="66"/>
      <c r="BB27" s="66"/>
      <c r="BC27" s="27"/>
      <c r="BD27" s="62"/>
      <c r="BE27" s="66"/>
      <c r="BF27" s="66"/>
      <c r="BG27" s="67"/>
      <c r="BH27" s="62"/>
      <c r="BI27" s="66"/>
      <c r="BJ27" s="68"/>
      <c r="BK27" s="66"/>
      <c r="BL27" s="66"/>
      <c r="BM27" s="62"/>
      <c r="BN27" s="69"/>
      <c r="BO27" s="62"/>
      <c r="BP27" s="32" t="s">
        <v>616</v>
      </c>
    </row>
    <row r="28" spans="2:68" s="1" customFormat="1" ht="30" x14ac:dyDescent="0.25">
      <c r="B28" s="54" t="s">
        <v>539</v>
      </c>
      <c r="C28" s="54" t="s">
        <v>540</v>
      </c>
      <c r="D28" s="33" t="s">
        <v>72</v>
      </c>
      <c r="E28" s="33" t="s">
        <v>201</v>
      </c>
      <c r="F28" s="76" t="s">
        <v>617</v>
      </c>
      <c r="G28" s="72" t="s">
        <v>618</v>
      </c>
      <c r="H28" s="33" t="s">
        <v>76</v>
      </c>
      <c r="I28" s="477" t="s">
        <v>619</v>
      </c>
      <c r="J28" s="27" t="s">
        <v>78</v>
      </c>
      <c r="K28" s="33" t="s">
        <v>79</v>
      </c>
      <c r="L28" s="33" t="s">
        <v>79</v>
      </c>
      <c r="M28" s="109" t="s">
        <v>78</v>
      </c>
      <c r="N28" s="354" t="s">
        <v>78</v>
      </c>
      <c r="O28" s="62">
        <v>0</v>
      </c>
      <c r="P28" s="62">
        <v>0</v>
      </c>
      <c r="Q28" s="355">
        <v>0</v>
      </c>
      <c r="R28" s="109">
        <v>0</v>
      </c>
      <c r="S28" s="33" t="s">
        <v>90</v>
      </c>
      <c r="T28" s="33"/>
      <c r="U28" s="33"/>
      <c r="V28" s="33"/>
      <c r="W28" s="33" t="s">
        <v>78</v>
      </c>
      <c r="X28" s="33" t="s">
        <v>78</v>
      </c>
      <c r="Y28" s="4"/>
      <c r="Z28" s="33"/>
      <c r="AA28" s="32"/>
      <c r="AB28" s="63">
        <v>0</v>
      </c>
      <c r="AC28" s="28"/>
      <c r="AD28" s="4"/>
      <c r="AE28" s="63">
        <v>0</v>
      </c>
      <c r="AF28" s="7"/>
      <c r="AG28" s="7"/>
      <c r="AH28" s="62">
        <f t="shared" si="0"/>
        <v>0</v>
      </c>
      <c r="AI28" s="27"/>
      <c r="AJ28" s="27"/>
      <c r="AK28" s="27"/>
      <c r="AL28" s="62"/>
      <c r="AM28" s="27"/>
      <c r="AN28" s="27"/>
      <c r="AO28" s="27"/>
      <c r="AP28" s="62"/>
      <c r="AQ28" s="4"/>
      <c r="AR28" s="4"/>
      <c r="AS28" s="62"/>
      <c r="AT28" s="64"/>
      <c r="AU28" s="62"/>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ht="30" x14ac:dyDescent="0.25">
      <c r="B29" s="54" t="s">
        <v>539</v>
      </c>
      <c r="C29" s="54" t="s">
        <v>561</v>
      </c>
      <c r="D29" s="33" t="s">
        <v>72</v>
      </c>
      <c r="E29" s="33" t="s">
        <v>201</v>
      </c>
      <c r="F29" s="76" t="s">
        <v>620</v>
      </c>
      <c r="G29" s="72" t="s">
        <v>621</v>
      </c>
      <c r="H29" s="33" t="s">
        <v>76</v>
      </c>
      <c r="I29" s="477" t="s">
        <v>622</v>
      </c>
      <c r="J29" s="27" t="s">
        <v>78</v>
      </c>
      <c r="K29" s="33" t="s">
        <v>79</v>
      </c>
      <c r="L29" s="33" t="s">
        <v>79</v>
      </c>
      <c r="M29" s="109" t="s">
        <v>78</v>
      </c>
      <c r="N29" s="354" t="s">
        <v>78</v>
      </c>
      <c r="O29" s="62">
        <v>0</v>
      </c>
      <c r="P29" s="62">
        <v>0</v>
      </c>
      <c r="Q29" s="355">
        <v>0</v>
      </c>
      <c r="R29" s="109">
        <v>0</v>
      </c>
      <c r="S29" s="33" t="s">
        <v>90</v>
      </c>
      <c r="T29" s="33"/>
      <c r="U29" s="33"/>
      <c r="V29" s="33"/>
      <c r="W29" s="33" t="s">
        <v>78</v>
      </c>
      <c r="X29" s="33" t="s">
        <v>78</v>
      </c>
      <c r="Y29" s="4"/>
      <c r="Z29" s="33"/>
      <c r="AA29" s="32"/>
      <c r="AB29" s="63">
        <v>0</v>
      </c>
      <c r="AC29" s="28"/>
      <c r="AD29" s="4"/>
      <c r="AE29" s="63">
        <v>0</v>
      </c>
      <c r="AF29" s="7"/>
      <c r="AG29" s="7"/>
      <c r="AH29" s="62">
        <f t="shared" si="0"/>
        <v>0</v>
      </c>
      <c r="AI29" s="27"/>
      <c r="AJ29" s="27"/>
      <c r="AK29" s="27"/>
      <c r="AL29" s="62"/>
      <c r="AM29" s="27"/>
      <c r="AN29" s="27"/>
      <c r="AO29" s="27"/>
      <c r="AP29" s="62"/>
      <c r="AQ29" s="4"/>
      <c r="AR29" s="4"/>
      <c r="AS29" s="62"/>
      <c r="AT29" s="64"/>
      <c r="AU29" s="62"/>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ht="30" x14ac:dyDescent="0.25">
      <c r="B30" s="54" t="s">
        <v>539</v>
      </c>
      <c r="C30" s="54" t="s">
        <v>540</v>
      </c>
      <c r="D30" s="33" t="s">
        <v>72</v>
      </c>
      <c r="E30" s="33" t="s">
        <v>201</v>
      </c>
      <c r="F30" s="76" t="s">
        <v>623</v>
      </c>
      <c r="G30" s="72" t="s">
        <v>624</v>
      </c>
      <c r="H30" s="33" t="s">
        <v>76</v>
      </c>
      <c r="I30" s="477" t="s">
        <v>625</v>
      </c>
      <c r="J30" s="27" t="s">
        <v>78</v>
      </c>
      <c r="K30" s="33" t="s">
        <v>79</v>
      </c>
      <c r="L30" s="33" t="s">
        <v>79</v>
      </c>
      <c r="M30" s="109" t="s">
        <v>78</v>
      </c>
      <c r="N30" s="354" t="s">
        <v>78</v>
      </c>
      <c r="O30" s="62">
        <v>0</v>
      </c>
      <c r="P30" s="62">
        <v>0</v>
      </c>
      <c r="Q30" s="355">
        <v>0</v>
      </c>
      <c r="R30" s="109">
        <v>0</v>
      </c>
      <c r="S30" s="33" t="s">
        <v>90</v>
      </c>
      <c r="T30" s="33"/>
      <c r="U30" s="33"/>
      <c r="V30" s="33"/>
      <c r="W30" s="33" t="s">
        <v>78</v>
      </c>
      <c r="X30" s="33" t="s">
        <v>78</v>
      </c>
      <c r="Y30" s="4"/>
      <c r="Z30" s="33"/>
      <c r="AA30" s="32"/>
      <c r="AB30" s="63">
        <v>0</v>
      </c>
      <c r="AC30" s="28"/>
      <c r="AD30" s="4"/>
      <c r="AE30" s="63">
        <v>0</v>
      </c>
      <c r="AF30" s="7"/>
      <c r="AG30" s="7"/>
      <c r="AH30" s="62">
        <f t="shared" si="0"/>
        <v>0</v>
      </c>
      <c r="AI30" s="27"/>
      <c r="AJ30" s="27"/>
      <c r="AK30" s="27"/>
      <c r="AL30" s="62"/>
      <c r="AM30" s="27"/>
      <c r="AN30" s="27"/>
      <c r="AO30" s="27"/>
      <c r="AP30" s="62"/>
      <c r="AQ30" s="4"/>
      <c r="AR30" s="4"/>
      <c r="AS30" s="62"/>
      <c r="AT30" s="64"/>
      <c r="AU30" s="62"/>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ht="30" x14ac:dyDescent="0.25">
      <c r="B31" s="54" t="s">
        <v>539</v>
      </c>
      <c r="C31" s="54" t="s">
        <v>626</v>
      </c>
      <c r="D31" s="33" t="s">
        <v>72</v>
      </c>
      <c r="E31" s="33" t="s">
        <v>201</v>
      </c>
      <c r="F31" s="76" t="s">
        <v>627</v>
      </c>
      <c r="G31" s="72" t="s">
        <v>628</v>
      </c>
      <c r="H31" s="33" t="s">
        <v>76</v>
      </c>
      <c r="I31" s="477" t="s">
        <v>629</v>
      </c>
      <c r="J31" s="27" t="s">
        <v>78</v>
      </c>
      <c r="K31" s="33" t="s">
        <v>79</v>
      </c>
      <c r="L31" s="33" t="s">
        <v>79</v>
      </c>
      <c r="M31" s="109" t="s">
        <v>78</v>
      </c>
      <c r="N31" s="354" t="s">
        <v>78</v>
      </c>
      <c r="O31" s="62">
        <v>0</v>
      </c>
      <c r="P31" s="62">
        <v>0</v>
      </c>
      <c r="Q31" s="355">
        <v>0</v>
      </c>
      <c r="R31" s="109">
        <v>0</v>
      </c>
      <c r="S31" s="33" t="s">
        <v>90</v>
      </c>
      <c r="T31" s="33"/>
      <c r="U31" s="33"/>
      <c r="V31" s="33"/>
      <c r="W31" s="33" t="s">
        <v>78</v>
      </c>
      <c r="X31" s="33" t="s">
        <v>78</v>
      </c>
      <c r="Y31" s="4"/>
      <c r="Z31" s="33"/>
      <c r="AA31" s="32"/>
      <c r="AB31" s="63">
        <v>0</v>
      </c>
      <c r="AC31" s="28"/>
      <c r="AD31" s="4"/>
      <c r="AE31" s="63">
        <v>0</v>
      </c>
      <c r="AF31" s="7"/>
      <c r="AG31" s="7"/>
      <c r="AH31" s="62">
        <f t="shared" si="0"/>
        <v>0</v>
      </c>
      <c r="AI31" s="27"/>
      <c r="AJ31" s="27"/>
      <c r="AK31" s="27"/>
      <c r="AL31" s="62"/>
      <c r="AM31" s="27"/>
      <c r="AN31" s="27"/>
      <c r="AO31" s="27"/>
      <c r="AP31" s="62"/>
      <c r="AQ31" s="4"/>
      <c r="AR31" s="4"/>
      <c r="AS31" s="62"/>
      <c r="AT31" s="64"/>
      <c r="AU31" s="62"/>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ht="30" x14ac:dyDescent="0.25">
      <c r="B32" s="54" t="s">
        <v>539</v>
      </c>
      <c r="C32" s="54" t="s">
        <v>566</v>
      </c>
      <c r="D32" s="33" t="s">
        <v>72</v>
      </c>
      <c r="E32" s="33" t="s">
        <v>201</v>
      </c>
      <c r="F32" s="76" t="s">
        <v>630</v>
      </c>
      <c r="G32" s="72" t="s">
        <v>631</v>
      </c>
      <c r="H32" s="33" t="s">
        <v>76</v>
      </c>
      <c r="I32" s="477" t="s">
        <v>632</v>
      </c>
      <c r="J32" s="27" t="s">
        <v>78</v>
      </c>
      <c r="K32" s="33" t="s">
        <v>79</v>
      </c>
      <c r="L32" s="33" t="s">
        <v>79</v>
      </c>
      <c r="M32" s="109" t="s">
        <v>78</v>
      </c>
      <c r="N32" s="354" t="s">
        <v>78</v>
      </c>
      <c r="O32" s="62">
        <v>0</v>
      </c>
      <c r="P32" s="62">
        <v>0</v>
      </c>
      <c r="Q32" s="355">
        <v>0</v>
      </c>
      <c r="R32" s="109">
        <v>0</v>
      </c>
      <c r="S32" s="33" t="s">
        <v>90</v>
      </c>
      <c r="T32" s="33"/>
      <c r="U32" s="33"/>
      <c r="V32" s="33"/>
      <c r="W32" s="33" t="s">
        <v>78</v>
      </c>
      <c r="X32" s="33" t="s">
        <v>78</v>
      </c>
      <c r="Y32" s="4"/>
      <c r="Z32" s="33"/>
      <c r="AA32" s="32"/>
      <c r="AB32" s="63">
        <v>0</v>
      </c>
      <c r="AC32" s="28"/>
      <c r="AD32" s="4"/>
      <c r="AE32" s="63">
        <v>0</v>
      </c>
      <c r="AF32" s="7"/>
      <c r="AG32" s="7"/>
      <c r="AH32" s="62">
        <f t="shared" si="0"/>
        <v>0</v>
      </c>
      <c r="AI32" s="27"/>
      <c r="AJ32" s="27"/>
      <c r="AK32" s="27"/>
      <c r="AL32" s="62"/>
      <c r="AM32" s="27"/>
      <c r="AN32" s="27"/>
      <c r="AO32" s="27"/>
      <c r="AP32" s="62"/>
      <c r="AQ32" s="4"/>
      <c r="AR32" s="4"/>
      <c r="AS32" s="62"/>
      <c r="AT32" s="64"/>
      <c r="AU32" s="62"/>
      <c r="AV32" s="65"/>
      <c r="AW32" s="66"/>
      <c r="AX32" s="67"/>
      <c r="AY32" s="62"/>
      <c r="AZ32" s="66"/>
      <c r="BA32" s="66"/>
      <c r="BB32" s="66"/>
      <c r="BC32" s="27"/>
      <c r="BD32" s="62"/>
      <c r="BE32" s="66"/>
      <c r="BF32" s="66"/>
      <c r="BG32" s="67"/>
      <c r="BH32" s="62"/>
      <c r="BI32" s="66"/>
      <c r="BJ32" s="68"/>
      <c r="BK32" s="66"/>
      <c r="BL32" s="66"/>
      <c r="BM32" s="62"/>
      <c r="BN32" s="69"/>
      <c r="BO32" s="62"/>
      <c r="BP32" s="32"/>
    </row>
    <row r="33" spans="1:68" s="1" customFormat="1" ht="30" x14ac:dyDescent="0.25">
      <c r="B33" s="54" t="s">
        <v>539</v>
      </c>
      <c r="C33" s="54" t="s">
        <v>561</v>
      </c>
      <c r="D33" s="33" t="s">
        <v>72</v>
      </c>
      <c r="E33" s="33" t="s">
        <v>201</v>
      </c>
      <c r="F33" s="76" t="s">
        <v>633</v>
      </c>
      <c r="G33" s="72" t="s">
        <v>634</v>
      </c>
      <c r="H33" s="33" t="s">
        <v>76</v>
      </c>
      <c r="I33" s="477" t="s">
        <v>635</v>
      </c>
      <c r="J33" s="27" t="s">
        <v>78</v>
      </c>
      <c r="K33" s="33" t="s">
        <v>79</v>
      </c>
      <c r="L33" s="33" t="s">
        <v>79</v>
      </c>
      <c r="M33" s="109" t="s">
        <v>78</v>
      </c>
      <c r="N33" s="354" t="s">
        <v>78</v>
      </c>
      <c r="O33" s="62">
        <v>0</v>
      </c>
      <c r="P33" s="62">
        <v>0</v>
      </c>
      <c r="Q33" s="355">
        <v>0</v>
      </c>
      <c r="R33" s="109">
        <v>0</v>
      </c>
      <c r="S33" s="33" t="s">
        <v>90</v>
      </c>
      <c r="T33" s="33"/>
      <c r="U33" s="33"/>
      <c r="V33" s="33"/>
      <c r="W33" s="33" t="s">
        <v>78</v>
      </c>
      <c r="X33" s="33" t="s">
        <v>78</v>
      </c>
      <c r="Y33" s="4" t="s">
        <v>636</v>
      </c>
      <c r="Z33" s="33" t="s">
        <v>473</v>
      </c>
      <c r="AA33" s="32" t="s">
        <v>637</v>
      </c>
      <c r="AB33" s="63">
        <v>0</v>
      </c>
      <c r="AC33" s="28"/>
      <c r="AD33" s="4"/>
      <c r="AE33" s="63">
        <v>0</v>
      </c>
      <c r="AF33" s="7"/>
      <c r="AG33" s="7"/>
      <c r="AH33" s="62">
        <f t="shared" si="0"/>
        <v>0</v>
      </c>
      <c r="AI33" s="27"/>
      <c r="AJ33" s="27"/>
      <c r="AK33" s="27"/>
      <c r="AL33" s="62"/>
      <c r="AM33" s="27"/>
      <c r="AN33" s="27"/>
      <c r="AO33" s="27"/>
      <c r="AP33" s="62"/>
      <c r="AQ33" s="4"/>
      <c r="AR33" s="4"/>
      <c r="AS33" s="62"/>
      <c r="AT33" s="64"/>
      <c r="AU33" s="62"/>
      <c r="AV33" s="65">
        <v>1412</v>
      </c>
      <c r="AW33" s="66">
        <v>2022</v>
      </c>
      <c r="AX33" s="470" t="s">
        <v>638</v>
      </c>
      <c r="AY33" s="62">
        <v>1408088617</v>
      </c>
      <c r="AZ33" s="66">
        <v>44873</v>
      </c>
      <c r="BA33" s="66">
        <v>45072</v>
      </c>
      <c r="BB33" s="66" t="s">
        <v>90</v>
      </c>
      <c r="BC33" s="470" t="s">
        <v>638</v>
      </c>
      <c r="BD33" s="62">
        <v>0</v>
      </c>
      <c r="BE33" s="66">
        <v>45295</v>
      </c>
      <c r="BF33" s="66">
        <v>45446</v>
      </c>
      <c r="BG33" s="67" t="s">
        <v>639</v>
      </c>
      <c r="BH33" s="62">
        <v>122468803</v>
      </c>
      <c r="BI33" s="66">
        <v>44873</v>
      </c>
      <c r="BJ33" s="68">
        <v>630</v>
      </c>
      <c r="BK33" s="66">
        <v>45507</v>
      </c>
      <c r="BL33" s="66" t="s">
        <v>90</v>
      </c>
      <c r="BM33" s="62">
        <f>+AY33+BH33</f>
        <v>1530557420</v>
      </c>
      <c r="BN33" s="69">
        <v>100</v>
      </c>
      <c r="BO33" s="62">
        <v>100</v>
      </c>
      <c r="BP33" s="32"/>
    </row>
    <row r="34" spans="1:68" s="1" customFormat="1" ht="30" x14ac:dyDescent="0.25">
      <c r="B34" s="54" t="s">
        <v>539</v>
      </c>
      <c r="C34" s="54" t="s">
        <v>540</v>
      </c>
      <c r="D34" s="33" t="s">
        <v>72</v>
      </c>
      <c r="E34" s="33" t="s">
        <v>201</v>
      </c>
      <c r="F34" s="76" t="s">
        <v>640</v>
      </c>
      <c r="G34" s="72" t="s">
        <v>641</v>
      </c>
      <c r="H34" s="33" t="s">
        <v>76</v>
      </c>
      <c r="I34" s="477" t="s">
        <v>642</v>
      </c>
      <c r="J34" s="27" t="s">
        <v>78</v>
      </c>
      <c r="K34" s="33" t="s">
        <v>79</v>
      </c>
      <c r="L34" s="33" t="s">
        <v>79</v>
      </c>
      <c r="M34" s="109" t="s">
        <v>78</v>
      </c>
      <c r="N34" s="354" t="s">
        <v>78</v>
      </c>
      <c r="O34" s="62">
        <v>0</v>
      </c>
      <c r="P34" s="62">
        <v>0</v>
      </c>
      <c r="Q34" s="355">
        <v>0</v>
      </c>
      <c r="R34" s="109">
        <v>0</v>
      </c>
      <c r="S34" s="33" t="s">
        <v>90</v>
      </c>
      <c r="T34" s="33"/>
      <c r="U34" s="33"/>
      <c r="V34" s="33"/>
      <c r="W34" s="33" t="s">
        <v>78</v>
      </c>
      <c r="X34" s="33" t="s">
        <v>78</v>
      </c>
      <c r="Y34" s="4"/>
      <c r="Z34" s="33"/>
      <c r="AA34" s="32"/>
      <c r="AB34" s="63">
        <v>0</v>
      </c>
      <c r="AC34" s="28"/>
      <c r="AD34" s="4"/>
      <c r="AE34" s="63">
        <v>0</v>
      </c>
      <c r="AF34" s="7"/>
      <c r="AG34" s="7"/>
      <c r="AH34" s="62">
        <f t="shared" si="0"/>
        <v>0</v>
      </c>
      <c r="AI34" s="27"/>
      <c r="AJ34" s="27"/>
      <c r="AK34" s="27"/>
      <c r="AL34" s="62"/>
      <c r="AM34" s="27"/>
      <c r="AN34" s="27"/>
      <c r="AO34" s="27"/>
      <c r="AP34" s="62"/>
      <c r="AQ34" s="4"/>
      <c r="AR34" s="4"/>
      <c r="AS34" s="62"/>
      <c r="AT34" s="64"/>
      <c r="AU34" s="62"/>
      <c r="AV34" s="65"/>
      <c r="AW34" s="66"/>
      <c r="AX34" s="67"/>
      <c r="AY34" s="62"/>
      <c r="AZ34" s="66"/>
      <c r="BA34" s="66"/>
      <c r="BB34" s="66"/>
      <c r="BC34" s="27"/>
      <c r="BD34" s="62"/>
      <c r="BE34" s="66"/>
      <c r="BF34" s="66"/>
      <c r="BG34" s="67"/>
      <c r="BH34" s="62"/>
      <c r="BI34" s="66"/>
      <c r="BJ34" s="68"/>
      <c r="BK34" s="66"/>
      <c r="BL34" s="66"/>
      <c r="BM34" s="62"/>
      <c r="BN34" s="69"/>
      <c r="BO34" s="62"/>
      <c r="BP34" s="32"/>
    </row>
    <row r="35" spans="1:68" s="1" customFormat="1" ht="30" x14ac:dyDescent="0.25">
      <c r="B35" s="54" t="s">
        <v>539</v>
      </c>
      <c r="C35" s="54" t="s">
        <v>643</v>
      </c>
      <c r="D35" s="33" t="s">
        <v>72</v>
      </c>
      <c r="E35" s="33" t="s">
        <v>201</v>
      </c>
      <c r="F35" s="76" t="s">
        <v>644</v>
      </c>
      <c r="G35" s="72" t="s">
        <v>645</v>
      </c>
      <c r="H35" s="33" t="s">
        <v>76</v>
      </c>
      <c r="I35" s="477" t="s">
        <v>646</v>
      </c>
      <c r="J35" s="27" t="s">
        <v>78</v>
      </c>
      <c r="K35" s="33" t="s">
        <v>79</v>
      </c>
      <c r="L35" s="33" t="s">
        <v>79</v>
      </c>
      <c r="M35" s="109" t="s">
        <v>78</v>
      </c>
      <c r="N35" s="354" t="s">
        <v>78</v>
      </c>
      <c r="O35" s="62">
        <v>0</v>
      </c>
      <c r="P35" s="62">
        <v>0</v>
      </c>
      <c r="Q35" s="355">
        <v>0</v>
      </c>
      <c r="R35" s="109">
        <v>0</v>
      </c>
      <c r="S35" s="33" t="s">
        <v>90</v>
      </c>
      <c r="T35" s="33"/>
      <c r="U35" s="33"/>
      <c r="V35" s="33"/>
      <c r="W35" s="33" t="s">
        <v>78</v>
      </c>
      <c r="X35" s="33" t="s">
        <v>78</v>
      </c>
      <c r="Y35" s="4"/>
      <c r="Z35" s="33"/>
      <c r="AA35" s="32"/>
      <c r="AB35" s="63">
        <v>0</v>
      </c>
      <c r="AC35" s="28"/>
      <c r="AD35" s="4"/>
      <c r="AE35" s="63">
        <v>0</v>
      </c>
      <c r="AF35" s="7"/>
      <c r="AG35" s="7"/>
      <c r="AH35" s="62">
        <f t="shared" si="0"/>
        <v>0</v>
      </c>
      <c r="AI35" s="27"/>
      <c r="AJ35" s="27"/>
      <c r="AK35" s="27"/>
      <c r="AL35" s="62"/>
      <c r="AM35" s="27"/>
      <c r="AN35" s="27"/>
      <c r="AO35" s="27"/>
      <c r="AP35" s="62"/>
      <c r="AQ35" s="4"/>
      <c r="AR35" s="4"/>
      <c r="AS35" s="62"/>
      <c r="AT35" s="64"/>
      <c r="AU35" s="62"/>
      <c r="AV35" s="65"/>
      <c r="AW35" s="66"/>
      <c r="AX35" s="67"/>
      <c r="AY35" s="62"/>
      <c r="AZ35" s="66"/>
      <c r="BA35" s="66"/>
      <c r="BB35" s="66"/>
      <c r="BC35" s="27"/>
      <c r="BD35" s="62"/>
      <c r="BE35" s="66"/>
      <c r="BF35" s="66"/>
      <c r="BG35" s="67"/>
      <c r="BH35" s="62"/>
      <c r="BI35" s="66"/>
      <c r="BJ35" s="68"/>
      <c r="BK35" s="66"/>
      <c r="BL35" s="66"/>
      <c r="BM35" s="62"/>
      <c r="BN35" s="69"/>
      <c r="BO35" s="62"/>
      <c r="BP35" s="32"/>
    </row>
    <row r="36" spans="1:68" s="1" customFormat="1" ht="30" x14ac:dyDescent="0.25">
      <c r="B36" s="54" t="s">
        <v>539</v>
      </c>
      <c r="C36" s="54" t="s">
        <v>647</v>
      </c>
      <c r="D36" s="33" t="s">
        <v>72</v>
      </c>
      <c r="E36" s="33" t="s">
        <v>201</v>
      </c>
      <c r="F36" s="76" t="s">
        <v>648</v>
      </c>
      <c r="G36" s="72" t="s">
        <v>649</v>
      </c>
      <c r="H36" s="33" t="s">
        <v>76</v>
      </c>
      <c r="I36" s="477" t="s">
        <v>650</v>
      </c>
      <c r="J36" s="27" t="s">
        <v>78</v>
      </c>
      <c r="K36" s="33" t="s">
        <v>79</v>
      </c>
      <c r="L36" s="33" t="s">
        <v>79</v>
      </c>
      <c r="M36" s="109" t="s">
        <v>78</v>
      </c>
      <c r="N36" s="354" t="s">
        <v>78</v>
      </c>
      <c r="O36" s="62">
        <v>0</v>
      </c>
      <c r="P36" s="62">
        <v>0</v>
      </c>
      <c r="Q36" s="355">
        <v>0</v>
      </c>
      <c r="R36" s="109">
        <v>0</v>
      </c>
      <c r="S36" s="33" t="s">
        <v>90</v>
      </c>
      <c r="T36" s="33"/>
      <c r="U36" s="33"/>
      <c r="V36" s="33"/>
      <c r="W36" s="33" t="s">
        <v>78</v>
      </c>
      <c r="X36" s="33" t="s">
        <v>78</v>
      </c>
      <c r="Y36" s="4"/>
      <c r="Z36" s="33"/>
      <c r="AA36" s="32"/>
      <c r="AB36" s="63">
        <v>0</v>
      </c>
      <c r="AC36" s="28"/>
      <c r="AD36" s="4"/>
      <c r="AE36" s="63">
        <v>0</v>
      </c>
      <c r="AF36" s="7"/>
      <c r="AG36" s="7"/>
      <c r="AH36" s="62">
        <f t="shared" si="0"/>
        <v>0</v>
      </c>
      <c r="AI36" s="27"/>
      <c r="AJ36" s="27"/>
      <c r="AK36" s="27"/>
      <c r="AL36" s="62"/>
      <c r="AM36" s="27"/>
      <c r="AN36" s="27"/>
      <c r="AO36" s="27"/>
      <c r="AP36" s="62"/>
      <c r="AQ36" s="4"/>
      <c r="AR36" s="4"/>
      <c r="AS36" s="62"/>
      <c r="AT36" s="64"/>
      <c r="AU36" s="62"/>
      <c r="AV36" s="65"/>
      <c r="AW36" s="66"/>
      <c r="AX36" s="67"/>
      <c r="AY36" s="62"/>
      <c r="AZ36" s="66"/>
      <c r="BA36" s="66"/>
      <c r="BB36" s="66"/>
      <c r="BC36" s="27"/>
      <c r="BD36" s="62"/>
      <c r="BE36" s="66"/>
      <c r="BF36" s="66"/>
      <c r="BG36" s="67"/>
      <c r="BH36" s="62"/>
      <c r="BI36" s="66"/>
      <c r="BJ36" s="68"/>
      <c r="BK36" s="66"/>
      <c r="BL36" s="66"/>
      <c r="BM36" s="62"/>
      <c r="BN36" s="69"/>
      <c r="BO36" s="62"/>
      <c r="BP36" s="32"/>
    </row>
    <row r="37" spans="1:68" s="1" customFormat="1" x14ac:dyDescent="0.25">
      <c r="B37" s="54" t="s">
        <v>539</v>
      </c>
      <c r="C37" s="54" t="s">
        <v>651</v>
      </c>
      <c r="D37" s="33" t="s">
        <v>72</v>
      </c>
      <c r="E37" s="33" t="s">
        <v>73</v>
      </c>
      <c r="F37" s="76" t="s">
        <v>652</v>
      </c>
      <c r="G37" s="72" t="s">
        <v>653</v>
      </c>
      <c r="H37" s="33" t="s">
        <v>76</v>
      </c>
      <c r="I37" s="477" t="s">
        <v>654</v>
      </c>
      <c r="J37" s="27" t="s">
        <v>78</v>
      </c>
      <c r="K37" s="33" t="s">
        <v>79</v>
      </c>
      <c r="L37" s="33" t="s">
        <v>79</v>
      </c>
      <c r="M37" s="109" t="s">
        <v>78</v>
      </c>
      <c r="N37" s="354" t="s">
        <v>78</v>
      </c>
      <c r="O37" s="62">
        <v>0</v>
      </c>
      <c r="P37" s="62">
        <v>0</v>
      </c>
      <c r="Q37" s="355">
        <v>0</v>
      </c>
      <c r="R37" s="109">
        <v>0</v>
      </c>
      <c r="S37" s="33" t="s">
        <v>90</v>
      </c>
      <c r="T37" s="33"/>
      <c r="U37" s="33"/>
      <c r="V37" s="33"/>
      <c r="W37" s="33" t="s">
        <v>78</v>
      </c>
      <c r="X37" s="33" t="s">
        <v>78</v>
      </c>
      <c r="Y37" s="4"/>
      <c r="Z37" s="33"/>
      <c r="AA37" s="32"/>
      <c r="AB37" s="63">
        <v>0</v>
      </c>
      <c r="AC37" s="28"/>
      <c r="AD37" s="4"/>
      <c r="AE37" s="63">
        <v>0</v>
      </c>
      <c r="AF37" s="7"/>
      <c r="AG37" s="7"/>
      <c r="AH37" s="62">
        <f t="shared" si="0"/>
        <v>0</v>
      </c>
      <c r="AI37" s="27"/>
      <c r="AJ37" s="27"/>
      <c r="AK37" s="27"/>
      <c r="AL37" s="62"/>
      <c r="AM37" s="27"/>
      <c r="AN37" s="27"/>
      <c r="AO37" s="27"/>
      <c r="AP37" s="62"/>
      <c r="AQ37" s="4"/>
      <c r="AR37" s="4"/>
      <c r="AS37" s="62"/>
      <c r="AT37" s="64"/>
      <c r="AU37" s="62"/>
      <c r="AV37" s="65"/>
      <c r="AW37" s="66"/>
      <c r="AX37" s="67"/>
      <c r="AY37" s="62"/>
      <c r="AZ37" s="66"/>
      <c r="BA37" s="66"/>
      <c r="BB37" s="66"/>
      <c r="BC37" s="27"/>
      <c r="BD37" s="62"/>
      <c r="BE37" s="66"/>
      <c r="BF37" s="66"/>
      <c r="BG37" s="67"/>
      <c r="BH37" s="62"/>
      <c r="BI37" s="66"/>
      <c r="BJ37" s="68"/>
      <c r="BK37" s="66"/>
      <c r="BL37" s="66"/>
      <c r="BM37" s="62"/>
      <c r="BN37" s="69"/>
      <c r="BO37" s="62"/>
      <c r="BP37" s="32"/>
    </row>
    <row r="38" spans="1:68" s="1" customFormat="1" ht="30" x14ac:dyDescent="0.25">
      <c r="B38" s="54" t="s">
        <v>539</v>
      </c>
      <c r="C38" s="54" t="s">
        <v>647</v>
      </c>
      <c r="D38" s="33" t="s">
        <v>72</v>
      </c>
      <c r="E38" s="33" t="s">
        <v>73</v>
      </c>
      <c r="F38" s="76" t="s">
        <v>655</v>
      </c>
      <c r="G38" s="72" t="s">
        <v>656</v>
      </c>
      <c r="H38" s="33" t="s">
        <v>76</v>
      </c>
      <c r="I38" s="477" t="s">
        <v>657</v>
      </c>
      <c r="J38" s="27" t="s">
        <v>78</v>
      </c>
      <c r="K38" s="33" t="s">
        <v>79</v>
      </c>
      <c r="L38" s="33" t="s">
        <v>79</v>
      </c>
      <c r="M38" s="109" t="s">
        <v>78</v>
      </c>
      <c r="N38" s="354" t="s">
        <v>78</v>
      </c>
      <c r="O38" s="62">
        <v>0</v>
      </c>
      <c r="P38" s="62">
        <v>0</v>
      </c>
      <c r="Q38" s="355">
        <v>0</v>
      </c>
      <c r="R38" s="109">
        <v>0</v>
      </c>
      <c r="S38" s="33" t="s">
        <v>90</v>
      </c>
      <c r="T38" s="33"/>
      <c r="U38" s="33"/>
      <c r="V38" s="33"/>
      <c r="W38" s="33" t="s">
        <v>78</v>
      </c>
      <c r="X38" s="33" t="s">
        <v>78</v>
      </c>
      <c r="Y38" s="4"/>
      <c r="Z38" s="33"/>
      <c r="AA38" s="32"/>
      <c r="AB38" s="63">
        <v>0</v>
      </c>
      <c r="AC38" s="28"/>
      <c r="AD38" s="4"/>
      <c r="AE38" s="63">
        <v>0</v>
      </c>
      <c r="AF38" s="7"/>
      <c r="AG38" s="7"/>
      <c r="AH38" s="62">
        <f t="shared" si="0"/>
        <v>0</v>
      </c>
      <c r="AI38" s="27"/>
      <c r="AJ38" s="27"/>
      <c r="AK38" s="27"/>
      <c r="AL38" s="62"/>
      <c r="AM38" s="27"/>
      <c r="AN38" s="27"/>
      <c r="AO38" s="27"/>
      <c r="AP38" s="62"/>
      <c r="AQ38" s="4"/>
      <c r="AR38" s="4"/>
      <c r="AS38" s="62"/>
      <c r="AT38" s="64"/>
      <c r="AU38" s="62"/>
      <c r="AV38" s="65"/>
      <c r="AW38" s="66"/>
      <c r="AX38" s="67"/>
      <c r="AY38" s="62"/>
      <c r="AZ38" s="66"/>
      <c r="BA38" s="66"/>
      <c r="BB38" s="66"/>
      <c r="BC38" s="27"/>
      <c r="BD38" s="62"/>
      <c r="BE38" s="66"/>
      <c r="BF38" s="66"/>
      <c r="BG38" s="67"/>
      <c r="BH38" s="62"/>
      <c r="BI38" s="66"/>
      <c r="BJ38" s="68"/>
      <c r="BK38" s="66"/>
      <c r="BL38" s="66"/>
      <c r="BM38" s="62"/>
      <c r="BN38" s="69"/>
      <c r="BO38" s="62"/>
      <c r="BP38" s="32"/>
    </row>
    <row r="39" spans="1:68" s="1" customFormat="1" ht="30" x14ac:dyDescent="0.25">
      <c r="B39" s="54" t="s">
        <v>539</v>
      </c>
      <c r="C39" s="54" t="s">
        <v>571</v>
      </c>
      <c r="D39" s="33" t="s">
        <v>72</v>
      </c>
      <c r="E39" s="33" t="s">
        <v>658</v>
      </c>
      <c r="F39" s="72" t="s">
        <v>659</v>
      </c>
      <c r="G39" s="72" t="s">
        <v>660</v>
      </c>
      <c r="H39" s="33" t="s">
        <v>76</v>
      </c>
      <c r="I39" s="477" t="s">
        <v>661</v>
      </c>
      <c r="J39" s="27" t="s">
        <v>78</v>
      </c>
      <c r="K39" s="33" t="s">
        <v>79</v>
      </c>
      <c r="L39" s="33" t="s">
        <v>79</v>
      </c>
      <c r="M39" s="109" t="s">
        <v>78</v>
      </c>
      <c r="N39" s="354" t="s">
        <v>78</v>
      </c>
      <c r="O39" s="62">
        <v>0</v>
      </c>
      <c r="P39" s="62">
        <v>0</v>
      </c>
      <c r="Q39" s="355">
        <v>0</v>
      </c>
      <c r="R39" s="109">
        <v>0</v>
      </c>
      <c r="S39" s="33" t="s">
        <v>90</v>
      </c>
      <c r="T39" s="33"/>
      <c r="U39" s="33"/>
      <c r="V39" s="33"/>
      <c r="W39" s="33" t="s">
        <v>78</v>
      </c>
      <c r="X39" s="33" t="s">
        <v>78</v>
      </c>
      <c r="Y39" s="4"/>
      <c r="Z39" s="33"/>
      <c r="AA39" s="32"/>
      <c r="AB39" s="63">
        <v>0</v>
      </c>
      <c r="AC39" s="28"/>
      <c r="AD39" s="4"/>
      <c r="AE39" s="63">
        <v>0</v>
      </c>
      <c r="AF39" s="7"/>
      <c r="AG39" s="7"/>
      <c r="AH39" s="62">
        <f t="shared" si="0"/>
        <v>0</v>
      </c>
      <c r="AI39" s="27"/>
      <c r="AJ39" s="27"/>
      <c r="AK39" s="27"/>
      <c r="AL39" s="62"/>
      <c r="AM39" s="27"/>
      <c r="AN39" s="27"/>
      <c r="AO39" s="27"/>
      <c r="AP39" s="62"/>
      <c r="AQ39" s="4"/>
      <c r="AR39" s="4"/>
      <c r="AS39" s="62"/>
      <c r="AT39" s="64"/>
      <c r="AU39" s="62"/>
      <c r="AV39" s="65"/>
      <c r="AW39" s="66"/>
      <c r="AX39" s="67"/>
      <c r="AY39" s="62"/>
      <c r="AZ39" s="66"/>
      <c r="BA39" s="66"/>
      <c r="BB39" s="66"/>
      <c r="BC39" s="27"/>
      <c r="BD39" s="62"/>
      <c r="BE39" s="66"/>
      <c r="BF39" s="66"/>
      <c r="BG39" s="67"/>
      <c r="BH39" s="62"/>
      <c r="BI39" s="66"/>
      <c r="BJ39" s="68"/>
      <c r="BK39" s="66"/>
      <c r="BL39" s="66"/>
      <c r="BM39" s="62"/>
      <c r="BN39" s="69"/>
      <c r="BO39" s="62"/>
      <c r="BP39" s="32"/>
    </row>
    <row r="40" spans="1:68" s="1" customFormat="1" ht="30" x14ac:dyDescent="0.25">
      <c r="B40" s="54" t="s">
        <v>539</v>
      </c>
      <c r="C40" s="54" t="s">
        <v>643</v>
      </c>
      <c r="D40" s="33" t="s">
        <v>72</v>
      </c>
      <c r="E40" s="33" t="s">
        <v>73</v>
      </c>
      <c r="F40" s="76" t="s">
        <v>662</v>
      </c>
      <c r="G40" s="72" t="s">
        <v>663</v>
      </c>
      <c r="H40" s="33" t="s">
        <v>76</v>
      </c>
      <c r="I40" s="477" t="s">
        <v>664</v>
      </c>
      <c r="J40" s="27" t="s">
        <v>78</v>
      </c>
      <c r="K40" s="33" t="s">
        <v>79</v>
      </c>
      <c r="L40" s="33" t="s">
        <v>79</v>
      </c>
      <c r="M40" s="109" t="s">
        <v>78</v>
      </c>
      <c r="N40" s="354" t="s">
        <v>78</v>
      </c>
      <c r="O40" s="62">
        <v>0</v>
      </c>
      <c r="P40" s="62">
        <v>0</v>
      </c>
      <c r="Q40" s="355">
        <v>0</v>
      </c>
      <c r="R40" s="109">
        <v>0</v>
      </c>
      <c r="S40" s="33" t="s">
        <v>90</v>
      </c>
      <c r="T40" s="33"/>
      <c r="U40" s="33"/>
      <c r="V40" s="33"/>
      <c r="W40" s="33" t="s">
        <v>78</v>
      </c>
      <c r="X40" s="33" t="s">
        <v>78</v>
      </c>
      <c r="Y40" s="4"/>
      <c r="Z40" s="33"/>
      <c r="AA40" s="32"/>
      <c r="AB40" s="63">
        <v>0</v>
      </c>
      <c r="AC40" s="28"/>
      <c r="AD40" s="4"/>
      <c r="AE40" s="63">
        <v>0</v>
      </c>
      <c r="AF40" s="7"/>
      <c r="AG40" s="7"/>
      <c r="AH40" s="62">
        <f t="shared" si="0"/>
        <v>0</v>
      </c>
      <c r="AI40" s="27"/>
      <c r="AJ40" s="27"/>
      <c r="AK40" s="27"/>
      <c r="AL40" s="62"/>
      <c r="AM40" s="27"/>
      <c r="AN40" s="27"/>
      <c r="AO40" s="27"/>
      <c r="AP40" s="62"/>
      <c r="AQ40" s="4"/>
      <c r="AR40" s="4"/>
      <c r="AS40" s="62"/>
      <c r="AT40" s="64"/>
      <c r="AU40" s="62"/>
      <c r="AV40" s="65"/>
      <c r="AW40" s="66"/>
      <c r="AX40" s="67"/>
      <c r="AY40" s="62"/>
      <c r="AZ40" s="66"/>
      <c r="BA40" s="66"/>
      <c r="BB40" s="66"/>
      <c r="BC40" s="27"/>
      <c r="BD40" s="62"/>
      <c r="BE40" s="66"/>
      <c r="BF40" s="66"/>
      <c r="BG40" s="67"/>
      <c r="BH40" s="62"/>
      <c r="BI40" s="66"/>
      <c r="BJ40" s="68"/>
      <c r="BK40" s="66"/>
      <c r="BL40" s="66"/>
      <c r="BM40" s="62"/>
      <c r="BN40" s="69"/>
      <c r="BO40" s="62"/>
      <c r="BP40" s="32"/>
    </row>
    <row r="41" spans="1:68" s="1" customFormat="1" ht="45" x14ac:dyDescent="0.25">
      <c r="B41" s="54" t="s">
        <v>539</v>
      </c>
      <c r="C41" s="54" t="s">
        <v>665</v>
      </c>
      <c r="D41" s="33" t="s">
        <v>72</v>
      </c>
      <c r="E41" s="33" t="s">
        <v>201</v>
      </c>
      <c r="F41" s="76" t="s">
        <v>666</v>
      </c>
      <c r="G41" s="72" t="s">
        <v>667</v>
      </c>
      <c r="H41" s="33" t="s">
        <v>76</v>
      </c>
      <c r="I41" s="477" t="s">
        <v>668</v>
      </c>
      <c r="J41" s="27" t="s">
        <v>78</v>
      </c>
      <c r="K41" s="33" t="s">
        <v>79</v>
      </c>
      <c r="L41" s="33" t="s">
        <v>79</v>
      </c>
      <c r="M41" s="109" t="s">
        <v>78</v>
      </c>
      <c r="N41" s="354" t="s">
        <v>78</v>
      </c>
      <c r="O41" s="62">
        <v>0</v>
      </c>
      <c r="P41" s="62">
        <v>0</v>
      </c>
      <c r="Q41" s="355">
        <v>0</v>
      </c>
      <c r="R41" s="109">
        <v>0</v>
      </c>
      <c r="S41" s="33" t="s">
        <v>90</v>
      </c>
      <c r="T41" s="33"/>
      <c r="U41" s="33"/>
      <c r="V41" s="33"/>
      <c r="W41" s="33" t="s">
        <v>78</v>
      </c>
      <c r="X41" s="33" t="s">
        <v>78</v>
      </c>
      <c r="Y41" s="4"/>
      <c r="Z41" s="33"/>
      <c r="AA41" s="32"/>
      <c r="AB41" s="63">
        <v>0</v>
      </c>
      <c r="AC41" s="28"/>
      <c r="AD41" s="4"/>
      <c r="AE41" s="63">
        <v>0</v>
      </c>
      <c r="AF41" s="7"/>
      <c r="AG41" s="7"/>
      <c r="AH41" s="62">
        <f t="shared" si="0"/>
        <v>0</v>
      </c>
      <c r="AI41" s="27"/>
      <c r="AJ41" s="27"/>
      <c r="AK41" s="27"/>
      <c r="AL41" s="62"/>
      <c r="AM41" s="27"/>
      <c r="AN41" s="27"/>
      <c r="AO41" s="27"/>
      <c r="AP41" s="62"/>
      <c r="AQ41" s="4"/>
      <c r="AR41" s="4"/>
      <c r="AS41" s="62"/>
      <c r="AT41" s="64"/>
      <c r="AU41" s="62"/>
      <c r="AV41" s="65"/>
      <c r="AW41" s="66"/>
      <c r="AX41" s="67"/>
      <c r="AY41" s="62"/>
      <c r="AZ41" s="66"/>
      <c r="BA41" s="66"/>
      <c r="BB41" s="66"/>
      <c r="BC41" s="27"/>
      <c r="BD41" s="62"/>
      <c r="BE41" s="66"/>
      <c r="BF41" s="66"/>
      <c r="BG41" s="67"/>
      <c r="BH41" s="62"/>
      <c r="BI41" s="66"/>
      <c r="BJ41" s="68"/>
      <c r="BK41" s="66"/>
      <c r="BL41" s="66"/>
      <c r="BM41" s="62"/>
      <c r="BN41" s="69"/>
      <c r="BO41" s="62"/>
      <c r="BP41" s="32"/>
    </row>
    <row r="42" spans="1:68" s="1" customFormat="1" ht="45" x14ac:dyDescent="0.25">
      <c r="B42" s="54" t="s">
        <v>539</v>
      </c>
      <c r="C42" s="54" t="s">
        <v>544</v>
      </c>
      <c r="D42" s="33" t="s">
        <v>72</v>
      </c>
      <c r="E42" s="33" t="s">
        <v>201</v>
      </c>
      <c r="F42" s="76" t="s">
        <v>669</v>
      </c>
      <c r="G42" s="72" t="s">
        <v>670</v>
      </c>
      <c r="H42" s="33" t="s">
        <v>76</v>
      </c>
      <c r="I42" s="477" t="s">
        <v>671</v>
      </c>
      <c r="J42" s="27" t="s">
        <v>78</v>
      </c>
      <c r="K42" s="33" t="s">
        <v>79</v>
      </c>
      <c r="L42" s="33" t="s">
        <v>79</v>
      </c>
      <c r="M42" s="109" t="s">
        <v>78</v>
      </c>
      <c r="N42" s="354" t="s">
        <v>78</v>
      </c>
      <c r="O42" s="62">
        <v>0</v>
      </c>
      <c r="P42" s="62">
        <v>0</v>
      </c>
      <c r="Q42" s="355">
        <v>0</v>
      </c>
      <c r="R42" s="109">
        <v>0</v>
      </c>
      <c r="S42" s="33" t="s">
        <v>90</v>
      </c>
      <c r="T42" s="33"/>
      <c r="U42" s="33"/>
      <c r="V42" s="33"/>
      <c r="W42" s="33" t="s">
        <v>78</v>
      </c>
      <c r="X42" s="33" t="s">
        <v>78</v>
      </c>
      <c r="Y42" s="4"/>
      <c r="Z42" s="33"/>
      <c r="AA42" s="32"/>
      <c r="AB42" s="63">
        <v>0</v>
      </c>
      <c r="AC42" s="28"/>
      <c r="AD42" s="4"/>
      <c r="AE42" s="63">
        <v>0</v>
      </c>
      <c r="AF42" s="7"/>
      <c r="AG42" s="7"/>
      <c r="AH42" s="62">
        <f t="shared" si="0"/>
        <v>0</v>
      </c>
      <c r="AI42" s="27"/>
      <c r="AJ42" s="27"/>
      <c r="AK42" s="27"/>
      <c r="AL42" s="62"/>
      <c r="AM42" s="27"/>
      <c r="AN42" s="27"/>
      <c r="AO42" s="27"/>
      <c r="AP42" s="62"/>
      <c r="AQ42" s="4"/>
      <c r="AR42" s="4"/>
      <c r="AS42" s="62"/>
      <c r="AT42" s="64"/>
      <c r="AU42" s="62"/>
      <c r="AV42" s="65"/>
      <c r="AW42" s="66"/>
      <c r="AX42" s="67"/>
      <c r="AY42" s="62"/>
      <c r="AZ42" s="66"/>
      <c r="BA42" s="66"/>
      <c r="BB42" s="66"/>
      <c r="BC42" s="27"/>
      <c r="BD42" s="62"/>
      <c r="BE42" s="66"/>
      <c r="BF42" s="66"/>
      <c r="BG42" s="67"/>
      <c r="BH42" s="62"/>
      <c r="BI42" s="66"/>
      <c r="BJ42" s="68"/>
      <c r="BK42" s="66"/>
      <c r="BL42" s="66"/>
      <c r="BM42" s="62"/>
      <c r="BN42" s="69"/>
      <c r="BO42" s="62"/>
      <c r="BP42" s="32"/>
    </row>
    <row r="43" spans="1:68" s="1" customFormat="1" ht="120" x14ac:dyDescent="0.25">
      <c r="B43" s="54" t="s">
        <v>539</v>
      </c>
      <c r="C43" s="54" t="s">
        <v>544</v>
      </c>
      <c r="D43" s="33" t="s">
        <v>72</v>
      </c>
      <c r="E43" s="33" t="s">
        <v>201</v>
      </c>
      <c r="F43" s="76" t="s">
        <v>672</v>
      </c>
      <c r="G43" s="72" t="s">
        <v>673</v>
      </c>
      <c r="H43" s="33" t="s">
        <v>76</v>
      </c>
      <c r="I43" s="477" t="s">
        <v>674</v>
      </c>
      <c r="J43" s="27" t="s">
        <v>78</v>
      </c>
      <c r="K43" s="33" t="s">
        <v>79</v>
      </c>
      <c r="L43" s="33" t="s">
        <v>79</v>
      </c>
      <c r="M43" s="109" t="s">
        <v>78</v>
      </c>
      <c r="N43" s="354" t="s">
        <v>78</v>
      </c>
      <c r="O43" s="62">
        <v>0</v>
      </c>
      <c r="P43" s="62">
        <v>0</v>
      </c>
      <c r="Q43" s="355">
        <v>0</v>
      </c>
      <c r="R43" s="109">
        <v>0</v>
      </c>
      <c r="S43" s="33" t="s">
        <v>90</v>
      </c>
      <c r="T43" s="33" t="s">
        <v>91</v>
      </c>
      <c r="U43" s="33" t="s">
        <v>81</v>
      </c>
      <c r="V43" s="33" t="s">
        <v>98</v>
      </c>
      <c r="W43" s="33" t="s">
        <v>78</v>
      </c>
      <c r="X43" s="33" t="s">
        <v>78</v>
      </c>
      <c r="Y43" s="4"/>
      <c r="Z43" s="33"/>
      <c r="AA43" s="32"/>
      <c r="AB43" s="63">
        <v>0</v>
      </c>
      <c r="AC43" s="28"/>
      <c r="AD43" s="4"/>
      <c r="AE43" s="63">
        <v>0</v>
      </c>
      <c r="AF43" s="7"/>
      <c r="AG43" s="7"/>
      <c r="AH43" s="62">
        <f t="shared" si="0"/>
        <v>0</v>
      </c>
      <c r="AI43" s="27"/>
      <c r="AJ43" s="27"/>
      <c r="AK43" s="27"/>
      <c r="AL43" s="62"/>
      <c r="AM43" s="27"/>
      <c r="AN43" s="27"/>
      <c r="AO43" s="27"/>
      <c r="AP43" s="62"/>
      <c r="AQ43" s="4"/>
      <c r="AR43" s="4"/>
      <c r="AS43" s="62"/>
      <c r="AT43" s="64"/>
      <c r="AU43" s="62"/>
      <c r="AV43" s="65"/>
      <c r="AW43" s="66"/>
      <c r="AX43" s="67"/>
      <c r="AY43" s="62"/>
      <c r="AZ43" s="66"/>
      <c r="BA43" s="66"/>
      <c r="BB43" s="66"/>
      <c r="BC43" s="27"/>
      <c r="BD43" s="62"/>
      <c r="BE43" s="66"/>
      <c r="BF43" s="66"/>
      <c r="BG43" s="67"/>
      <c r="BH43" s="62"/>
      <c r="BI43" s="66"/>
      <c r="BJ43" s="68"/>
      <c r="BK43" s="66"/>
      <c r="BL43" s="66"/>
      <c r="BM43" s="62"/>
      <c r="BN43" s="69"/>
      <c r="BO43" s="62"/>
      <c r="BP43" s="32" t="s">
        <v>675</v>
      </c>
    </row>
    <row r="44" spans="1:68" s="1" customFormat="1" ht="30" x14ac:dyDescent="0.25">
      <c r="B44" s="54" t="s">
        <v>539</v>
      </c>
      <c r="C44" s="54" t="s">
        <v>676</v>
      </c>
      <c r="D44" s="33" t="s">
        <v>72</v>
      </c>
      <c r="E44" s="33" t="s">
        <v>201</v>
      </c>
      <c r="F44" s="76" t="s">
        <v>677</v>
      </c>
      <c r="G44" s="72" t="s">
        <v>678</v>
      </c>
      <c r="H44" s="33" t="s">
        <v>76</v>
      </c>
      <c r="I44" s="477" t="s">
        <v>679</v>
      </c>
      <c r="J44" s="27" t="s">
        <v>78</v>
      </c>
      <c r="K44" s="33" t="s">
        <v>79</v>
      </c>
      <c r="L44" s="33" t="s">
        <v>79</v>
      </c>
      <c r="M44" s="109" t="s">
        <v>78</v>
      </c>
      <c r="N44" s="354" t="s">
        <v>78</v>
      </c>
      <c r="O44" s="62">
        <v>0</v>
      </c>
      <c r="P44" s="62">
        <v>0</v>
      </c>
      <c r="Q44" s="355">
        <v>0</v>
      </c>
      <c r="R44" s="109">
        <v>0</v>
      </c>
      <c r="S44" s="33" t="s">
        <v>90</v>
      </c>
      <c r="T44" s="33"/>
      <c r="U44" s="33"/>
      <c r="V44" s="33"/>
      <c r="W44" s="33" t="s">
        <v>78</v>
      </c>
      <c r="X44" s="33" t="s">
        <v>78</v>
      </c>
      <c r="Y44" s="4"/>
      <c r="Z44" s="33"/>
      <c r="AA44" s="32"/>
      <c r="AB44" s="63">
        <v>0</v>
      </c>
      <c r="AC44" s="28"/>
      <c r="AD44" s="4"/>
      <c r="AE44" s="63">
        <v>0</v>
      </c>
      <c r="AF44" s="7"/>
      <c r="AG44" s="7"/>
      <c r="AH44" s="62">
        <f t="shared" si="0"/>
        <v>0</v>
      </c>
      <c r="AI44" s="27"/>
      <c r="AJ44" s="27"/>
      <c r="AK44" s="27"/>
      <c r="AL44" s="62"/>
      <c r="AM44" s="27"/>
      <c r="AN44" s="27"/>
      <c r="AO44" s="27"/>
      <c r="AP44" s="62"/>
      <c r="AQ44" s="4"/>
      <c r="AR44" s="4"/>
      <c r="AS44" s="62"/>
      <c r="AT44" s="64"/>
      <c r="AU44" s="62"/>
      <c r="AV44" s="65"/>
      <c r="AW44" s="66"/>
      <c r="AX44" s="67"/>
      <c r="AY44" s="62"/>
      <c r="AZ44" s="66"/>
      <c r="BA44" s="66"/>
      <c r="BB44" s="66"/>
      <c r="BC44" s="27"/>
      <c r="BD44" s="62"/>
      <c r="BE44" s="66"/>
      <c r="BF44" s="66"/>
      <c r="BG44" s="67"/>
      <c r="BH44" s="62"/>
      <c r="BI44" s="66"/>
      <c r="BJ44" s="68"/>
      <c r="BK44" s="66"/>
      <c r="BL44" s="66"/>
      <c r="BM44" s="62"/>
      <c r="BN44" s="69"/>
      <c r="BO44" s="62"/>
      <c r="BP44" s="32"/>
    </row>
    <row r="45" spans="1:68" s="1" customFormat="1" ht="30" x14ac:dyDescent="0.25">
      <c r="B45" s="54" t="s">
        <v>539</v>
      </c>
      <c r="C45" s="54" t="s">
        <v>586</v>
      </c>
      <c r="D45" s="33" t="s">
        <v>72</v>
      </c>
      <c r="E45" s="33" t="s">
        <v>201</v>
      </c>
      <c r="F45" s="76" t="s">
        <v>680</v>
      </c>
      <c r="G45" s="72" t="s">
        <v>681</v>
      </c>
      <c r="H45" s="33" t="s">
        <v>76</v>
      </c>
      <c r="I45" s="477" t="s">
        <v>682</v>
      </c>
      <c r="J45" s="27" t="s">
        <v>78</v>
      </c>
      <c r="K45" s="33" t="s">
        <v>79</v>
      </c>
      <c r="L45" s="33" t="s">
        <v>79</v>
      </c>
      <c r="M45" s="109" t="s">
        <v>78</v>
      </c>
      <c r="N45" s="354" t="s">
        <v>78</v>
      </c>
      <c r="O45" s="62">
        <v>0</v>
      </c>
      <c r="P45" s="62">
        <v>0</v>
      </c>
      <c r="Q45" s="355">
        <v>0</v>
      </c>
      <c r="R45" s="109">
        <v>0</v>
      </c>
      <c r="S45" s="33" t="s">
        <v>90</v>
      </c>
      <c r="T45" s="33"/>
      <c r="U45" s="33"/>
      <c r="V45" s="33"/>
      <c r="W45" s="33" t="s">
        <v>78</v>
      </c>
      <c r="X45" s="33" t="s">
        <v>78</v>
      </c>
      <c r="Y45" s="4"/>
      <c r="Z45" s="33"/>
      <c r="AA45" s="32"/>
      <c r="AB45" s="63">
        <v>0</v>
      </c>
      <c r="AC45" s="28"/>
      <c r="AD45" s="4"/>
      <c r="AE45" s="63">
        <v>0</v>
      </c>
      <c r="AF45" s="7"/>
      <c r="AG45" s="7"/>
      <c r="AH45" s="62">
        <f t="shared" si="0"/>
        <v>0</v>
      </c>
      <c r="AI45" s="27"/>
      <c r="AJ45" s="27"/>
      <c r="AK45" s="27"/>
      <c r="AL45" s="62"/>
      <c r="AM45" s="27"/>
      <c r="AN45" s="27"/>
      <c r="AO45" s="27"/>
      <c r="AP45" s="62"/>
      <c r="AQ45" s="4"/>
      <c r="AR45" s="4"/>
      <c r="AS45" s="62"/>
      <c r="AT45" s="64"/>
      <c r="AU45" s="62"/>
      <c r="AV45" s="65"/>
      <c r="AW45" s="66"/>
      <c r="AX45" s="67"/>
      <c r="AY45" s="62"/>
      <c r="AZ45" s="66"/>
      <c r="BA45" s="66"/>
      <c r="BB45" s="66"/>
      <c r="BC45" s="27"/>
      <c r="BD45" s="62"/>
      <c r="BE45" s="66"/>
      <c r="BF45" s="66"/>
      <c r="BG45" s="67"/>
      <c r="BH45" s="62"/>
      <c r="BI45" s="66"/>
      <c r="BJ45" s="68"/>
      <c r="BK45" s="66"/>
      <c r="BL45" s="66"/>
      <c r="BM45" s="62"/>
      <c r="BN45" s="69"/>
      <c r="BO45" s="62"/>
      <c r="BP45" s="32"/>
    </row>
    <row r="46" spans="1:68" s="1" customFormat="1" ht="75" x14ac:dyDescent="0.25">
      <c r="B46" s="54" t="s">
        <v>539</v>
      </c>
      <c r="C46" s="54" t="s">
        <v>626</v>
      </c>
      <c r="D46" s="33" t="s">
        <v>72</v>
      </c>
      <c r="E46" s="33" t="s">
        <v>73</v>
      </c>
      <c r="F46" s="76" t="s">
        <v>683</v>
      </c>
      <c r="G46" s="72" t="s">
        <v>684</v>
      </c>
      <c r="H46" s="33" t="s">
        <v>76</v>
      </c>
      <c r="I46" s="477" t="s">
        <v>685</v>
      </c>
      <c r="J46" s="27" t="s">
        <v>78</v>
      </c>
      <c r="K46" s="33" t="s">
        <v>79</v>
      </c>
      <c r="L46" s="33" t="s">
        <v>79</v>
      </c>
      <c r="M46" s="109" t="s">
        <v>78</v>
      </c>
      <c r="N46" s="354" t="s">
        <v>78</v>
      </c>
      <c r="O46" s="62">
        <v>0</v>
      </c>
      <c r="P46" s="62">
        <v>0</v>
      </c>
      <c r="Q46" s="355">
        <v>0</v>
      </c>
      <c r="R46" s="109">
        <v>0</v>
      </c>
      <c r="S46" s="33" t="s">
        <v>90</v>
      </c>
      <c r="T46" s="33" t="s">
        <v>80</v>
      </c>
      <c r="U46" s="33" t="s">
        <v>81</v>
      </c>
      <c r="V46" s="33" t="s">
        <v>98</v>
      </c>
      <c r="W46" s="33" t="s">
        <v>78</v>
      </c>
      <c r="X46" s="33" t="s">
        <v>78</v>
      </c>
      <c r="Y46" s="4"/>
      <c r="Z46" s="33"/>
      <c r="AA46" s="32"/>
      <c r="AB46" s="63">
        <v>0</v>
      </c>
      <c r="AC46" s="28"/>
      <c r="AD46" s="4"/>
      <c r="AE46" s="63">
        <v>0</v>
      </c>
      <c r="AF46" s="7"/>
      <c r="AG46" s="7"/>
      <c r="AH46" s="62">
        <f t="shared" si="0"/>
        <v>0</v>
      </c>
      <c r="AI46" s="27"/>
      <c r="AJ46" s="27"/>
      <c r="AK46" s="27"/>
      <c r="AL46" s="62"/>
      <c r="AM46" s="27"/>
      <c r="AN46" s="27"/>
      <c r="AO46" s="27"/>
      <c r="AP46" s="62"/>
      <c r="AQ46" s="4"/>
      <c r="AR46" s="4"/>
      <c r="AS46" s="62"/>
      <c r="AT46" s="64"/>
      <c r="AU46" s="62"/>
      <c r="AV46" s="65"/>
      <c r="AW46" s="66"/>
      <c r="AX46" s="67"/>
      <c r="AY46" s="62"/>
      <c r="AZ46" s="66"/>
      <c r="BA46" s="66"/>
      <c r="BB46" s="66"/>
      <c r="BC46" s="27"/>
      <c r="BD46" s="62"/>
      <c r="BE46" s="66"/>
      <c r="BF46" s="66"/>
      <c r="BG46" s="67"/>
      <c r="BH46" s="62"/>
      <c r="BI46" s="66"/>
      <c r="BJ46" s="68"/>
      <c r="BK46" s="66"/>
      <c r="BL46" s="66"/>
      <c r="BM46" s="62"/>
      <c r="BN46" s="69"/>
      <c r="BO46" s="62"/>
      <c r="BP46" s="32" t="s">
        <v>686</v>
      </c>
    </row>
    <row r="47" spans="1:68" ht="135" x14ac:dyDescent="0.25">
      <c r="A47" s="1"/>
      <c r="B47" s="54" t="s">
        <v>539</v>
      </c>
      <c r="C47" s="54" t="s">
        <v>556</v>
      </c>
      <c r="D47" s="33" t="s">
        <v>72</v>
      </c>
      <c r="E47" s="54" t="s">
        <v>201</v>
      </c>
      <c r="F47" s="76" t="s">
        <v>687</v>
      </c>
      <c r="G47" s="72" t="s">
        <v>688</v>
      </c>
      <c r="H47" s="33" t="s">
        <v>76</v>
      </c>
      <c r="I47" s="477" t="s">
        <v>689</v>
      </c>
      <c r="J47" s="27" t="s">
        <v>78</v>
      </c>
      <c r="K47" s="33" t="s">
        <v>79</v>
      </c>
      <c r="L47" s="33" t="s">
        <v>79</v>
      </c>
      <c r="M47" s="109" t="s">
        <v>78</v>
      </c>
      <c r="N47" s="354" t="s">
        <v>78</v>
      </c>
      <c r="O47" s="62">
        <v>0</v>
      </c>
      <c r="P47" s="62">
        <v>0</v>
      </c>
      <c r="Q47" s="355">
        <v>0</v>
      </c>
      <c r="R47" s="109">
        <v>0</v>
      </c>
      <c r="S47" s="33" t="s">
        <v>90</v>
      </c>
      <c r="T47" s="33" t="s">
        <v>91</v>
      </c>
      <c r="U47" s="33" t="s">
        <v>98</v>
      </c>
      <c r="V47" s="33" t="s">
        <v>98</v>
      </c>
      <c r="W47" s="33" t="s">
        <v>78</v>
      </c>
      <c r="X47" s="33" t="s">
        <v>78</v>
      </c>
      <c r="Y47" s="4"/>
      <c r="Z47" s="33"/>
      <c r="AA47" s="32"/>
      <c r="AB47" s="63">
        <v>0</v>
      </c>
      <c r="AC47" s="28"/>
      <c r="AD47" s="4"/>
      <c r="AE47" s="63">
        <v>0</v>
      </c>
      <c r="AF47" s="7"/>
      <c r="AG47" s="7"/>
      <c r="AH47" s="62">
        <f t="shared" si="0"/>
        <v>0</v>
      </c>
      <c r="AI47" s="27"/>
      <c r="AJ47" s="27"/>
      <c r="AK47" s="27"/>
      <c r="AL47" s="62"/>
      <c r="AM47" s="27"/>
      <c r="AN47" s="27"/>
      <c r="AO47" s="27"/>
      <c r="AP47" s="62"/>
      <c r="AQ47" s="4"/>
      <c r="AR47" s="4"/>
      <c r="AS47" s="62"/>
      <c r="AT47" s="64"/>
      <c r="AU47" s="62"/>
      <c r="AV47" s="65"/>
      <c r="AW47" s="66"/>
      <c r="AX47" s="67"/>
      <c r="AY47" s="62"/>
      <c r="AZ47" s="66"/>
      <c r="BA47" s="66"/>
      <c r="BB47" s="66"/>
      <c r="BC47" s="27"/>
      <c r="BD47" s="62"/>
      <c r="BE47" s="66"/>
      <c r="BF47" s="66"/>
      <c r="BG47" s="67"/>
      <c r="BH47" s="62"/>
      <c r="BI47" s="66"/>
      <c r="BJ47" s="68"/>
      <c r="BK47" s="66"/>
      <c r="BL47" s="66"/>
      <c r="BM47" s="62"/>
      <c r="BN47" s="69"/>
      <c r="BO47" s="62"/>
      <c r="BP47" s="32" t="s">
        <v>690</v>
      </c>
    </row>
    <row r="48" spans="1:68" ht="60" x14ac:dyDescent="0.25">
      <c r="B48" s="54" t="s">
        <v>539</v>
      </c>
      <c r="C48" s="54" t="s">
        <v>561</v>
      </c>
      <c r="D48" s="33" t="s">
        <v>581</v>
      </c>
      <c r="E48" s="54" t="s">
        <v>612</v>
      </c>
      <c r="F48" s="72" t="s">
        <v>691</v>
      </c>
      <c r="G48" s="72" t="s">
        <v>692</v>
      </c>
      <c r="H48" s="33" t="s">
        <v>76</v>
      </c>
      <c r="I48" s="477" t="s">
        <v>693</v>
      </c>
      <c r="J48" s="27" t="s">
        <v>78</v>
      </c>
      <c r="K48" s="33" t="s">
        <v>79</v>
      </c>
      <c r="L48" s="33" t="s">
        <v>79</v>
      </c>
      <c r="M48" s="109" t="s">
        <v>78</v>
      </c>
      <c r="N48" s="354" t="s">
        <v>78</v>
      </c>
      <c r="O48" s="62">
        <v>0</v>
      </c>
      <c r="P48" s="62">
        <v>0</v>
      </c>
      <c r="Q48" s="355">
        <v>0</v>
      </c>
      <c r="R48" s="109">
        <v>0</v>
      </c>
      <c r="S48" s="33" t="s">
        <v>90</v>
      </c>
      <c r="T48" s="33"/>
      <c r="U48" s="33"/>
      <c r="V48" s="33"/>
      <c r="W48" s="33" t="s">
        <v>78</v>
      </c>
      <c r="X48" s="33" t="s">
        <v>78</v>
      </c>
      <c r="Y48" s="4"/>
      <c r="Z48" s="33"/>
      <c r="AA48" s="32"/>
      <c r="AB48" s="63">
        <v>0</v>
      </c>
      <c r="AC48" s="28"/>
      <c r="AD48" s="4"/>
      <c r="AE48" s="63">
        <v>0</v>
      </c>
      <c r="AF48" s="7"/>
      <c r="AG48" s="7"/>
      <c r="AH48" s="62">
        <f t="shared" si="0"/>
        <v>0</v>
      </c>
      <c r="AI48" s="27"/>
      <c r="AJ48" s="27"/>
      <c r="AK48" s="27"/>
      <c r="AL48" s="62"/>
      <c r="AM48" s="27"/>
      <c r="AN48" s="27"/>
      <c r="AO48" s="27"/>
      <c r="AP48" s="62"/>
      <c r="AQ48" s="4"/>
      <c r="AR48" s="4"/>
      <c r="AS48" s="62"/>
      <c r="AT48" s="64"/>
      <c r="AU48" s="62"/>
      <c r="AV48" s="65"/>
      <c r="AW48" s="66"/>
      <c r="AX48" s="67"/>
      <c r="AY48" s="62"/>
      <c r="AZ48" s="66"/>
      <c r="BA48" s="66"/>
      <c r="BB48" s="66"/>
      <c r="BC48" s="27"/>
      <c r="BD48" s="62"/>
      <c r="BE48" s="66"/>
      <c r="BF48" s="66"/>
      <c r="BG48" s="67"/>
      <c r="BH48" s="62"/>
      <c r="BI48" s="66"/>
      <c r="BJ48" s="68"/>
      <c r="BK48" s="66"/>
      <c r="BL48" s="66"/>
      <c r="BM48" s="62"/>
      <c r="BN48" s="69"/>
      <c r="BO48" s="62"/>
      <c r="BP48" s="32" t="s">
        <v>694</v>
      </c>
    </row>
    <row r="49" spans="2:68" ht="45" x14ac:dyDescent="0.25">
      <c r="B49" s="54" t="s">
        <v>539</v>
      </c>
      <c r="C49" s="54" t="s">
        <v>571</v>
      </c>
      <c r="D49" s="33" t="s">
        <v>72</v>
      </c>
      <c r="E49" s="54" t="s">
        <v>201</v>
      </c>
      <c r="F49" s="76" t="s">
        <v>695</v>
      </c>
      <c r="G49" s="72" t="s">
        <v>696</v>
      </c>
      <c r="H49" s="33" t="s">
        <v>76</v>
      </c>
      <c r="I49" s="477" t="s">
        <v>697</v>
      </c>
      <c r="J49" s="27" t="s">
        <v>78</v>
      </c>
      <c r="K49" s="33" t="s">
        <v>79</v>
      </c>
      <c r="L49" s="33" t="s">
        <v>79</v>
      </c>
      <c r="M49" s="109" t="s">
        <v>78</v>
      </c>
      <c r="N49" s="354" t="s">
        <v>78</v>
      </c>
      <c r="O49" s="62">
        <v>0</v>
      </c>
      <c r="P49" s="62">
        <v>0</v>
      </c>
      <c r="Q49" s="355">
        <v>0</v>
      </c>
      <c r="R49" s="109">
        <v>0</v>
      </c>
      <c r="S49" s="33" t="s">
        <v>90</v>
      </c>
      <c r="T49" s="33"/>
      <c r="U49" s="33"/>
      <c r="V49" s="33"/>
      <c r="W49" s="33" t="s">
        <v>78</v>
      </c>
      <c r="X49" s="33" t="s">
        <v>78</v>
      </c>
      <c r="Y49" s="4"/>
      <c r="Z49" s="33"/>
      <c r="AA49" s="32"/>
      <c r="AB49" s="63">
        <v>0</v>
      </c>
      <c r="AC49" s="28"/>
      <c r="AD49" s="4"/>
      <c r="AE49" s="63">
        <v>0</v>
      </c>
      <c r="AF49" s="7"/>
      <c r="AG49" s="7"/>
      <c r="AH49" s="62">
        <f t="shared" si="0"/>
        <v>0</v>
      </c>
      <c r="AI49" s="27"/>
      <c r="AJ49" s="27"/>
      <c r="AK49" s="27"/>
      <c r="AL49" s="62"/>
      <c r="AM49" s="27"/>
      <c r="AN49" s="27"/>
      <c r="AO49" s="27"/>
      <c r="AP49" s="62"/>
      <c r="AQ49" s="4"/>
      <c r="AR49" s="4"/>
      <c r="AS49" s="62"/>
      <c r="AT49" s="64"/>
      <c r="AU49" s="62"/>
      <c r="AV49" s="65"/>
      <c r="AW49" s="66"/>
      <c r="AX49" s="67"/>
      <c r="AY49" s="62"/>
      <c r="AZ49" s="66"/>
      <c r="BA49" s="66"/>
      <c r="BB49" s="66"/>
      <c r="BC49" s="27"/>
      <c r="BD49" s="62"/>
      <c r="BE49" s="66"/>
      <c r="BF49" s="66"/>
      <c r="BG49" s="67"/>
      <c r="BH49" s="62"/>
      <c r="BI49" s="66"/>
      <c r="BJ49" s="68"/>
      <c r="BK49" s="66"/>
      <c r="BL49" s="66"/>
      <c r="BM49" s="62"/>
      <c r="BN49" s="69"/>
      <c r="BO49" s="62"/>
      <c r="BP49" s="32"/>
    </row>
    <row r="50" spans="2:68" ht="30" x14ac:dyDescent="0.25">
      <c r="B50" s="54" t="s">
        <v>539</v>
      </c>
      <c r="C50" s="54" t="s">
        <v>540</v>
      </c>
      <c r="D50" s="33" t="s">
        <v>72</v>
      </c>
      <c r="E50" s="54" t="s">
        <v>201</v>
      </c>
      <c r="F50" s="76" t="s">
        <v>698</v>
      </c>
      <c r="G50" s="72" t="s">
        <v>699</v>
      </c>
      <c r="H50" s="33" t="s">
        <v>76</v>
      </c>
      <c r="I50" s="477" t="s">
        <v>700</v>
      </c>
      <c r="J50" s="27" t="s">
        <v>78</v>
      </c>
      <c r="K50" s="33" t="s">
        <v>79</v>
      </c>
      <c r="L50" s="33" t="s">
        <v>79</v>
      </c>
      <c r="M50" s="109" t="s">
        <v>78</v>
      </c>
      <c r="N50" s="354" t="s">
        <v>78</v>
      </c>
      <c r="O50" s="62">
        <v>0</v>
      </c>
      <c r="P50" s="62">
        <v>0</v>
      </c>
      <c r="Q50" s="355">
        <v>0</v>
      </c>
      <c r="R50" s="109">
        <v>0</v>
      </c>
      <c r="S50" s="33" t="s">
        <v>90</v>
      </c>
      <c r="T50" s="33"/>
      <c r="U50" s="33"/>
      <c r="V50" s="33"/>
      <c r="W50" s="33" t="s">
        <v>78</v>
      </c>
      <c r="X50" s="33" t="s">
        <v>78</v>
      </c>
      <c r="Y50" s="4"/>
      <c r="Z50" s="33"/>
      <c r="AA50" s="32"/>
      <c r="AB50" s="63">
        <v>0</v>
      </c>
      <c r="AC50" s="28"/>
      <c r="AD50" s="4"/>
      <c r="AE50" s="63">
        <v>0</v>
      </c>
      <c r="AF50" s="7"/>
      <c r="AG50" s="7"/>
      <c r="AH50" s="62">
        <f t="shared" si="0"/>
        <v>0</v>
      </c>
      <c r="AI50" s="27"/>
      <c r="AJ50" s="27"/>
      <c r="AK50" s="27"/>
      <c r="AL50" s="62"/>
      <c r="AM50" s="27"/>
      <c r="AN50" s="27"/>
      <c r="AO50" s="27"/>
      <c r="AP50" s="62"/>
      <c r="AQ50" s="4"/>
      <c r="AR50" s="4"/>
      <c r="AS50" s="62"/>
      <c r="AT50" s="64"/>
      <c r="AU50" s="62"/>
      <c r="AV50" s="65"/>
      <c r="AW50" s="66"/>
      <c r="AX50" s="67"/>
      <c r="AY50" s="62"/>
      <c r="AZ50" s="66"/>
      <c r="BA50" s="66"/>
      <c r="BB50" s="66"/>
      <c r="BC50" s="27"/>
      <c r="BD50" s="62"/>
      <c r="BE50" s="66"/>
      <c r="BF50" s="66"/>
      <c r="BG50" s="67"/>
      <c r="BH50" s="62"/>
      <c r="BI50" s="66"/>
      <c r="BJ50" s="68"/>
      <c r="BK50" s="66"/>
      <c r="BL50" s="66"/>
      <c r="BM50" s="62"/>
      <c r="BN50" s="69"/>
      <c r="BO50" s="62"/>
      <c r="BP50" s="32"/>
    </row>
    <row r="51" spans="2:68" ht="45" x14ac:dyDescent="0.25">
      <c r="B51" s="54" t="s">
        <v>539</v>
      </c>
      <c r="C51" s="54" t="s">
        <v>647</v>
      </c>
      <c r="D51" s="33" t="s">
        <v>85</v>
      </c>
      <c r="E51" s="54" t="s">
        <v>93</v>
      </c>
      <c r="F51" s="72" t="s">
        <v>701</v>
      </c>
      <c r="G51" s="72" t="s">
        <v>702</v>
      </c>
      <c r="H51" s="33" t="s">
        <v>76</v>
      </c>
      <c r="I51" s="477" t="s">
        <v>703</v>
      </c>
      <c r="J51" s="27" t="s">
        <v>78</v>
      </c>
      <c r="K51" s="33" t="s">
        <v>79</v>
      </c>
      <c r="L51" s="33" t="s">
        <v>79</v>
      </c>
      <c r="M51" s="109" t="s">
        <v>78</v>
      </c>
      <c r="N51" s="354" t="s">
        <v>78</v>
      </c>
      <c r="O51" s="62">
        <v>0</v>
      </c>
      <c r="P51" s="62">
        <v>0</v>
      </c>
      <c r="Q51" s="355">
        <v>0</v>
      </c>
      <c r="R51" s="109">
        <v>0</v>
      </c>
      <c r="S51" s="33" t="s">
        <v>90</v>
      </c>
      <c r="T51" s="33" t="s">
        <v>80</v>
      </c>
      <c r="U51" s="33" t="s">
        <v>81</v>
      </c>
      <c r="V51" s="33" t="s">
        <v>98</v>
      </c>
      <c r="W51" s="33" t="s">
        <v>78</v>
      </c>
      <c r="X51" s="33" t="s">
        <v>90</v>
      </c>
      <c r="Y51" s="4">
        <v>45473</v>
      </c>
      <c r="Z51" s="33" t="s">
        <v>83</v>
      </c>
      <c r="AA51" s="458" t="s">
        <v>548</v>
      </c>
      <c r="AB51" s="520">
        <v>100570869</v>
      </c>
      <c r="AC51" s="530">
        <v>1990</v>
      </c>
      <c r="AD51" s="518" t="s">
        <v>549</v>
      </c>
      <c r="AE51" s="519">
        <v>0</v>
      </c>
      <c r="AF51" s="519"/>
      <c r="AG51" s="519"/>
      <c r="AH51" s="62">
        <f t="shared" si="0"/>
        <v>100570869</v>
      </c>
      <c r="AI51" s="27"/>
      <c r="AJ51" s="27"/>
      <c r="AK51" s="27"/>
      <c r="AL51" s="7"/>
      <c r="AM51" s="27"/>
      <c r="AN51" s="27"/>
      <c r="AO51" s="27"/>
      <c r="AP51" s="7"/>
      <c r="AQ51" s="4"/>
      <c r="AR51" s="4"/>
      <c r="AS51" s="7"/>
      <c r="AT51" s="9"/>
      <c r="AU51" s="7"/>
      <c r="AV51" s="18"/>
      <c r="AW51" s="17"/>
      <c r="AX51" s="31"/>
      <c r="AY51" s="7"/>
      <c r="AZ51" s="17"/>
      <c r="BA51" s="17"/>
      <c r="BB51" s="17"/>
      <c r="BC51" s="27"/>
      <c r="BD51" s="7"/>
      <c r="BE51" s="17"/>
      <c r="BF51" s="17"/>
      <c r="BG51" s="31"/>
      <c r="BH51" s="7"/>
      <c r="BI51" s="17"/>
      <c r="BJ51" s="52"/>
      <c r="BK51" s="17"/>
      <c r="BL51" s="17"/>
      <c r="BM51" s="7"/>
      <c r="BN51" s="53"/>
      <c r="BO51" s="7"/>
      <c r="BP51" s="32"/>
    </row>
    <row r="52" spans="2:68" ht="30" x14ac:dyDescent="0.25">
      <c r="B52" s="54" t="s">
        <v>539</v>
      </c>
      <c r="C52" s="54" t="s">
        <v>647</v>
      </c>
      <c r="D52" s="33" t="s">
        <v>72</v>
      </c>
      <c r="E52" s="54" t="s">
        <v>612</v>
      </c>
      <c r="F52" s="72" t="s">
        <v>704</v>
      </c>
      <c r="G52" s="72" t="s">
        <v>702</v>
      </c>
      <c r="H52" s="33" t="s">
        <v>114</v>
      </c>
      <c r="I52" s="477" t="s">
        <v>703</v>
      </c>
      <c r="J52" s="27" t="s">
        <v>78</v>
      </c>
      <c r="K52" s="33" t="s">
        <v>79</v>
      </c>
      <c r="L52" s="33" t="s">
        <v>79</v>
      </c>
      <c r="M52" s="109" t="s">
        <v>78</v>
      </c>
      <c r="N52" s="354" t="s">
        <v>78</v>
      </c>
      <c r="O52" s="62">
        <v>0</v>
      </c>
      <c r="P52" s="62">
        <v>0</v>
      </c>
      <c r="Q52" s="355">
        <v>0</v>
      </c>
      <c r="R52" s="109">
        <v>0</v>
      </c>
      <c r="S52" s="33" t="s">
        <v>90</v>
      </c>
      <c r="T52" s="33"/>
      <c r="U52" s="33"/>
      <c r="V52" s="33"/>
      <c r="W52" s="33" t="s">
        <v>78</v>
      </c>
      <c r="X52" s="33" t="s">
        <v>78</v>
      </c>
      <c r="Y52" s="4"/>
      <c r="Z52" s="33"/>
      <c r="AA52" s="32"/>
      <c r="AB52" s="63">
        <v>0</v>
      </c>
      <c r="AC52" s="28"/>
      <c r="AD52" s="4"/>
      <c r="AE52" s="63">
        <v>0</v>
      </c>
      <c r="AF52" s="7"/>
      <c r="AG52" s="7"/>
      <c r="AH52" s="62">
        <f t="shared" si="0"/>
        <v>0</v>
      </c>
      <c r="AI52" s="27"/>
      <c r="AJ52" s="27"/>
      <c r="AK52" s="27"/>
      <c r="AL52" s="62"/>
      <c r="AM52" s="27"/>
      <c r="AN52" s="27"/>
      <c r="AO52" s="27"/>
      <c r="AP52" s="62"/>
      <c r="AQ52" s="4"/>
      <c r="AR52" s="4"/>
      <c r="AS52" s="62"/>
      <c r="AT52" s="64"/>
      <c r="AU52" s="62"/>
      <c r="AV52" s="65"/>
      <c r="AW52" s="66"/>
      <c r="AX52" s="67"/>
      <c r="AY52" s="62"/>
      <c r="AZ52" s="66"/>
      <c r="BA52" s="66"/>
      <c r="BB52" s="66"/>
      <c r="BC52" s="27"/>
      <c r="BD52" s="62"/>
      <c r="BE52" s="66"/>
      <c r="BF52" s="66"/>
      <c r="BG52" s="67"/>
      <c r="BH52" s="62"/>
      <c r="BI52" s="66"/>
      <c r="BJ52" s="68"/>
      <c r="BK52" s="66"/>
      <c r="BL52" s="66"/>
      <c r="BM52" s="62"/>
      <c r="BN52" s="69"/>
      <c r="BO52" s="62"/>
      <c r="BP52" s="32" t="s">
        <v>616</v>
      </c>
    </row>
    <row r="53" spans="2:68" ht="30" x14ac:dyDescent="0.25">
      <c r="B53" s="54" t="s">
        <v>539</v>
      </c>
      <c r="C53" s="54" t="s">
        <v>676</v>
      </c>
      <c r="D53" s="33" t="s">
        <v>72</v>
      </c>
      <c r="E53" s="54" t="s">
        <v>201</v>
      </c>
      <c r="F53" s="76" t="s">
        <v>705</v>
      </c>
      <c r="G53" s="72" t="s">
        <v>706</v>
      </c>
      <c r="H53" s="33" t="s">
        <v>76</v>
      </c>
      <c r="I53" s="477" t="s">
        <v>707</v>
      </c>
      <c r="J53" s="27" t="s">
        <v>78</v>
      </c>
      <c r="K53" s="33" t="s">
        <v>79</v>
      </c>
      <c r="L53" s="33" t="s">
        <v>79</v>
      </c>
      <c r="M53" s="109" t="s">
        <v>78</v>
      </c>
      <c r="N53" s="354" t="s">
        <v>78</v>
      </c>
      <c r="O53" s="62">
        <v>0</v>
      </c>
      <c r="P53" s="62">
        <v>0</v>
      </c>
      <c r="Q53" s="355">
        <v>0</v>
      </c>
      <c r="R53" s="109">
        <v>0</v>
      </c>
      <c r="S53" s="33" t="s">
        <v>90</v>
      </c>
      <c r="T53" s="33"/>
      <c r="U53" s="33"/>
      <c r="V53" s="33"/>
      <c r="W53" s="33" t="s">
        <v>78</v>
      </c>
      <c r="X53" s="33" t="s">
        <v>78</v>
      </c>
      <c r="Y53" s="4"/>
      <c r="Z53" s="33"/>
      <c r="AA53" s="32"/>
      <c r="AB53" s="63">
        <v>0</v>
      </c>
      <c r="AC53" s="28"/>
      <c r="AD53" s="4"/>
      <c r="AE53" s="63">
        <v>0</v>
      </c>
      <c r="AF53" s="7"/>
      <c r="AG53" s="7"/>
      <c r="AH53" s="62">
        <f t="shared" si="0"/>
        <v>0</v>
      </c>
      <c r="AI53" s="27"/>
      <c r="AJ53" s="27"/>
      <c r="AK53" s="27"/>
      <c r="AL53" s="62"/>
      <c r="AM53" s="27"/>
      <c r="AN53" s="27"/>
      <c r="AO53" s="27"/>
      <c r="AP53" s="62"/>
      <c r="AQ53" s="4"/>
      <c r="AR53" s="4"/>
      <c r="AS53" s="62"/>
      <c r="AT53" s="64"/>
      <c r="AU53" s="62"/>
      <c r="AV53" s="65"/>
      <c r="AW53" s="66"/>
      <c r="AX53" s="67"/>
      <c r="AY53" s="62"/>
      <c r="AZ53" s="66"/>
      <c r="BA53" s="66"/>
      <c r="BB53" s="66"/>
      <c r="BC53" s="27"/>
      <c r="BD53" s="62"/>
      <c r="BE53" s="66"/>
      <c r="BF53" s="66"/>
      <c r="BG53" s="67"/>
      <c r="BH53" s="62"/>
      <c r="BI53" s="66"/>
      <c r="BJ53" s="68"/>
      <c r="BK53" s="66"/>
      <c r="BL53" s="66"/>
      <c r="BM53" s="62"/>
      <c r="BN53" s="69"/>
      <c r="BO53" s="62"/>
      <c r="BP53" s="32"/>
    </row>
    <row r="54" spans="2:68" ht="30" x14ac:dyDescent="0.25">
      <c r="B54" s="54" t="s">
        <v>539</v>
      </c>
      <c r="C54" s="54" t="s">
        <v>544</v>
      </c>
      <c r="D54" s="33" t="s">
        <v>72</v>
      </c>
      <c r="E54" s="54" t="s">
        <v>201</v>
      </c>
      <c r="F54" s="76" t="s">
        <v>708</v>
      </c>
      <c r="G54" s="72" t="s">
        <v>709</v>
      </c>
      <c r="H54" s="33" t="s">
        <v>76</v>
      </c>
      <c r="I54" s="477" t="s">
        <v>710</v>
      </c>
      <c r="J54" s="27" t="s">
        <v>78</v>
      </c>
      <c r="K54" s="33" t="s">
        <v>79</v>
      </c>
      <c r="L54" s="33" t="s">
        <v>79</v>
      </c>
      <c r="M54" s="109" t="s">
        <v>78</v>
      </c>
      <c r="N54" s="354" t="s">
        <v>78</v>
      </c>
      <c r="O54" s="62">
        <v>0</v>
      </c>
      <c r="P54" s="62">
        <v>0</v>
      </c>
      <c r="Q54" s="355">
        <v>0</v>
      </c>
      <c r="R54" s="109">
        <v>0</v>
      </c>
      <c r="S54" s="33" t="s">
        <v>90</v>
      </c>
      <c r="T54" s="33"/>
      <c r="U54" s="33"/>
      <c r="V54" s="33"/>
      <c r="W54" s="33" t="s">
        <v>78</v>
      </c>
      <c r="X54" s="33" t="s">
        <v>78</v>
      </c>
      <c r="Y54" s="4"/>
      <c r="Z54" s="33"/>
      <c r="AA54" s="32"/>
      <c r="AB54" s="63">
        <v>0</v>
      </c>
      <c r="AC54" s="28"/>
      <c r="AD54" s="4"/>
      <c r="AE54" s="63">
        <v>0</v>
      </c>
      <c r="AF54" s="7"/>
      <c r="AG54" s="7"/>
      <c r="AH54" s="62">
        <f t="shared" si="0"/>
        <v>0</v>
      </c>
      <c r="AI54" s="27"/>
      <c r="AJ54" s="27"/>
      <c r="AK54" s="27"/>
      <c r="AL54" s="62"/>
      <c r="AM54" s="27"/>
      <c r="AN54" s="27"/>
      <c r="AO54" s="27"/>
      <c r="AP54" s="62"/>
      <c r="AQ54" s="4"/>
      <c r="AR54" s="4"/>
      <c r="AS54" s="62"/>
      <c r="AT54" s="64"/>
      <c r="AU54" s="62"/>
      <c r="AV54" s="65"/>
      <c r="AW54" s="66"/>
      <c r="AX54" s="67"/>
      <c r="AY54" s="62"/>
      <c r="AZ54" s="66"/>
      <c r="BA54" s="66"/>
      <c r="BB54" s="66"/>
      <c r="BC54" s="27"/>
      <c r="BD54" s="62"/>
      <c r="BE54" s="66"/>
      <c r="BF54" s="66"/>
      <c r="BG54" s="67"/>
      <c r="BH54" s="62"/>
      <c r="BI54" s="66"/>
      <c r="BJ54" s="68"/>
      <c r="BK54" s="66"/>
      <c r="BL54" s="66"/>
      <c r="BM54" s="62"/>
      <c r="BN54" s="69"/>
      <c r="BO54" s="62"/>
      <c r="BP54" s="32"/>
    </row>
    <row r="55" spans="2:68" ht="30" x14ac:dyDescent="0.25">
      <c r="B55" s="54" t="s">
        <v>539</v>
      </c>
      <c r="C55" s="54" t="s">
        <v>540</v>
      </c>
      <c r="D55" s="33" t="s">
        <v>72</v>
      </c>
      <c r="E55" s="54" t="s">
        <v>201</v>
      </c>
      <c r="F55" s="76" t="s">
        <v>711</v>
      </c>
      <c r="G55" s="72" t="s">
        <v>712</v>
      </c>
      <c r="H55" s="33" t="s">
        <v>76</v>
      </c>
      <c r="I55" s="477" t="s">
        <v>713</v>
      </c>
      <c r="J55" s="27" t="s">
        <v>78</v>
      </c>
      <c r="K55" s="33" t="s">
        <v>79</v>
      </c>
      <c r="L55" s="33" t="s">
        <v>79</v>
      </c>
      <c r="M55" s="109" t="s">
        <v>78</v>
      </c>
      <c r="N55" s="354" t="s">
        <v>78</v>
      </c>
      <c r="O55" s="62">
        <v>0</v>
      </c>
      <c r="P55" s="62">
        <v>0</v>
      </c>
      <c r="Q55" s="355">
        <v>0</v>
      </c>
      <c r="R55" s="109">
        <v>0</v>
      </c>
      <c r="S55" s="33" t="s">
        <v>90</v>
      </c>
      <c r="T55" s="33"/>
      <c r="U55" s="33"/>
      <c r="V55" s="33"/>
      <c r="W55" s="33" t="s">
        <v>78</v>
      </c>
      <c r="X55" s="33" t="s">
        <v>78</v>
      </c>
      <c r="Y55" s="4"/>
      <c r="Z55" s="33"/>
      <c r="AA55" s="32"/>
      <c r="AB55" s="63">
        <v>0</v>
      </c>
      <c r="AC55" s="28"/>
      <c r="AD55" s="4"/>
      <c r="AE55" s="63">
        <v>0</v>
      </c>
      <c r="AF55" s="7"/>
      <c r="AG55" s="7"/>
      <c r="AH55" s="62">
        <f t="shared" si="0"/>
        <v>0</v>
      </c>
      <c r="AI55" s="27"/>
      <c r="AJ55" s="27"/>
      <c r="AK55" s="27"/>
      <c r="AL55" s="62"/>
      <c r="AM55" s="27"/>
      <c r="AN55" s="27"/>
      <c r="AO55" s="27"/>
      <c r="AP55" s="62"/>
      <c r="AQ55" s="4"/>
      <c r="AR55" s="4"/>
      <c r="AS55" s="62"/>
      <c r="AT55" s="64"/>
      <c r="AU55" s="62"/>
      <c r="AV55" s="65"/>
      <c r="AW55" s="66"/>
      <c r="AX55" s="67"/>
      <c r="AY55" s="62"/>
      <c r="AZ55" s="66"/>
      <c r="BA55" s="66"/>
      <c r="BB55" s="66"/>
      <c r="BC55" s="27"/>
      <c r="BD55" s="62"/>
      <c r="BE55" s="66"/>
      <c r="BF55" s="66"/>
      <c r="BG55" s="67"/>
      <c r="BH55" s="62"/>
      <c r="BI55" s="66"/>
      <c r="BJ55" s="68"/>
      <c r="BK55" s="66"/>
      <c r="BL55" s="66"/>
      <c r="BM55" s="62"/>
      <c r="BN55" s="69"/>
      <c r="BO55" s="62"/>
    </row>
    <row r="56" spans="2:68" ht="120" x14ac:dyDescent="0.25">
      <c r="B56" s="54" t="s">
        <v>539</v>
      </c>
      <c r="C56" s="54" t="s">
        <v>556</v>
      </c>
      <c r="D56" s="33" t="s">
        <v>72</v>
      </c>
      <c r="E56" s="54" t="s">
        <v>73</v>
      </c>
      <c r="F56" s="76" t="s">
        <v>714</v>
      </c>
      <c r="G56" s="72" t="s">
        <v>715</v>
      </c>
      <c r="H56" s="33" t="s">
        <v>76</v>
      </c>
      <c r="I56" s="477" t="s">
        <v>716</v>
      </c>
      <c r="J56" s="27" t="s">
        <v>78</v>
      </c>
      <c r="K56" s="33" t="s">
        <v>79</v>
      </c>
      <c r="L56" s="33" t="s">
        <v>79</v>
      </c>
      <c r="M56" s="109" t="s">
        <v>78</v>
      </c>
      <c r="N56" s="354" t="s">
        <v>78</v>
      </c>
      <c r="O56" s="62">
        <v>0</v>
      </c>
      <c r="P56" s="62">
        <v>0</v>
      </c>
      <c r="Q56" s="355">
        <v>0</v>
      </c>
      <c r="R56" s="109">
        <v>0</v>
      </c>
      <c r="S56" s="33" t="s">
        <v>90</v>
      </c>
      <c r="T56" s="33" t="s">
        <v>91</v>
      </c>
      <c r="U56" s="33" t="s">
        <v>98</v>
      </c>
      <c r="V56" s="33" t="s">
        <v>98</v>
      </c>
      <c r="W56" s="33" t="s">
        <v>78</v>
      </c>
      <c r="X56" s="33" t="s">
        <v>78</v>
      </c>
      <c r="Y56" s="4"/>
      <c r="Z56" s="33"/>
      <c r="AA56" s="32"/>
      <c r="AB56" s="63">
        <v>0</v>
      </c>
      <c r="AC56" s="28"/>
      <c r="AD56" s="4"/>
      <c r="AE56" s="63">
        <v>0</v>
      </c>
      <c r="AF56" s="7"/>
      <c r="AG56" s="7"/>
      <c r="AH56" s="62">
        <f t="shared" si="0"/>
        <v>0</v>
      </c>
      <c r="AI56" s="27"/>
      <c r="AJ56" s="27"/>
      <c r="AK56" s="27"/>
      <c r="AL56" s="62"/>
      <c r="AM56" s="27"/>
      <c r="AN56" s="27"/>
      <c r="AO56" s="27"/>
      <c r="AP56" s="62"/>
      <c r="AQ56" s="4"/>
      <c r="AR56" s="4"/>
      <c r="AS56" s="62"/>
      <c r="AT56" s="64"/>
      <c r="AU56" s="62"/>
      <c r="AV56" s="65"/>
      <c r="AW56" s="66"/>
      <c r="AX56" s="67"/>
      <c r="AY56" s="62"/>
      <c r="AZ56" s="66"/>
      <c r="BA56" s="66"/>
      <c r="BB56" s="66"/>
      <c r="BC56" s="27"/>
      <c r="BD56" s="62"/>
      <c r="BE56" s="66"/>
      <c r="BF56" s="66"/>
      <c r="BG56" s="67"/>
      <c r="BH56" s="62"/>
      <c r="BI56" s="66"/>
      <c r="BJ56" s="68"/>
      <c r="BK56" s="66"/>
      <c r="BL56" s="66"/>
      <c r="BM56" s="62"/>
      <c r="BN56" s="69"/>
      <c r="BO56" s="62"/>
      <c r="BP56" s="32" t="s">
        <v>717</v>
      </c>
    </row>
    <row r="57" spans="2:68" ht="120" x14ac:dyDescent="0.25">
      <c r="B57" s="54" t="s">
        <v>539</v>
      </c>
      <c r="C57" s="54" t="s">
        <v>556</v>
      </c>
      <c r="D57" s="33" t="s">
        <v>72</v>
      </c>
      <c r="E57" s="54" t="s">
        <v>73</v>
      </c>
      <c r="F57" s="76" t="s">
        <v>718</v>
      </c>
      <c r="G57" s="72"/>
      <c r="H57" s="33" t="s">
        <v>76</v>
      </c>
      <c r="I57" s="477"/>
      <c r="J57" s="27" t="s">
        <v>78</v>
      </c>
      <c r="K57" s="33" t="s">
        <v>79</v>
      </c>
      <c r="L57" s="33" t="s">
        <v>79</v>
      </c>
      <c r="M57" s="109" t="s">
        <v>78</v>
      </c>
      <c r="N57" s="354" t="s">
        <v>78</v>
      </c>
      <c r="O57" s="62">
        <v>0</v>
      </c>
      <c r="P57" s="62">
        <v>0</v>
      </c>
      <c r="Q57" s="355">
        <v>0</v>
      </c>
      <c r="R57" s="109">
        <v>0</v>
      </c>
      <c r="S57" s="33" t="s">
        <v>90</v>
      </c>
      <c r="T57" s="33" t="s">
        <v>91</v>
      </c>
      <c r="U57" s="33" t="s">
        <v>98</v>
      </c>
      <c r="V57" s="33" t="s">
        <v>98</v>
      </c>
      <c r="W57" s="33" t="s">
        <v>78</v>
      </c>
      <c r="X57" s="33" t="s">
        <v>78</v>
      </c>
      <c r="Y57" s="4"/>
      <c r="Z57" s="33"/>
      <c r="AA57" s="32"/>
      <c r="AB57" s="63">
        <v>0</v>
      </c>
      <c r="AC57" s="28"/>
      <c r="AD57" s="4"/>
      <c r="AE57" s="63">
        <v>0</v>
      </c>
      <c r="AF57" s="7"/>
      <c r="AG57" s="7"/>
      <c r="AH57" s="62">
        <f t="shared" si="0"/>
        <v>0</v>
      </c>
      <c r="AI57" s="27"/>
      <c r="AJ57" s="27"/>
      <c r="AK57" s="27"/>
      <c r="AL57" s="62"/>
      <c r="AM57" s="27"/>
      <c r="AN57" s="27"/>
      <c r="AO57" s="27"/>
      <c r="AP57" s="62"/>
      <c r="AQ57" s="4"/>
      <c r="AR57" s="4"/>
      <c r="AS57" s="62"/>
      <c r="AT57" s="64"/>
      <c r="AU57" s="62"/>
      <c r="AV57" s="65"/>
      <c r="AW57" s="66"/>
      <c r="AX57" s="67"/>
      <c r="AY57" s="62"/>
      <c r="AZ57" s="66"/>
      <c r="BA57" s="66"/>
      <c r="BB57" s="66"/>
      <c r="BC57" s="27"/>
      <c r="BD57" s="62"/>
      <c r="BE57" s="66"/>
      <c r="BF57" s="66"/>
      <c r="BG57" s="67"/>
      <c r="BH57" s="62"/>
      <c r="BI57" s="66"/>
      <c r="BJ57" s="68"/>
      <c r="BK57" s="66"/>
      <c r="BL57" s="66"/>
      <c r="BM57" s="62"/>
      <c r="BN57" s="69"/>
      <c r="BO57" s="62"/>
      <c r="BP57" s="32" t="s">
        <v>719</v>
      </c>
    </row>
    <row r="58" spans="2:68" x14ac:dyDescent="0.25">
      <c r="B58" s="54" t="s">
        <v>539</v>
      </c>
      <c r="C58" s="54" t="s">
        <v>544</v>
      </c>
      <c r="D58" s="33" t="s">
        <v>72</v>
      </c>
      <c r="E58" s="54" t="s">
        <v>73</v>
      </c>
      <c r="F58" s="76" t="s">
        <v>720</v>
      </c>
      <c r="G58" s="72" t="s">
        <v>721</v>
      </c>
      <c r="H58" s="33" t="s">
        <v>76</v>
      </c>
      <c r="I58" s="477" t="s">
        <v>722</v>
      </c>
      <c r="J58" s="27" t="s">
        <v>78</v>
      </c>
      <c r="K58" s="33" t="s">
        <v>79</v>
      </c>
      <c r="L58" s="33" t="s">
        <v>79</v>
      </c>
      <c r="M58" s="109" t="s">
        <v>78</v>
      </c>
      <c r="N58" s="354" t="s">
        <v>78</v>
      </c>
      <c r="O58" s="62">
        <v>0</v>
      </c>
      <c r="P58" s="62">
        <v>0</v>
      </c>
      <c r="Q58" s="355">
        <v>0</v>
      </c>
      <c r="R58" s="109">
        <v>0</v>
      </c>
      <c r="S58" s="33" t="s">
        <v>90</v>
      </c>
      <c r="T58" s="33"/>
      <c r="U58" s="33"/>
      <c r="V58" s="33"/>
      <c r="W58" s="33" t="s">
        <v>78</v>
      </c>
      <c r="X58" s="33" t="s">
        <v>78</v>
      </c>
      <c r="Y58" s="4"/>
      <c r="Z58" s="33"/>
      <c r="AA58" s="32"/>
      <c r="AB58" s="63">
        <v>0</v>
      </c>
      <c r="AC58" s="28"/>
      <c r="AD58" s="4"/>
      <c r="AE58" s="63">
        <v>0</v>
      </c>
      <c r="AF58" s="7"/>
      <c r="AG58" s="7"/>
      <c r="AH58" s="62">
        <f t="shared" si="0"/>
        <v>0</v>
      </c>
      <c r="AI58" s="27"/>
      <c r="AJ58" s="27"/>
      <c r="AK58" s="27"/>
      <c r="AL58" s="62"/>
      <c r="AM58" s="27"/>
      <c r="AN58" s="27"/>
      <c r="AO58" s="27"/>
      <c r="AP58" s="62"/>
      <c r="AQ58" s="4"/>
      <c r="AR58" s="4"/>
      <c r="AS58" s="62"/>
      <c r="AT58" s="64"/>
      <c r="AU58" s="62"/>
      <c r="AV58" s="65"/>
      <c r="AW58" s="66"/>
      <c r="AX58" s="67"/>
      <c r="AY58" s="62"/>
      <c r="AZ58" s="66"/>
      <c r="BA58" s="66"/>
      <c r="BB58" s="66"/>
      <c r="BC58" s="27"/>
      <c r="BD58" s="62"/>
      <c r="BE58" s="66"/>
      <c r="BF58" s="66"/>
      <c r="BG58" s="67"/>
      <c r="BH58" s="62"/>
      <c r="BI58" s="66"/>
      <c r="BJ58" s="68"/>
      <c r="BK58" s="66"/>
      <c r="BL58" s="66"/>
      <c r="BM58" s="62"/>
      <c r="BN58" s="69"/>
      <c r="BO58" s="62"/>
      <c r="BP58" s="32"/>
    </row>
    <row r="59" spans="2:68" ht="30" x14ac:dyDescent="0.25">
      <c r="B59" s="54" t="s">
        <v>539</v>
      </c>
      <c r="C59" s="54" t="s">
        <v>566</v>
      </c>
      <c r="D59" s="33" t="s">
        <v>72</v>
      </c>
      <c r="E59" s="54" t="s">
        <v>201</v>
      </c>
      <c r="F59" s="76" t="s">
        <v>723</v>
      </c>
      <c r="G59" s="72" t="s">
        <v>724</v>
      </c>
      <c r="H59" s="33" t="s">
        <v>76</v>
      </c>
      <c r="I59" s="477" t="s">
        <v>725</v>
      </c>
      <c r="J59" s="27" t="s">
        <v>78</v>
      </c>
      <c r="K59" s="33" t="s">
        <v>79</v>
      </c>
      <c r="L59" s="33" t="s">
        <v>79</v>
      </c>
      <c r="M59" s="109" t="s">
        <v>78</v>
      </c>
      <c r="N59" s="354" t="s">
        <v>78</v>
      </c>
      <c r="O59" s="62">
        <v>0</v>
      </c>
      <c r="P59" s="62">
        <v>0</v>
      </c>
      <c r="Q59" s="355">
        <v>0</v>
      </c>
      <c r="R59" s="109">
        <v>0</v>
      </c>
      <c r="S59" s="33" t="s">
        <v>90</v>
      </c>
      <c r="T59" s="33"/>
      <c r="U59" s="33"/>
      <c r="V59" s="33"/>
      <c r="W59" s="33" t="s">
        <v>78</v>
      </c>
      <c r="X59" s="33" t="s">
        <v>78</v>
      </c>
      <c r="Y59" s="4"/>
      <c r="Z59" s="33"/>
      <c r="AA59" s="32"/>
      <c r="AB59" s="63">
        <v>0</v>
      </c>
      <c r="AC59" s="28"/>
      <c r="AD59" s="4"/>
      <c r="AE59" s="63">
        <v>0</v>
      </c>
      <c r="AF59" s="7"/>
      <c r="AG59" s="7"/>
      <c r="AH59" s="62">
        <f t="shared" si="0"/>
        <v>0</v>
      </c>
      <c r="AI59" s="27"/>
      <c r="AJ59" s="27"/>
      <c r="AK59" s="27"/>
      <c r="AL59" s="62"/>
      <c r="AM59" s="27"/>
      <c r="AN59" s="27"/>
      <c r="AO59" s="27"/>
      <c r="AP59" s="62"/>
      <c r="AQ59" s="4"/>
      <c r="AR59" s="4"/>
      <c r="AS59" s="62"/>
      <c r="AT59" s="64"/>
      <c r="AU59" s="62"/>
      <c r="AV59" s="65"/>
      <c r="AW59" s="66"/>
      <c r="AX59" s="67"/>
      <c r="AY59" s="62"/>
      <c r="AZ59" s="66"/>
      <c r="BA59" s="66"/>
      <c r="BB59" s="66"/>
      <c r="BC59" s="27"/>
      <c r="BD59" s="62"/>
      <c r="BE59" s="66"/>
      <c r="BF59" s="66"/>
      <c r="BG59" s="67"/>
      <c r="BH59" s="62"/>
      <c r="BI59" s="66"/>
      <c r="BJ59" s="68"/>
      <c r="BK59" s="66"/>
      <c r="BL59" s="66"/>
      <c r="BM59" s="62"/>
      <c r="BN59" s="69"/>
      <c r="BO59" s="62"/>
      <c r="BP59" s="32"/>
    </row>
    <row r="60" spans="2:68" ht="30" x14ac:dyDescent="0.25">
      <c r="B60" s="54" t="s">
        <v>539</v>
      </c>
      <c r="C60" s="54" t="s">
        <v>651</v>
      </c>
      <c r="D60" s="33" t="s">
        <v>72</v>
      </c>
      <c r="E60" s="54" t="s">
        <v>201</v>
      </c>
      <c r="F60" s="76" t="s">
        <v>726</v>
      </c>
      <c r="G60" s="72" t="s">
        <v>727</v>
      </c>
      <c r="H60" s="33" t="s">
        <v>76</v>
      </c>
      <c r="I60" s="477" t="s">
        <v>728</v>
      </c>
      <c r="J60" s="27" t="s">
        <v>78</v>
      </c>
      <c r="K60" s="33" t="s">
        <v>79</v>
      </c>
      <c r="L60" s="33" t="s">
        <v>79</v>
      </c>
      <c r="M60" s="109" t="s">
        <v>78</v>
      </c>
      <c r="N60" s="354" t="s">
        <v>78</v>
      </c>
      <c r="O60" s="62">
        <v>0</v>
      </c>
      <c r="P60" s="62">
        <v>0</v>
      </c>
      <c r="Q60" s="355">
        <v>0</v>
      </c>
      <c r="R60" s="109">
        <v>0</v>
      </c>
      <c r="S60" s="33" t="s">
        <v>90</v>
      </c>
      <c r="T60" s="33"/>
      <c r="U60" s="33"/>
      <c r="V60" s="33"/>
      <c r="W60" s="33" t="s">
        <v>78</v>
      </c>
      <c r="X60" s="33" t="s">
        <v>78</v>
      </c>
      <c r="Y60" s="4"/>
      <c r="Z60" s="33"/>
      <c r="AA60" s="32"/>
      <c r="AB60" s="63">
        <v>0</v>
      </c>
      <c r="AC60" s="28"/>
      <c r="AD60" s="4"/>
      <c r="AE60" s="63">
        <v>0</v>
      </c>
      <c r="AF60" s="7"/>
      <c r="AG60" s="7"/>
      <c r="AH60" s="62">
        <f t="shared" si="0"/>
        <v>0</v>
      </c>
      <c r="AI60" s="27"/>
      <c r="AJ60" s="27"/>
      <c r="AK60" s="27"/>
      <c r="AL60" s="62"/>
      <c r="AM60" s="27"/>
      <c r="AN60" s="27"/>
      <c r="AO60" s="27"/>
      <c r="AP60" s="62"/>
      <c r="AQ60" s="4"/>
      <c r="AR60" s="4"/>
      <c r="AS60" s="62"/>
      <c r="AT60" s="64"/>
      <c r="AU60" s="62"/>
      <c r="AV60" s="65"/>
      <c r="AW60" s="66"/>
      <c r="AX60" s="67"/>
      <c r="AY60" s="62"/>
      <c r="AZ60" s="66"/>
      <c r="BA60" s="66"/>
      <c r="BB60" s="66"/>
      <c r="BC60" s="27"/>
      <c r="BD60" s="62"/>
      <c r="BE60" s="66"/>
      <c r="BF60" s="66"/>
      <c r="BG60" s="67"/>
      <c r="BH60" s="62"/>
      <c r="BI60" s="66"/>
      <c r="BJ60" s="68"/>
      <c r="BK60" s="66"/>
      <c r="BL60" s="66"/>
      <c r="BM60" s="62"/>
      <c r="BN60" s="69"/>
      <c r="BO60" s="62"/>
      <c r="BP60" s="32"/>
    </row>
    <row r="61" spans="2:68" x14ac:dyDescent="0.25">
      <c r="B61" s="54" t="s">
        <v>539</v>
      </c>
      <c r="C61" s="54" t="s">
        <v>544</v>
      </c>
      <c r="D61" s="33" t="s">
        <v>72</v>
      </c>
      <c r="E61" s="54" t="s">
        <v>73</v>
      </c>
      <c r="F61" s="76" t="s">
        <v>729</v>
      </c>
      <c r="G61" s="72" t="s">
        <v>730</v>
      </c>
      <c r="H61" s="33" t="s">
        <v>76</v>
      </c>
      <c r="I61" s="477" t="s">
        <v>731</v>
      </c>
      <c r="J61" s="27" t="s">
        <v>78</v>
      </c>
      <c r="K61" s="33" t="s">
        <v>79</v>
      </c>
      <c r="L61" s="33" t="s">
        <v>79</v>
      </c>
      <c r="M61" s="109" t="s">
        <v>78</v>
      </c>
      <c r="N61" s="354" t="s">
        <v>78</v>
      </c>
      <c r="O61" s="62">
        <v>0</v>
      </c>
      <c r="P61" s="62">
        <v>0</v>
      </c>
      <c r="Q61" s="355">
        <v>0</v>
      </c>
      <c r="R61" s="109">
        <v>0</v>
      </c>
      <c r="S61" s="33" t="s">
        <v>90</v>
      </c>
      <c r="T61" s="33"/>
      <c r="U61" s="33"/>
      <c r="V61" s="33"/>
      <c r="W61" s="33" t="s">
        <v>78</v>
      </c>
      <c r="X61" s="33" t="s">
        <v>78</v>
      </c>
      <c r="Y61" s="4"/>
      <c r="Z61" s="33"/>
      <c r="AA61" s="32"/>
      <c r="AB61" s="63">
        <v>0</v>
      </c>
      <c r="AC61" s="28"/>
      <c r="AD61" s="4"/>
      <c r="AE61" s="63">
        <v>0</v>
      </c>
      <c r="AF61" s="7"/>
      <c r="AG61" s="7"/>
      <c r="AH61" s="62">
        <f t="shared" si="0"/>
        <v>0</v>
      </c>
      <c r="AI61" s="27"/>
      <c r="AJ61" s="27"/>
      <c r="AK61" s="27"/>
      <c r="AL61" s="62"/>
      <c r="AM61" s="27"/>
      <c r="AN61" s="27"/>
      <c r="AO61" s="27"/>
      <c r="AP61" s="62"/>
      <c r="AQ61" s="4"/>
      <c r="AR61" s="4"/>
      <c r="AS61" s="62"/>
      <c r="AT61" s="64"/>
      <c r="AU61" s="62"/>
      <c r="AV61" s="65"/>
      <c r="AW61" s="66"/>
      <c r="AX61" s="67"/>
      <c r="AY61" s="62"/>
      <c r="AZ61" s="66"/>
      <c r="BA61" s="66"/>
      <c r="BB61" s="66"/>
      <c r="BC61" s="27"/>
      <c r="BD61" s="62"/>
      <c r="BE61" s="66"/>
      <c r="BF61" s="66"/>
      <c r="BG61" s="67"/>
      <c r="BH61" s="62"/>
      <c r="BI61" s="66"/>
      <c r="BJ61" s="68"/>
      <c r="BK61" s="66"/>
      <c r="BL61" s="66"/>
      <c r="BM61" s="62"/>
      <c r="BN61" s="69"/>
      <c r="BO61" s="62"/>
      <c r="BP61" s="32"/>
    </row>
    <row r="62" spans="2:68" ht="45" x14ac:dyDescent="0.25">
      <c r="B62" s="54" t="s">
        <v>539</v>
      </c>
      <c r="C62" s="54" t="s">
        <v>665</v>
      </c>
      <c r="D62" s="33" t="s">
        <v>72</v>
      </c>
      <c r="E62" s="54" t="s">
        <v>201</v>
      </c>
      <c r="F62" s="76" t="s">
        <v>732</v>
      </c>
      <c r="G62" s="72" t="s">
        <v>733</v>
      </c>
      <c r="H62" s="33" t="s">
        <v>76</v>
      </c>
      <c r="I62" s="477" t="s">
        <v>734</v>
      </c>
      <c r="J62" s="27" t="s">
        <v>78</v>
      </c>
      <c r="K62" s="33" t="s">
        <v>79</v>
      </c>
      <c r="L62" s="33" t="s">
        <v>79</v>
      </c>
      <c r="M62" s="109" t="s">
        <v>78</v>
      </c>
      <c r="N62" s="354" t="s">
        <v>78</v>
      </c>
      <c r="O62" s="62">
        <v>0</v>
      </c>
      <c r="P62" s="62">
        <v>0</v>
      </c>
      <c r="Q62" s="355">
        <v>0</v>
      </c>
      <c r="R62" s="109">
        <v>0</v>
      </c>
      <c r="S62" s="33" t="s">
        <v>90</v>
      </c>
      <c r="T62" s="33"/>
      <c r="U62" s="33"/>
      <c r="V62" s="33"/>
      <c r="W62" s="33" t="s">
        <v>78</v>
      </c>
      <c r="X62" s="33" t="s">
        <v>78</v>
      </c>
      <c r="Y62" s="4"/>
      <c r="Z62" s="33"/>
      <c r="AA62" s="32"/>
      <c r="AB62" s="63">
        <v>0</v>
      </c>
      <c r="AC62" s="28"/>
      <c r="AD62" s="4"/>
      <c r="AE62" s="63">
        <v>0</v>
      </c>
      <c r="AF62" s="7"/>
      <c r="AG62" s="7"/>
      <c r="AH62" s="62">
        <f t="shared" si="0"/>
        <v>0</v>
      </c>
      <c r="AI62" s="27"/>
      <c r="AJ62" s="27"/>
      <c r="AK62" s="27"/>
      <c r="AL62" s="62"/>
      <c r="AM62" s="27"/>
      <c r="AN62" s="27"/>
      <c r="AO62" s="27"/>
      <c r="AP62" s="62"/>
      <c r="AQ62" s="4"/>
      <c r="AR62" s="4"/>
      <c r="AS62" s="62"/>
      <c r="AT62" s="64"/>
      <c r="AU62" s="62"/>
      <c r="AV62" s="65"/>
      <c r="AW62" s="66"/>
      <c r="AX62" s="67"/>
      <c r="AY62" s="62"/>
      <c r="AZ62" s="66"/>
      <c r="BA62" s="66"/>
      <c r="BB62" s="66"/>
      <c r="BC62" s="27"/>
      <c r="BD62" s="62"/>
      <c r="BE62" s="66"/>
      <c r="BF62" s="66"/>
      <c r="BG62" s="67"/>
      <c r="BH62" s="62"/>
      <c r="BI62" s="66"/>
      <c r="BJ62" s="68"/>
      <c r="BK62" s="66"/>
      <c r="BL62" s="66"/>
      <c r="BM62" s="62"/>
      <c r="BN62" s="69"/>
      <c r="BO62" s="62"/>
      <c r="BP62" s="32"/>
    </row>
    <row r="63" spans="2:68" ht="45" x14ac:dyDescent="0.25">
      <c r="B63" s="54" t="s">
        <v>539</v>
      </c>
      <c r="C63" s="54" t="s">
        <v>735</v>
      </c>
      <c r="D63" s="33" t="s">
        <v>72</v>
      </c>
      <c r="E63" s="54" t="s">
        <v>201</v>
      </c>
      <c r="F63" s="76" t="s">
        <v>736</v>
      </c>
      <c r="G63" s="72" t="s">
        <v>737</v>
      </c>
      <c r="H63" s="33" t="s">
        <v>76</v>
      </c>
      <c r="I63" s="477" t="s">
        <v>738</v>
      </c>
      <c r="J63" s="27" t="s">
        <v>78</v>
      </c>
      <c r="K63" s="33" t="s">
        <v>79</v>
      </c>
      <c r="L63" s="33" t="s">
        <v>79</v>
      </c>
      <c r="M63" s="109" t="s">
        <v>78</v>
      </c>
      <c r="N63" s="354" t="s">
        <v>78</v>
      </c>
      <c r="O63" s="62">
        <v>0</v>
      </c>
      <c r="P63" s="62">
        <v>0</v>
      </c>
      <c r="Q63" s="355">
        <v>0</v>
      </c>
      <c r="R63" s="109">
        <v>0</v>
      </c>
      <c r="S63" s="33" t="s">
        <v>90</v>
      </c>
      <c r="T63" s="33"/>
      <c r="U63" s="33"/>
      <c r="V63" s="33"/>
      <c r="W63" s="33" t="s">
        <v>78</v>
      </c>
      <c r="X63" s="33" t="s">
        <v>78</v>
      </c>
      <c r="Y63" s="4"/>
      <c r="Z63" s="33"/>
      <c r="AA63" s="32"/>
      <c r="AB63" s="63">
        <v>0</v>
      </c>
      <c r="AC63" s="28"/>
      <c r="AD63" s="4"/>
      <c r="AE63" s="63">
        <v>0</v>
      </c>
      <c r="AF63" s="7"/>
      <c r="AG63" s="7"/>
      <c r="AH63" s="62">
        <f t="shared" si="0"/>
        <v>0</v>
      </c>
      <c r="AI63" s="27"/>
      <c r="AJ63" s="27"/>
      <c r="AK63" s="27"/>
      <c r="AL63" s="62"/>
      <c r="AM63" s="27"/>
      <c r="AN63" s="27"/>
      <c r="AO63" s="27"/>
      <c r="AP63" s="62"/>
      <c r="AQ63" s="4"/>
      <c r="AR63" s="4"/>
      <c r="AS63" s="62"/>
      <c r="AT63" s="64"/>
      <c r="AU63" s="62"/>
      <c r="AV63" s="65"/>
      <c r="AW63" s="66"/>
      <c r="AX63" s="67"/>
      <c r="AY63" s="62"/>
      <c r="AZ63" s="66"/>
      <c r="BA63" s="66"/>
      <c r="BB63" s="66"/>
      <c r="BC63" s="27"/>
      <c r="BD63" s="62"/>
      <c r="BE63" s="66"/>
      <c r="BF63" s="66"/>
      <c r="BG63" s="67"/>
      <c r="BH63" s="62"/>
      <c r="BI63" s="66"/>
      <c r="BJ63" s="68"/>
      <c r="BK63" s="66"/>
      <c r="BL63" s="66"/>
      <c r="BM63" s="62"/>
      <c r="BN63" s="69"/>
      <c r="BO63" s="62"/>
      <c r="BP63" s="32"/>
    </row>
    <row r="64" spans="2:68" ht="45" x14ac:dyDescent="0.25">
      <c r="B64" s="54" t="s">
        <v>539</v>
      </c>
      <c r="C64" s="54" t="s">
        <v>544</v>
      </c>
      <c r="D64" s="33" t="s">
        <v>72</v>
      </c>
      <c r="E64" s="54" t="s">
        <v>201</v>
      </c>
      <c r="F64" s="76" t="s">
        <v>739</v>
      </c>
      <c r="G64" s="72" t="s">
        <v>740</v>
      </c>
      <c r="H64" s="33" t="s">
        <v>76</v>
      </c>
      <c r="I64" s="477" t="s">
        <v>741</v>
      </c>
      <c r="J64" s="27" t="s">
        <v>78</v>
      </c>
      <c r="K64" s="33" t="s">
        <v>79</v>
      </c>
      <c r="L64" s="33" t="s">
        <v>79</v>
      </c>
      <c r="M64" s="109" t="s">
        <v>78</v>
      </c>
      <c r="N64" s="354" t="s">
        <v>78</v>
      </c>
      <c r="O64" s="62">
        <v>0</v>
      </c>
      <c r="P64" s="62">
        <v>0</v>
      </c>
      <c r="Q64" s="355">
        <v>0</v>
      </c>
      <c r="R64" s="109">
        <v>0</v>
      </c>
      <c r="S64" s="33" t="s">
        <v>90</v>
      </c>
      <c r="T64" s="33"/>
      <c r="U64" s="33"/>
      <c r="V64" s="33"/>
      <c r="W64" s="33" t="s">
        <v>78</v>
      </c>
      <c r="X64" s="33" t="s">
        <v>78</v>
      </c>
      <c r="Y64" s="4"/>
      <c r="Z64" s="33"/>
      <c r="AA64" s="32"/>
      <c r="AB64" s="63">
        <v>0</v>
      </c>
      <c r="AC64" s="28"/>
      <c r="AD64" s="4"/>
      <c r="AE64" s="63">
        <v>0</v>
      </c>
      <c r="AF64" s="7"/>
      <c r="AG64" s="7"/>
      <c r="AH64" s="62">
        <f t="shared" si="0"/>
        <v>0</v>
      </c>
      <c r="AI64" s="27"/>
      <c r="AJ64" s="27"/>
      <c r="AK64" s="27"/>
      <c r="AL64" s="62"/>
      <c r="AM64" s="27"/>
      <c r="AN64" s="27"/>
      <c r="AO64" s="27"/>
      <c r="AP64" s="62"/>
      <c r="AQ64" s="4"/>
      <c r="AR64" s="4"/>
      <c r="AS64" s="62"/>
      <c r="AT64" s="64"/>
      <c r="AU64" s="62"/>
      <c r="AV64" s="65"/>
      <c r="AW64" s="66"/>
      <c r="AX64" s="67"/>
      <c r="AY64" s="62"/>
      <c r="AZ64" s="66"/>
      <c r="BA64" s="66"/>
      <c r="BB64" s="66"/>
      <c r="BC64" s="27"/>
      <c r="BD64" s="62"/>
      <c r="BE64" s="66"/>
      <c r="BF64" s="66"/>
      <c r="BG64" s="67"/>
      <c r="BH64" s="62"/>
      <c r="BI64" s="66"/>
      <c r="BJ64" s="68"/>
      <c r="BK64" s="66"/>
      <c r="BL64" s="66"/>
      <c r="BM64" s="62"/>
      <c r="BN64" s="69"/>
      <c r="BO64" s="62"/>
      <c r="BP64" s="32"/>
    </row>
    <row r="65" spans="2:68" ht="30" x14ac:dyDescent="0.25">
      <c r="B65" s="54" t="s">
        <v>539</v>
      </c>
      <c r="C65" s="54" t="s">
        <v>571</v>
      </c>
      <c r="D65" s="33" t="s">
        <v>72</v>
      </c>
      <c r="E65" s="54" t="s">
        <v>201</v>
      </c>
      <c r="F65" s="76" t="s">
        <v>742</v>
      </c>
      <c r="G65" s="72" t="s">
        <v>743</v>
      </c>
      <c r="H65" s="33" t="s">
        <v>76</v>
      </c>
      <c r="I65" s="477" t="s">
        <v>744</v>
      </c>
      <c r="J65" s="27" t="s">
        <v>78</v>
      </c>
      <c r="K65" s="33" t="s">
        <v>79</v>
      </c>
      <c r="L65" s="33" t="s">
        <v>79</v>
      </c>
      <c r="M65" s="109" t="s">
        <v>78</v>
      </c>
      <c r="N65" s="354" t="s">
        <v>78</v>
      </c>
      <c r="O65" s="62">
        <v>0</v>
      </c>
      <c r="P65" s="62">
        <v>0</v>
      </c>
      <c r="Q65" s="355">
        <v>0</v>
      </c>
      <c r="R65" s="109">
        <v>0</v>
      </c>
      <c r="S65" s="33" t="s">
        <v>90</v>
      </c>
      <c r="T65" s="33"/>
      <c r="U65" s="33"/>
      <c r="V65" s="33"/>
      <c r="W65" s="33" t="s">
        <v>78</v>
      </c>
      <c r="X65" s="33" t="s">
        <v>78</v>
      </c>
      <c r="Y65" s="4"/>
      <c r="Z65" s="33"/>
      <c r="AA65" s="32"/>
      <c r="AB65" s="63">
        <v>0</v>
      </c>
      <c r="AC65" s="28"/>
      <c r="AD65" s="4"/>
      <c r="AE65" s="63">
        <v>0</v>
      </c>
      <c r="AF65" s="7"/>
      <c r="AG65" s="7"/>
      <c r="AH65" s="62">
        <f t="shared" si="0"/>
        <v>0</v>
      </c>
      <c r="AI65" s="27"/>
      <c r="AJ65" s="27"/>
      <c r="AK65" s="27"/>
      <c r="AL65" s="62"/>
      <c r="AM65" s="27"/>
      <c r="AN65" s="27"/>
      <c r="AO65" s="27"/>
      <c r="AP65" s="62"/>
      <c r="AQ65" s="4"/>
      <c r="AR65" s="4"/>
      <c r="AS65" s="62"/>
      <c r="AT65" s="64"/>
      <c r="AU65" s="62"/>
      <c r="AV65" s="65"/>
      <c r="AW65" s="66"/>
      <c r="AX65" s="67"/>
      <c r="AY65" s="62"/>
      <c r="AZ65" s="66"/>
      <c r="BA65" s="66"/>
      <c r="BB65" s="66"/>
      <c r="BC65" s="27"/>
      <c r="BD65" s="62"/>
      <c r="BE65" s="66"/>
      <c r="BF65" s="66"/>
      <c r="BG65" s="67"/>
      <c r="BH65" s="62"/>
      <c r="BI65" s="66"/>
      <c r="BJ65" s="68"/>
      <c r="BK65" s="66"/>
      <c r="BL65" s="66"/>
      <c r="BM65" s="62"/>
      <c r="BN65" s="69"/>
      <c r="BO65" s="62"/>
      <c r="BP65" s="32"/>
    </row>
    <row r="66" spans="2:68" ht="30" x14ac:dyDescent="0.25">
      <c r="B66" s="54" t="s">
        <v>539</v>
      </c>
      <c r="C66" s="54" t="s">
        <v>561</v>
      </c>
      <c r="D66" s="33" t="s">
        <v>72</v>
      </c>
      <c r="E66" s="54" t="s">
        <v>201</v>
      </c>
      <c r="F66" s="76" t="s">
        <v>745</v>
      </c>
      <c r="G66" s="72" t="s">
        <v>746</v>
      </c>
      <c r="H66" s="33" t="s">
        <v>76</v>
      </c>
      <c r="I66" s="477" t="s">
        <v>747</v>
      </c>
      <c r="J66" s="27" t="s">
        <v>78</v>
      </c>
      <c r="K66" s="33" t="s">
        <v>79</v>
      </c>
      <c r="L66" s="33" t="s">
        <v>79</v>
      </c>
      <c r="M66" s="109" t="s">
        <v>78</v>
      </c>
      <c r="N66" s="354" t="s">
        <v>78</v>
      </c>
      <c r="O66" s="62">
        <v>0</v>
      </c>
      <c r="P66" s="62">
        <v>0</v>
      </c>
      <c r="Q66" s="355">
        <v>0</v>
      </c>
      <c r="R66" s="109">
        <v>0</v>
      </c>
      <c r="S66" s="33" t="s">
        <v>90</v>
      </c>
      <c r="T66" s="33"/>
      <c r="U66" s="33"/>
      <c r="V66" s="33"/>
      <c r="W66" s="33" t="s">
        <v>78</v>
      </c>
      <c r="X66" s="33" t="s">
        <v>78</v>
      </c>
      <c r="Y66" s="4"/>
      <c r="Z66" s="33"/>
      <c r="AA66" s="32"/>
      <c r="AB66" s="63">
        <v>0</v>
      </c>
      <c r="AC66" s="28"/>
      <c r="AD66" s="4"/>
      <c r="AE66" s="63">
        <v>0</v>
      </c>
      <c r="AF66" s="7"/>
      <c r="AG66" s="7"/>
      <c r="AH66" s="62">
        <f t="shared" si="0"/>
        <v>0</v>
      </c>
      <c r="AI66" s="27"/>
      <c r="AJ66" s="27"/>
      <c r="AK66" s="27"/>
      <c r="AL66" s="62"/>
      <c r="AM66" s="27"/>
      <c r="AN66" s="27"/>
      <c r="AO66" s="27"/>
      <c r="AP66" s="62"/>
      <c r="AQ66" s="4"/>
      <c r="AR66" s="4"/>
      <c r="AS66" s="62"/>
      <c r="AT66" s="64"/>
      <c r="AU66" s="62"/>
      <c r="AV66" s="65"/>
      <c r="AW66" s="66"/>
      <c r="AX66" s="67"/>
      <c r="AY66" s="62"/>
      <c r="AZ66" s="66"/>
      <c r="BA66" s="66"/>
      <c r="BB66" s="66"/>
      <c r="BC66" s="27"/>
      <c r="BD66" s="62"/>
      <c r="BE66" s="66"/>
      <c r="BF66" s="66"/>
      <c r="BG66" s="67"/>
      <c r="BH66" s="62"/>
      <c r="BI66" s="66"/>
      <c r="BJ66" s="68"/>
      <c r="BK66" s="66"/>
      <c r="BL66" s="66"/>
      <c r="BM66" s="62"/>
      <c r="BN66" s="69"/>
      <c r="BO66" s="62"/>
      <c r="BP66" s="32"/>
    </row>
    <row r="67" spans="2:68" ht="30" x14ac:dyDescent="0.25">
      <c r="B67" s="54" t="s">
        <v>539</v>
      </c>
      <c r="C67" s="54" t="s">
        <v>540</v>
      </c>
      <c r="D67" s="33" t="s">
        <v>72</v>
      </c>
      <c r="E67" s="54" t="s">
        <v>201</v>
      </c>
      <c r="F67" s="76" t="s">
        <v>748</v>
      </c>
      <c r="G67" s="72" t="s">
        <v>749</v>
      </c>
      <c r="H67" s="33" t="s">
        <v>76</v>
      </c>
      <c r="I67" s="477" t="s">
        <v>750</v>
      </c>
      <c r="J67" s="27" t="s">
        <v>78</v>
      </c>
      <c r="K67" s="33" t="s">
        <v>79</v>
      </c>
      <c r="L67" s="33" t="s">
        <v>79</v>
      </c>
      <c r="M67" s="109" t="s">
        <v>78</v>
      </c>
      <c r="N67" s="354" t="s">
        <v>78</v>
      </c>
      <c r="O67" s="62">
        <v>0</v>
      </c>
      <c r="P67" s="62">
        <v>0</v>
      </c>
      <c r="Q67" s="355">
        <v>0</v>
      </c>
      <c r="R67" s="109">
        <v>0</v>
      </c>
      <c r="S67" s="33" t="s">
        <v>90</v>
      </c>
      <c r="T67" s="33"/>
      <c r="U67" s="33"/>
      <c r="V67" s="33"/>
      <c r="W67" s="33" t="s">
        <v>78</v>
      </c>
      <c r="X67" s="33" t="s">
        <v>78</v>
      </c>
      <c r="Y67" s="4"/>
      <c r="Z67" s="33"/>
      <c r="AA67" s="32"/>
      <c r="AB67" s="63">
        <v>0</v>
      </c>
      <c r="AC67" s="28"/>
      <c r="AD67" s="4"/>
      <c r="AE67" s="63">
        <v>0</v>
      </c>
      <c r="AF67" s="7"/>
      <c r="AG67" s="7"/>
      <c r="AH67" s="62">
        <f t="shared" si="0"/>
        <v>0</v>
      </c>
      <c r="AI67" s="27"/>
      <c r="AJ67" s="27"/>
      <c r="AK67" s="27"/>
      <c r="AL67" s="62"/>
      <c r="AM67" s="27"/>
      <c r="AN67" s="27"/>
      <c r="AO67" s="27"/>
      <c r="AP67" s="62"/>
      <c r="AQ67" s="4"/>
      <c r="AR67" s="4"/>
      <c r="AS67" s="62"/>
      <c r="AT67" s="64"/>
      <c r="AU67" s="62"/>
      <c r="AV67" s="65"/>
      <c r="AW67" s="66"/>
      <c r="AX67" s="67"/>
      <c r="AY67" s="62"/>
      <c r="AZ67" s="66"/>
      <c r="BA67" s="66"/>
      <c r="BB67" s="66"/>
      <c r="BC67" s="27"/>
      <c r="BD67" s="62"/>
      <c r="BE67" s="66"/>
      <c r="BF67" s="66"/>
      <c r="BG67" s="67"/>
      <c r="BH67" s="62"/>
      <c r="BI67" s="66"/>
      <c r="BJ67" s="68"/>
      <c r="BK67" s="66"/>
      <c r="BL67" s="66"/>
      <c r="BM67" s="62"/>
      <c r="BN67" s="69"/>
      <c r="BO67" s="62"/>
      <c r="BP67" s="32"/>
    </row>
    <row r="68" spans="2:68" ht="45" x14ac:dyDescent="0.25">
      <c r="B68" s="54" t="s">
        <v>539</v>
      </c>
      <c r="C68" s="54" t="s">
        <v>571</v>
      </c>
      <c r="D68" s="33" t="s">
        <v>72</v>
      </c>
      <c r="E68" s="54" t="s">
        <v>201</v>
      </c>
      <c r="F68" s="76" t="s">
        <v>751</v>
      </c>
      <c r="G68" s="72" t="s">
        <v>752</v>
      </c>
      <c r="H68" s="33" t="s">
        <v>76</v>
      </c>
      <c r="I68" s="477" t="s">
        <v>753</v>
      </c>
      <c r="J68" s="27" t="s">
        <v>78</v>
      </c>
      <c r="K68" s="33" t="s">
        <v>79</v>
      </c>
      <c r="L68" s="33" t="s">
        <v>79</v>
      </c>
      <c r="M68" s="109" t="s">
        <v>78</v>
      </c>
      <c r="N68" s="354" t="s">
        <v>78</v>
      </c>
      <c r="O68" s="62">
        <v>0</v>
      </c>
      <c r="P68" s="62">
        <v>0</v>
      </c>
      <c r="Q68" s="355">
        <v>0</v>
      </c>
      <c r="R68" s="109">
        <v>0</v>
      </c>
      <c r="S68" s="33" t="s">
        <v>90</v>
      </c>
      <c r="T68" s="33"/>
      <c r="U68" s="33"/>
      <c r="V68" s="33"/>
      <c r="W68" s="33" t="s">
        <v>78</v>
      </c>
      <c r="X68" s="33" t="s">
        <v>78</v>
      </c>
      <c r="Y68" s="4"/>
      <c r="Z68" s="33"/>
      <c r="AA68" s="32"/>
      <c r="AB68" s="63">
        <v>0</v>
      </c>
      <c r="AC68" s="28"/>
      <c r="AD68" s="4"/>
      <c r="AE68" s="63">
        <v>0</v>
      </c>
      <c r="AF68" s="7"/>
      <c r="AG68" s="7"/>
      <c r="AH68" s="62">
        <f t="shared" si="0"/>
        <v>0</v>
      </c>
      <c r="AI68" s="27"/>
      <c r="AJ68" s="27"/>
      <c r="AK68" s="27"/>
      <c r="AL68" s="62"/>
      <c r="AM68" s="27"/>
      <c r="AN68" s="27"/>
      <c r="AO68" s="27"/>
      <c r="AP68" s="62"/>
      <c r="AQ68" s="4"/>
      <c r="AR68" s="4"/>
      <c r="AS68" s="62"/>
      <c r="AT68" s="64"/>
      <c r="AU68" s="62"/>
      <c r="AV68" s="65"/>
      <c r="AW68" s="66"/>
      <c r="AX68" s="67"/>
      <c r="AY68" s="62"/>
      <c r="AZ68" s="66"/>
      <c r="BA68" s="66"/>
      <c r="BB68" s="66"/>
      <c r="BC68" s="27"/>
      <c r="BD68" s="62"/>
      <c r="BE68" s="66"/>
      <c r="BF68" s="66"/>
      <c r="BG68" s="67"/>
      <c r="BH68" s="62"/>
      <c r="BI68" s="66"/>
      <c r="BJ68" s="68"/>
      <c r="BK68" s="66"/>
      <c r="BL68" s="66"/>
      <c r="BM68" s="62"/>
      <c r="BN68" s="69"/>
      <c r="BO68" s="62"/>
      <c r="BP68" s="32"/>
    </row>
    <row r="69" spans="2:68" ht="45" x14ac:dyDescent="0.25">
      <c r="B69" s="54" t="s">
        <v>539</v>
      </c>
      <c r="C69" s="54" t="s">
        <v>735</v>
      </c>
      <c r="D69" s="33" t="s">
        <v>72</v>
      </c>
      <c r="E69" s="54" t="s">
        <v>201</v>
      </c>
      <c r="F69" s="76" t="s">
        <v>754</v>
      </c>
      <c r="G69" s="72" t="s">
        <v>755</v>
      </c>
      <c r="H69" s="33" t="s">
        <v>76</v>
      </c>
      <c r="I69" s="477" t="s">
        <v>756</v>
      </c>
      <c r="J69" s="27" t="s">
        <v>78</v>
      </c>
      <c r="K69" s="33" t="s">
        <v>79</v>
      </c>
      <c r="L69" s="33" t="s">
        <v>79</v>
      </c>
      <c r="M69" s="109" t="s">
        <v>78</v>
      </c>
      <c r="N69" s="354" t="s">
        <v>78</v>
      </c>
      <c r="O69" s="62">
        <v>0</v>
      </c>
      <c r="P69" s="62">
        <v>0</v>
      </c>
      <c r="Q69" s="355">
        <v>0</v>
      </c>
      <c r="R69" s="109">
        <v>0</v>
      </c>
      <c r="S69" s="33" t="s">
        <v>90</v>
      </c>
      <c r="T69" s="33"/>
      <c r="U69" s="33"/>
      <c r="V69" s="33"/>
      <c r="W69" s="33" t="s">
        <v>78</v>
      </c>
      <c r="X69" s="33" t="s">
        <v>78</v>
      </c>
      <c r="Y69" s="4"/>
      <c r="Z69" s="33"/>
      <c r="AA69" s="32"/>
      <c r="AB69" s="63">
        <v>0</v>
      </c>
      <c r="AC69" s="28"/>
      <c r="AD69" s="4"/>
      <c r="AE69" s="63">
        <v>0</v>
      </c>
      <c r="AF69" s="7"/>
      <c r="AG69" s="7"/>
      <c r="AH69" s="62">
        <f t="shared" si="0"/>
        <v>0</v>
      </c>
      <c r="AI69" s="27"/>
      <c r="AJ69" s="27"/>
      <c r="AK69" s="27"/>
      <c r="AL69" s="62"/>
      <c r="AM69" s="27"/>
      <c r="AN69" s="27"/>
      <c r="AO69" s="27"/>
      <c r="AP69" s="62"/>
      <c r="AQ69" s="4"/>
      <c r="AR69" s="4"/>
      <c r="AS69" s="62"/>
      <c r="AT69" s="64"/>
      <c r="AU69" s="62"/>
      <c r="AV69" s="65"/>
      <c r="AW69" s="66"/>
      <c r="AX69" s="67"/>
      <c r="AY69" s="62"/>
      <c r="AZ69" s="66"/>
      <c r="BA69" s="66"/>
      <c r="BB69" s="66"/>
      <c r="BC69" s="27"/>
      <c r="BD69" s="62"/>
      <c r="BE69" s="66"/>
      <c r="BF69" s="66"/>
      <c r="BG69" s="67"/>
      <c r="BH69" s="62"/>
      <c r="BI69" s="66"/>
      <c r="BJ69" s="68"/>
      <c r="BK69" s="66"/>
      <c r="BL69" s="66"/>
      <c r="BM69" s="62"/>
      <c r="BN69" s="69"/>
      <c r="BO69" s="62"/>
      <c r="BP69" s="32"/>
    </row>
    <row r="70" spans="2:68" ht="30" x14ac:dyDescent="0.25">
      <c r="B70" s="54" t="s">
        <v>539</v>
      </c>
      <c r="C70" s="54" t="s">
        <v>586</v>
      </c>
      <c r="D70" s="33" t="s">
        <v>72</v>
      </c>
      <c r="E70" s="54" t="s">
        <v>201</v>
      </c>
      <c r="F70" s="76" t="s">
        <v>757</v>
      </c>
      <c r="G70" s="72" t="s">
        <v>758</v>
      </c>
      <c r="H70" s="33" t="s">
        <v>76</v>
      </c>
      <c r="I70" s="477" t="s">
        <v>759</v>
      </c>
      <c r="J70" s="27" t="s">
        <v>78</v>
      </c>
      <c r="K70" s="33" t="s">
        <v>79</v>
      </c>
      <c r="L70" s="33" t="s">
        <v>79</v>
      </c>
      <c r="M70" s="109" t="s">
        <v>78</v>
      </c>
      <c r="N70" s="354" t="s">
        <v>78</v>
      </c>
      <c r="O70" s="62">
        <v>0</v>
      </c>
      <c r="P70" s="62">
        <v>0</v>
      </c>
      <c r="Q70" s="355">
        <v>0</v>
      </c>
      <c r="R70" s="109">
        <v>0</v>
      </c>
      <c r="S70" s="33" t="s">
        <v>90</v>
      </c>
      <c r="T70" s="33"/>
      <c r="U70" s="33"/>
      <c r="V70" s="33"/>
      <c r="W70" s="33" t="s">
        <v>78</v>
      </c>
      <c r="X70" s="33" t="s">
        <v>78</v>
      </c>
      <c r="Y70" s="4"/>
      <c r="Z70" s="33"/>
      <c r="AA70" s="32"/>
      <c r="AB70" s="63">
        <v>0</v>
      </c>
      <c r="AC70" s="28"/>
      <c r="AD70" s="4"/>
      <c r="AE70" s="63">
        <v>0</v>
      </c>
      <c r="AF70" s="7"/>
      <c r="AG70" s="7"/>
      <c r="AH70" s="62">
        <f t="shared" si="0"/>
        <v>0</v>
      </c>
      <c r="AI70" s="27"/>
      <c r="AJ70" s="27"/>
      <c r="AK70" s="27"/>
      <c r="AL70" s="62"/>
      <c r="AM70" s="27"/>
      <c r="AN70" s="27"/>
      <c r="AO70" s="27"/>
      <c r="AP70" s="62"/>
      <c r="AQ70" s="4"/>
      <c r="AR70" s="4"/>
      <c r="AS70" s="62"/>
      <c r="AT70" s="64"/>
      <c r="AU70" s="62"/>
      <c r="AV70" s="65"/>
      <c r="AW70" s="66"/>
      <c r="AX70" s="67"/>
      <c r="AY70" s="62"/>
      <c r="AZ70" s="66"/>
      <c r="BA70" s="66"/>
      <c r="BB70" s="66"/>
      <c r="BC70" s="27"/>
      <c r="BD70" s="62"/>
      <c r="BE70" s="66"/>
      <c r="BF70" s="66"/>
      <c r="BG70" s="67"/>
      <c r="BH70" s="62"/>
      <c r="BI70" s="66"/>
      <c r="BJ70" s="68"/>
      <c r="BK70" s="66"/>
      <c r="BL70" s="66"/>
      <c r="BM70" s="62"/>
      <c r="BN70" s="69"/>
      <c r="BO70" s="62"/>
      <c r="BP70" s="32"/>
    </row>
    <row r="71" spans="2:68" ht="30" x14ac:dyDescent="0.25">
      <c r="B71" s="54" t="s">
        <v>539</v>
      </c>
      <c r="C71" s="54" t="s">
        <v>540</v>
      </c>
      <c r="D71" s="33" t="s">
        <v>72</v>
      </c>
      <c r="E71" s="54" t="s">
        <v>201</v>
      </c>
      <c r="F71" s="76" t="s">
        <v>760</v>
      </c>
      <c r="G71" s="72" t="s">
        <v>761</v>
      </c>
      <c r="H71" s="33" t="s">
        <v>76</v>
      </c>
      <c r="I71" s="477" t="s">
        <v>762</v>
      </c>
      <c r="J71" s="27" t="s">
        <v>78</v>
      </c>
      <c r="K71" s="33" t="s">
        <v>79</v>
      </c>
      <c r="L71" s="33" t="s">
        <v>79</v>
      </c>
      <c r="M71" s="109" t="s">
        <v>78</v>
      </c>
      <c r="N71" s="354" t="s">
        <v>78</v>
      </c>
      <c r="O71" s="62">
        <v>0</v>
      </c>
      <c r="P71" s="62">
        <v>0</v>
      </c>
      <c r="Q71" s="355">
        <v>0</v>
      </c>
      <c r="R71" s="109">
        <v>0</v>
      </c>
      <c r="S71" s="33" t="s">
        <v>90</v>
      </c>
      <c r="T71" s="33"/>
      <c r="U71" s="33"/>
      <c r="V71" s="33"/>
      <c r="W71" s="33" t="s">
        <v>78</v>
      </c>
      <c r="X71" s="33" t="s">
        <v>78</v>
      </c>
      <c r="Y71" s="4"/>
      <c r="Z71" s="33"/>
      <c r="AA71" s="32"/>
      <c r="AB71" s="63">
        <v>0</v>
      </c>
      <c r="AC71" s="28"/>
      <c r="AD71" s="4"/>
      <c r="AE71" s="63">
        <v>0</v>
      </c>
      <c r="AF71" s="7"/>
      <c r="AG71" s="7"/>
      <c r="AH71" s="62">
        <f t="shared" ref="AH71:AH99" si="1">+AB71+AE71</f>
        <v>0</v>
      </c>
      <c r="AI71" s="27"/>
      <c r="AJ71" s="27"/>
      <c r="AK71" s="27"/>
      <c r="AL71" s="62"/>
      <c r="AM71" s="27"/>
      <c r="AN71" s="27"/>
      <c r="AO71" s="27"/>
      <c r="AP71" s="62"/>
      <c r="AQ71" s="4"/>
      <c r="AR71" s="4"/>
      <c r="AS71" s="62"/>
      <c r="AT71" s="64"/>
      <c r="AU71" s="62"/>
      <c r="AV71" s="65"/>
      <c r="AW71" s="66"/>
      <c r="AX71" s="67"/>
      <c r="AY71" s="62"/>
      <c r="AZ71" s="66"/>
      <c r="BA71" s="66"/>
      <c r="BB71" s="66"/>
      <c r="BC71" s="27"/>
      <c r="BD71" s="62"/>
      <c r="BE71" s="66"/>
      <c r="BF71" s="66"/>
      <c r="BG71" s="67"/>
      <c r="BH71" s="62"/>
      <c r="BI71" s="66"/>
      <c r="BJ71" s="68"/>
      <c r="BK71" s="66"/>
      <c r="BL71" s="66"/>
      <c r="BM71" s="62"/>
      <c r="BN71" s="69"/>
      <c r="BO71" s="62"/>
      <c r="BP71" s="32"/>
    </row>
    <row r="72" spans="2:68" ht="45" x14ac:dyDescent="0.25">
      <c r="B72" s="54" t="s">
        <v>539</v>
      </c>
      <c r="C72" s="54" t="s">
        <v>561</v>
      </c>
      <c r="D72" s="33" t="s">
        <v>72</v>
      </c>
      <c r="E72" s="54" t="s">
        <v>201</v>
      </c>
      <c r="F72" s="76" t="s">
        <v>763</v>
      </c>
      <c r="G72" s="72" t="s">
        <v>764</v>
      </c>
      <c r="H72" s="33" t="s">
        <v>76</v>
      </c>
      <c r="I72" s="477" t="s">
        <v>765</v>
      </c>
      <c r="J72" s="27" t="s">
        <v>78</v>
      </c>
      <c r="K72" s="33" t="s">
        <v>79</v>
      </c>
      <c r="L72" s="33" t="s">
        <v>79</v>
      </c>
      <c r="M72" s="109" t="s">
        <v>78</v>
      </c>
      <c r="N72" s="354" t="s">
        <v>78</v>
      </c>
      <c r="O72" s="62">
        <v>0</v>
      </c>
      <c r="P72" s="62">
        <v>0</v>
      </c>
      <c r="Q72" s="355">
        <v>0</v>
      </c>
      <c r="R72" s="109">
        <v>0</v>
      </c>
      <c r="S72" s="33" t="s">
        <v>90</v>
      </c>
      <c r="T72" s="33"/>
      <c r="U72" s="33"/>
      <c r="V72" s="33"/>
      <c r="W72" s="33" t="s">
        <v>78</v>
      </c>
      <c r="X72" s="33" t="s">
        <v>78</v>
      </c>
      <c r="Y72" s="4"/>
      <c r="Z72" s="33"/>
      <c r="AA72" s="32"/>
      <c r="AB72" s="63">
        <v>0</v>
      </c>
      <c r="AC72" s="28"/>
      <c r="AD72" s="4"/>
      <c r="AE72" s="63">
        <v>0</v>
      </c>
      <c r="AF72" s="7"/>
      <c r="AG72" s="7"/>
      <c r="AH72" s="62">
        <f t="shared" si="1"/>
        <v>0</v>
      </c>
      <c r="AI72" s="27"/>
      <c r="AJ72" s="27"/>
      <c r="AK72" s="27"/>
      <c r="AL72" s="62"/>
      <c r="AM72" s="27"/>
      <c r="AN72" s="27"/>
      <c r="AO72" s="27"/>
      <c r="AP72" s="62"/>
      <c r="AQ72" s="4"/>
      <c r="AR72" s="4"/>
      <c r="AS72" s="62"/>
      <c r="AT72" s="64"/>
      <c r="AU72" s="62"/>
      <c r="AV72" s="65"/>
      <c r="AW72" s="66"/>
      <c r="AX72" s="67"/>
      <c r="AY72" s="62"/>
      <c r="AZ72" s="66"/>
      <c r="BA72" s="66"/>
      <c r="BB72" s="66"/>
      <c r="BC72" s="27"/>
      <c r="BD72" s="62"/>
      <c r="BE72" s="66"/>
      <c r="BF72" s="66"/>
      <c r="BG72" s="67"/>
      <c r="BH72" s="62"/>
      <c r="BI72" s="66"/>
      <c r="BJ72" s="68"/>
      <c r="BK72" s="66"/>
      <c r="BL72" s="66"/>
      <c r="BM72" s="62"/>
      <c r="BN72" s="69"/>
      <c r="BO72" s="62"/>
      <c r="BP72" s="32"/>
    </row>
    <row r="73" spans="2:68" ht="30" x14ac:dyDescent="0.25">
      <c r="B73" s="54" t="s">
        <v>539</v>
      </c>
      <c r="C73" s="54" t="s">
        <v>561</v>
      </c>
      <c r="D73" s="33" t="s">
        <v>72</v>
      </c>
      <c r="E73" s="54" t="s">
        <v>201</v>
      </c>
      <c r="F73" s="76" t="s">
        <v>766</v>
      </c>
      <c r="G73" s="72" t="s">
        <v>767</v>
      </c>
      <c r="H73" s="33" t="s">
        <v>76</v>
      </c>
      <c r="I73" s="477" t="s">
        <v>768</v>
      </c>
      <c r="J73" s="27" t="s">
        <v>78</v>
      </c>
      <c r="K73" s="33" t="s">
        <v>79</v>
      </c>
      <c r="L73" s="33" t="s">
        <v>79</v>
      </c>
      <c r="M73" s="109" t="s">
        <v>78</v>
      </c>
      <c r="N73" s="354" t="s">
        <v>78</v>
      </c>
      <c r="O73" s="62">
        <v>0</v>
      </c>
      <c r="P73" s="62">
        <v>0</v>
      </c>
      <c r="Q73" s="355">
        <v>0</v>
      </c>
      <c r="R73" s="109">
        <v>0</v>
      </c>
      <c r="S73" s="33" t="s">
        <v>90</v>
      </c>
      <c r="T73" s="33"/>
      <c r="U73" s="33"/>
      <c r="V73" s="33"/>
      <c r="W73" s="33" t="s">
        <v>78</v>
      </c>
      <c r="X73" s="33" t="s">
        <v>78</v>
      </c>
      <c r="Y73" s="4"/>
      <c r="Z73" s="33"/>
      <c r="AA73" s="32"/>
      <c r="AB73" s="63">
        <v>0</v>
      </c>
      <c r="AC73" s="28"/>
      <c r="AD73" s="4"/>
      <c r="AE73" s="63">
        <v>0</v>
      </c>
      <c r="AF73" s="7"/>
      <c r="AG73" s="7"/>
      <c r="AH73" s="62">
        <f t="shared" si="1"/>
        <v>0</v>
      </c>
      <c r="AI73" s="27"/>
      <c r="AJ73" s="27"/>
      <c r="AK73" s="27"/>
      <c r="AL73" s="62"/>
      <c r="AM73" s="27"/>
      <c r="AN73" s="27"/>
      <c r="AO73" s="27"/>
      <c r="AP73" s="62"/>
      <c r="AQ73" s="4"/>
      <c r="AR73" s="4"/>
      <c r="AS73" s="62"/>
      <c r="AT73" s="64"/>
      <c r="AU73" s="62"/>
      <c r="AV73" s="65"/>
      <c r="AW73" s="66"/>
      <c r="AX73" s="67"/>
      <c r="AY73" s="62"/>
      <c r="AZ73" s="66"/>
      <c r="BA73" s="66"/>
      <c r="BB73" s="66"/>
      <c r="BC73" s="27"/>
      <c r="BD73" s="62"/>
      <c r="BE73" s="66"/>
      <c r="BF73" s="66"/>
      <c r="BG73" s="67"/>
      <c r="BH73" s="62"/>
      <c r="BI73" s="66"/>
      <c r="BJ73" s="68"/>
      <c r="BK73" s="66"/>
      <c r="BL73" s="66"/>
      <c r="BM73" s="62"/>
      <c r="BN73" s="69"/>
      <c r="BO73" s="62"/>
      <c r="BP73" s="32"/>
    </row>
    <row r="74" spans="2:68" ht="60" x14ac:dyDescent="0.25">
      <c r="B74" s="54" t="s">
        <v>539</v>
      </c>
      <c r="C74" s="54" t="s">
        <v>647</v>
      </c>
      <c r="D74" s="33" t="s">
        <v>581</v>
      </c>
      <c r="E74" s="54" t="s">
        <v>769</v>
      </c>
      <c r="F74" s="72" t="s">
        <v>770</v>
      </c>
      <c r="G74" s="72" t="s">
        <v>771</v>
      </c>
      <c r="H74" s="33" t="s">
        <v>114</v>
      </c>
      <c r="I74" s="477" t="s">
        <v>772</v>
      </c>
      <c r="J74" s="27" t="s">
        <v>78</v>
      </c>
      <c r="K74" s="33" t="s">
        <v>79</v>
      </c>
      <c r="L74" s="33" t="s">
        <v>79</v>
      </c>
      <c r="M74" s="109" t="s">
        <v>78</v>
      </c>
      <c r="N74" s="354" t="s">
        <v>78</v>
      </c>
      <c r="O74" s="62">
        <v>0</v>
      </c>
      <c r="P74" s="62">
        <v>0</v>
      </c>
      <c r="Q74" s="355">
        <v>0</v>
      </c>
      <c r="R74" s="109">
        <v>0</v>
      </c>
      <c r="S74" s="33" t="s">
        <v>90</v>
      </c>
      <c r="T74" s="33"/>
      <c r="U74" s="33"/>
      <c r="V74" s="33"/>
      <c r="W74" s="33" t="s">
        <v>78</v>
      </c>
      <c r="X74" s="33" t="s">
        <v>78</v>
      </c>
      <c r="Y74" s="4"/>
      <c r="Z74" s="33"/>
      <c r="AA74" s="32"/>
      <c r="AB74" s="63">
        <v>0</v>
      </c>
      <c r="AC74" s="28"/>
      <c r="AD74" s="4"/>
      <c r="AE74" s="63">
        <v>0</v>
      </c>
      <c r="AF74" s="7"/>
      <c r="AG74" s="7"/>
      <c r="AH74" s="62">
        <f t="shared" si="1"/>
        <v>0</v>
      </c>
      <c r="AI74" s="27"/>
      <c r="AJ74" s="27"/>
      <c r="AK74" s="27"/>
      <c r="AL74" s="62"/>
      <c r="AM74" s="27"/>
      <c r="AN74" s="27"/>
      <c r="AO74" s="27"/>
      <c r="AP74" s="62"/>
      <c r="AQ74" s="4"/>
      <c r="AR74" s="4"/>
      <c r="AS74" s="62"/>
      <c r="AT74" s="64"/>
      <c r="AU74" s="62"/>
      <c r="AV74" s="65"/>
      <c r="AW74" s="66"/>
      <c r="AX74" s="67"/>
      <c r="AY74" s="62"/>
      <c r="AZ74" s="66"/>
      <c r="BA74" s="66"/>
      <c r="BB74" s="66"/>
      <c r="BC74" s="27"/>
      <c r="BD74" s="62"/>
      <c r="BE74" s="66"/>
      <c r="BF74" s="66"/>
      <c r="BG74" s="67"/>
      <c r="BH74" s="62"/>
      <c r="BI74" s="66"/>
      <c r="BJ74" s="68"/>
      <c r="BK74" s="66"/>
      <c r="BL74" s="66"/>
      <c r="BM74" s="62"/>
      <c r="BN74" s="69"/>
      <c r="BO74" s="62"/>
      <c r="BP74" s="32" t="s">
        <v>616</v>
      </c>
    </row>
    <row r="75" spans="2:68" ht="45" x14ac:dyDescent="0.25">
      <c r="B75" s="54" t="s">
        <v>539</v>
      </c>
      <c r="C75" s="54" t="s">
        <v>540</v>
      </c>
      <c r="D75" s="33" t="s">
        <v>72</v>
      </c>
      <c r="E75" s="54" t="s">
        <v>201</v>
      </c>
      <c r="F75" s="76" t="s">
        <v>773</v>
      </c>
      <c r="G75" s="72" t="s">
        <v>774</v>
      </c>
      <c r="H75" s="33" t="s">
        <v>76</v>
      </c>
      <c r="I75" s="477" t="s">
        <v>775</v>
      </c>
      <c r="J75" s="27" t="s">
        <v>78</v>
      </c>
      <c r="K75" s="33" t="s">
        <v>79</v>
      </c>
      <c r="L75" s="33" t="s">
        <v>79</v>
      </c>
      <c r="M75" s="109" t="s">
        <v>78</v>
      </c>
      <c r="N75" s="354" t="s">
        <v>78</v>
      </c>
      <c r="O75" s="62">
        <v>0</v>
      </c>
      <c r="P75" s="62">
        <v>0</v>
      </c>
      <c r="Q75" s="355">
        <v>0</v>
      </c>
      <c r="R75" s="109">
        <v>0</v>
      </c>
      <c r="S75" s="33" t="s">
        <v>90</v>
      </c>
      <c r="T75" s="33"/>
      <c r="U75" s="33"/>
      <c r="V75" s="33"/>
      <c r="W75" s="33" t="s">
        <v>78</v>
      </c>
      <c r="X75" s="33" t="s">
        <v>78</v>
      </c>
      <c r="Y75" s="4"/>
      <c r="Z75" s="33"/>
      <c r="AA75" s="32"/>
      <c r="AB75" s="63">
        <v>0</v>
      </c>
      <c r="AC75" s="28"/>
      <c r="AD75" s="4"/>
      <c r="AE75" s="63">
        <v>0</v>
      </c>
      <c r="AF75" s="7"/>
      <c r="AG75" s="7"/>
      <c r="AH75" s="62">
        <f t="shared" si="1"/>
        <v>0</v>
      </c>
      <c r="AI75" s="27"/>
      <c r="AJ75" s="27"/>
      <c r="AK75" s="27"/>
      <c r="AL75" s="62"/>
      <c r="AM75" s="27"/>
      <c r="AN75" s="27"/>
      <c r="AO75" s="27"/>
      <c r="AP75" s="62"/>
      <c r="AQ75" s="4"/>
      <c r="AR75" s="4"/>
      <c r="AS75" s="62"/>
      <c r="AT75" s="64"/>
      <c r="AU75" s="62"/>
      <c r="AV75" s="65"/>
      <c r="AW75" s="66"/>
      <c r="AX75" s="67"/>
      <c r="AY75" s="62"/>
      <c r="AZ75" s="66"/>
      <c r="BA75" s="66"/>
      <c r="BB75" s="66"/>
      <c r="BC75" s="27"/>
      <c r="BD75" s="62"/>
      <c r="BE75" s="66"/>
      <c r="BF75" s="66"/>
      <c r="BG75" s="67"/>
      <c r="BH75" s="62"/>
      <c r="BI75" s="66"/>
      <c r="BJ75" s="68"/>
      <c r="BK75" s="66"/>
      <c r="BL75" s="66"/>
      <c r="BM75" s="62"/>
      <c r="BN75" s="69"/>
      <c r="BO75" s="62"/>
      <c r="BP75" s="32"/>
    </row>
    <row r="76" spans="2:68" ht="30" x14ac:dyDescent="0.25">
      <c r="B76" s="81" t="s">
        <v>539</v>
      </c>
      <c r="C76" s="81" t="s">
        <v>580</v>
      </c>
      <c r="D76" s="33" t="s">
        <v>85</v>
      </c>
      <c r="E76" s="54" t="s">
        <v>93</v>
      </c>
      <c r="F76" s="80" t="s">
        <v>776</v>
      </c>
      <c r="G76" s="45" t="s">
        <v>777</v>
      </c>
      <c r="H76" s="33" t="s">
        <v>96</v>
      </c>
      <c r="I76" s="477"/>
      <c r="J76" s="33" t="s">
        <v>133</v>
      </c>
      <c r="K76" s="33" t="s">
        <v>90</v>
      </c>
      <c r="L76" s="33" t="s">
        <v>79</v>
      </c>
      <c r="M76" s="109" t="s">
        <v>96</v>
      </c>
      <c r="N76" s="402" t="s">
        <v>424</v>
      </c>
      <c r="O76" s="62">
        <v>20500000</v>
      </c>
      <c r="P76" s="62">
        <v>525928388</v>
      </c>
      <c r="Q76" s="355">
        <v>750</v>
      </c>
      <c r="R76" s="109">
        <f>+O76/Q76</f>
        <v>27333.333333333332</v>
      </c>
      <c r="S76" s="33" t="s">
        <v>90</v>
      </c>
      <c r="T76" s="33" t="s">
        <v>97</v>
      </c>
      <c r="U76" s="33" t="s">
        <v>98</v>
      </c>
      <c r="V76" s="33" t="s">
        <v>98</v>
      </c>
      <c r="W76" s="33" t="s">
        <v>78</v>
      </c>
      <c r="X76" s="33" t="s">
        <v>79</v>
      </c>
      <c r="Y76" s="4">
        <v>45473</v>
      </c>
      <c r="Z76" s="33" t="s">
        <v>99</v>
      </c>
      <c r="AA76" s="458" t="s">
        <v>78</v>
      </c>
      <c r="AB76" s="63">
        <v>0</v>
      </c>
      <c r="AC76" s="193"/>
      <c r="AD76" s="193"/>
      <c r="AE76" s="7">
        <v>0</v>
      </c>
      <c r="AF76" s="7"/>
      <c r="AG76" s="7"/>
      <c r="AH76" s="62">
        <f t="shared" si="1"/>
        <v>0</v>
      </c>
      <c r="AI76" s="27"/>
      <c r="AJ76" s="27"/>
      <c r="AK76" s="27"/>
      <c r="AL76" s="62"/>
      <c r="AM76" s="27"/>
      <c r="AN76" s="27"/>
      <c r="AO76" s="27"/>
      <c r="AP76" s="62"/>
      <c r="AQ76" s="4"/>
      <c r="AR76" s="4"/>
      <c r="AS76" s="62"/>
      <c r="AT76" s="64"/>
      <c r="AU76" s="62"/>
      <c r="AV76" s="65"/>
      <c r="AW76" s="66"/>
      <c r="AX76" s="67"/>
      <c r="AY76" s="62"/>
      <c r="AZ76" s="66"/>
      <c r="BA76" s="66"/>
      <c r="BB76" s="66"/>
      <c r="BC76" s="27"/>
      <c r="BD76" s="62"/>
      <c r="BE76" s="66"/>
      <c r="BF76" s="66"/>
      <c r="BG76" s="67"/>
      <c r="BH76" s="62"/>
      <c r="BI76" s="66"/>
      <c r="BJ76" s="68"/>
      <c r="BK76" s="66"/>
      <c r="BL76" s="66"/>
      <c r="BM76" s="62"/>
      <c r="BN76" s="69"/>
      <c r="BO76" s="62"/>
      <c r="BP76" s="32" t="s">
        <v>585</v>
      </c>
    </row>
    <row r="77" spans="2:68" s="1" customFormat="1" ht="150" x14ac:dyDescent="0.25">
      <c r="B77" s="81" t="s">
        <v>539</v>
      </c>
      <c r="C77" s="81" t="s">
        <v>778</v>
      </c>
      <c r="D77" s="33" t="s">
        <v>85</v>
      </c>
      <c r="E77" s="54" t="s">
        <v>93</v>
      </c>
      <c r="F77" s="80" t="s">
        <v>779</v>
      </c>
      <c r="G77" s="5" t="s">
        <v>780</v>
      </c>
      <c r="H77" s="33" t="s">
        <v>96</v>
      </c>
      <c r="I77" s="477"/>
      <c r="J77" s="33" t="s">
        <v>133</v>
      </c>
      <c r="K77" s="33" t="s">
        <v>90</v>
      </c>
      <c r="L77" s="33" t="s">
        <v>79</v>
      </c>
      <c r="M77" s="109" t="s">
        <v>96</v>
      </c>
      <c r="N77" s="402" t="s">
        <v>424</v>
      </c>
      <c r="O77" s="62">
        <v>29500000</v>
      </c>
      <c r="P77" s="62">
        <v>473335549</v>
      </c>
      <c r="Q77" s="355">
        <v>675</v>
      </c>
      <c r="R77" s="109">
        <f>+O77/Q77</f>
        <v>43703.703703703701</v>
      </c>
      <c r="S77" s="33" t="s">
        <v>90</v>
      </c>
      <c r="T77" s="33" t="s">
        <v>91</v>
      </c>
      <c r="U77" s="33" t="s">
        <v>98</v>
      </c>
      <c r="V77" s="33" t="s">
        <v>98</v>
      </c>
      <c r="W77" s="33" t="s">
        <v>78</v>
      </c>
      <c r="X77" s="33" t="s">
        <v>79</v>
      </c>
      <c r="Y77" s="4">
        <v>45473</v>
      </c>
      <c r="Z77" s="33" t="s">
        <v>99</v>
      </c>
      <c r="AA77" s="458" t="s">
        <v>78</v>
      </c>
      <c r="AB77" s="63">
        <v>0</v>
      </c>
      <c r="AC77" s="193"/>
      <c r="AD77" s="193"/>
      <c r="AE77" s="7">
        <v>0</v>
      </c>
      <c r="AF77" s="7"/>
      <c r="AG77" s="7"/>
      <c r="AH77" s="62">
        <f t="shared" si="1"/>
        <v>0</v>
      </c>
      <c r="AI77" s="27"/>
      <c r="AJ77" s="27"/>
      <c r="AK77" s="27"/>
      <c r="AL77" s="62"/>
      <c r="AM77" s="27"/>
      <c r="AN77" s="27"/>
      <c r="AO77" s="27"/>
      <c r="AP77" s="62"/>
      <c r="AQ77" s="4"/>
      <c r="AR77" s="4"/>
      <c r="AS77" s="62"/>
      <c r="AT77" s="64"/>
      <c r="AU77" s="62"/>
      <c r="AV77" s="65"/>
      <c r="AW77" s="66"/>
      <c r="AX77" s="67"/>
      <c r="AY77" s="62"/>
      <c r="AZ77" s="66"/>
      <c r="BA77" s="66"/>
      <c r="BB77" s="66"/>
      <c r="BC77" s="27"/>
      <c r="BD77" s="62"/>
      <c r="BE77" s="66"/>
      <c r="BF77" s="66"/>
      <c r="BG77" s="67"/>
      <c r="BH77" s="62"/>
      <c r="BI77" s="66"/>
      <c r="BJ77" s="68"/>
      <c r="BK77" s="66"/>
      <c r="BL77" s="66"/>
      <c r="BM77" s="62"/>
      <c r="BN77" s="69"/>
      <c r="BO77" s="62"/>
      <c r="BP77" s="32" t="s">
        <v>781</v>
      </c>
    </row>
    <row r="78" spans="2:68" ht="60" x14ac:dyDescent="0.25">
      <c r="B78" s="81" t="s">
        <v>539</v>
      </c>
      <c r="C78" s="81" t="s">
        <v>782</v>
      </c>
      <c r="D78" s="33" t="s">
        <v>85</v>
      </c>
      <c r="E78" s="54" t="s">
        <v>93</v>
      </c>
      <c r="F78" s="80" t="s">
        <v>783</v>
      </c>
      <c r="G78" s="45" t="s">
        <v>784</v>
      </c>
      <c r="H78" s="33" t="s">
        <v>96</v>
      </c>
      <c r="I78" s="477"/>
      <c r="J78" s="33" t="s">
        <v>183</v>
      </c>
      <c r="K78" s="33" t="s">
        <v>90</v>
      </c>
      <c r="L78" s="33" t="s">
        <v>90</v>
      </c>
      <c r="M78" s="362" t="s">
        <v>785</v>
      </c>
      <c r="N78" s="354" t="s">
        <v>140</v>
      </c>
      <c r="O78" s="62">
        <v>0</v>
      </c>
      <c r="P78" s="62">
        <v>0</v>
      </c>
      <c r="Q78" s="355">
        <v>0</v>
      </c>
      <c r="R78" s="109">
        <v>0</v>
      </c>
      <c r="S78" s="33" t="s">
        <v>90</v>
      </c>
      <c r="T78" s="33" t="s">
        <v>97</v>
      </c>
      <c r="U78" s="33" t="s">
        <v>98</v>
      </c>
      <c r="V78" s="33" t="s">
        <v>98</v>
      </c>
      <c r="W78" s="33" t="s">
        <v>78</v>
      </c>
      <c r="X78" s="33" t="s">
        <v>79</v>
      </c>
      <c r="Y78" s="4">
        <v>45473</v>
      </c>
      <c r="Z78" s="33" t="s">
        <v>99</v>
      </c>
      <c r="AA78" s="458" t="s">
        <v>78</v>
      </c>
      <c r="AB78" s="63">
        <v>0</v>
      </c>
      <c r="AC78" s="193"/>
      <c r="AD78" s="193"/>
      <c r="AE78" s="7">
        <v>0</v>
      </c>
      <c r="AF78" s="7"/>
      <c r="AG78" s="7"/>
      <c r="AH78" s="62">
        <f t="shared" si="1"/>
        <v>0</v>
      </c>
      <c r="AI78" s="27"/>
      <c r="AJ78" s="27"/>
      <c r="AK78" s="27"/>
      <c r="AL78" s="62"/>
      <c r="AM78" s="27"/>
      <c r="AN78" s="27"/>
      <c r="AO78" s="27"/>
      <c r="AP78" s="62"/>
      <c r="AQ78" s="4"/>
      <c r="AR78" s="4"/>
      <c r="AS78" s="62"/>
      <c r="AT78" s="64"/>
      <c r="AU78" s="62"/>
      <c r="AV78" s="65"/>
      <c r="AW78" s="66"/>
      <c r="AX78" s="67"/>
      <c r="AY78" s="62"/>
      <c r="AZ78" s="66"/>
      <c r="BA78" s="66"/>
      <c r="BB78" s="66"/>
      <c r="BC78" s="27"/>
      <c r="BD78" s="62"/>
      <c r="BE78" s="66"/>
      <c r="BF78" s="66"/>
      <c r="BG78" s="67"/>
      <c r="BH78" s="62"/>
      <c r="BI78" s="66"/>
      <c r="BJ78" s="68"/>
      <c r="BK78" s="66"/>
      <c r="BL78" s="66"/>
      <c r="BM78" s="62"/>
      <c r="BN78" s="69"/>
      <c r="BO78" s="62"/>
      <c r="BP78" s="32" t="s">
        <v>786</v>
      </c>
    </row>
    <row r="79" spans="2:68" ht="30" x14ac:dyDescent="0.25">
      <c r="B79" s="81" t="s">
        <v>539</v>
      </c>
      <c r="C79" s="81" t="s">
        <v>735</v>
      </c>
      <c r="D79" s="33" t="s">
        <v>85</v>
      </c>
      <c r="E79" s="54" t="s">
        <v>93</v>
      </c>
      <c r="F79" s="80" t="s">
        <v>787</v>
      </c>
      <c r="G79" s="45" t="s">
        <v>788</v>
      </c>
      <c r="H79" s="33" t="s">
        <v>96</v>
      </c>
      <c r="I79" s="477"/>
      <c r="J79" s="27" t="s">
        <v>78</v>
      </c>
      <c r="K79" s="33" t="s">
        <v>79</v>
      </c>
      <c r="L79" s="33" t="s">
        <v>79</v>
      </c>
      <c r="M79" s="109" t="s">
        <v>78</v>
      </c>
      <c r="N79" s="354" t="s">
        <v>78</v>
      </c>
      <c r="O79" s="62">
        <v>0</v>
      </c>
      <c r="P79" s="62">
        <v>0</v>
      </c>
      <c r="Q79" s="355">
        <v>0</v>
      </c>
      <c r="R79" s="109">
        <v>0</v>
      </c>
      <c r="S79" s="33" t="s">
        <v>90</v>
      </c>
      <c r="T79" s="33" t="s">
        <v>91</v>
      </c>
      <c r="U79" s="33" t="s">
        <v>98</v>
      </c>
      <c r="V79" s="33" t="s">
        <v>98</v>
      </c>
      <c r="W79" s="33" t="s">
        <v>78</v>
      </c>
      <c r="X79" s="33" t="s">
        <v>79</v>
      </c>
      <c r="Y79" s="4">
        <v>45473</v>
      </c>
      <c r="Z79" s="33" t="s">
        <v>99</v>
      </c>
      <c r="AA79" s="458" t="s">
        <v>78</v>
      </c>
      <c r="AB79" s="522">
        <v>0</v>
      </c>
      <c r="AC79" s="530">
        <v>49</v>
      </c>
      <c r="AD79" s="518">
        <v>45295</v>
      </c>
      <c r="AE79" s="519">
        <v>0</v>
      </c>
      <c r="AF79" s="519"/>
      <c r="AG79" s="519"/>
      <c r="AH79" s="62">
        <f t="shared" si="1"/>
        <v>0</v>
      </c>
      <c r="AI79" s="27"/>
      <c r="AJ79" s="27"/>
      <c r="AK79" s="27"/>
      <c r="AL79" s="62"/>
      <c r="AM79" s="27"/>
      <c r="AN79" s="27"/>
      <c r="AO79" s="27"/>
      <c r="AP79" s="62"/>
      <c r="AQ79" s="4"/>
      <c r="AR79" s="4"/>
      <c r="AS79" s="62"/>
      <c r="AT79" s="64"/>
      <c r="AU79" s="62"/>
      <c r="AV79" s="65"/>
      <c r="AW79" s="66"/>
      <c r="AX79" s="67"/>
      <c r="AY79" s="62"/>
      <c r="AZ79" s="66"/>
      <c r="BA79" s="66"/>
      <c r="BB79" s="66"/>
      <c r="BC79" s="27"/>
      <c r="BD79" s="62"/>
      <c r="BE79" s="66"/>
      <c r="BF79" s="66"/>
      <c r="BG79" s="67"/>
      <c r="BH79" s="62"/>
      <c r="BI79" s="66"/>
      <c r="BJ79" s="68"/>
      <c r="BK79" s="66"/>
      <c r="BL79" s="66"/>
      <c r="BM79" s="62"/>
      <c r="BN79" s="69"/>
      <c r="BO79" s="62"/>
      <c r="BP79" s="32"/>
    </row>
    <row r="80" spans="2:68" ht="30" x14ac:dyDescent="0.25">
      <c r="B80" s="81" t="s">
        <v>539</v>
      </c>
      <c r="C80" s="81" t="s">
        <v>735</v>
      </c>
      <c r="D80" s="33" t="s">
        <v>85</v>
      </c>
      <c r="E80" s="54" t="s">
        <v>93</v>
      </c>
      <c r="F80" s="80" t="s">
        <v>787</v>
      </c>
      <c r="G80" s="45" t="s">
        <v>789</v>
      </c>
      <c r="H80" s="33" t="s">
        <v>76</v>
      </c>
      <c r="I80" s="477"/>
      <c r="J80" s="27" t="s">
        <v>78</v>
      </c>
      <c r="K80" s="33" t="s">
        <v>79</v>
      </c>
      <c r="L80" s="33" t="s">
        <v>79</v>
      </c>
      <c r="M80" s="109" t="s">
        <v>78</v>
      </c>
      <c r="N80" s="354" t="s">
        <v>78</v>
      </c>
      <c r="O80" s="62">
        <v>0</v>
      </c>
      <c r="P80" s="62">
        <v>0</v>
      </c>
      <c r="Q80" s="355">
        <v>0</v>
      </c>
      <c r="R80" s="109">
        <v>0</v>
      </c>
      <c r="S80" s="33" t="s">
        <v>79</v>
      </c>
      <c r="T80" s="33" t="s">
        <v>80</v>
      </c>
      <c r="U80" s="33" t="s">
        <v>82</v>
      </c>
      <c r="V80" s="33" t="s">
        <v>81</v>
      </c>
      <c r="W80" s="33" t="s">
        <v>78</v>
      </c>
      <c r="X80" s="33" t="s">
        <v>79</v>
      </c>
      <c r="Y80" s="4">
        <v>45323</v>
      </c>
      <c r="Z80" s="33" t="s">
        <v>83</v>
      </c>
      <c r="AA80" s="458" t="s">
        <v>790</v>
      </c>
      <c r="AB80" s="527">
        <v>1317000000</v>
      </c>
      <c r="AC80" s="437">
        <v>1476</v>
      </c>
      <c r="AD80" s="534">
        <v>45377</v>
      </c>
      <c r="AE80" s="529">
        <v>240000000</v>
      </c>
      <c r="AF80" s="528">
        <v>1476</v>
      </c>
      <c r="AG80" s="533">
        <v>45377</v>
      </c>
      <c r="AH80" s="62">
        <f t="shared" si="1"/>
        <v>1557000000</v>
      </c>
      <c r="AI80" s="27"/>
      <c r="AJ80" s="27"/>
      <c r="AK80" s="27"/>
      <c r="AL80" s="62"/>
      <c r="AM80" s="27"/>
      <c r="AN80" s="27"/>
      <c r="AO80" s="27"/>
      <c r="AP80" s="62"/>
      <c r="AQ80" s="4"/>
      <c r="AR80" s="4"/>
      <c r="AS80" s="62"/>
      <c r="AT80" s="64"/>
      <c r="AU80" s="62"/>
      <c r="AV80" s="65"/>
      <c r="AW80" s="66"/>
      <c r="AX80" s="67"/>
      <c r="AY80" s="62"/>
      <c r="AZ80" s="66"/>
      <c r="BA80" s="66"/>
      <c r="BB80" s="66"/>
      <c r="BC80" s="27"/>
      <c r="BD80" s="62"/>
      <c r="BE80" s="66"/>
      <c r="BF80" s="66"/>
      <c r="BG80" s="67"/>
      <c r="BH80" s="62"/>
      <c r="BI80" s="66"/>
      <c r="BJ80" s="68"/>
      <c r="BK80" s="66"/>
      <c r="BL80" s="66"/>
      <c r="BM80" s="62"/>
      <c r="BN80" s="69"/>
      <c r="BO80" s="62"/>
      <c r="BP80" s="32"/>
    </row>
    <row r="81" spans="2:68" ht="30" x14ac:dyDescent="0.25">
      <c r="B81" s="81" t="s">
        <v>539</v>
      </c>
      <c r="C81" s="81" t="s">
        <v>791</v>
      </c>
      <c r="D81" s="33" t="s">
        <v>85</v>
      </c>
      <c r="E81" s="54" t="s">
        <v>93</v>
      </c>
      <c r="F81" s="80" t="s">
        <v>792</v>
      </c>
      <c r="G81" s="45" t="s">
        <v>793</v>
      </c>
      <c r="H81" s="33" t="s">
        <v>96</v>
      </c>
      <c r="I81" s="477"/>
      <c r="J81" s="27" t="s">
        <v>78</v>
      </c>
      <c r="K81" s="33" t="s">
        <v>79</v>
      </c>
      <c r="L81" s="33" t="s">
        <v>79</v>
      </c>
      <c r="M81" s="109" t="s">
        <v>78</v>
      </c>
      <c r="N81" s="354" t="s">
        <v>78</v>
      </c>
      <c r="O81" s="62">
        <v>0</v>
      </c>
      <c r="P81" s="62">
        <v>0</v>
      </c>
      <c r="Q81" s="355">
        <v>0</v>
      </c>
      <c r="R81" s="109">
        <v>0</v>
      </c>
      <c r="S81" s="33" t="s">
        <v>90</v>
      </c>
      <c r="T81" s="33" t="s">
        <v>91</v>
      </c>
      <c r="U81" s="33" t="s">
        <v>98</v>
      </c>
      <c r="V81" s="33" t="s">
        <v>98</v>
      </c>
      <c r="W81" s="33" t="s">
        <v>78</v>
      </c>
      <c r="X81" s="33" t="s">
        <v>79</v>
      </c>
      <c r="Y81" s="4">
        <v>45473</v>
      </c>
      <c r="Z81" s="33" t="s">
        <v>99</v>
      </c>
      <c r="AA81" s="458" t="s">
        <v>78</v>
      </c>
      <c r="AB81" s="522">
        <v>0</v>
      </c>
      <c r="AC81" s="530">
        <v>49</v>
      </c>
      <c r="AD81" s="518">
        <v>45295</v>
      </c>
      <c r="AE81" s="519">
        <v>0</v>
      </c>
      <c r="AF81" s="519"/>
      <c r="AG81" s="519"/>
      <c r="AH81" s="62">
        <f t="shared" si="1"/>
        <v>0</v>
      </c>
      <c r="AI81" s="27"/>
      <c r="AJ81" s="27"/>
      <c r="AK81" s="27"/>
      <c r="AL81" s="62"/>
      <c r="AM81" s="27"/>
      <c r="AN81" s="27"/>
      <c r="AO81" s="27"/>
      <c r="AP81" s="62"/>
      <c r="AQ81" s="4"/>
      <c r="AR81" s="4"/>
      <c r="AS81" s="62"/>
      <c r="AT81" s="64"/>
      <c r="AU81" s="62"/>
      <c r="AV81" s="65"/>
      <c r="AW81" s="66"/>
      <c r="AX81" s="67"/>
      <c r="AY81" s="62"/>
      <c r="AZ81" s="66"/>
      <c r="BA81" s="66"/>
      <c r="BB81" s="66"/>
      <c r="BC81" s="27"/>
      <c r="BD81" s="62"/>
      <c r="BE81" s="66"/>
      <c r="BF81" s="66"/>
      <c r="BG81" s="67"/>
      <c r="BH81" s="62"/>
      <c r="BI81" s="66"/>
      <c r="BJ81" s="68"/>
      <c r="BK81" s="66"/>
      <c r="BL81" s="66"/>
      <c r="BM81" s="62"/>
      <c r="BN81" s="69"/>
      <c r="BO81" s="62"/>
      <c r="BP81" s="32"/>
    </row>
    <row r="82" spans="2:68" ht="30" x14ac:dyDescent="0.25">
      <c r="B82" s="81" t="s">
        <v>539</v>
      </c>
      <c r="C82" s="81" t="s">
        <v>643</v>
      </c>
      <c r="D82" s="33" t="s">
        <v>85</v>
      </c>
      <c r="E82" s="54" t="s">
        <v>93</v>
      </c>
      <c r="F82" s="80" t="s">
        <v>794</v>
      </c>
      <c r="G82" s="45" t="s">
        <v>795</v>
      </c>
      <c r="H82" s="33" t="s">
        <v>96</v>
      </c>
      <c r="I82" s="477"/>
      <c r="J82" s="27" t="s">
        <v>78</v>
      </c>
      <c r="K82" s="33" t="s">
        <v>79</v>
      </c>
      <c r="L82" s="33" t="s">
        <v>79</v>
      </c>
      <c r="M82" s="109" t="s">
        <v>78</v>
      </c>
      <c r="N82" s="354" t="s">
        <v>78</v>
      </c>
      <c r="O82" s="62">
        <v>0</v>
      </c>
      <c r="P82" s="62">
        <v>0</v>
      </c>
      <c r="Q82" s="355">
        <v>0</v>
      </c>
      <c r="R82" s="109">
        <v>0</v>
      </c>
      <c r="S82" s="33" t="s">
        <v>90</v>
      </c>
      <c r="T82" s="33" t="s">
        <v>91</v>
      </c>
      <c r="U82" s="33" t="s">
        <v>98</v>
      </c>
      <c r="V82" s="33" t="s">
        <v>98</v>
      </c>
      <c r="W82" s="33" t="s">
        <v>78</v>
      </c>
      <c r="X82" s="33" t="s">
        <v>90</v>
      </c>
      <c r="Y82" s="4">
        <v>45473</v>
      </c>
      <c r="Z82" s="33" t="s">
        <v>99</v>
      </c>
      <c r="AA82" s="458" t="s">
        <v>78</v>
      </c>
      <c r="AB82" s="522">
        <v>0</v>
      </c>
      <c r="AC82" s="530">
        <v>49</v>
      </c>
      <c r="AD82" s="518">
        <v>45295</v>
      </c>
      <c r="AE82" s="519">
        <v>0</v>
      </c>
      <c r="AF82" s="519"/>
      <c r="AG82" s="519"/>
      <c r="AH82" s="62">
        <f t="shared" si="1"/>
        <v>0</v>
      </c>
      <c r="AI82" s="27"/>
      <c r="AJ82" s="27"/>
      <c r="AK82" s="27"/>
      <c r="AL82" s="62"/>
      <c r="AM82" s="27"/>
      <c r="AN82" s="27"/>
      <c r="AO82" s="27"/>
      <c r="AP82" s="62"/>
      <c r="AQ82" s="4"/>
      <c r="AR82" s="4"/>
      <c r="AS82" s="62"/>
      <c r="AT82" s="64"/>
      <c r="AU82" s="62"/>
      <c r="AV82" s="65"/>
      <c r="AW82" s="66"/>
      <c r="AX82" s="67"/>
      <c r="AY82" s="62"/>
      <c r="AZ82" s="66"/>
      <c r="BA82" s="66"/>
      <c r="BB82" s="66"/>
      <c r="BC82" s="27"/>
      <c r="BD82" s="62"/>
      <c r="BE82" s="66"/>
      <c r="BF82" s="66"/>
      <c r="BG82" s="67"/>
      <c r="BH82" s="62"/>
      <c r="BI82" s="66"/>
      <c r="BJ82" s="68"/>
      <c r="BK82" s="66"/>
      <c r="BL82" s="66"/>
      <c r="BM82" s="62"/>
      <c r="BN82" s="69"/>
      <c r="BO82" s="62"/>
      <c r="BP82" s="32"/>
    </row>
    <row r="83" spans="2:68" ht="30" x14ac:dyDescent="0.25">
      <c r="B83" s="81" t="s">
        <v>539</v>
      </c>
      <c r="C83" s="81" t="s">
        <v>676</v>
      </c>
      <c r="D83" s="33" t="s">
        <v>85</v>
      </c>
      <c r="E83" s="54" t="s">
        <v>93</v>
      </c>
      <c r="F83" s="80" t="s">
        <v>796</v>
      </c>
      <c r="G83" s="45" t="s">
        <v>797</v>
      </c>
      <c r="H83" s="33" t="s">
        <v>96</v>
      </c>
      <c r="I83" s="477"/>
      <c r="J83" s="33" t="s">
        <v>133</v>
      </c>
      <c r="K83" s="33" t="s">
        <v>90</v>
      </c>
      <c r="L83" s="33" t="s">
        <v>90</v>
      </c>
      <c r="M83" s="109" t="s">
        <v>96</v>
      </c>
      <c r="N83" s="402" t="s">
        <v>140</v>
      </c>
      <c r="O83" s="62">
        <v>41650000</v>
      </c>
      <c r="P83" s="62">
        <v>897584449</v>
      </c>
      <c r="Q83" s="355">
        <v>1280</v>
      </c>
      <c r="R83" s="109">
        <f>+O83/Q83</f>
        <v>32539.0625</v>
      </c>
      <c r="S83" s="33" t="s">
        <v>90</v>
      </c>
      <c r="T83" s="33" t="s">
        <v>97</v>
      </c>
      <c r="U83" s="33" t="s">
        <v>98</v>
      </c>
      <c r="V83" s="33" t="s">
        <v>98</v>
      </c>
      <c r="W83" s="33" t="s">
        <v>78</v>
      </c>
      <c r="X83" s="33" t="s">
        <v>79</v>
      </c>
      <c r="Y83" s="4">
        <v>45473</v>
      </c>
      <c r="Z83" s="33" t="s">
        <v>99</v>
      </c>
      <c r="AA83" s="458" t="s">
        <v>78</v>
      </c>
      <c r="AB83" s="63">
        <v>0</v>
      </c>
      <c r="AC83" s="193"/>
      <c r="AD83" s="193"/>
      <c r="AE83" s="7">
        <v>0</v>
      </c>
      <c r="AF83" s="7"/>
      <c r="AG83" s="7"/>
      <c r="AH83" s="62">
        <f t="shared" si="1"/>
        <v>0</v>
      </c>
      <c r="AI83" s="27"/>
      <c r="AJ83" s="27"/>
      <c r="AK83" s="27"/>
      <c r="AL83" s="62"/>
      <c r="AM83" s="27"/>
      <c r="AN83" s="27"/>
      <c r="AO83" s="27"/>
      <c r="AP83" s="62"/>
      <c r="AQ83" s="4"/>
      <c r="AR83" s="4"/>
      <c r="AS83" s="62"/>
      <c r="AT83" s="64"/>
      <c r="AU83" s="62"/>
      <c r="AV83" s="65"/>
      <c r="AW83" s="66"/>
      <c r="AX83" s="67"/>
      <c r="AY83" s="62"/>
      <c r="AZ83" s="66"/>
      <c r="BA83" s="66"/>
      <c r="BB83" s="66"/>
      <c r="BC83" s="27"/>
      <c r="BD83" s="62"/>
      <c r="BE83" s="66"/>
      <c r="BF83" s="66"/>
      <c r="BG83" s="67"/>
      <c r="BH83" s="62"/>
      <c r="BI83" s="66"/>
      <c r="BJ83" s="68"/>
      <c r="BK83" s="66"/>
      <c r="BL83" s="66"/>
      <c r="BM83" s="62"/>
      <c r="BN83" s="69"/>
      <c r="BO83" s="62"/>
      <c r="BP83" s="32"/>
    </row>
    <row r="84" spans="2:68" ht="30" x14ac:dyDescent="0.25">
      <c r="B84" s="81" t="s">
        <v>539</v>
      </c>
      <c r="C84" s="81" t="s">
        <v>798</v>
      </c>
      <c r="D84" s="33" t="s">
        <v>85</v>
      </c>
      <c r="E84" s="54" t="s">
        <v>93</v>
      </c>
      <c r="F84" s="80" t="s">
        <v>799</v>
      </c>
      <c r="G84" s="45" t="s">
        <v>800</v>
      </c>
      <c r="H84" s="33" t="s">
        <v>96</v>
      </c>
      <c r="I84" s="477"/>
      <c r="J84" s="27" t="s">
        <v>78</v>
      </c>
      <c r="K84" s="33" t="s">
        <v>79</v>
      </c>
      <c r="L84" s="33" t="s">
        <v>79</v>
      </c>
      <c r="M84" s="109" t="s">
        <v>78</v>
      </c>
      <c r="N84" s="354" t="s">
        <v>78</v>
      </c>
      <c r="O84" s="62">
        <v>0</v>
      </c>
      <c r="P84" s="62">
        <v>0</v>
      </c>
      <c r="Q84" s="355">
        <v>0</v>
      </c>
      <c r="R84" s="109">
        <v>0</v>
      </c>
      <c r="S84" s="33" t="s">
        <v>90</v>
      </c>
      <c r="T84" s="33" t="s">
        <v>91</v>
      </c>
      <c r="U84" s="33" t="s">
        <v>98</v>
      </c>
      <c r="V84" s="33" t="s">
        <v>98</v>
      </c>
      <c r="W84" s="33" t="s">
        <v>78</v>
      </c>
      <c r="X84" s="33" t="s">
        <v>90</v>
      </c>
      <c r="Y84" s="4">
        <v>45473</v>
      </c>
      <c r="Z84" s="33" t="s">
        <v>99</v>
      </c>
      <c r="AA84" s="458" t="s">
        <v>78</v>
      </c>
      <c r="AB84" s="522">
        <v>0</v>
      </c>
      <c r="AC84" s="530">
        <v>49</v>
      </c>
      <c r="AD84" s="518">
        <v>45295</v>
      </c>
      <c r="AE84" s="519">
        <v>0</v>
      </c>
      <c r="AF84" s="519"/>
      <c r="AG84" s="519"/>
      <c r="AH84" s="62">
        <f t="shared" si="1"/>
        <v>0</v>
      </c>
      <c r="AI84" s="27"/>
      <c r="AJ84" s="27"/>
      <c r="AK84" s="27"/>
      <c r="AL84" s="62"/>
      <c r="AM84" s="27"/>
      <c r="AN84" s="27"/>
      <c r="AO84" s="27"/>
      <c r="AP84" s="62"/>
      <c r="AQ84" s="4"/>
      <c r="AR84" s="4"/>
      <c r="AS84" s="62"/>
      <c r="AT84" s="64"/>
      <c r="AU84" s="62"/>
      <c r="AV84" s="65"/>
      <c r="AW84" s="66"/>
      <c r="AX84" s="67"/>
      <c r="AY84" s="62"/>
      <c r="AZ84" s="66"/>
      <c r="BA84" s="66"/>
      <c r="BB84" s="66"/>
      <c r="BC84" s="27"/>
      <c r="BD84" s="62"/>
      <c r="BE84" s="66"/>
      <c r="BF84" s="66"/>
      <c r="BG84" s="67"/>
      <c r="BH84" s="62"/>
      <c r="BI84" s="66"/>
      <c r="BJ84" s="68"/>
      <c r="BK84" s="66"/>
      <c r="BL84" s="66"/>
      <c r="BM84" s="62"/>
      <c r="BN84" s="69"/>
      <c r="BO84" s="62"/>
      <c r="BP84" s="32"/>
    </row>
    <row r="85" spans="2:68" ht="30" x14ac:dyDescent="0.25">
      <c r="B85" s="81" t="s">
        <v>539</v>
      </c>
      <c r="C85" s="81" t="s">
        <v>801</v>
      </c>
      <c r="D85" s="33" t="s">
        <v>85</v>
      </c>
      <c r="E85" s="54" t="s">
        <v>93</v>
      </c>
      <c r="F85" s="80" t="s">
        <v>802</v>
      </c>
      <c r="G85" s="45" t="s">
        <v>803</v>
      </c>
      <c r="H85" s="33" t="s">
        <v>96</v>
      </c>
      <c r="I85" s="477"/>
      <c r="J85" s="27" t="s">
        <v>78</v>
      </c>
      <c r="K85" s="33" t="s">
        <v>79</v>
      </c>
      <c r="L85" s="33" t="s">
        <v>79</v>
      </c>
      <c r="M85" s="109" t="s">
        <v>78</v>
      </c>
      <c r="N85" s="354" t="s">
        <v>78</v>
      </c>
      <c r="O85" s="62">
        <v>0</v>
      </c>
      <c r="P85" s="62">
        <v>0</v>
      </c>
      <c r="Q85" s="355">
        <v>0</v>
      </c>
      <c r="R85" s="109">
        <v>0</v>
      </c>
      <c r="S85" s="33" t="s">
        <v>90</v>
      </c>
      <c r="T85" s="33" t="s">
        <v>91</v>
      </c>
      <c r="U85" s="33" t="s">
        <v>98</v>
      </c>
      <c r="V85" s="33" t="s">
        <v>98</v>
      </c>
      <c r="W85" s="33" t="s">
        <v>78</v>
      </c>
      <c r="X85" s="33" t="s">
        <v>90</v>
      </c>
      <c r="Y85" s="4">
        <v>45473</v>
      </c>
      <c r="Z85" s="33" t="s">
        <v>99</v>
      </c>
      <c r="AA85" s="458" t="s">
        <v>78</v>
      </c>
      <c r="AB85" s="522">
        <v>0</v>
      </c>
      <c r="AC85" s="530">
        <v>49</v>
      </c>
      <c r="AD85" s="518">
        <v>45295</v>
      </c>
      <c r="AE85" s="519">
        <v>0</v>
      </c>
      <c r="AF85" s="519"/>
      <c r="AG85" s="519"/>
      <c r="AH85" s="62">
        <f t="shared" si="1"/>
        <v>0</v>
      </c>
      <c r="AI85" s="27"/>
      <c r="AJ85" s="27"/>
      <c r="AK85" s="27"/>
      <c r="AL85" s="62"/>
      <c r="AM85" s="27"/>
      <c r="AN85" s="27"/>
      <c r="AO85" s="27"/>
      <c r="AP85" s="62"/>
      <c r="AQ85" s="4"/>
      <c r="AR85" s="4"/>
      <c r="AS85" s="62"/>
      <c r="AT85" s="64"/>
      <c r="AU85" s="62"/>
      <c r="AV85" s="65"/>
      <c r="AW85" s="66"/>
      <c r="AX85" s="67"/>
      <c r="AY85" s="62"/>
      <c r="AZ85" s="66"/>
      <c r="BA85" s="66"/>
      <c r="BB85" s="66"/>
      <c r="BC85" s="27"/>
      <c r="BD85" s="62"/>
      <c r="BE85" s="66"/>
      <c r="BF85" s="66"/>
      <c r="BG85" s="67"/>
      <c r="BH85" s="62"/>
      <c r="BI85" s="66"/>
      <c r="BJ85" s="68"/>
      <c r="BK85" s="66"/>
      <c r="BL85" s="66"/>
      <c r="BM85" s="62"/>
      <c r="BN85" s="69"/>
      <c r="BO85" s="62"/>
      <c r="BP85" s="32"/>
    </row>
    <row r="86" spans="2:68" x14ac:dyDescent="0.25">
      <c r="B86" s="45" t="s">
        <v>539</v>
      </c>
      <c r="C86" s="45" t="s">
        <v>611</v>
      </c>
      <c r="D86" s="33" t="s">
        <v>72</v>
      </c>
      <c r="E86" s="45" t="s">
        <v>201</v>
      </c>
      <c r="F86" s="50" t="s">
        <v>804</v>
      </c>
      <c r="G86" s="50" t="s">
        <v>805</v>
      </c>
      <c r="H86" s="33" t="s">
        <v>114</v>
      </c>
      <c r="I86" s="477" t="s">
        <v>806</v>
      </c>
      <c r="J86" s="27" t="s">
        <v>78</v>
      </c>
      <c r="K86" s="33" t="s">
        <v>79</v>
      </c>
      <c r="L86" s="33" t="s">
        <v>79</v>
      </c>
      <c r="M86" s="109" t="s">
        <v>78</v>
      </c>
      <c r="N86" s="354" t="s">
        <v>78</v>
      </c>
      <c r="O86" s="62">
        <v>0</v>
      </c>
      <c r="P86" s="62">
        <v>0</v>
      </c>
      <c r="Q86" s="355">
        <v>0</v>
      </c>
      <c r="R86" s="109">
        <v>0</v>
      </c>
      <c r="S86" s="33" t="s">
        <v>90</v>
      </c>
      <c r="T86" s="460"/>
      <c r="U86" s="460"/>
      <c r="V86" s="460"/>
      <c r="W86" s="203" t="s">
        <v>78</v>
      </c>
      <c r="X86" s="203" t="s">
        <v>78</v>
      </c>
      <c r="Y86" s="459"/>
      <c r="Z86" s="460"/>
      <c r="AA86" s="460"/>
      <c r="AB86" s="63">
        <v>0</v>
      </c>
      <c r="AC86" s="196"/>
      <c r="AD86" s="196"/>
      <c r="AE86" s="63">
        <v>0</v>
      </c>
      <c r="AF86" s="7"/>
      <c r="AG86" s="7"/>
      <c r="AH86" s="62">
        <f t="shared" si="1"/>
        <v>0</v>
      </c>
      <c r="AI86" s="196"/>
      <c r="AJ86" s="196"/>
      <c r="AK86" s="196"/>
      <c r="AL86" s="197"/>
      <c r="AM86" s="196"/>
      <c r="AN86" s="196"/>
      <c r="AO86" s="196"/>
      <c r="AP86" s="197"/>
      <c r="AQ86" s="196"/>
      <c r="AR86" s="196"/>
      <c r="AS86" s="197"/>
      <c r="AT86" s="461"/>
      <c r="AU86" s="197"/>
      <c r="AV86" s="196"/>
      <c r="AW86" s="196"/>
      <c r="AX86" s="196"/>
      <c r="AY86" s="197"/>
      <c r="AZ86" s="197"/>
      <c r="BA86" s="205"/>
      <c r="BB86" s="197"/>
      <c r="BC86" s="197"/>
      <c r="BD86" s="197"/>
      <c r="BE86" s="197"/>
      <c r="BF86" s="197"/>
      <c r="BG86" s="196"/>
      <c r="BH86" s="197"/>
      <c r="BI86" s="197"/>
      <c r="BJ86" s="197"/>
      <c r="BK86" s="197"/>
      <c r="BL86" s="197"/>
      <c r="BM86" s="197"/>
      <c r="BN86" s="197"/>
      <c r="BO86" s="197"/>
      <c r="BP86" s="460"/>
    </row>
    <row r="87" spans="2:68" x14ac:dyDescent="0.25">
      <c r="B87" s="45" t="s">
        <v>539</v>
      </c>
      <c r="C87" s="45" t="s">
        <v>676</v>
      </c>
      <c r="D87" s="33" t="s">
        <v>72</v>
      </c>
      <c r="E87" s="45" t="s">
        <v>201</v>
      </c>
      <c r="F87" s="50" t="s">
        <v>807</v>
      </c>
      <c r="G87" s="50" t="s">
        <v>808</v>
      </c>
      <c r="H87" s="33" t="s">
        <v>114</v>
      </c>
      <c r="I87" s="477" t="s">
        <v>809</v>
      </c>
      <c r="J87" s="27" t="s">
        <v>78</v>
      </c>
      <c r="K87" s="33" t="s">
        <v>79</v>
      </c>
      <c r="L87" s="33" t="s">
        <v>79</v>
      </c>
      <c r="M87" s="109" t="s">
        <v>78</v>
      </c>
      <c r="N87" s="354" t="s">
        <v>78</v>
      </c>
      <c r="O87" s="62">
        <v>0</v>
      </c>
      <c r="P87" s="62">
        <v>0</v>
      </c>
      <c r="Q87" s="355">
        <v>0</v>
      </c>
      <c r="R87" s="109">
        <v>0</v>
      </c>
      <c r="S87" s="33" t="s">
        <v>90</v>
      </c>
      <c r="T87" s="460"/>
      <c r="U87" s="460"/>
      <c r="V87" s="460"/>
      <c r="W87" s="203" t="s">
        <v>78</v>
      </c>
      <c r="X87" s="203" t="s">
        <v>78</v>
      </c>
      <c r="Y87" s="459"/>
      <c r="Z87" s="460"/>
      <c r="AA87" s="460"/>
      <c r="AB87" s="63">
        <v>0</v>
      </c>
      <c r="AC87" s="196"/>
      <c r="AD87" s="196"/>
      <c r="AE87" s="63">
        <v>0</v>
      </c>
      <c r="AF87" s="7"/>
      <c r="AG87" s="7"/>
      <c r="AH87" s="62">
        <f t="shared" si="1"/>
        <v>0</v>
      </c>
      <c r="AI87" s="196"/>
      <c r="AJ87" s="196"/>
      <c r="AK87" s="196"/>
      <c r="AL87" s="197"/>
      <c r="AM87" s="196"/>
      <c r="AN87" s="196"/>
      <c r="AO87" s="196"/>
      <c r="AP87" s="197"/>
      <c r="AQ87" s="196"/>
      <c r="AR87" s="196"/>
      <c r="AS87" s="197"/>
      <c r="AT87" s="461"/>
      <c r="AU87" s="197"/>
      <c r="AV87" s="196"/>
      <c r="AW87" s="196"/>
      <c r="AX87" s="196"/>
      <c r="AY87" s="197"/>
      <c r="AZ87" s="197"/>
      <c r="BA87" s="205"/>
      <c r="BB87" s="197"/>
      <c r="BC87" s="197"/>
      <c r="BD87" s="197"/>
      <c r="BE87" s="197"/>
      <c r="BF87" s="197"/>
      <c r="BG87" s="196"/>
      <c r="BH87" s="197"/>
      <c r="BI87" s="197"/>
      <c r="BJ87" s="197"/>
      <c r="BK87" s="197"/>
      <c r="BL87" s="197"/>
      <c r="BM87" s="197"/>
      <c r="BN87" s="197"/>
      <c r="BO87" s="197"/>
      <c r="BP87" s="460"/>
    </row>
    <row r="88" spans="2:68" ht="30" x14ac:dyDescent="0.25">
      <c r="B88" s="45" t="s">
        <v>539</v>
      </c>
      <c r="C88" s="45" t="s">
        <v>556</v>
      </c>
      <c r="D88" s="33" t="s">
        <v>72</v>
      </c>
      <c r="E88" s="45" t="s">
        <v>201</v>
      </c>
      <c r="F88" s="50" t="s">
        <v>810</v>
      </c>
      <c r="G88" s="50" t="s">
        <v>811</v>
      </c>
      <c r="H88" s="33" t="s">
        <v>114</v>
      </c>
      <c r="I88" s="477" t="s">
        <v>812</v>
      </c>
      <c r="J88" s="27" t="s">
        <v>78</v>
      </c>
      <c r="K88" s="33" t="s">
        <v>79</v>
      </c>
      <c r="L88" s="33" t="s">
        <v>79</v>
      </c>
      <c r="M88" s="109" t="s">
        <v>78</v>
      </c>
      <c r="N88" s="354" t="s">
        <v>78</v>
      </c>
      <c r="O88" s="62">
        <v>0</v>
      </c>
      <c r="P88" s="62">
        <v>0</v>
      </c>
      <c r="Q88" s="355">
        <v>0</v>
      </c>
      <c r="R88" s="109">
        <v>0</v>
      </c>
      <c r="S88" s="33" t="s">
        <v>90</v>
      </c>
      <c r="T88" s="460"/>
      <c r="U88" s="460"/>
      <c r="V88" s="460"/>
      <c r="W88" s="203" t="s">
        <v>78</v>
      </c>
      <c r="X88" s="203" t="s">
        <v>78</v>
      </c>
      <c r="Y88" s="459"/>
      <c r="Z88" s="460"/>
      <c r="AA88" s="460"/>
      <c r="AB88" s="63">
        <v>0</v>
      </c>
      <c r="AC88" s="196"/>
      <c r="AD88" s="196"/>
      <c r="AE88" s="63">
        <v>0</v>
      </c>
      <c r="AF88" s="7"/>
      <c r="AG88" s="7"/>
      <c r="AH88" s="62">
        <f t="shared" si="1"/>
        <v>0</v>
      </c>
      <c r="AI88" s="196"/>
      <c r="AJ88" s="196"/>
      <c r="AK88" s="196"/>
      <c r="AL88" s="197"/>
      <c r="AM88" s="196"/>
      <c r="AN88" s="196"/>
      <c r="AO88" s="196"/>
      <c r="AP88" s="197"/>
      <c r="AQ88" s="196"/>
      <c r="AR88" s="196"/>
      <c r="AS88" s="197"/>
      <c r="AT88" s="461"/>
      <c r="AU88" s="197"/>
      <c r="AV88" s="196"/>
      <c r="AW88" s="196"/>
      <c r="AX88" s="196"/>
      <c r="AY88" s="197"/>
      <c r="AZ88" s="197"/>
      <c r="BA88" s="205"/>
      <c r="BB88" s="197"/>
      <c r="BC88" s="197"/>
      <c r="BD88" s="197"/>
      <c r="BE88" s="197"/>
      <c r="BF88" s="197"/>
      <c r="BG88" s="196"/>
      <c r="BH88" s="197"/>
      <c r="BI88" s="197"/>
      <c r="BJ88" s="197"/>
      <c r="BK88" s="197"/>
      <c r="BL88" s="197"/>
      <c r="BM88" s="197"/>
      <c r="BN88" s="197"/>
      <c r="BO88" s="197"/>
      <c r="BP88" s="460"/>
    </row>
    <row r="89" spans="2:68" ht="30" x14ac:dyDescent="0.25">
      <c r="B89" s="45" t="s">
        <v>539</v>
      </c>
      <c r="C89" s="45" t="s">
        <v>544</v>
      </c>
      <c r="D89" s="33" t="s">
        <v>72</v>
      </c>
      <c r="E89" s="45" t="s">
        <v>201</v>
      </c>
      <c r="F89" s="50" t="s">
        <v>813</v>
      </c>
      <c r="G89" s="50" t="s">
        <v>814</v>
      </c>
      <c r="H89" s="33" t="s">
        <v>114</v>
      </c>
      <c r="I89" s="477" t="s">
        <v>815</v>
      </c>
      <c r="J89" s="27" t="s">
        <v>78</v>
      </c>
      <c r="K89" s="33" t="s">
        <v>79</v>
      </c>
      <c r="L89" s="33" t="s">
        <v>79</v>
      </c>
      <c r="M89" s="109" t="s">
        <v>78</v>
      </c>
      <c r="N89" s="354" t="s">
        <v>78</v>
      </c>
      <c r="O89" s="62">
        <v>0</v>
      </c>
      <c r="P89" s="62">
        <v>0</v>
      </c>
      <c r="Q89" s="355">
        <v>0</v>
      </c>
      <c r="R89" s="109">
        <v>0</v>
      </c>
      <c r="S89" s="33" t="s">
        <v>90</v>
      </c>
      <c r="T89" s="460"/>
      <c r="U89" s="460"/>
      <c r="V89" s="460"/>
      <c r="W89" s="203" t="s">
        <v>78</v>
      </c>
      <c r="X89" s="203" t="s">
        <v>78</v>
      </c>
      <c r="Y89" s="459"/>
      <c r="Z89" s="460"/>
      <c r="AA89" s="460"/>
      <c r="AB89" s="63">
        <v>0</v>
      </c>
      <c r="AC89" s="196"/>
      <c r="AD89" s="196"/>
      <c r="AE89" s="63">
        <v>0</v>
      </c>
      <c r="AF89" s="7"/>
      <c r="AG89" s="7"/>
      <c r="AH89" s="62">
        <f t="shared" si="1"/>
        <v>0</v>
      </c>
      <c r="AI89" s="196"/>
      <c r="AJ89" s="196"/>
      <c r="AK89" s="196"/>
      <c r="AL89" s="197"/>
      <c r="AM89" s="196"/>
      <c r="AN89" s="196"/>
      <c r="AO89" s="196"/>
      <c r="AP89" s="197"/>
      <c r="AQ89" s="196"/>
      <c r="AR89" s="196"/>
      <c r="AS89" s="197"/>
      <c r="AT89" s="461"/>
      <c r="AU89" s="197"/>
      <c r="AV89" s="196"/>
      <c r="AW89" s="196"/>
      <c r="AX89" s="196"/>
      <c r="AY89" s="197"/>
      <c r="AZ89" s="197"/>
      <c r="BA89" s="205"/>
      <c r="BB89" s="197"/>
      <c r="BC89" s="197"/>
      <c r="BD89" s="197"/>
      <c r="BE89" s="197"/>
      <c r="BF89" s="197"/>
      <c r="BG89" s="196"/>
      <c r="BH89" s="197"/>
      <c r="BI89" s="197"/>
      <c r="BJ89" s="197"/>
      <c r="BK89" s="197"/>
      <c r="BL89" s="197"/>
      <c r="BM89" s="197"/>
      <c r="BN89" s="197"/>
      <c r="BO89" s="197"/>
      <c r="BP89" s="460"/>
    </row>
    <row r="90" spans="2:68" ht="45" x14ac:dyDescent="0.25">
      <c r="B90" s="45" t="s">
        <v>539</v>
      </c>
      <c r="C90" s="45" t="s">
        <v>676</v>
      </c>
      <c r="D90" s="33" t="s">
        <v>72</v>
      </c>
      <c r="E90" s="45" t="s">
        <v>612</v>
      </c>
      <c r="F90" s="50" t="s">
        <v>816</v>
      </c>
      <c r="G90" s="50" t="s">
        <v>817</v>
      </c>
      <c r="H90" s="33" t="s">
        <v>114</v>
      </c>
      <c r="I90" s="477" t="s">
        <v>818</v>
      </c>
      <c r="J90" s="27" t="s">
        <v>78</v>
      </c>
      <c r="K90" s="33" t="s">
        <v>79</v>
      </c>
      <c r="L90" s="33" t="s">
        <v>79</v>
      </c>
      <c r="M90" s="109" t="s">
        <v>78</v>
      </c>
      <c r="N90" s="354" t="s">
        <v>78</v>
      </c>
      <c r="O90" s="62">
        <v>0</v>
      </c>
      <c r="P90" s="62">
        <v>0</v>
      </c>
      <c r="Q90" s="355">
        <v>0</v>
      </c>
      <c r="R90" s="109">
        <v>0</v>
      </c>
      <c r="S90" s="33" t="s">
        <v>90</v>
      </c>
      <c r="T90" s="460"/>
      <c r="U90" s="460"/>
      <c r="V90" s="460"/>
      <c r="W90" s="203" t="s">
        <v>78</v>
      </c>
      <c r="X90" s="203" t="s">
        <v>78</v>
      </c>
      <c r="Y90" s="459"/>
      <c r="Z90" s="460"/>
      <c r="AA90" s="460"/>
      <c r="AB90" s="63">
        <v>0</v>
      </c>
      <c r="AC90" s="196"/>
      <c r="AD90" s="196"/>
      <c r="AE90" s="63">
        <v>0</v>
      </c>
      <c r="AF90" s="7"/>
      <c r="AG90" s="7"/>
      <c r="AH90" s="62">
        <f t="shared" si="1"/>
        <v>0</v>
      </c>
      <c r="AI90" s="196"/>
      <c r="AJ90" s="196"/>
      <c r="AK90" s="196"/>
      <c r="AL90" s="197"/>
      <c r="AM90" s="196"/>
      <c r="AN90" s="196"/>
      <c r="AO90" s="196"/>
      <c r="AP90" s="197"/>
      <c r="AQ90" s="196"/>
      <c r="AR90" s="196"/>
      <c r="AS90" s="197"/>
      <c r="AT90" s="461"/>
      <c r="AU90" s="197"/>
      <c r="AV90" s="196"/>
      <c r="AW90" s="196"/>
      <c r="AX90" s="196"/>
      <c r="AY90" s="197"/>
      <c r="AZ90" s="197"/>
      <c r="BA90" s="205"/>
      <c r="BB90" s="197"/>
      <c r="BC90" s="197"/>
      <c r="BD90" s="197"/>
      <c r="BE90" s="197"/>
      <c r="BF90" s="197"/>
      <c r="BG90" s="196"/>
      <c r="BH90" s="197"/>
      <c r="BI90" s="197"/>
      <c r="BJ90" s="197"/>
      <c r="BK90" s="197"/>
      <c r="BL90" s="197"/>
      <c r="BM90" s="197"/>
      <c r="BN90" s="197"/>
      <c r="BO90" s="197"/>
      <c r="BP90" s="32" t="s">
        <v>616</v>
      </c>
    </row>
    <row r="91" spans="2:68" x14ac:dyDescent="0.25">
      <c r="B91" s="45" t="s">
        <v>539</v>
      </c>
      <c r="C91" s="45" t="s">
        <v>544</v>
      </c>
      <c r="D91" s="33" t="s">
        <v>72</v>
      </c>
      <c r="E91" s="45" t="s">
        <v>201</v>
      </c>
      <c r="F91" s="50" t="s">
        <v>819</v>
      </c>
      <c r="G91" s="50" t="s">
        <v>820</v>
      </c>
      <c r="H91" s="33" t="s">
        <v>114</v>
      </c>
      <c r="I91" s="477" t="s">
        <v>821</v>
      </c>
      <c r="J91" s="27" t="s">
        <v>78</v>
      </c>
      <c r="K91" s="33" t="s">
        <v>79</v>
      </c>
      <c r="L91" s="33" t="s">
        <v>79</v>
      </c>
      <c r="M91" s="109" t="s">
        <v>78</v>
      </c>
      <c r="N91" s="354" t="s">
        <v>78</v>
      </c>
      <c r="O91" s="62">
        <v>0</v>
      </c>
      <c r="P91" s="62">
        <v>0</v>
      </c>
      <c r="Q91" s="355">
        <v>0</v>
      </c>
      <c r="R91" s="109">
        <v>0</v>
      </c>
      <c r="S91" s="33" t="s">
        <v>90</v>
      </c>
      <c r="T91" s="460"/>
      <c r="U91" s="460"/>
      <c r="V91" s="460"/>
      <c r="W91" s="203" t="s">
        <v>78</v>
      </c>
      <c r="X91" s="203" t="s">
        <v>78</v>
      </c>
      <c r="Y91" s="459"/>
      <c r="Z91" s="460"/>
      <c r="AA91" s="460"/>
      <c r="AB91" s="63">
        <v>0</v>
      </c>
      <c r="AC91" s="196"/>
      <c r="AD91" s="196"/>
      <c r="AE91" s="63">
        <v>0</v>
      </c>
      <c r="AF91" s="7"/>
      <c r="AG91" s="7"/>
      <c r="AH91" s="62">
        <f t="shared" si="1"/>
        <v>0</v>
      </c>
      <c r="AI91" s="196"/>
      <c r="AJ91" s="196"/>
      <c r="AK91" s="196"/>
      <c r="AL91" s="197"/>
      <c r="AM91" s="196"/>
      <c r="AN91" s="196"/>
      <c r="AO91" s="196"/>
      <c r="AP91" s="197"/>
      <c r="AQ91" s="196"/>
      <c r="AR91" s="196"/>
      <c r="AS91" s="197"/>
      <c r="AT91" s="461"/>
      <c r="AU91" s="197"/>
      <c r="AV91" s="196"/>
      <c r="AW91" s="196"/>
      <c r="AX91" s="196"/>
      <c r="AY91" s="197"/>
      <c r="AZ91" s="197"/>
      <c r="BA91" s="205"/>
      <c r="BB91" s="197"/>
      <c r="BC91" s="197"/>
      <c r="BD91" s="197"/>
      <c r="BE91" s="197"/>
      <c r="BF91" s="197"/>
      <c r="BG91" s="196"/>
      <c r="BH91" s="197"/>
      <c r="BI91" s="197"/>
      <c r="BJ91" s="197"/>
      <c r="BK91" s="197"/>
      <c r="BL91" s="197"/>
      <c r="BM91" s="197"/>
      <c r="BN91" s="197"/>
      <c r="BO91" s="197"/>
      <c r="BP91" s="460"/>
    </row>
    <row r="92" spans="2:68" ht="30" x14ac:dyDescent="0.25">
      <c r="B92" s="45" t="s">
        <v>539</v>
      </c>
      <c r="C92" s="45" t="s">
        <v>676</v>
      </c>
      <c r="D92" s="33" t="s">
        <v>72</v>
      </c>
      <c r="E92" s="45" t="s">
        <v>201</v>
      </c>
      <c r="F92" s="50" t="s">
        <v>822</v>
      </c>
      <c r="G92" s="50" t="s">
        <v>823</v>
      </c>
      <c r="H92" s="33" t="s">
        <v>114</v>
      </c>
      <c r="I92" s="477" t="s">
        <v>824</v>
      </c>
      <c r="J92" s="27" t="s">
        <v>78</v>
      </c>
      <c r="K92" s="33" t="s">
        <v>79</v>
      </c>
      <c r="L92" s="33" t="s">
        <v>79</v>
      </c>
      <c r="M92" s="109" t="s">
        <v>78</v>
      </c>
      <c r="N92" s="354" t="s">
        <v>78</v>
      </c>
      <c r="O92" s="62">
        <v>0</v>
      </c>
      <c r="P92" s="62">
        <v>0</v>
      </c>
      <c r="Q92" s="355">
        <v>0</v>
      </c>
      <c r="R92" s="109">
        <v>0</v>
      </c>
      <c r="S92" s="33" t="s">
        <v>90</v>
      </c>
      <c r="T92" s="460"/>
      <c r="U92" s="460"/>
      <c r="V92" s="460"/>
      <c r="W92" s="203" t="s">
        <v>78</v>
      </c>
      <c r="X92" s="203" t="s">
        <v>78</v>
      </c>
      <c r="Y92" s="459"/>
      <c r="Z92" s="460"/>
      <c r="AA92" s="460"/>
      <c r="AB92" s="63">
        <v>0</v>
      </c>
      <c r="AC92" s="196"/>
      <c r="AD92" s="196"/>
      <c r="AE92" s="63">
        <v>0</v>
      </c>
      <c r="AF92" s="7"/>
      <c r="AG92" s="7"/>
      <c r="AH92" s="62">
        <f t="shared" si="1"/>
        <v>0</v>
      </c>
      <c r="AI92" s="196"/>
      <c r="AJ92" s="196"/>
      <c r="AK92" s="196"/>
      <c r="AL92" s="197"/>
      <c r="AM92" s="196"/>
      <c r="AN92" s="196"/>
      <c r="AO92" s="196"/>
      <c r="AP92" s="197"/>
      <c r="AQ92" s="196"/>
      <c r="AR92" s="196"/>
      <c r="AS92" s="197"/>
      <c r="AT92" s="461"/>
      <c r="AU92" s="197"/>
      <c r="AV92" s="196"/>
      <c r="AW92" s="196"/>
      <c r="AX92" s="196"/>
      <c r="AY92" s="197"/>
      <c r="AZ92" s="197"/>
      <c r="BA92" s="205"/>
      <c r="BB92" s="197"/>
      <c r="BC92" s="197"/>
      <c r="BD92" s="197"/>
      <c r="BE92" s="197"/>
      <c r="BF92" s="197"/>
      <c r="BG92" s="196"/>
      <c r="BH92" s="197"/>
      <c r="BI92" s="197"/>
      <c r="BJ92" s="197"/>
      <c r="BK92" s="197"/>
      <c r="BL92" s="197"/>
      <c r="BM92" s="197"/>
      <c r="BN92" s="197"/>
      <c r="BO92" s="197"/>
      <c r="BP92" s="460"/>
    </row>
    <row r="93" spans="2:68" ht="30" x14ac:dyDescent="0.25">
      <c r="B93" s="45" t="s">
        <v>539</v>
      </c>
      <c r="C93" s="45" t="s">
        <v>676</v>
      </c>
      <c r="D93" s="33" t="s">
        <v>72</v>
      </c>
      <c r="E93" s="45" t="s">
        <v>201</v>
      </c>
      <c r="F93" s="50" t="s">
        <v>825</v>
      </c>
      <c r="G93" s="50" t="s">
        <v>826</v>
      </c>
      <c r="H93" s="33" t="s">
        <v>114</v>
      </c>
      <c r="I93" s="477" t="s">
        <v>827</v>
      </c>
      <c r="J93" s="27" t="s">
        <v>78</v>
      </c>
      <c r="K93" s="33" t="s">
        <v>79</v>
      </c>
      <c r="L93" s="33" t="s">
        <v>79</v>
      </c>
      <c r="M93" s="109" t="s">
        <v>78</v>
      </c>
      <c r="N93" s="354" t="s">
        <v>78</v>
      </c>
      <c r="O93" s="62">
        <v>0</v>
      </c>
      <c r="P93" s="62">
        <v>0</v>
      </c>
      <c r="Q93" s="355">
        <v>0</v>
      </c>
      <c r="R93" s="109">
        <v>0</v>
      </c>
      <c r="S93" s="33" t="s">
        <v>90</v>
      </c>
      <c r="T93" s="460"/>
      <c r="U93" s="460"/>
      <c r="V93" s="460"/>
      <c r="W93" s="203" t="s">
        <v>78</v>
      </c>
      <c r="X93" s="203" t="s">
        <v>78</v>
      </c>
      <c r="Y93" s="459"/>
      <c r="Z93" s="460"/>
      <c r="AA93" s="460"/>
      <c r="AB93" s="63">
        <v>0</v>
      </c>
      <c r="AC93" s="196"/>
      <c r="AD93" s="196"/>
      <c r="AE93" s="63">
        <v>0</v>
      </c>
      <c r="AF93" s="7"/>
      <c r="AG93" s="7"/>
      <c r="AH93" s="62">
        <f t="shared" si="1"/>
        <v>0</v>
      </c>
      <c r="AI93" s="196"/>
      <c r="AJ93" s="196"/>
      <c r="AK93" s="196"/>
      <c r="AL93" s="197"/>
      <c r="AM93" s="196"/>
      <c r="AN93" s="196"/>
      <c r="AO93" s="196"/>
      <c r="AP93" s="197"/>
      <c r="AQ93" s="196"/>
      <c r="AR93" s="196"/>
      <c r="AS93" s="197"/>
      <c r="AT93" s="461"/>
      <c r="AU93" s="197"/>
      <c r="AV93" s="196"/>
      <c r="AW93" s="196"/>
      <c r="AX93" s="196"/>
      <c r="AY93" s="197"/>
      <c r="AZ93" s="197"/>
      <c r="BA93" s="205"/>
      <c r="BB93" s="197"/>
      <c r="BC93" s="197"/>
      <c r="BD93" s="197"/>
      <c r="BE93" s="197"/>
      <c r="BF93" s="197"/>
      <c r="BG93" s="196"/>
      <c r="BH93" s="197"/>
      <c r="BI93" s="197"/>
      <c r="BJ93" s="197"/>
      <c r="BK93" s="197"/>
      <c r="BL93" s="197"/>
      <c r="BM93" s="197"/>
      <c r="BN93" s="197"/>
      <c r="BO93" s="197"/>
      <c r="BP93" s="460"/>
    </row>
    <row r="94" spans="2:68" ht="30" x14ac:dyDescent="0.25">
      <c r="B94" s="463" t="s">
        <v>539</v>
      </c>
      <c r="C94" s="463" t="s">
        <v>544</v>
      </c>
      <c r="D94" s="199" t="s">
        <v>72</v>
      </c>
      <c r="E94" s="463" t="s">
        <v>201</v>
      </c>
      <c r="F94" s="464" t="s">
        <v>828</v>
      </c>
      <c r="G94" s="464" t="s">
        <v>829</v>
      </c>
      <c r="H94" s="199" t="s">
        <v>114</v>
      </c>
      <c r="I94" s="479" t="s">
        <v>830</v>
      </c>
      <c r="J94" s="27" t="s">
        <v>78</v>
      </c>
      <c r="K94" s="33" t="s">
        <v>79</v>
      </c>
      <c r="L94" s="33" t="s">
        <v>79</v>
      </c>
      <c r="M94" s="109" t="s">
        <v>78</v>
      </c>
      <c r="N94" s="354" t="s">
        <v>78</v>
      </c>
      <c r="O94" s="62">
        <v>0</v>
      </c>
      <c r="P94" s="62">
        <v>0</v>
      </c>
      <c r="Q94" s="355">
        <v>0</v>
      </c>
      <c r="R94" s="109">
        <v>0</v>
      </c>
      <c r="S94" s="199" t="s">
        <v>90</v>
      </c>
      <c r="T94" s="460"/>
      <c r="U94" s="465"/>
      <c r="V94" s="465"/>
      <c r="W94" s="466" t="s">
        <v>78</v>
      </c>
      <c r="X94" s="466" t="s">
        <v>78</v>
      </c>
      <c r="Y94" s="467"/>
      <c r="Z94" s="465"/>
      <c r="AA94" s="465"/>
      <c r="AB94" s="63">
        <v>0</v>
      </c>
      <c r="AC94" s="468"/>
      <c r="AD94" s="468"/>
      <c r="AE94" s="63">
        <v>0</v>
      </c>
      <c r="AF94" s="7"/>
      <c r="AG94" s="7"/>
      <c r="AH94" s="62">
        <f t="shared" si="1"/>
        <v>0</v>
      </c>
      <c r="AI94" s="468"/>
      <c r="AJ94" s="468"/>
      <c r="AK94" s="468"/>
      <c r="AL94" s="220"/>
      <c r="AM94" s="468"/>
      <c r="AN94" s="468"/>
      <c r="AO94" s="468"/>
      <c r="AP94" s="220"/>
      <c r="AQ94" s="468"/>
      <c r="AR94" s="468"/>
      <c r="AS94" s="220"/>
      <c r="AT94" s="469"/>
      <c r="AU94" s="220"/>
      <c r="AV94" s="468"/>
      <c r="AW94" s="468"/>
      <c r="AX94" s="468"/>
      <c r="AY94" s="220"/>
      <c r="AZ94" s="220"/>
      <c r="BA94" s="221"/>
      <c r="BB94" s="220"/>
      <c r="BC94" s="220"/>
      <c r="BD94" s="220"/>
      <c r="BE94" s="220"/>
      <c r="BF94" s="220"/>
      <c r="BG94" s="468"/>
      <c r="BH94" s="220"/>
      <c r="BI94" s="220"/>
      <c r="BJ94" s="220"/>
      <c r="BK94" s="220"/>
      <c r="BL94" s="220"/>
      <c r="BM94" s="220"/>
      <c r="BN94" s="220"/>
      <c r="BO94" s="220"/>
      <c r="BP94" s="465"/>
    </row>
    <row r="95" spans="2:68" ht="30" x14ac:dyDescent="0.25">
      <c r="B95" s="196" t="s">
        <v>539</v>
      </c>
      <c r="C95" s="537"/>
      <c r="D95" s="203" t="s">
        <v>72</v>
      </c>
      <c r="E95" s="196" t="s">
        <v>73</v>
      </c>
      <c r="F95" s="462" t="s">
        <v>831</v>
      </c>
      <c r="G95" s="462" t="s">
        <v>832</v>
      </c>
      <c r="H95" s="203" t="s">
        <v>114</v>
      </c>
      <c r="I95" s="480"/>
      <c r="J95" s="27" t="s">
        <v>78</v>
      </c>
      <c r="K95" s="33" t="s">
        <v>79</v>
      </c>
      <c r="L95" s="33" t="s">
        <v>79</v>
      </c>
      <c r="M95" s="109" t="s">
        <v>78</v>
      </c>
      <c r="N95" s="354" t="s">
        <v>78</v>
      </c>
      <c r="O95" s="62">
        <v>0</v>
      </c>
      <c r="P95" s="62">
        <v>0</v>
      </c>
      <c r="Q95" s="355">
        <v>0</v>
      </c>
      <c r="R95" s="109">
        <v>0</v>
      </c>
      <c r="S95" s="199" t="s">
        <v>90</v>
      </c>
      <c r="T95" s="33" t="s">
        <v>97</v>
      </c>
      <c r="U95" s="33" t="s">
        <v>98</v>
      </c>
      <c r="V95" s="33" t="s">
        <v>98</v>
      </c>
      <c r="W95" s="466" t="s">
        <v>78</v>
      </c>
      <c r="X95" s="466" t="s">
        <v>78</v>
      </c>
      <c r="Y95" s="459"/>
      <c r="Z95" s="460"/>
      <c r="AA95" s="460"/>
      <c r="AB95" s="63">
        <v>0</v>
      </c>
      <c r="AC95" s="196"/>
      <c r="AD95" s="196"/>
      <c r="AE95" s="63">
        <v>0</v>
      </c>
      <c r="AF95" s="7"/>
      <c r="AG95" s="7"/>
      <c r="AH95" s="62">
        <f t="shared" si="1"/>
        <v>0</v>
      </c>
      <c r="AI95" s="196"/>
      <c r="AJ95" s="196"/>
      <c r="AK95" s="196"/>
      <c r="AL95" s="197"/>
      <c r="AM95" s="196"/>
      <c r="AN95" s="196"/>
      <c r="AO95" s="196"/>
      <c r="AP95" s="197"/>
      <c r="AQ95" s="196"/>
      <c r="AR95" s="196"/>
      <c r="AS95" s="197"/>
      <c r="AT95" s="461"/>
      <c r="AU95" s="197"/>
      <c r="AV95" s="196"/>
      <c r="AW95" s="196"/>
      <c r="AX95" s="196"/>
      <c r="AY95" s="197"/>
      <c r="AZ95" s="197"/>
      <c r="BA95" s="197"/>
      <c r="BB95" s="197"/>
      <c r="BC95" s="197"/>
      <c r="BD95" s="197"/>
      <c r="BE95" s="197"/>
      <c r="BF95" s="197"/>
      <c r="BG95" s="196"/>
      <c r="BH95" s="197"/>
      <c r="BI95" s="197"/>
      <c r="BJ95" s="197"/>
      <c r="BK95" s="197"/>
      <c r="BL95" s="197"/>
      <c r="BM95" s="197"/>
      <c r="BN95" s="197"/>
      <c r="BO95" s="197"/>
      <c r="BP95" s="460"/>
    </row>
    <row r="96" spans="2:68" ht="195" x14ac:dyDescent="0.25">
      <c r="B96" s="228" t="s">
        <v>539</v>
      </c>
      <c r="C96" s="538"/>
      <c r="D96" s="203" t="s">
        <v>72</v>
      </c>
      <c r="E96" s="228" t="s">
        <v>201</v>
      </c>
      <c r="F96" s="230" t="s">
        <v>833</v>
      </c>
      <c r="G96" s="230" t="s">
        <v>834</v>
      </c>
      <c r="H96" s="203" t="s">
        <v>76</v>
      </c>
      <c r="I96" s="480"/>
      <c r="J96" s="27" t="s">
        <v>78</v>
      </c>
      <c r="K96" s="33" t="s">
        <v>79</v>
      </c>
      <c r="L96" s="33" t="s">
        <v>79</v>
      </c>
      <c r="M96" s="109" t="s">
        <v>78</v>
      </c>
      <c r="N96" s="354" t="s">
        <v>78</v>
      </c>
      <c r="O96" s="62">
        <v>0</v>
      </c>
      <c r="P96" s="62">
        <v>0</v>
      </c>
      <c r="Q96" s="355">
        <v>0</v>
      </c>
      <c r="R96" s="109">
        <v>0</v>
      </c>
      <c r="S96" s="199" t="s">
        <v>90</v>
      </c>
      <c r="T96" s="33" t="s">
        <v>91</v>
      </c>
      <c r="U96" s="33" t="s">
        <v>81</v>
      </c>
      <c r="V96" s="33" t="s">
        <v>98</v>
      </c>
      <c r="W96" s="466" t="s">
        <v>78</v>
      </c>
      <c r="X96" s="466" t="s">
        <v>78</v>
      </c>
      <c r="Y96" s="459"/>
      <c r="Z96" s="460"/>
      <c r="AA96" s="460"/>
      <c r="AB96" s="63">
        <v>0</v>
      </c>
      <c r="AC96" s="196"/>
      <c r="AD96" s="196"/>
      <c r="AE96" s="63">
        <v>0</v>
      </c>
      <c r="AF96" s="7"/>
      <c r="AG96" s="7"/>
      <c r="AH96" s="62">
        <f t="shared" si="1"/>
        <v>0</v>
      </c>
      <c r="AI96" s="196"/>
      <c r="AJ96" s="196"/>
      <c r="AK96" s="196"/>
      <c r="AL96" s="197"/>
      <c r="AM96" s="196"/>
      <c r="AN96" s="196"/>
      <c r="AO96" s="196"/>
      <c r="AP96" s="197"/>
      <c r="AQ96" s="196"/>
      <c r="AR96" s="196"/>
      <c r="AS96" s="197"/>
      <c r="AT96" s="461"/>
      <c r="AU96" s="197"/>
      <c r="AV96" s="196"/>
      <c r="AW96" s="196"/>
      <c r="AX96" s="196"/>
      <c r="AY96" s="197"/>
      <c r="AZ96" s="197"/>
      <c r="BA96" s="197"/>
      <c r="BB96" s="197"/>
      <c r="BC96" s="197"/>
      <c r="BD96" s="197"/>
      <c r="BE96" s="197"/>
      <c r="BF96" s="197"/>
      <c r="BG96" s="196"/>
      <c r="BH96" s="197"/>
      <c r="BI96" s="197"/>
      <c r="BJ96" s="197"/>
      <c r="BK96" s="197"/>
      <c r="BL96" s="197"/>
      <c r="BM96" s="197"/>
      <c r="BN96" s="197"/>
      <c r="BO96" s="197"/>
      <c r="BP96" s="462" t="s">
        <v>835</v>
      </c>
    </row>
    <row r="97" spans="2:68" ht="135" x14ac:dyDescent="0.25">
      <c r="B97" s="228" t="s">
        <v>539</v>
      </c>
      <c r="C97" s="538"/>
      <c r="D97" s="203" t="s">
        <v>72</v>
      </c>
      <c r="E97" s="228" t="s">
        <v>201</v>
      </c>
      <c r="F97" s="230" t="s">
        <v>836</v>
      </c>
      <c r="G97" s="230"/>
      <c r="H97" s="203" t="s">
        <v>76</v>
      </c>
      <c r="I97" s="480"/>
      <c r="J97" s="27" t="s">
        <v>78</v>
      </c>
      <c r="K97" s="33" t="s">
        <v>79</v>
      </c>
      <c r="L97" s="33" t="s">
        <v>79</v>
      </c>
      <c r="M97" s="109" t="s">
        <v>78</v>
      </c>
      <c r="N97" s="354" t="s">
        <v>78</v>
      </c>
      <c r="O97" s="62">
        <v>0</v>
      </c>
      <c r="P97" s="62">
        <v>0</v>
      </c>
      <c r="Q97" s="355">
        <v>0</v>
      </c>
      <c r="R97" s="109">
        <v>0</v>
      </c>
      <c r="S97" s="199" t="s">
        <v>90</v>
      </c>
      <c r="T97" s="33" t="s">
        <v>97</v>
      </c>
      <c r="U97" s="33" t="s">
        <v>81</v>
      </c>
      <c r="V97" s="33" t="s">
        <v>98</v>
      </c>
      <c r="W97" s="466" t="s">
        <v>78</v>
      </c>
      <c r="X97" s="466" t="s">
        <v>78</v>
      </c>
      <c r="Y97" s="459"/>
      <c r="Z97" s="460"/>
      <c r="AA97" s="460"/>
      <c r="AB97" s="63">
        <v>0</v>
      </c>
      <c r="AC97" s="196"/>
      <c r="AD97" s="196"/>
      <c r="AE97" s="63">
        <v>0</v>
      </c>
      <c r="AF97" s="7"/>
      <c r="AG97" s="7"/>
      <c r="AH97" s="62">
        <f t="shared" si="1"/>
        <v>0</v>
      </c>
      <c r="AI97" s="196"/>
      <c r="AJ97" s="196"/>
      <c r="AK97" s="196"/>
      <c r="AL97" s="197"/>
      <c r="AM97" s="196"/>
      <c r="AN97" s="196"/>
      <c r="AO97" s="196"/>
      <c r="AP97" s="197"/>
      <c r="AQ97" s="196"/>
      <c r="AR97" s="196"/>
      <c r="AS97" s="197"/>
      <c r="AT97" s="461"/>
      <c r="AU97" s="197"/>
      <c r="AV97" s="196"/>
      <c r="AW97" s="196"/>
      <c r="AX97" s="196"/>
      <c r="AY97" s="197"/>
      <c r="AZ97" s="197"/>
      <c r="BA97" s="197"/>
      <c r="BB97" s="197"/>
      <c r="BC97" s="197"/>
      <c r="BD97" s="197"/>
      <c r="BE97" s="197"/>
      <c r="BF97" s="197"/>
      <c r="BG97" s="196"/>
      <c r="BH97" s="197"/>
      <c r="BI97" s="197"/>
      <c r="BJ97" s="197"/>
      <c r="BK97" s="197"/>
      <c r="BL97" s="197"/>
      <c r="BM97" s="197"/>
      <c r="BN97" s="197"/>
      <c r="BO97" s="197"/>
      <c r="BP97" s="462" t="s">
        <v>837</v>
      </c>
    </row>
    <row r="98" spans="2:68" ht="210" x14ac:dyDescent="0.25">
      <c r="B98" s="228" t="s">
        <v>539</v>
      </c>
      <c r="C98" s="538"/>
      <c r="D98" s="203" t="s">
        <v>72</v>
      </c>
      <c r="E98" s="228" t="s">
        <v>201</v>
      </c>
      <c r="F98" s="230" t="s">
        <v>838</v>
      </c>
      <c r="G98" s="230"/>
      <c r="H98" s="203" t="s">
        <v>76</v>
      </c>
      <c r="I98" s="480"/>
      <c r="J98" s="27" t="s">
        <v>78</v>
      </c>
      <c r="K98" s="33" t="s">
        <v>79</v>
      </c>
      <c r="L98" s="33" t="s">
        <v>79</v>
      </c>
      <c r="M98" s="109" t="s">
        <v>78</v>
      </c>
      <c r="N98" s="354" t="s">
        <v>78</v>
      </c>
      <c r="O98" s="62">
        <v>0</v>
      </c>
      <c r="P98" s="62">
        <v>0</v>
      </c>
      <c r="Q98" s="355">
        <v>0</v>
      </c>
      <c r="R98" s="109">
        <v>0</v>
      </c>
      <c r="S98" s="199" t="s">
        <v>90</v>
      </c>
      <c r="T98" s="199" t="s">
        <v>91</v>
      </c>
      <c r="U98" s="199" t="s">
        <v>81</v>
      </c>
      <c r="V98" s="199" t="s">
        <v>98</v>
      </c>
      <c r="W98" s="466"/>
      <c r="X98" s="466"/>
      <c r="Y98" s="459"/>
      <c r="Z98" s="460"/>
      <c r="AA98" s="460"/>
      <c r="AB98" s="63">
        <v>0</v>
      </c>
      <c r="AC98" s="196"/>
      <c r="AD98" s="196"/>
      <c r="AE98" s="63">
        <v>0</v>
      </c>
      <c r="AF98" s="7"/>
      <c r="AG98" s="7"/>
      <c r="AH98" s="62">
        <f t="shared" si="1"/>
        <v>0</v>
      </c>
      <c r="AI98" s="196"/>
      <c r="AJ98" s="196"/>
      <c r="AK98" s="196"/>
      <c r="AL98" s="197"/>
      <c r="AM98" s="196"/>
      <c r="AN98" s="196"/>
      <c r="AO98" s="196"/>
      <c r="AP98" s="197"/>
      <c r="AQ98" s="196"/>
      <c r="AR98" s="196"/>
      <c r="AS98" s="197"/>
      <c r="AT98" s="461"/>
      <c r="AU98" s="197"/>
      <c r="AV98" s="196"/>
      <c r="AW98" s="196"/>
      <c r="AX98" s="196"/>
      <c r="AY98" s="197"/>
      <c r="AZ98" s="197"/>
      <c r="BA98" s="197"/>
      <c r="BB98" s="197"/>
      <c r="BC98" s="197"/>
      <c r="BD98" s="197"/>
      <c r="BE98" s="197"/>
      <c r="BF98" s="197"/>
      <c r="BG98" s="196"/>
      <c r="BH98" s="197"/>
      <c r="BI98" s="197"/>
      <c r="BJ98" s="197"/>
      <c r="BK98" s="197"/>
      <c r="BL98" s="197"/>
      <c r="BM98" s="197"/>
      <c r="BN98" s="197"/>
      <c r="BO98" s="197"/>
      <c r="BP98" s="462" t="s">
        <v>839</v>
      </c>
    </row>
    <row r="99" spans="2:68" ht="195" x14ac:dyDescent="0.25">
      <c r="B99" s="228" t="s">
        <v>539</v>
      </c>
      <c r="C99" s="538"/>
      <c r="D99" s="203" t="s">
        <v>72</v>
      </c>
      <c r="E99" s="228" t="s">
        <v>201</v>
      </c>
      <c r="F99" s="230" t="s">
        <v>840</v>
      </c>
      <c r="G99" s="230"/>
      <c r="H99" s="203" t="s">
        <v>76</v>
      </c>
      <c r="I99" s="480"/>
      <c r="J99" s="27" t="s">
        <v>78</v>
      </c>
      <c r="K99" s="33" t="s">
        <v>79</v>
      </c>
      <c r="L99" s="33" t="s">
        <v>79</v>
      </c>
      <c r="M99" s="109" t="s">
        <v>78</v>
      </c>
      <c r="N99" s="354" t="s">
        <v>78</v>
      </c>
      <c r="O99" s="62">
        <v>0</v>
      </c>
      <c r="P99" s="62">
        <v>0</v>
      </c>
      <c r="Q99" s="355">
        <v>0</v>
      </c>
      <c r="R99" s="109">
        <v>0</v>
      </c>
      <c r="S99" s="33" t="s">
        <v>90</v>
      </c>
      <c r="T99" s="33" t="s">
        <v>91</v>
      </c>
      <c r="U99" s="33" t="s">
        <v>81</v>
      </c>
      <c r="V99" s="33" t="s">
        <v>98</v>
      </c>
      <c r="W99" s="33" t="s">
        <v>78</v>
      </c>
      <c r="X99" s="33" t="s">
        <v>78</v>
      </c>
      <c r="Y99" s="513"/>
      <c r="Z99" s="460"/>
      <c r="AA99" s="460"/>
      <c r="AB99" s="63">
        <v>0</v>
      </c>
      <c r="AC99" s="196"/>
      <c r="AD99" s="196"/>
      <c r="AE99" s="63">
        <v>0</v>
      </c>
      <c r="AF99" s="7"/>
      <c r="AG99" s="7"/>
      <c r="AH99" s="62">
        <f t="shared" si="1"/>
        <v>0</v>
      </c>
      <c r="AI99" s="196"/>
      <c r="AJ99" s="196"/>
      <c r="AK99" s="196"/>
      <c r="AL99" s="197"/>
      <c r="AM99" s="196"/>
      <c r="AN99" s="196"/>
      <c r="AO99" s="196"/>
      <c r="AP99" s="197"/>
      <c r="AQ99" s="196"/>
      <c r="AR99" s="196"/>
      <c r="AS99" s="197"/>
      <c r="AT99" s="461"/>
      <c r="AU99" s="197"/>
      <c r="AV99" s="196"/>
      <c r="AW99" s="196"/>
      <c r="AX99" s="196"/>
      <c r="AY99" s="197"/>
      <c r="AZ99" s="197"/>
      <c r="BA99" s="197"/>
      <c r="BB99" s="197"/>
      <c r="BC99" s="197"/>
      <c r="BD99" s="197"/>
      <c r="BE99" s="197"/>
      <c r="BF99" s="197"/>
      <c r="BG99" s="196"/>
      <c r="BH99" s="197"/>
      <c r="BI99" s="197"/>
      <c r="BJ99" s="197"/>
      <c r="BK99" s="197"/>
      <c r="BL99" s="197"/>
      <c r="BM99" s="197"/>
      <c r="BN99" s="197"/>
      <c r="BO99" s="197"/>
      <c r="BP99" s="462" t="s">
        <v>841</v>
      </c>
    </row>
    <row r="101" spans="2:68" ht="15.75" x14ac:dyDescent="0.25">
      <c r="AY101" s="453"/>
      <c r="BD101" s="454"/>
      <c r="BH101" s="454"/>
    </row>
    <row r="102" spans="2:68" x14ac:dyDescent="0.25">
      <c r="AC102"/>
    </row>
    <row r="103" spans="2:68" x14ac:dyDescent="0.25">
      <c r="AB103" t="s">
        <v>842</v>
      </c>
      <c r="AC103"/>
    </row>
    <row r="104" spans="2:68" x14ac:dyDescent="0.25">
      <c r="AC104"/>
    </row>
    <row r="105" spans="2:68" x14ac:dyDescent="0.25">
      <c r="AC105"/>
    </row>
    <row r="106" spans="2:68" x14ac:dyDescent="0.25">
      <c r="AC106"/>
    </row>
    <row r="107" spans="2:68" x14ac:dyDescent="0.25">
      <c r="AC107"/>
    </row>
    <row r="108" spans="2:68" x14ac:dyDescent="0.25">
      <c r="AC108"/>
    </row>
    <row r="109" spans="2:68" x14ac:dyDescent="0.25">
      <c r="AC109"/>
    </row>
    <row r="111" spans="2:68" x14ac:dyDescent="0.25">
      <c r="BG111" s="451"/>
    </row>
  </sheetData>
  <autoFilter ref="B5:BP99" xr:uid="{00000000-0009-0000-0000-000004000000}"/>
  <mergeCells count="5">
    <mergeCell ref="B4:I4"/>
    <mergeCell ref="AB3:AI3"/>
    <mergeCell ref="AJ3:AU3"/>
    <mergeCell ref="AV3:BN3"/>
    <mergeCell ref="J4:R4"/>
  </mergeCells>
  <dataValidations count="14">
    <dataValidation type="list" allowBlank="1" showInputMessage="1" showErrorMessage="1" sqref="D6" xr:uid="{00000000-0002-0000-0400-000000000000}">
      <formula1>"SRPA, PRIMERA INFANCIA, SEDES ADMINISTRATIVAS,ADOLESCENCIA Y JUVENTUD, DIRECCIÓN DE PROTECCIÓN "</formula1>
    </dataValidation>
    <dataValidation type="list" allowBlank="1" showInputMessage="1" showErrorMessage="1" sqref="U95:V99 U6:V85" xr:uid="{00000000-0002-0000-0400-000001000000}">
      <formula1>"MOBILIARIO, ESTUDIOS Y DISEÑOS, REFORZAMIENTO ESTRUCTURAL, MANTENIMIENTOS BASICOS, MANTENIMIENTOS ESPECIALIZADOS, AMPLIACIÓN, MANTENIMIENTOS ELECTRICOS, NINGUNA"</formula1>
    </dataValidation>
    <dataValidation type="list" allowBlank="1" showInputMessage="1" showErrorMessage="1" sqref="T95:T99 T6:T85" xr:uid="{00000000-0002-0000-0400-000002000000}">
      <formula1>"BAJO, MEDIO, ALTO"</formula1>
    </dataValidation>
    <dataValidation type="list" allowBlank="1" showInputMessage="1" showErrorMessage="1" sqref="M6:M77 M79:M99" xr:uid="{00000000-0002-0000-0400-000003000000}">
      <formula1>"ARRIENDO, ADECUACIÓN, NO APLICA"</formula1>
    </dataValidation>
    <dataValidation type="list" allowBlank="1" showInputMessage="1" showErrorMessage="1" sqref="M78" xr:uid="{00000000-0002-0000-0400-000004000000}">
      <formula1>"TRASLADO SEDE PROPIA, ARRIENDO, ADECUACIÓN, NO APLICA"</formula1>
    </dataValidation>
    <dataValidation type="list" allowBlank="1" showInputMessage="1" showErrorMessage="1" sqref="D7:D99" xr:uid="{00000000-0002-0000-0400-000005000000}">
      <formula1>"SRPA, PRIMERA INFANCIA, SEDES ADMINISTRATIVAS,ADOLESCENCIA Y JUVENTUD, DIRECCIÓN DE PROTECCIÓN"</formula1>
    </dataValidation>
    <dataValidation type="list" allowBlank="1" showInputMessage="1" showErrorMessage="1" sqref="AI6:AI85 AM6:AM85" xr:uid="{00000000-0002-0000-0400-000006000000}">
      <formula1>"ESTRUCTURACIÓN, PROCESO DE SELECCIÓN, EJECUCIÓN, TERMINADO"</formula1>
    </dataValidation>
    <dataValidation type="list" allowBlank="1" showInputMessage="1" showErrorMessage="1" sqref="Z6:Z85" xr:uid="{00000000-0002-0000-0400-000007000000}">
      <formula1>"FERRETERIA Y TODEROS, REGIONAL (TRASLADO), SEDE NACIONAL, FINDETER, NO REQUIERE, NO PRIORIZADA"</formula1>
    </dataValidation>
    <dataValidation type="list" allowBlank="1" showInputMessage="1" showErrorMessage="1" sqref="W6:X99 BB6:BB85 BL6:BL85" xr:uid="{00000000-0002-0000-0400-000008000000}">
      <formula1>"SI, NO, NO APLICA"</formula1>
    </dataValidation>
    <dataValidation type="list" allowBlank="1" showInputMessage="1" showErrorMessage="1" sqref="S21:S99 S6:S18 K6:L99" xr:uid="{00000000-0002-0000-0400-000009000000}">
      <formula1>"SI, NO"</formula1>
    </dataValidation>
    <dataValidation type="list" allowBlank="1" showInputMessage="1" showErrorMessage="1" sqref="H6:H99" xr:uid="{00000000-0002-0000-0400-00000A000000}">
      <formula1>"PROPIA, ARRIENDO, COMODATO"</formula1>
    </dataValidation>
    <dataValidation type="list" allowBlank="1" showInputMessage="1" showErrorMessage="1" sqref="J6:J99" xr:uid="{00000000-0002-0000-0400-00000B000000}">
      <formula1>"NO APLICA, HACINAMIENTO Y MALAS CONDICIONES DE LA INFRAESTRUCTURA, HACINAMIENTO, MALAS CONDICIONES DE LA INFRAESTRUCUTRA, RIESGOS EN LA INFRAESTRUCTURA, POR SOLICITUD DEL PROPIETARIO, TRASLADO A SEDE PROPIA."</formula1>
    </dataValidation>
    <dataValidation type="list" allowBlank="1" showInputMessage="1" showErrorMessage="1" sqref="E6:E99" xr:uid="{00000000-0002-0000-0400-00000C000000}">
      <formula1>"CDI, HI, CAE, CIP, CETRA, INTERNADO RAJ, CASAS POSTINSTITUCIONALES, CZ, REGIONAL, UNIDAD DE SERVICIO, CASA ATRAPASUEÑOS, CASA DE LA MADRE Y EL NIÑO, CETII, FUNDACIONES, ASOCIACIONES"</formula1>
    </dataValidation>
    <dataValidation type="list" allowBlank="1" showInputMessage="1" showErrorMessage="1" sqref="N6:N99" xr:uid="{00000000-0002-0000-0400-00000D000000}">
      <formula1>"NO APLICA, BUSQUEDA INMUEBLE, VISITA, CONCEPTO, MESA TECNICA, REMISIÓN SG, RECURSO TRASLADADO"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BP40"/>
  <sheetViews>
    <sheetView zoomScale="58" zoomScaleNormal="90" workbookViewId="0">
      <selection activeCell="G19" sqref="G19"/>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9" width="30.28515625" style="2" customWidth="1"/>
    <col min="10" max="11" width="21.28515625" style="2" customWidth="1"/>
    <col min="12" max="12" width="30.28515625" style="2" customWidth="1"/>
    <col min="13" max="13" width="20" style="2" customWidth="1"/>
    <col min="14" max="14" width="22.7109375" style="2" customWidth="1"/>
    <col min="15" max="15" width="30.28515625" style="2" customWidth="1"/>
    <col min="16" max="16" width="23.7109375" style="2" customWidth="1"/>
    <col min="17" max="17" width="15.2851562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5" width="19.7109375" style="6" customWidth="1"/>
    <col min="56" max="56" width="21.140625" style="6" customWidth="1"/>
    <col min="57"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49" t="s">
        <v>3</v>
      </c>
      <c r="K4" s="649"/>
      <c r="L4" s="649"/>
      <c r="M4" s="649"/>
      <c r="N4" s="649"/>
      <c r="O4" s="649"/>
      <c r="P4" s="649"/>
      <c r="Q4" s="649"/>
      <c r="R4" s="649"/>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0"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50" t="s">
        <v>801</v>
      </c>
      <c r="C6" s="50" t="s">
        <v>843</v>
      </c>
      <c r="D6" s="33" t="s">
        <v>72</v>
      </c>
      <c r="E6" s="33" t="s">
        <v>201</v>
      </c>
      <c r="F6" s="89" t="s">
        <v>844</v>
      </c>
      <c r="G6" s="50" t="s">
        <v>845</v>
      </c>
      <c r="H6" s="33" t="s">
        <v>76</v>
      </c>
      <c r="I6" s="74" t="s">
        <v>846</v>
      </c>
      <c r="J6" s="51" t="s">
        <v>78</v>
      </c>
      <c r="K6" s="33" t="s">
        <v>79</v>
      </c>
      <c r="L6" s="33" t="s">
        <v>79</v>
      </c>
      <c r="M6" s="109" t="s">
        <v>78</v>
      </c>
      <c r="N6" s="109" t="s">
        <v>78</v>
      </c>
      <c r="O6" s="62">
        <v>0</v>
      </c>
      <c r="P6" s="62">
        <v>0</v>
      </c>
      <c r="Q6" s="116">
        <v>0</v>
      </c>
      <c r="R6" s="109">
        <v>0</v>
      </c>
      <c r="S6" s="33" t="s">
        <v>90</v>
      </c>
      <c r="T6" s="33" t="s">
        <v>80</v>
      </c>
      <c r="U6" s="33" t="s">
        <v>81</v>
      </c>
      <c r="V6" s="33" t="s">
        <v>98</v>
      </c>
      <c r="W6" s="33" t="s">
        <v>78</v>
      </c>
      <c r="X6" s="33" t="s">
        <v>78</v>
      </c>
      <c r="Y6" s="4"/>
      <c r="Z6" s="33" t="s">
        <v>473</v>
      </c>
      <c r="AA6" s="32" t="s">
        <v>103</v>
      </c>
      <c r="AB6" s="63">
        <v>0</v>
      </c>
      <c r="AC6" s="407"/>
      <c r="AD6" s="3"/>
      <c r="AE6" s="63">
        <v>0</v>
      </c>
      <c r="AF6" s="3"/>
      <c r="AG6" s="3"/>
      <c r="AH6" s="3">
        <f>+AB6+AE6</f>
        <v>0</v>
      </c>
      <c r="AI6" s="3"/>
      <c r="AJ6" s="3"/>
      <c r="AK6" s="3"/>
      <c r="AL6" s="3">
        <v>0</v>
      </c>
      <c r="AM6" s="3"/>
      <c r="AN6" s="3"/>
      <c r="AO6" s="3"/>
      <c r="AP6" s="3">
        <v>0</v>
      </c>
      <c r="AQ6" s="305"/>
      <c r="AR6" s="305"/>
      <c r="AS6" s="3">
        <f>+AP6+AL6</f>
        <v>0</v>
      </c>
      <c r="AT6" s="419"/>
      <c r="AU6" s="3"/>
      <c r="AV6" s="322">
        <v>1412</v>
      </c>
      <c r="AW6" s="322">
        <v>2022</v>
      </c>
      <c r="AX6" s="67"/>
      <c r="AY6" s="62"/>
      <c r="AZ6" s="66"/>
      <c r="BA6" s="66"/>
      <c r="BB6" s="66"/>
      <c r="BC6" s="470" t="s">
        <v>638</v>
      </c>
      <c r="BD6" s="422">
        <v>1508652082</v>
      </c>
      <c r="BE6" s="351">
        <v>44873</v>
      </c>
      <c r="BF6" s="351">
        <v>45436</v>
      </c>
      <c r="BG6" s="470" t="s">
        <v>478</v>
      </c>
      <c r="BH6" s="422">
        <v>156351888</v>
      </c>
      <c r="BI6" s="351">
        <v>44873</v>
      </c>
      <c r="BJ6" s="423"/>
      <c r="BK6" s="424">
        <v>45497</v>
      </c>
      <c r="BL6" s="66" t="s">
        <v>79</v>
      </c>
      <c r="BM6" s="62">
        <f>+AY6+BD6+BH6</f>
        <v>1665003970</v>
      </c>
      <c r="BN6" s="64">
        <v>1</v>
      </c>
      <c r="BO6" s="62">
        <f>+BN6*BM6</f>
        <v>1665003970</v>
      </c>
      <c r="BP6" s="32"/>
    </row>
    <row r="7" spans="2:68" s="1" customFormat="1" x14ac:dyDescent="0.25">
      <c r="B7" s="50" t="s">
        <v>801</v>
      </c>
      <c r="C7" s="50" t="s">
        <v>847</v>
      </c>
      <c r="D7" s="33" t="s">
        <v>72</v>
      </c>
      <c r="E7" s="33" t="s">
        <v>201</v>
      </c>
      <c r="F7" s="89" t="s">
        <v>848</v>
      </c>
      <c r="G7" s="50" t="s">
        <v>849</v>
      </c>
      <c r="H7" s="33" t="s">
        <v>76</v>
      </c>
      <c r="I7" s="74" t="s">
        <v>850</v>
      </c>
      <c r="J7" s="51" t="s">
        <v>78</v>
      </c>
      <c r="K7" s="33" t="s">
        <v>79</v>
      </c>
      <c r="L7" s="33" t="s">
        <v>79</v>
      </c>
      <c r="M7" s="109" t="s">
        <v>78</v>
      </c>
      <c r="N7" s="109" t="s">
        <v>78</v>
      </c>
      <c r="O7" s="62">
        <v>0</v>
      </c>
      <c r="P7" s="62">
        <v>0</v>
      </c>
      <c r="Q7" s="116">
        <v>0</v>
      </c>
      <c r="R7" s="109">
        <v>0</v>
      </c>
      <c r="S7" s="33" t="s">
        <v>90</v>
      </c>
      <c r="T7" s="33" t="s">
        <v>97</v>
      </c>
      <c r="U7" s="33" t="s">
        <v>141</v>
      </c>
      <c r="V7" s="33" t="s">
        <v>141</v>
      </c>
      <c r="W7" s="33" t="s">
        <v>78</v>
      </c>
      <c r="X7" s="33" t="s">
        <v>78</v>
      </c>
      <c r="Y7" s="4"/>
      <c r="Z7" s="33" t="s">
        <v>99</v>
      </c>
      <c r="AA7" s="32" t="s">
        <v>103</v>
      </c>
      <c r="AB7" s="63">
        <v>0</v>
      </c>
      <c r="AC7" s="407"/>
      <c r="AD7" s="3"/>
      <c r="AE7" s="63">
        <v>0</v>
      </c>
      <c r="AF7" s="3"/>
      <c r="AG7" s="3"/>
      <c r="AH7" s="3">
        <f>+AB7+AE7</f>
        <v>0</v>
      </c>
      <c r="AI7" s="3"/>
      <c r="AJ7" s="3"/>
      <c r="AK7" s="3"/>
      <c r="AL7" s="3">
        <v>0</v>
      </c>
      <c r="AM7" s="3"/>
      <c r="AN7" s="3"/>
      <c r="AO7" s="3"/>
      <c r="AP7" s="3">
        <v>0</v>
      </c>
      <c r="AQ7" s="305"/>
      <c r="AR7" s="305"/>
      <c r="AS7" s="3">
        <f t="shared" ref="AS7:AS35" si="0">+AP7+AL7</f>
        <v>0</v>
      </c>
      <c r="AT7" s="419"/>
      <c r="AU7" s="3"/>
      <c r="AV7" s="322"/>
      <c r="AW7" s="66"/>
      <c r="AX7" s="67"/>
      <c r="AY7" s="62"/>
      <c r="AZ7" s="66"/>
      <c r="BA7" s="66"/>
      <c r="BB7" s="66"/>
      <c r="BC7" s="27"/>
      <c r="BD7" s="62"/>
      <c r="BE7" s="66"/>
      <c r="BF7" s="66"/>
      <c r="BG7" s="67"/>
      <c r="BH7" s="62"/>
      <c r="BI7" s="66"/>
      <c r="BJ7" s="68"/>
      <c r="BK7" s="66"/>
      <c r="BL7" s="66"/>
      <c r="BM7" s="62">
        <f t="shared" ref="BM7:BM40" si="1">+AY7+BD7+BH7</f>
        <v>0</v>
      </c>
      <c r="BN7" s="64"/>
      <c r="BO7" s="62">
        <f t="shared" ref="BO7:BO40" si="2">+BN7*BM7</f>
        <v>0</v>
      </c>
      <c r="BP7" s="32"/>
    </row>
    <row r="8" spans="2:68" s="1" customFormat="1" ht="30" x14ac:dyDescent="0.25">
      <c r="B8" s="50" t="s">
        <v>801</v>
      </c>
      <c r="C8" s="50" t="s">
        <v>851</v>
      </c>
      <c r="D8" s="33" t="s">
        <v>72</v>
      </c>
      <c r="E8" s="33" t="s">
        <v>201</v>
      </c>
      <c r="F8" s="89" t="s">
        <v>852</v>
      </c>
      <c r="G8" s="50" t="s">
        <v>853</v>
      </c>
      <c r="H8" s="33" t="s">
        <v>76</v>
      </c>
      <c r="I8" s="74" t="s">
        <v>854</v>
      </c>
      <c r="J8" s="51" t="s">
        <v>78</v>
      </c>
      <c r="K8" s="33" t="s">
        <v>79</v>
      </c>
      <c r="L8" s="33" t="s">
        <v>79</v>
      </c>
      <c r="M8" s="109" t="s">
        <v>78</v>
      </c>
      <c r="N8" s="109" t="s">
        <v>78</v>
      </c>
      <c r="O8" s="62">
        <v>0</v>
      </c>
      <c r="P8" s="62">
        <v>0</v>
      </c>
      <c r="Q8" s="116">
        <v>0</v>
      </c>
      <c r="R8" s="109">
        <v>0</v>
      </c>
      <c r="S8" s="33" t="s">
        <v>90</v>
      </c>
      <c r="T8" s="33" t="s">
        <v>80</v>
      </c>
      <c r="U8" s="33" t="s">
        <v>81</v>
      </c>
      <c r="V8" s="33" t="s">
        <v>81</v>
      </c>
      <c r="W8" s="33" t="s">
        <v>78</v>
      </c>
      <c r="X8" s="33" t="s">
        <v>78</v>
      </c>
      <c r="Y8" s="4"/>
      <c r="Z8" s="33" t="s">
        <v>137</v>
      </c>
      <c r="AA8" s="32" t="s">
        <v>855</v>
      </c>
      <c r="AB8" s="63">
        <v>0</v>
      </c>
      <c r="AC8" s="407"/>
      <c r="AD8" s="3"/>
      <c r="AE8" s="63">
        <v>0</v>
      </c>
      <c r="AF8" s="3"/>
      <c r="AG8" s="3"/>
      <c r="AH8" s="3">
        <f t="shared" ref="AH8:AH16" si="3">+AB8+AE8</f>
        <v>0</v>
      </c>
      <c r="AI8" s="3"/>
      <c r="AJ8" s="3"/>
      <c r="AK8" s="3"/>
      <c r="AL8" s="3">
        <v>0</v>
      </c>
      <c r="AM8" s="3"/>
      <c r="AN8" s="3"/>
      <c r="AO8" s="3"/>
      <c r="AP8" s="3">
        <v>0</v>
      </c>
      <c r="AQ8" s="305"/>
      <c r="AR8" s="305"/>
      <c r="AS8" s="3">
        <f t="shared" si="0"/>
        <v>0</v>
      </c>
      <c r="AT8" s="419"/>
      <c r="AU8" s="3"/>
      <c r="AV8" s="322"/>
      <c r="AW8" s="66"/>
      <c r="AX8" s="67"/>
      <c r="AY8" s="62"/>
      <c r="AZ8" s="66"/>
      <c r="BA8" s="66"/>
      <c r="BB8" s="66"/>
      <c r="BC8" s="27"/>
      <c r="BD8" s="62"/>
      <c r="BE8" s="66"/>
      <c r="BF8" s="66"/>
      <c r="BG8" s="67"/>
      <c r="BH8" s="62"/>
      <c r="BI8" s="66"/>
      <c r="BJ8" s="68"/>
      <c r="BK8" s="66"/>
      <c r="BL8" s="66"/>
      <c r="BM8" s="62">
        <f t="shared" si="1"/>
        <v>0</v>
      </c>
      <c r="BN8" s="64"/>
      <c r="BO8" s="62">
        <f t="shared" si="2"/>
        <v>0</v>
      </c>
      <c r="BP8" s="32"/>
    </row>
    <row r="9" spans="2:68" s="1" customFormat="1" x14ac:dyDescent="0.25">
      <c r="B9" s="50" t="s">
        <v>801</v>
      </c>
      <c r="C9" s="50" t="s">
        <v>856</v>
      </c>
      <c r="D9" s="33" t="s">
        <v>72</v>
      </c>
      <c r="E9" s="33" t="s">
        <v>201</v>
      </c>
      <c r="F9" s="89" t="s">
        <v>857</v>
      </c>
      <c r="G9" s="50" t="s">
        <v>858</v>
      </c>
      <c r="H9" s="33" t="s">
        <v>76</v>
      </c>
      <c r="I9" s="74" t="s">
        <v>859</v>
      </c>
      <c r="J9" s="51" t="s">
        <v>78</v>
      </c>
      <c r="K9" s="33" t="s">
        <v>79</v>
      </c>
      <c r="L9" s="33" t="s">
        <v>79</v>
      </c>
      <c r="M9" s="109" t="s">
        <v>78</v>
      </c>
      <c r="N9" s="109" t="s">
        <v>78</v>
      </c>
      <c r="O9" s="62">
        <v>0</v>
      </c>
      <c r="P9" s="62">
        <v>0</v>
      </c>
      <c r="Q9" s="116">
        <v>0</v>
      </c>
      <c r="R9" s="109">
        <v>0</v>
      </c>
      <c r="S9" s="33" t="s">
        <v>90</v>
      </c>
      <c r="T9" s="33" t="s">
        <v>97</v>
      </c>
      <c r="U9" s="33" t="s">
        <v>141</v>
      </c>
      <c r="V9" s="33" t="s">
        <v>141</v>
      </c>
      <c r="W9" s="33" t="s">
        <v>78</v>
      </c>
      <c r="X9" s="33" t="s">
        <v>78</v>
      </c>
      <c r="Y9" s="4"/>
      <c r="Z9" s="33" t="s">
        <v>99</v>
      </c>
      <c r="AA9" s="32" t="s">
        <v>103</v>
      </c>
      <c r="AB9" s="63">
        <v>0</v>
      </c>
      <c r="AC9" s="407"/>
      <c r="AD9" s="3"/>
      <c r="AE9" s="63">
        <v>0</v>
      </c>
      <c r="AF9" s="3"/>
      <c r="AG9" s="3"/>
      <c r="AH9" s="3">
        <f t="shared" si="3"/>
        <v>0</v>
      </c>
      <c r="AI9" s="3"/>
      <c r="AJ9" s="3"/>
      <c r="AK9" s="3"/>
      <c r="AL9" s="3">
        <v>0</v>
      </c>
      <c r="AM9" s="3"/>
      <c r="AN9" s="3"/>
      <c r="AO9" s="3"/>
      <c r="AP9" s="3">
        <v>0</v>
      </c>
      <c r="AQ9" s="305"/>
      <c r="AR9" s="305"/>
      <c r="AS9" s="3">
        <f t="shared" si="0"/>
        <v>0</v>
      </c>
      <c r="AT9" s="419"/>
      <c r="AU9" s="3"/>
      <c r="AV9" s="322"/>
      <c r="AW9" s="66"/>
      <c r="AX9" s="67"/>
      <c r="AY9" s="62"/>
      <c r="AZ9" s="66"/>
      <c r="BA9" s="66"/>
      <c r="BB9" s="66"/>
      <c r="BC9" s="27"/>
      <c r="BD9" s="62"/>
      <c r="BE9" s="66"/>
      <c r="BF9" s="66"/>
      <c r="BG9" s="67"/>
      <c r="BH9" s="62"/>
      <c r="BI9" s="66"/>
      <c r="BJ9" s="68"/>
      <c r="BK9" s="66"/>
      <c r="BL9" s="66"/>
      <c r="BM9" s="62">
        <f t="shared" si="1"/>
        <v>0</v>
      </c>
      <c r="BN9" s="64"/>
      <c r="BO9" s="62">
        <f t="shared" si="2"/>
        <v>0</v>
      </c>
      <c r="BP9" s="32"/>
    </row>
    <row r="10" spans="2:68" s="1" customFormat="1" ht="30" x14ac:dyDescent="0.25">
      <c r="B10" s="50" t="s">
        <v>801</v>
      </c>
      <c r="C10" s="50" t="s">
        <v>860</v>
      </c>
      <c r="D10" s="33" t="s">
        <v>72</v>
      </c>
      <c r="E10" s="33" t="s">
        <v>201</v>
      </c>
      <c r="F10" s="89" t="s">
        <v>861</v>
      </c>
      <c r="G10" s="50" t="s">
        <v>862</v>
      </c>
      <c r="H10" s="33" t="s">
        <v>76</v>
      </c>
      <c r="I10" s="74" t="s">
        <v>863</v>
      </c>
      <c r="J10" s="51" t="s">
        <v>78</v>
      </c>
      <c r="K10" s="33" t="s">
        <v>79</v>
      </c>
      <c r="L10" s="33" t="s">
        <v>79</v>
      </c>
      <c r="M10" s="109" t="s">
        <v>78</v>
      </c>
      <c r="N10" s="109" t="s">
        <v>78</v>
      </c>
      <c r="O10" s="62">
        <v>0</v>
      </c>
      <c r="P10" s="62">
        <v>0</v>
      </c>
      <c r="Q10" s="116">
        <v>0</v>
      </c>
      <c r="R10" s="109">
        <v>0</v>
      </c>
      <c r="S10" s="33" t="s">
        <v>90</v>
      </c>
      <c r="T10" s="33" t="s">
        <v>80</v>
      </c>
      <c r="U10" s="33" t="s">
        <v>81</v>
      </c>
      <c r="V10" s="33" t="s">
        <v>98</v>
      </c>
      <c r="W10" s="33" t="s">
        <v>78</v>
      </c>
      <c r="X10" s="33" t="s">
        <v>78</v>
      </c>
      <c r="Y10" s="4"/>
      <c r="Z10" s="33" t="s">
        <v>473</v>
      </c>
      <c r="AA10" s="32" t="s">
        <v>103</v>
      </c>
      <c r="AB10" s="63">
        <v>0</v>
      </c>
      <c r="AC10" s="407"/>
      <c r="AD10" s="3"/>
      <c r="AE10" s="63">
        <v>0</v>
      </c>
      <c r="AF10" s="3"/>
      <c r="AG10" s="3"/>
      <c r="AH10" s="3">
        <f t="shared" si="3"/>
        <v>0</v>
      </c>
      <c r="AI10" s="3"/>
      <c r="AJ10" s="3"/>
      <c r="AK10" s="3"/>
      <c r="AL10" s="3">
        <v>0</v>
      </c>
      <c r="AM10" s="3"/>
      <c r="AN10" s="3"/>
      <c r="AO10" s="3"/>
      <c r="AP10" s="3">
        <v>0</v>
      </c>
      <c r="AQ10" s="305"/>
      <c r="AR10" s="305"/>
      <c r="AS10" s="3">
        <f t="shared" si="0"/>
        <v>0</v>
      </c>
      <c r="AT10" s="419"/>
      <c r="AU10" s="3"/>
      <c r="AV10" s="322">
        <v>1412</v>
      </c>
      <c r="AW10" s="322">
        <v>2022</v>
      </c>
      <c r="AX10" s="67"/>
      <c r="AY10" s="62"/>
      <c r="AZ10" s="66"/>
      <c r="BA10" s="66"/>
      <c r="BB10" s="66"/>
      <c r="BC10" s="470" t="s">
        <v>638</v>
      </c>
      <c r="BD10" s="422">
        <v>1654949103</v>
      </c>
      <c r="BE10" s="351">
        <v>44873</v>
      </c>
      <c r="BF10" s="351">
        <v>45499</v>
      </c>
      <c r="BG10" s="470" t="s">
        <v>478</v>
      </c>
      <c r="BH10" s="422">
        <v>156452067</v>
      </c>
      <c r="BI10" s="351">
        <v>44873</v>
      </c>
      <c r="BJ10" s="68"/>
      <c r="BK10" s="424">
        <v>45561</v>
      </c>
      <c r="BL10" s="66" t="s">
        <v>79</v>
      </c>
      <c r="BM10" s="62">
        <f t="shared" si="1"/>
        <v>1811401170</v>
      </c>
      <c r="BN10" s="64">
        <v>1</v>
      </c>
      <c r="BO10" s="62">
        <f t="shared" si="2"/>
        <v>1811401170</v>
      </c>
      <c r="BP10" s="32"/>
    </row>
    <row r="11" spans="2:68" s="1" customFormat="1" x14ac:dyDescent="0.25">
      <c r="B11" s="50" t="s">
        <v>801</v>
      </c>
      <c r="C11" s="50" t="s">
        <v>864</v>
      </c>
      <c r="D11" s="33" t="s">
        <v>72</v>
      </c>
      <c r="E11" s="33" t="s">
        <v>201</v>
      </c>
      <c r="F11" s="89" t="s">
        <v>865</v>
      </c>
      <c r="G11" s="50" t="s">
        <v>866</v>
      </c>
      <c r="H11" s="33" t="s">
        <v>76</v>
      </c>
      <c r="I11" s="74" t="s">
        <v>867</v>
      </c>
      <c r="J11" s="51" t="s">
        <v>78</v>
      </c>
      <c r="K11" s="33" t="s">
        <v>79</v>
      </c>
      <c r="L11" s="33" t="s">
        <v>79</v>
      </c>
      <c r="M11" s="109" t="s">
        <v>78</v>
      </c>
      <c r="N11" s="109" t="s">
        <v>78</v>
      </c>
      <c r="O11" s="62">
        <v>0</v>
      </c>
      <c r="P11" s="62">
        <v>0</v>
      </c>
      <c r="Q11" s="116">
        <v>0</v>
      </c>
      <c r="R11" s="109">
        <v>0</v>
      </c>
      <c r="S11" s="33" t="s">
        <v>90</v>
      </c>
      <c r="T11" s="33" t="s">
        <v>97</v>
      </c>
      <c r="U11" s="33" t="s">
        <v>141</v>
      </c>
      <c r="V11" s="33" t="s">
        <v>141</v>
      </c>
      <c r="W11" s="33" t="s">
        <v>78</v>
      </c>
      <c r="X11" s="33" t="s">
        <v>78</v>
      </c>
      <c r="Y11" s="4"/>
      <c r="Z11" s="33" t="s">
        <v>99</v>
      </c>
      <c r="AA11" s="32" t="s">
        <v>103</v>
      </c>
      <c r="AB11" s="63">
        <v>0</v>
      </c>
      <c r="AC11" s="407"/>
      <c r="AD11" s="3"/>
      <c r="AE11" s="63">
        <v>0</v>
      </c>
      <c r="AF11" s="3"/>
      <c r="AG11" s="3"/>
      <c r="AH11" s="3">
        <f t="shared" si="3"/>
        <v>0</v>
      </c>
      <c r="AI11" s="3"/>
      <c r="AJ11" s="3"/>
      <c r="AK11" s="3"/>
      <c r="AL11" s="3">
        <v>0</v>
      </c>
      <c r="AM11" s="3"/>
      <c r="AN11" s="3"/>
      <c r="AO11" s="3"/>
      <c r="AP11" s="3">
        <v>0</v>
      </c>
      <c r="AQ11" s="305"/>
      <c r="AR11" s="305"/>
      <c r="AS11" s="3">
        <f t="shared" si="0"/>
        <v>0</v>
      </c>
      <c r="AT11" s="419"/>
      <c r="AU11" s="3"/>
      <c r="AV11" s="322"/>
      <c r="AW11" s="66"/>
      <c r="AX11" s="67"/>
      <c r="AY11" s="62"/>
      <c r="AZ11" s="66"/>
      <c r="BA11" s="66"/>
      <c r="BB11" s="66"/>
      <c r="BC11" s="27"/>
      <c r="BD11" s="62"/>
      <c r="BE11" s="66"/>
      <c r="BF11" s="66"/>
      <c r="BG11" s="67"/>
      <c r="BH11" s="62"/>
      <c r="BI11" s="66"/>
      <c r="BJ11" s="68"/>
      <c r="BK11" s="66"/>
      <c r="BL11" s="66"/>
      <c r="BM11" s="62">
        <f t="shared" si="1"/>
        <v>0</v>
      </c>
      <c r="BN11" s="64"/>
      <c r="BO11" s="62">
        <f t="shared" si="2"/>
        <v>0</v>
      </c>
      <c r="BP11" s="32"/>
    </row>
    <row r="12" spans="2:68" s="1" customFormat="1" ht="30" x14ac:dyDescent="0.25">
      <c r="B12" s="50" t="s">
        <v>801</v>
      </c>
      <c r="C12" s="50" t="s">
        <v>868</v>
      </c>
      <c r="D12" s="33" t="s">
        <v>72</v>
      </c>
      <c r="E12" s="33" t="s">
        <v>201</v>
      </c>
      <c r="F12" s="89" t="s">
        <v>869</v>
      </c>
      <c r="G12" s="50" t="s">
        <v>870</v>
      </c>
      <c r="H12" s="33" t="s">
        <v>76</v>
      </c>
      <c r="I12" s="74" t="s">
        <v>871</v>
      </c>
      <c r="J12" s="51" t="s">
        <v>78</v>
      </c>
      <c r="K12" s="33" t="s">
        <v>79</v>
      </c>
      <c r="L12" s="33" t="s">
        <v>79</v>
      </c>
      <c r="M12" s="109" t="s">
        <v>78</v>
      </c>
      <c r="N12" s="109" t="s">
        <v>78</v>
      </c>
      <c r="O12" s="62">
        <v>0</v>
      </c>
      <c r="P12" s="62">
        <v>0</v>
      </c>
      <c r="Q12" s="116">
        <v>0</v>
      </c>
      <c r="R12" s="109">
        <v>0</v>
      </c>
      <c r="S12" s="33" t="s">
        <v>90</v>
      </c>
      <c r="T12" s="33" t="s">
        <v>97</v>
      </c>
      <c r="U12" s="33" t="s">
        <v>141</v>
      </c>
      <c r="V12" s="33" t="s">
        <v>141</v>
      </c>
      <c r="W12" s="33" t="s">
        <v>78</v>
      </c>
      <c r="X12" s="33" t="s">
        <v>78</v>
      </c>
      <c r="Y12" s="4"/>
      <c r="Z12" s="33" t="s">
        <v>99</v>
      </c>
      <c r="AA12" s="32" t="s">
        <v>103</v>
      </c>
      <c r="AB12" s="63">
        <v>0</v>
      </c>
      <c r="AC12" s="407"/>
      <c r="AD12" s="3"/>
      <c r="AE12" s="63">
        <v>0</v>
      </c>
      <c r="AF12" s="3"/>
      <c r="AG12" s="3"/>
      <c r="AH12" s="3">
        <f t="shared" si="3"/>
        <v>0</v>
      </c>
      <c r="AI12" s="3"/>
      <c r="AJ12" s="3"/>
      <c r="AK12" s="3"/>
      <c r="AL12" s="3">
        <v>0</v>
      </c>
      <c r="AM12" s="3"/>
      <c r="AN12" s="3"/>
      <c r="AO12" s="3"/>
      <c r="AP12" s="3">
        <v>0</v>
      </c>
      <c r="AQ12" s="305"/>
      <c r="AR12" s="305"/>
      <c r="AS12" s="3">
        <f t="shared" si="0"/>
        <v>0</v>
      </c>
      <c r="AT12" s="419"/>
      <c r="AU12" s="3"/>
      <c r="AV12" s="322"/>
      <c r="AW12" s="66"/>
      <c r="AX12" s="67"/>
      <c r="AY12" s="62"/>
      <c r="AZ12" s="66"/>
      <c r="BA12" s="66"/>
      <c r="BB12" s="66"/>
      <c r="BC12" s="27"/>
      <c r="BD12" s="62"/>
      <c r="BE12" s="66"/>
      <c r="BF12" s="66"/>
      <c r="BG12" s="67"/>
      <c r="BH12" s="62"/>
      <c r="BI12" s="66"/>
      <c r="BJ12" s="68"/>
      <c r="BK12" s="66"/>
      <c r="BL12" s="66"/>
      <c r="BM12" s="62">
        <f t="shared" si="1"/>
        <v>0</v>
      </c>
      <c r="BN12" s="64"/>
      <c r="BO12" s="62">
        <f t="shared" si="2"/>
        <v>0</v>
      </c>
      <c r="BP12" s="32"/>
    </row>
    <row r="13" spans="2:68" s="1" customFormat="1" ht="30" x14ac:dyDescent="0.25">
      <c r="B13" s="50" t="s">
        <v>801</v>
      </c>
      <c r="C13" s="50" t="s">
        <v>872</v>
      </c>
      <c r="D13" s="33" t="s">
        <v>72</v>
      </c>
      <c r="E13" s="33" t="s">
        <v>201</v>
      </c>
      <c r="F13" s="89" t="s">
        <v>873</v>
      </c>
      <c r="G13" s="50" t="s">
        <v>874</v>
      </c>
      <c r="H13" s="33" t="s">
        <v>76</v>
      </c>
      <c r="I13" s="74" t="s">
        <v>875</v>
      </c>
      <c r="J13" s="51" t="s">
        <v>78</v>
      </c>
      <c r="K13" s="33" t="s">
        <v>79</v>
      </c>
      <c r="L13" s="33" t="s">
        <v>79</v>
      </c>
      <c r="M13" s="109" t="s">
        <v>78</v>
      </c>
      <c r="N13" s="109" t="s">
        <v>78</v>
      </c>
      <c r="O13" s="62">
        <v>0</v>
      </c>
      <c r="P13" s="62">
        <v>0</v>
      </c>
      <c r="Q13" s="116">
        <v>0</v>
      </c>
      <c r="R13" s="109">
        <v>0</v>
      </c>
      <c r="S13" s="33" t="s">
        <v>90</v>
      </c>
      <c r="T13" s="33" t="s">
        <v>97</v>
      </c>
      <c r="U13" s="33" t="s">
        <v>141</v>
      </c>
      <c r="V13" s="33" t="s">
        <v>141</v>
      </c>
      <c r="W13" s="33" t="s">
        <v>78</v>
      </c>
      <c r="X13" s="33" t="s">
        <v>78</v>
      </c>
      <c r="Y13" s="4"/>
      <c r="Z13" s="33" t="s">
        <v>99</v>
      </c>
      <c r="AA13" s="32" t="s">
        <v>103</v>
      </c>
      <c r="AB13" s="63">
        <v>0</v>
      </c>
      <c r="AC13" s="407"/>
      <c r="AD13" s="3"/>
      <c r="AE13" s="63">
        <v>0</v>
      </c>
      <c r="AF13" s="3"/>
      <c r="AG13" s="3"/>
      <c r="AH13" s="3">
        <f t="shared" si="3"/>
        <v>0</v>
      </c>
      <c r="AI13" s="3"/>
      <c r="AJ13" s="3"/>
      <c r="AK13" s="3"/>
      <c r="AL13" s="3">
        <v>0</v>
      </c>
      <c r="AM13" s="3"/>
      <c r="AN13" s="3"/>
      <c r="AO13" s="3"/>
      <c r="AP13" s="3">
        <v>0</v>
      </c>
      <c r="AQ13" s="305"/>
      <c r="AR13" s="305"/>
      <c r="AS13" s="3">
        <f t="shared" si="0"/>
        <v>0</v>
      </c>
      <c r="AT13" s="419"/>
      <c r="AU13" s="3"/>
      <c r="AV13" s="322"/>
      <c r="AW13" s="66"/>
      <c r="AX13" s="67"/>
      <c r="AY13" s="62"/>
      <c r="AZ13" s="66"/>
      <c r="BA13" s="66"/>
      <c r="BB13" s="66"/>
      <c r="BC13" s="27"/>
      <c r="BD13" s="62"/>
      <c r="BE13" s="66"/>
      <c r="BF13" s="66"/>
      <c r="BG13" s="67"/>
      <c r="BH13" s="62"/>
      <c r="BI13" s="66"/>
      <c r="BJ13" s="68"/>
      <c r="BK13" s="66"/>
      <c r="BL13" s="66"/>
      <c r="BM13" s="62">
        <f t="shared" si="1"/>
        <v>0</v>
      </c>
      <c r="BN13" s="64"/>
      <c r="BO13" s="62">
        <f t="shared" si="2"/>
        <v>0</v>
      </c>
      <c r="BP13" s="32"/>
    </row>
    <row r="14" spans="2:68" s="1" customFormat="1" x14ac:dyDescent="0.25">
      <c r="B14" s="50" t="s">
        <v>801</v>
      </c>
      <c r="C14" s="71" t="s">
        <v>860</v>
      </c>
      <c r="D14" s="33" t="s">
        <v>85</v>
      </c>
      <c r="E14" s="33" t="s">
        <v>93</v>
      </c>
      <c r="F14" s="71" t="s">
        <v>876</v>
      </c>
      <c r="G14" s="71" t="s">
        <v>877</v>
      </c>
      <c r="H14" s="33" t="s">
        <v>76</v>
      </c>
      <c r="I14" s="58" t="s">
        <v>878</v>
      </c>
      <c r="J14" s="51" t="s">
        <v>133</v>
      </c>
      <c r="K14" s="33" t="s">
        <v>90</v>
      </c>
      <c r="L14" s="95"/>
      <c r="M14" s="109" t="s">
        <v>78</v>
      </c>
      <c r="N14" s="109" t="s">
        <v>424</v>
      </c>
      <c r="O14" s="62">
        <v>11158238</v>
      </c>
      <c r="P14" s="62">
        <v>233804582</v>
      </c>
      <c r="Q14" s="116">
        <v>0</v>
      </c>
      <c r="R14" s="109">
        <v>0</v>
      </c>
      <c r="S14" s="33" t="s">
        <v>90</v>
      </c>
      <c r="T14" s="33" t="s">
        <v>97</v>
      </c>
      <c r="U14" s="33" t="s">
        <v>141</v>
      </c>
      <c r="V14" s="33" t="s">
        <v>141</v>
      </c>
      <c r="W14" s="33" t="s">
        <v>79</v>
      </c>
      <c r="X14" s="33" t="s">
        <v>90</v>
      </c>
      <c r="Y14" s="4"/>
      <c r="Z14" s="33" t="s">
        <v>99</v>
      </c>
      <c r="AA14" s="32" t="s">
        <v>103</v>
      </c>
      <c r="AB14" s="63">
        <v>0</v>
      </c>
      <c r="AC14" s="407"/>
      <c r="AD14" s="3"/>
      <c r="AE14" s="63">
        <v>0</v>
      </c>
      <c r="AF14" s="3"/>
      <c r="AG14" s="3"/>
      <c r="AH14" s="3">
        <f t="shared" si="3"/>
        <v>0</v>
      </c>
      <c r="AI14" s="3"/>
      <c r="AJ14" s="3"/>
      <c r="AK14" s="3"/>
      <c r="AL14" s="3">
        <v>0</v>
      </c>
      <c r="AM14" s="3"/>
      <c r="AN14" s="3"/>
      <c r="AO14" s="3"/>
      <c r="AP14" s="3">
        <v>0</v>
      </c>
      <c r="AQ14" s="305"/>
      <c r="AR14" s="305"/>
      <c r="AS14" s="3">
        <f t="shared" si="0"/>
        <v>0</v>
      </c>
      <c r="AT14" s="419"/>
      <c r="AU14" s="3"/>
      <c r="AV14" s="322"/>
      <c r="AW14" s="66"/>
      <c r="AX14" s="67"/>
      <c r="AY14" s="62"/>
      <c r="AZ14" s="66"/>
      <c r="BA14" s="66"/>
      <c r="BB14" s="66"/>
      <c r="BC14" s="27"/>
      <c r="BD14" s="62"/>
      <c r="BE14" s="66"/>
      <c r="BF14" s="66"/>
      <c r="BG14" s="67"/>
      <c r="BH14" s="62"/>
      <c r="BI14" s="66"/>
      <c r="BJ14" s="68"/>
      <c r="BK14" s="66"/>
      <c r="BL14" s="66"/>
      <c r="BM14" s="62">
        <f t="shared" si="1"/>
        <v>0</v>
      </c>
      <c r="BN14" s="64"/>
      <c r="BO14" s="62">
        <f t="shared" si="2"/>
        <v>0</v>
      </c>
      <c r="BP14" s="32"/>
    </row>
    <row r="15" spans="2:68" s="1" customFormat="1" ht="30" x14ac:dyDescent="0.25">
      <c r="B15" s="50" t="s">
        <v>801</v>
      </c>
      <c r="C15" s="50" t="s">
        <v>879</v>
      </c>
      <c r="D15" s="33" t="s">
        <v>85</v>
      </c>
      <c r="E15" s="33" t="s">
        <v>93</v>
      </c>
      <c r="F15" s="50" t="s">
        <v>880</v>
      </c>
      <c r="G15" s="50" t="s">
        <v>881</v>
      </c>
      <c r="H15" s="33" t="s">
        <v>76</v>
      </c>
      <c r="I15" s="74" t="s">
        <v>882</v>
      </c>
      <c r="J15" s="51" t="s">
        <v>78</v>
      </c>
      <c r="K15" s="33" t="s">
        <v>79</v>
      </c>
      <c r="L15" s="33" t="s">
        <v>79</v>
      </c>
      <c r="M15" s="109" t="s">
        <v>78</v>
      </c>
      <c r="N15" s="109" t="s">
        <v>78</v>
      </c>
      <c r="O15" s="62">
        <v>0</v>
      </c>
      <c r="P15" s="62">
        <v>0</v>
      </c>
      <c r="Q15" s="116">
        <v>0</v>
      </c>
      <c r="R15" s="109">
        <v>0</v>
      </c>
      <c r="S15" s="33" t="s">
        <v>90</v>
      </c>
      <c r="T15" s="33" t="s">
        <v>91</v>
      </c>
      <c r="U15" s="33" t="s">
        <v>81</v>
      </c>
      <c r="V15" s="33" t="s">
        <v>141</v>
      </c>
      <c r="W15" s="33" t="s">
        <v>79</v>
      </c>
      <c r="X15" s="33" t="s">
        <v>90</v>
      </c>
      <c r="Y15" s="4"/>
      <c r="Z15" s="33" t="s">
        <v>83</v>
      </c>
      <c r="AA15" s="32" t="s">
        <v>883</v>
      </c>
      <c r="AB15" s="63">
        <v>0</v>
      </c>
      <c r="AC15" s="407"/>
      <c r="AD15" s="3"/>
      <c r="AE15" s="63">
        <v>0</v>
      </c>
      <c r="AF15" s="3"/>
      <c r="AG15" s="3"/>
      <c r="AH15" s="3">
        <f t="shared" si="3"/>
        <v>0</v>
      </c>
      <c r="AI15" s="3"/>
      <c r="AJ15" s="3"/>
      <c r="AK15" s="3"/>
      <c r="AL15" s="3">
        <v>0</v>
      </c>
      <c r="AM15" s="3"/>
      <c r="AN15" s="3"/>
      <c r="AO15" s="3"/>
      <c r="AP15" s="3">
        <v>0</v>
      </c>
      <c r="AQ15" s="305"/>
      <c r="AR15" s="305"/>
      <c r="AS15" s="3">
        <f t="shared" si="0"/>
        <v>0</v>
      </c>
      <c r="AT15" s="419"/>
      <c r="AU15" s="3"/>
      <c r="AV15" s="322"/>
      <c r="AW15" s="66"/>
      <c r="AX15" s="67"/>
      <c r="AY15" s="62"/>
      <c r="AZ15" s="66"/>
      <c r="BA15" s="66"/>
      <c r="BB15" s="66"/>
      <c r="BC15" s="27"/>
      <c r="BD15" s="62"/>
      <c r="BE15" s="66"/>
      <c r="BF15" s="66"/>
      <c r="BG15" s="67"/>
      <c r="BH15" s="62"/>
      <c r="BI15" s="66"/>
      <c r="BJ15" s="68"/>
      <c r="BK15" s="66"/>
      <c r="BL15" s="66"/>
      <c r="BM15" s="62">
        <f t="shared" si="1"/>
        <v>0</v>
      </c>
      <c r="BN15" s="64"/>
      <c r="BO15" s="62">
        <f t="shared" si="2"/>
        <v>0</v>
      </c>
      <c r="BP15" s="32"/>
    </row>
    <row r="16" spans="2:68" s="1" customFormat="1" ht="30" x14ac:dyDescent="0.25">
      <c r="B16" s="50" t="s">
        <v>801</v>
      </c>
      <c r="C16" s="50" t="s">
        <v>851</v>
      </c>
      <c r="D16" s="33" t="s">
        <v>85</v>
      </c>
      <c r="E16" s="33" t="s">
        <v>93</v>
      </c>
      <c r="F16" s="50" t="s">
        <v>884</v>
      </c>
      <c r="G16" s="50" t="s">
        <v>885</v>
      </c>
      <c r="H16" s="33" t="s">
        <v>76</v>
      </c>
      <c r="I16" s="74" t="s">
        <v>886</v>
      </c>
      <c r="J16" s="51" t="s">
        <v>78</v>
      </c>
      <c r="K16" s="33" t="s">
        <v>79</v>
      </c>
      <c r="L16" s="33" t="s">
        <v>79</v>
      </c>
      <c r="M16" s="109" t="s">
        <v>78</v>
      </c>
      <c r="N16" s="109" t="s">
        <v>78</v>
      </c>
      <c r="O16" s="62">
        <v>0</v>
      </c>
      <c r="P16" s="62">
        <v>0</v>
      </c>
      <c r="Q16" s="116">
        <v>0</v>
      </c>
      <c r="R16" s="109">
        <v>0</v>
      </c>
      <c r="S16" s="33" t="s">
        <v>90</v>
      </c>
      <c r="T16" s="33" t="s">
        <v>97</v>
      </c>
      <c r="U16" s="33" t="s">
        <v>141</v>
      </c>
      <c r="V16" s="33" t="s">
        <v>141</v>
      </c>
      <c r="W16" s="33" t="s">
        <v>79</v>
      </c>
      <c r="X16" s="33" t="s">
        <v>90</v>
      </c>
      <c r="Y16" s="4"/>
      <c r="Z16" s="33" t="s">
        <v>99</v>
      </c>
      <c r="AA16" s="32" t="s">
        <v>103</v>
      </c>
      <c r="AB16" s="63">
        <v>0</v>
      </c>
      <c r="AC16" s="407"/>
      <c r="AD16" s="3"/>
      <c r="AE16" s="63">
        <v>0</v>
      </c>
      <c r="AF16" s="3"/>
      <c r="AG16" s="3"/>
      <c r="AH16" s="3">
        <f t="shared" si="3"/>
        <v>0</v>
      </c>
      <c r="AI16" s="3"/>
      <c r="AJ16" s="3"/>
      <c r="AK16" s="3"/>
      <c r="AL16" s="3">
        <v>0</v>
      </c>
      <c r="AM16" s="3"/>
      <c r="AN16" s="3"/>
      <c r="AO16" s="3"/>
      <c r="AP16" s="3">
        <v>0</v>
      </c>
      <c r="AQ16" s="305"/>
      <c r="AR16" s="305"/>
      <c r="AS16" s="3">
        <f t="shared" si="0"/>
        <v>0</v>
      </c>
      <c r="AT16" s="419"/>
      <c r="AU16" s="3"/>
      <c r="AV16" s="322"/>
      <c r="AW16" s="66"/>
      <c r="AX16" s="67"/>
      <c r="AY16" s="62"/>
      <c r="AZ16" s="66"/>
      <c r="BA16" s="66"/>
      <c r="BB16" s="66"/>
      <c r="BC16" s="27"/>
      <c r="BD16" s="62"/>
      <c r="BE16" s="66"/>
      <c r="BF16" s="66"/>
      <c r="BG16" s="67"/>
      <c r="BH16" s="62"/>
      <c r="BI16" s="66"/>
      <c r="BJ16" s="68"/>
      <c r="BK16" s="66"/>
      <c r="BL16" s="66"/>
      <c r="BM16" s="62">
        <f t="shared" si="1"/>
        <v>0</v>
      </c>
      <c r="BN16" s="64"/>
      <c r="BO16" s="62">
        <f t="shared" si="2"/>
        <v>0</v>
      </c>
      <c r="BP16" s="32"/>
    </row>
    <row r="17" spans="2:68" s="1" customFormat="1" ht="30" x14ac:dyDescent="0.25">
      <c r="B17" s="50" t="s">
        <v>801</v>
      </c>
      <c r="C17" s="50" t="s">
        <v>851</v>
      </c>
      <c r="D17" s="33" t="s">
        <v>85</v>
      </c>
      <c r="E17" s="33" t="s">
        <v>93</v>
      </c>
      <c r="F17" s="50" t="s">
        <v>887</v>
      </c>
      <c r="G17" s="50" t="s">
        <v>888</v>
      </c>
      <c r="H17" s="33" t="s">
        <v>76</v>
      </c>
      <c r="I17" s="74" t="s">
        <v>889</v>
      </c>
      <c r="J17" s="51" t="s">
        <v>78</v>
      </c>
      <c r="K17" s="33" t="s">
        <v>79</v>
      </c>
      <c r="L17" s="33" t="s">
        <v>79</v>
      </c>
      <c r="M17" s="109" t="s">
        <v>78</v>
      </c>
      <c r="N17" s="109" t="s">
        <v>78</v>
      </c>
      <c r="O17" s="62">
        <v>0</v>
      </c>
      <c r="P17" s="62">
        <v>0</v>
      </c>
      <c r="Q17" s="116">
        <v>0</v>
      </c>
      <c r="R17" s="109">
        <v>0</v>
      </c>
      <c r="S17" s="33" t="s">
        <v>90</v>
      </c>
      <c r="T17" s="33" t="s">
        <v>80</v>
      </c>
      <c r="U17" s="33" t="s">
        <v>82</v>
      </c>
      <c r="V17" s="33" t="s">
        <v>81</v>
      </c>
      <c r="W17" s="33" t="s">
        <v>79</v>
      </c>
      <c r="X17" s="33" t="s">
        <v>90</v>
      </c>
      <c r="Y17" s="4"/>
      <c r="Z17" s="33" t="s">
        <v>83</v>
      </c>
      <c r="AA17" s="32" t="s">
        <v>890</v>
      </c>
      <c r="AB17" s="378">
        <v>62204406</v>
      </c>
      <c r="AC17" s="163">
        <v>2030</v>
      </c>
      <c r="AD17" s="4">
        <v>45429</v>
      </c>
      <c r="AE17" s="63">
        <v>0</v>
      </c>
      <c r="AF17" s="163">
        <v>2716</v>
      </c>
      <c r="AG17" s="4">
        <v>45467</v>
      </c>
      <c r="AH17" s="62">
        <f>+AB17+AE17</f>
        <v>62204406</v>
      </c>
      <c r="AI17" s="27" t="s">
        <v>891</v>
      </c>
      <c r="AJ17" s="3"/>
      <c r="AK17" s="3"/>
      <c r="AL17" s="3">
        <v>0</v>
      </c>
      <c r="AM17" s="3"/>
      <c r="AN17" s="3"/>
      <c r="AO17" s="3"/>
      <c r="AP17" s="3">
        <v>0</v>
      </c>
      <c r="AQ17" s="305"/>
      <c r="AR17" s="305"/>
      <c r="AS17" s="3">
        <f t="shared" si="0"/>
        <v>0</v>
      </c>
      <c r="AT17" s="419"/>
      <c r="AU17" s="3"/>
      <c r="AV17" s="322"/>
      <c r="AW17" s="66"/>
      <c r="AX17" s="67"/>
      <c r="AY17" s="62"/>
      <c r="AZ17" s="66"/>
      <c r="BA17" s="66"/>
      <c r="BB17" s="66"/>
      <c r="BC17" s="27"/>
      <c r="BD17" s="62"/>
      <c r="BE17" s="66"/>
      <c r="BF17" s="66"/>
      <c r="BG17" s="67"/>
      <c r="BH17" s="62"/>
      <c r="BI17" s="66"/>
      <c r="BJ17" s="68"/>
      <c r="BK17" s="66"/>
      <c r="BL17" s="66"/>
      <c r="BM17" s="62">
        <f t="shared" si="1"/>
        <v>0</v>
      </c>
      <c r="BN17" s="64"/>
      <c r="BO17" s="62">
        <f t="shared" si="2"/>
        <v>0</v>
      </c>
      <c r="BP17" s="32"/>
    </row>
    <row r="18" spans="2:68" s="1" customFormat="1" ht="30" x14ac:dyDescent="0.25">
      <c r="B18" s="50" t="s">
        <v>801</v>
      </c>
      <c r="C18" s="90" t="s">
        <v>868</v>
      </c>
      <c r="D18" s="33" t="s">
        <v>85</v>
      </c>
      <c r="E18" s="33" t="s">
        <v>93</v>
      </c>
      <c r="F18" s="90" t="s">
        <v>892</v>
      </c>
      <c r="G18" s="90" t="s">
        <v>893</v>
      </c>
      <c r="H18" s="33" t="s">
        <v>76</v>
      </c>
      <c r="I18" s="75" t="s">
        <v>894</v>
      </c>
      <c r="J18" s="51" t="s">
        <v>133</v>
      </c>
      <c r="K18" s="33" t="s">
        <v>90</v>
      </c>
      <c r="L18" s="95"/>
      <c r="M18" s="109" t="s">
        <v>78</v>
      </c>
      <c r="N18" s="109" t="s">
        <v>424</v>
      </c>
      <c r="O18" s="62">
        <v>11158238</v>
      </c>
      <c r="P18" s="62">
        <v>233804582</v>
      </c>
      <c r="Q18" s="116">
        <v>0</v>
      </c>
      <c r="R18" s="109">
        <v>0</v>
      </c>
      <c r="S18" s="33" t="s">
        <v>90</v>
      </c>
      <c r="T18" s="33" t="s">
        <v>80</v>
      </c>
      <c r="U18" s="33" t="s">
        <v>81</v>
      </c>
      <c r="V18" s="33" t="s">
        <v>123</v>
      </c>
      <c r="W18" s="33" t="s">
        <v>79</v>
      </c>
      <c r="X18" s="33" t="s">
        <v>90</v>
      </c>
      <c r="Y18" s="4"/>
      <c r="Z18" s="62" t="s">
        <v>83</v>
      </c>
      <c r="AA18" s="32" t="s">
        <v>895</v>
      </c>
      <c r="AB18" s="543">
        <v>1119894401</v>
      </c>
      <c r="AC18" s="544">
        <v>2801</v>
      </c>
      <c r="AD18" s="545">
        <v>45469</v>
      </c>
      <c r="AE18" s="63">
        <v>0</v>
      </c>
      <c r="AF18" s="3"/>
      <c r="AG18" s="3"/>
      <c r="AH18" s="62">
        <f>+AB18</f>
        <v>1119894401</v>
      </c>
      <c r="AI18" s="27" t="s">
        <v>891</v>
      </c>
      <c r="AJ18" s="3"/>
      <c r="AK18" s="3"/>
      <c r="AL18" s="3">
        <v>0</v>
      </c>
      <c r="AM18" s="3"/>
      <c r="AN18" s="3"/>
      <c r="AO18" s="3"/>
      <c r="AP18" s="3">
        <v>0</v>
      </c>
      <c r="AQ18" s="305"/>
      <c r="AR18" s="305"/>
      <c r="AS18" s="3">
        <f t="shared" si="0"/>
        <v>0</v>
      </c>
      <c r="AT18" s="419"/>
      <c r="AU18" s="3"/>
      <c r="AV18" s="322"/>
      <c r="AW18" s="66"/>
      <c r="AX18" s="67"/>
      <c r="AY18" s="62"/>
      <c r="AZ18" s="66"/>
      <c r="BA18" s="66"/>
      <c r="BB18" s="66"/>
      <c r="BC18" s="27"/>
      <c r="BD18" s="62"/>
      <c r="BE18" s="66"/>
      <c r="BF18" s="66"/>
      <c r="BG18" s="67"/>
      <c r="BH18" s="62"/>
      <c r="BI18" s="66"/>
      <c r="BJ18" s="68"/>
      <c r="BK18" s="66"/>
      <c r="BL18" s="66"/>
      <c r="BM18" s="62">
        <f t="shared" si="1"/>
        <v>0</v>
      </c>
      <c r="BN18" s="64"/>
      <c r="BO18" s="62">
        <f t="shared" si="2"/>
        <v>0</v>
      </c>
      <c r="BP18" s="32"/>
    </row>
    <row r="19" spans="2:68" s="1" customFormat="1" ht="30" x14ac:dyDescent="0.25">
      <c r="B19" s="50" t="s">
        <v>801</v>
      </c>
      <c r="C19" s="50" t="s">
        <v>896</v>
      </c>
      <c r="D19" s="33" t="s">
        <v>85</v>
      </c>
      <c r="E19" s="33" t="s">
        <v>93</v>
      </c>
      <c r="F19" s="50" t="s">
        <v>897</v>
      </c>
      <c r="G19" s="50" t="s">
        <v>898</v>
      </c>
      <c r="H19" s="33" t="s">
        <v>76</v>
      </c>
      <c r="I19" s="74" t="s">
        <v>899</v>
      </c>
      <c r="J19" s="51" t="s">
        <v>78</v>
      </c>
      <c r="K19" s="33" t="s">
        <v>79</v>
      </c>
      <c r="L19" s="33" t="s">
        <v>79</v>
      </c>
      <c r="M19" s="109" t="s">
        <v>78</v>
      </c>
      <c r="N19" s="109" t="s">
        <v>78</v>
      </c>
      <c r="O19" s="62">
        <v>0</v>
      </c>
      <c r="P19" s="62">
        <v>0</v>
      </c>
      <c r="Q19" s="116">
        <v>0</v>
      </c>
      <c r="R19" s="109">
        <v>0</v>
      </c>
      <c r="S19" s="33" t="s">
        <v>90</v>
      </c>
      <c r="T19" s="33" t="s">
        <v>97</v>
      </c>
      <c r="U19" s="33" t="s">
        <v>81</v>
      </c>
      <c r="V19" s="33" t="s">
        <v>98</v>
      </c>
      <c r="W19" s="33" t="s">
        <v>79</v>
      </c>
      <c r="X19" s="33" t="s">
        <v>90</v>
      </c>
      <c r="Y19" s="4"/>
      <c r="Z19" s="337" t="s">
        <v>425</v>
      </c>
      <c r="AA19" s="32" t="s">
        <v>900</v>
      </c>
      <c r="AB19" s="63">
        <v>0</v>
      </c>
      <c r="AC19" s="407"/>
      <c r="AD19" s="7"/>
      <c r="AE19" s="63">
        <v>0</v>
      </c>
      <c r="AF19" s="3"/>
      <c r="AG19" s="3"/>
      <c r="AH19" s="3">
        <f>+AB19+AE19</f>
        <v>0</v>
      </c>
      <c r="AI19" s="27"/>
      <c r="AJ19" s="3"/>
      <c r="AK19" s="3"/>
      <c r="AL19" s="3">
        <v>0</v>
      </c>
      <c r="AM19" s="3"/>
      <c r="AN19" s="3"/>
      <c r="AO19" s="3"/>
      <c r="AP19" s="3">
        <v>0</v>
      </c>
      <c r="AQ19" s="305"/>
      <c r="AR19" s="305"/>
      <c r="AS19" s="3">
        <f t="shared" si="0"/>
        <v>0</v>
      </c>
      <c r="AT19" s="419"/>
      <c r="AU19" s="3"/>
      <c r="AV19" s="322"/>
      <c r="AW19" s="66"/>
      <c r="AX19" s="67"/>
      <c r="AY19" s="62"/>
      <c r="AZ19" s="66"/>
      <c r="BA19" s="66"/>
      <c r="BB19" s="66"/>
      <c r="BC19" s="27"/>
      <c r="BD19" s="62"/>
      <c r="BE19" s="66"/>
      <c r="BF19" s="66"/>
      <c r="BG19" s="67"/>
      <c r="BH19" s="62"/>
      <c r="BI19" s="66"/>
      <c r="BJ19" s="68"/>
      <c r="BK19" s="66"/>
      <c r="BL19" s="66"/>
      <c r="BM19" s="62">
        <f t="shared" si="1"/>
        <v>0</v>
      </c>
      <c r="BN19" s="64"/>
      <c r="BO19" s="62">
        <f t="shared" si="2"/>
        <v>0</v>
      </c>
      <c r="BP19" s="32"/>
    </row>
    <row r="20" spans="2:68" s="1" customFormat="1" ht="30" x14ac:dyDescent="0.25">
      <c r="B20" s="50" t="s">
        <v>801</v>
      </c>
      <c r="C20" s="50" t="s">
        <v>856</v>
      </c>
      <c r="D20" s="33" t="s">
        <v>110</v>
      </c>
      <c r="E20" s="33" t="s">
        <v>111</v>
      </c>
      <c r="F20" s="50" t="s">
        <v>901</v>
      </c>
      <c r="G20" s="50" t="s">
        <v>902</v>
      </c>
      <c r="H20" s="33" t="s">
        <v>76</v>
      </c>
      <c r="I20" s="74">
        <v>6039847</v>
      </c>
      <c r="J20" s="51" t="s">
        <v>78</v>
      </c>
      <c r="K20" s="33" t="s">
        <v>79</v>
      </c>
      <c r="L20" s="33" t="s">
        <v>79</v>
      </c>
      <c r="M20" s="109" t="s">
        <v>78</v>
      </c>
      <c r="N20" s="109" t="s">
        <v>78</v>
      </c>
      <c r="O20" s="62">
        <v>0</v>
      </c>
      <c r="P20" s="62">
        <v>0</v>
      </c>
      <c r="Q20" s="116">
        <v>0</v>
      </c>
      <c r="R20" s="109">
        <v>0</v>
      </c>
      <c r="S20" s="33" t="s">
        <v>90</v>
      </c>
      <c r="T20" s="33" t="s">
        <v>91</v>
      </c>
      <c r="U20" s="33" t="s">
        <v>81</v>
      </c>
      <c r="V20" s="33" t="s">
        <v>141</v>
      </c>
      <c r="W20" s="33" t="s">
        <v>78</v>
      </c>
      <c r="X20" s="33" t="s">
        <v>78</v>
      </c>
      <c r="Y20" s="4"/>
      <c r="Z20" s="33" t="s">
        <v>83</v>
      </c>
      <c r="AA20" s="32" t="s">
        <v>903</v>
      </c>
      <c r="AB20" s="377">
        <v>328075934</v>
      </c>
      <c r="AC20" s="163">
        <v>2716</v>
      </c>
      <c r="AD20" s="4">
        <v>45467</v>
      </c>
      <c r="AE20" s="63">
        <v>0</v>
      </c>
      <c r="AF20" s="3"/>
      <c r="AG20" s="3"/>
      <c r="AH20" s="62">
        <f>+AB20</f>
        <v>328075934</v>
      </c>
      <c r="AI20" s="27" t="s">
        <v>891</v>
      </c>
      <c r="AJ20" s="3"/>
      <c r="AK20" s="3"/>
      <c r="AL20" s="3">
        <v>0</v>
      </c>
      <c r="AM20" s="3"/>
      <c r="AN20" s="3"/>
      <c r="AO20" s="3"/>
      <c r="AP20" s="3">
        <v>0</v>
      </c>
      <c r="AQ20" s="305"/>
      <c r="AR20" s="305"/>
      <c r="AS20" s="3">
        <f t="shared" si="0"/>
        <v>0</v>
      </c>
      <c r="AT20" s="419"/>
      <c r="AU20" s="3"/>
      <c r="AV20" s="546">
        <v>1743</v>
      </c>
      <c r="AW20" s="322">
        <v>2017</v>
      </c>
      <c r="AX20" s="67"/>
      <c r="AY20" s="67"/>
      <c r="AZ20" s="66"/>
      <c r="BA20" s="66"/>
      <c r="BB20" s="66"/>
      <c r="BC20" s="350" t="s">
        <v>904</v>
      </c>
      <c r="BD20" s="62">
        <v>5091044289</v>
      </c>
      <c r="BE20" s="66">
        <v>43251</v>
      </c>
      <c r="BF20" s="66">
        <v>44185</v>
      </c>
      <c r="BG20" s="67" t="s">
        <v>905</v>
      </c>
      <c r="BH20" s="62">
        <v>465399373</v>
      </c>
      <c r="BI20" s="66">
        <v>43251</v>
      </c>
      <c r="BJ20" s="65">
        <v>44185</v>
      </c>
      <c r="BK20" s="66"/>
      <c r="BL20" s="66" t="s">
        <v>90</v>
      </c>
      <c r="BM20" s="62">
        <f t="shared" si="1"/>
        <v>5556443662</v>
      </c>
      <c r="BN20" s="64">
        <v>1</v>
      </c>
      <c r="BO20" s="62">
        <f t="shared" si="2"/>
        <v>5556443662</v>
      </c>
      <c r="BP20" s="32"/>
    </row>
    <row r="21" spans="2:68" s="1" customFormat="1" x14ac:dyDescent="0.25">
      <c r="B21" s="50" t="s">
        <v>801</v>
      </c>
      <c r="C21" s="50" t="s">
        <v>856</v>
      </c>
      <c r="D21" s="33" t="s">
        <v>85</v>
      </c>
      <c r="E21" s="33" t="s">
        <v>93</v>
      </c>
      <c r="F21" s="50" t="s">
        <v>906</v>
      </c>
      <c r="G21" s="50" t="s">
        <v>902</v>
      </c>
      <c r="H21" s="33" t="s">
        <v>76</v>
      </c>
      <c r="I21" s="74">
        <v>6039847</v>
      </c>
      <c r="J21" s="51" t="s">
        <v>78</v>
      </c>
      <c r="K21" s="33" t="s">
        <v>79</v>
      </c>
      <c r="L21" s="33" t="s">
        <v>79</v>
      </c>
      <c r="M21" s="109" t="s">
        <v>78</v>
      </c>
      <c r="N21" s="109" t="s">
        <v>78</v>
      </c>
      <c r="O21" s="62">
        <v>0</v>
      </c>
      <c r="P21" s="62">
        <v>0</v>
      </c>
      <c r="Q21" s="116">
        <v>0</v>
      </c>
      <c r="R21" s="109">
        <v>0</v>
      </c>
      <c r="S21" s="33" t="s">
        <v>90</v>
      </c>
      <c r="T21" s="33" t="s">
        <v>97</v>
      </c>
      <c r="U21" s="33" t="s">
        <v>141</v>
      </c>
      <c r="V21" s="33" t="s">
        <v>141</v>
      </c>
      <c r="W21" s="33" t="s">
        <v>79</v>
      </c>
      <c r="X21" s="33" t="s">
        <v>90</v>
      </c>
      <c r="Y21" s="4"/>
      <c r="Z21" s="33" t="s">
        <v>99</v>
      </c>
      <c r="AA21" s="32" t="s">
        <v>103</v>
      </c>
      <c r="AB21" s="63">
        <v>0</v>
      </c>
      <c r="AC21" s="407"/>
      <c r="AD21" s="7"/>
      <c r="AE21" s="63">
        <v>0</v>
      </c>
      <c r="AF21" s="3"/>
      <c r="AG21" s="3"/>
      <c r="AH21" s="3">
        <f>+AB21+AE21</f>
        <v>0</v>
      </c>
      <c r="AI21" s="3"/>
      <c r="AJ21" s="3"/>
      <c r="AK21" s="3"/>
      <c r="AL21" s="3">
        <v>0</v>
      </c>
      <c r="AM21" s="3"/>
      <c r="AN21" s="3"/>
      <c r="AO21" s="3"/>
      <c r="AP21" s="3">
        <v>0</v>
      </c>
      <c r="AQ21" s="305"/>
      <c r="AR21" s="305"/>
      <c r="AS21" s="3">
        <f t="shared" si="0"/>
        <v>0</v>
      </c>
      <c r="AT21" s="419"/>
      <c r="AU21" s="3"/>
      <c r="AV21" s="322"/>
      <c r="AW21" s="66"/>
      <c r="AX21" s="67"/>
      <c r="AY21" s="62"/>
      <c r="AZ21" s="66"/>
      <c r="BA21" s="66"/>
      <c r="BB21" s="66"/>
      <c r="BC21" s="27"/>
      <c r="BD21" s="62"/>
      <c r="BE21" s="66"/>
      <c r="BF21" s="66"/>
      <c r="BG21" s="67"/>
      <c r="BH21" s="62"/>
      <c r="BI21" s="66"/>
      <c r="BJ21" s="68"/>
      <c r="BK21" s="66"/>
      <c r="BL21" s="66"/>
      <c r="BM21" s="62">
        <f t="shared" si="1"/>
        <v>0</v>
      </c>
      <c r="BN21" s="64"/>
      <c r="BO21" s="62">
        <f t="shared" si="2"/>
        <v>0</v>
      </c>
      <c r="BP21" s="32"/>
    </row>
    <row r="22" spans="2:68" s="1" customFormat="1" ht="30" x14ac:dyDescent="0.25">
      <c r="B22" s="50" t="s">
        <v>801</v>
      </c>
      <c r="C22" s="90" t="s">
        <v>851</v>
      </c>
      <c r="D22" s="33" t="s">
        <v>85</v>
      </c>
      <c r="E22" s="33" t="s">
        <v>86</v>
      </c>
      <c r="F22" s="90" t="s">
        <v>907</v>
      </c>
      <c r="G22" s="90" t="s">
        <v>908</v>
      </c>
      <c r="H22" s="33" t="s">
        <v>76</v>
      </c>
      <c r="I22" s="75" t="s">
        <v>909</v>
      </c>
      <c r="J22" s="51" t="s">
        <v>133</v>
      </c>
      <c r="K22" s="33" t="s">
        <v>90</v>
      </c>
      <c r="L22" s="95"/>
      <c r="M22" s="109" t="s">
        <v>78</v>
      </c>
      <c r="N22" s="109" t="s">
        <v>424</v>
      </c>
      <c r="O22" s="62">
        <v>29029950</v>
      </c>
      <c r="P22" s="62">
        <v>875387955</v>
      </c>
      <c r="Q22" s="116">
        <v>0</v>
      </c>
      <c r="R22" s="109">
        <v>0</v>
      </c>
      <c r="S22" s="33" t="s">
        <v>90</v>
      </c>
      <c r="T22" s="33" t="s">
        <v>97</v>
      </c>
      <c r="U22" s="33" t="s">
        <v>141</v>
      </c>
      <c r="V22" s="33" t="s">
        <v>141</v>
      </c>
      <c r="W22" s="33" t="s">
        <v>79</v>
      </c>
      <c r="X22" s="33" t="s">
        <v>79</v>
      </c>
      <c r="Y22" s="4"/>
      <c r="Z22" s="33" t="s">
        <v>99</v>
      </c>
      <c r="AA22" s="32" t="s">
        <v>910</v>
      </c>
      <c r="AB22" s="377">
        <f>330000000+130000000</f>
        <v>460000000</v>
      </c>
      <c r="AC22" s="544">
        <v>49</v>
      </c>
      <c r="AD22" s="4">
        <v>45295</v>
      </c>
      <c r="AE22" s="63">
        <v>0</v>
      </c>
      <c r="AF22" s="3"/>
      <c r="AG22" s="3"/>
      <c r="AH22" s="62">
        <f>+AB22</f>
        <v>460000000</v>
      </c>
      <c r="AI22" s="3"/>
      <c r="AJ22" s="3"/>
      <c r="AK22" s="3"/>
      <c r="AL22" s="3">
        <v>0</v>
      </c>
      <c r="AM22" s="3"/>
      <c r="AN22" s="3"/>
      <c r="AO22" s="3"/>
      <c r="AP22" s="3">
        <v>0</v>
      </c>
      <c r="AQ22" s="305"/>
      <c r="AR22" s="305"/>
      <c r="AS22" s="3">
        <f t="shared" si="0"/>
        <v>0</v>
      </c>
      <c r="AT22" s="419"/>
      <c r="AU22" s="3"/>
      <c r="AV22" s="322"/>
      <c r="AW22" s="66"/>
      <c r="AX22" s="67"/>
      <c r="AY22" s="62"/>
      <c r="AZ22" s="66"/>
      <c r="BA22" s="66"/>
      <c r="BB22" s="66"/>
      <c r="BC22" s="27"/>
      <c r="BD22" s="62"/>
      <c r="BE22" s="66"/>
      <c r="BF22" s="66"/>
      <c r="BG22" s="67"/>
      <c r="BH22" s="62"/>
      <c r="BI22" s="66"/>
      <c r="BJ22" s="68"/>
      <c r="BK22" s="66"/>
      <c r="BL22" s="66"/>
      <c r="BM22" s="62">
        <f t="shared" si="1"/>
        <v>0</v>
      </c>
      <c r="BN22" s="64"/>
      <c r="BO22" s="62">
        <f t="shared" si="2"/>
        <v>0</v>
      </c>
      <c r="BP22" s="32"/>
    </row>
    <row r="23" spans="2:68" s="1" customFormat="1" ht="30" x14ac:dyDescent="0.25">
      <c r="B23" s="50" t="s">
        <v>801</v>
      </c>
      <c r="C23" s="50" t="s">
        <v>851</v>
      </c>
      <c r="D23" s="33" t="s">
        <v>85</v>
      </c>
      <c r="E23" s="33" t="s">
        <v>193</v>
      </c>
      <c r="F23" s="88" t="s">
        <v>911</v>
      </c>
      <c r="G23" s="72"/>
      <c r="H23" s="33" t="s">
        <v>96</v>
      </c>
      <c r="I23" s="54"/>
      <c r="J23" s="51" t="s">
        <v>78</v>
      </c>
      <c r="K23" s="33" t="s">
        <v>79</v>
      </c>
      <c r="L23" s="33" t="s">
        <v>79</v>
      </c>
      <c r="M23" s="109" t="s">
        <v>78</v>
      </c>
      <c r="N23" s="109" t="s">
        <v>78</v>
      </c>
      <c r="O23" s="62">
        <v>0</v>
      </c>
      <c r="P23" s="62">
        <v>0</v>
      </c>
      <c r="Q23" s="116">
        <v>0</v>
      </c>
      <c r="R23" s="109">
        <v>0</v>
      </c>
      <c r="S23" s="33" t="s">
        <v>90</v>
      </c>
      <c r="T23" s="33" t="s">
        <v>97</v>
      </c>
      <c r="U23" s="33" t="s">
        <v>141</v>
      </c>
      <c r="V23" s="33" t="s">
        <v>141</v>
      </c>
      <c r="W23" s="33" t="s">
        <v>78</v>
      </c>
      <c r="X23" s="33" t="s">
        <v>78</v>
      </c>
      <c r="Y23" s="4"/>
      <c r="Z23" s="33" t="s">
        <v>99</v>
      </c>
      <c r="AA23" s="32" t="s">
        <v>103</v>
      </c>
      <c r="AB23" s="63">
        <v>0</v>
      </c>
      <c r="AC23" s="407"/>
      <c r="AD23" s="7"/>
      <c r="AE23" s="63">
        <v>0</v>
      </c>
      <c r="AF23" s="3"/>
      <c r="AG23" s="3"/>
      <c r="AH23" s="3">
        <f>+AB23+AE23</f>
        <v>0</v>
      </c>
      <c r="AI23" s="3"/>
      <c r="AJ23" s="3"/>
      <c r="AK23" s="3"/>
      <c r="AL23" s="3">
        <v>0</v>
      </c>
      <c r="AM23" s="3"/>
      <c r="AN23" s="3"/>
      <c r="AO23" s="3"/>
      <c r="AP23" s="3">
        <v>0</v>
      </c>
      <c r="AQ23" s="305"/>
      <c r="AR23" s="305"/>
      <c r="AS23" s="3">
        <f t="shared" si="0"/>
        <v>0</v>
      </c>
      <c r="AT23" s="419"/>
      <c r="AU23" s="3"/>
      <c r="AV23" s="322"/>
      <c r="AW23" s="66"/>
      <c r="AX23" s="67"/>
      <c r="AY23" s="62"/>
      <c r="AZ23" s="66"/>
      <c r="BA23" s="66"/>
      <c r="BB23" s="66"/>
      <c r="BC23" s="27"/>
      <c r="BD23" s="62"/>
      <c r="BE23" s="66"/>
      <c r="BF23" s="66"/>
      <c r="BG23" s="67"/>
      <c r="BH23" s="62"/>
      <c r="BI23" s="66"/>
      <c r="BJ23" s="68"/>
      <c r="BK23" s="66"/>
      <c r="BL23" s="66"/>
      <c r="BM23" s="62">
        <f t="shared" si="1"/>
        <v>0</v>
      </c>
      <c r="BN23" s="64"/>
      <c r="BO23" s="62">
        <f t="shared" si="2"/>
        <v>0</v>
      </c>
      <c r="BP23" s="32"/>
    </row>
    <row r="24" spans="2:68" ht="30" x14ac:dyDescent="0.25">
      <c r="B24" s="50" t="s">
        <v>801</v>
      </c>
      <c r="C24" s="50" t="s">
        <v>851</v>
      </c>
      <c r="D24" s="33" t="s">
        <v>72</v>
      </c>
      <c r="E24" s="33" t="s">
        <v>201</v>
      </c>
      <c r="F24" s="89" t="s">
        <v>912</v>
      </c>
      <c r="G24" s="50" t="s">
        <v>913</v>
      </c>
      <c r="H24" s="33" t="s">
        <v>114</v>
      </c>
      <c r="I24" s="74" t="s">
        <v>914</v>
      </c>
      <c r="J24" s="51" t="s">
        <v>78</v>
      </c>
      <c r="K24" s="33" t="s">
        <v>79</v>
      </c>
      <c r="L24" s="33" t="s">
        <v>79</v>
      </c>
      <c r="M24" s="109" t="s">
        <v>78</v>
      </c>
      <c r="N24" s="109" t="s">
        <v>78</v>
      </c>
      <c r="O24" s="62">
        <v>0</v>
      </c>
      <c r="P24" s="62">
        <v>0</v>
      </c>
      <c r="Q24" s="116">
        <v>0</v>
      </c>
      <c r="R24" s="109">
        <v>0</v>
      </c>
      <c r="S24" s="33" t="s">
        <v>90</v>
      </c>
      <c r="T24" s="33" t="s">
        <v>91</v>
      </c>
      <c r="U24" s="33" t="s">
        <v>81</v>
      </c>
      <c r="V24" s="33" t="s">
        <v>141</v>
      </c>
      <c r="W24" s="33" t="s">
        <v>78</v>
      </c>
      <c r="X24" s="33" t="s">
        <v>78</v>
      </c>
      <c r="Y24" s="4"/>
      <c r="Z24" s="33" t="s">
        <v>83</v>
      </c>
      <c r="AA24" s="32" t="s">
        <v>915</v>
      </c>
      <c r="AB24" s="377">
        <v>18247707</v>
      </c>
      <c r="AC24" s="163">
        <v>2030</v>
      </c>
      <c r="AD24" s="4">
        <v>45429</v>
      </c>
      <c r="AE24" s="63">
        <v>0</v>
      </c>
      <c r="AF24" s="3"/>
      <c r="AG24" s="3"/>
      <c r="AH24" s="62">
        <f>+AB24</f>
        <v>18247707</v>
      </c>
      <c r="AI24" s="27" t="s">
        <v>891</v>
      </c>
      <c r="AJ24" s="3"/>
      <c r="AK24" s="3"/>
      <c r="AL24" s="3">
        <v>0</v>
      </c>
      <c r="AM24" s="3"/>
      <c r="AN24" s="3"/>
      <c r="AO24" s="3"/>
      <c r="AP24" s="3">
        <v>0</v>
      </c>
      <c r="AQ24" s="305"/>
      <c r="AR24" s="305"/>
      <c r="AS24" s="3">
        <f t="shared" si="0"/>
        <v>0</v>
      </c>
      <c r="AT24" s="419"/>
      <c r="AU24" s="3"/>
      <c r="AV24" s="322"/>
      <c r="AW24" s="66"/>
      <c r="AX24" s="67"/>
      <c r="AY24" s="62"/>
      <c r="AZ24" s="66"/>
      <c r="BA24" s="66"/>
      <c r="BB24" s="66"/>
      <c r="BC24" s="27"/>
      <c r="BD24" s="62"/>
      <c r="BE24" s="66"/>
      <c r="BF24" s="66"/>
      <c r="BG24" s="67"/>
      <c r="BH24" s="62"/>
      <c r="BI24" s="66"/>
      <c r="BJ24" s="68"/>
      <c r="BK24" s="66"/>
      <c r="BL24" s="66"/>
      <c r="BM24" s="62">
        <f t="shared" si="1"/>
        <v>0</v>
      </c>
      <c r="BN24" s="64"/>
      <c r="BO24" s="62">
        <f t="shared" si="2"/>
        <v>0</v>
      </c>
      <c r="BP24" s="32"/>
    </row>
    <row r="25" spans="2:68" ht="30" x14ac:dyDescent="0.25">
      <c r="B25" s="50" t="s">
        <v>801</v>
      </c>
      <c r="C25" s="50" t="s">
        <v>851</v>
      </c>
      <c r="D25" s="33" t="s">
        <v>72</v>
      </c>
      <c r="E25" s="33" t="s">
        <v>201</v>
      </c>
      <c r="F25" s="89" t="s">
        <v>916</v>
      </c>
      <c r="G25" s="50" t="s">
        <v>917</v>
      </c>
      <c r="H25" s="33" t="s">
        <v>114</v>
      </c>
      <c r="I25" s="74" t="s">
        <v>514</v>
      </c>
      <c r="J25" s="51" t="s">
        <v>78</v>
      </c>
      <c r="K25" s="33" t="s">
        <v>79</v>
      </c>
      <c r="L25" s="33" t="s">
        <v>79</v>
      </c>
      <c r="M25" s="109" t="s">
        <v>78</v>
      </c>
      <c r="N25" s="109" t="s">
        <v>78</v>
      </c>
      <c r="O25" s="62">
        <v>0</v>
      </c>
      <c r="P25" s="62">
        <v>0</v>
      </c>
      <c r="Q25" s="116">
        <v>0</v>
      </c>
      <c r="R25" s="109">
        <v>0</v>
      </c>
      <c r="S25" s="33" t="s">
        <v>90</v>
      </c>
      <c r="T25" s="33" t="s">
        <v>97</v>
      </c>
      <c r="U25" s="33" t="s">
        <v>141</v>
      </c>
      <c r="V25" s="33" t="s">
        <v>141</v>
      </c>
      <c r="W25" s="33" t="s">
        <v>78</v>
      </c>
      <c r="X25" s="33" t="s">
        <v>78</v>
      </c>
      <c r="Y25" s="4"/>
      <c r="Z25" s="33" t="s">
        <v>99</v>
      </c>
      <c r="AA25" s="32" t="s">
        <v>103</v>
      </c>
      <c r="AB25" s="63">
        <v>0</v>
      </c>
      <c r="AC25" s="407"/>
      <c r="AD25" s="3"/>
      <c r="AE25" s="63">
        <v>0</v>
      </c>
      <c r="AF25" s="3"/>
      <c r="AG25" s="3"/>
      <c r="AH25" s="3">
        <f t="shared" ref="AH25:AH35" si="4">+AB25+AE25</f>
        <v>0</v>
      </c>
      <c r="AI25" s="3"/>
      <c r="AJ25" s="3"/>
      <c r="AK25" s="3"/>
      <c r="AL25" s="3">
        <v>0</v>
      </c>
      <c r="AM25" s="3"/>
      <c r="AN25" s="3"/>
      <c r="AO25" s="3"/>
      <c r="AP25" s="3">
        <v>0</v>
      </c>
      <c r="AQ25" s="305"/>
      <c r="AR25" s="305"/>
      <c r="AS25" s="3">
        <f t="shared" si="0"/>
        <v>0</v>
      </c>
      <c r="AT25" s="419"/>
      <c r="AU25" s="3"/>
      <c r="AV25" s="322"/>
      <c r="AW25" s="66"/>
      <c r="AX25" s="67"/>
      <c r="AY25" s="62"/>
      <c r="AZ25" s="66"/>
      <c r="BA25" s="66"/>
      <c r="BB25" s="66"/>
      <c r="BC25" s="27"/>
      <c r="BD25" s="62"/>
      <c r="BE25" s="66"/>
      <c r="BF25" s="66"/>
      <c r="BG25" s="67"/>
      <c r="BH25" s="62"/>
      <c r="BI25" s="66"/>
      <c r="BJ25" s="68"/>
      <c r="BK25" s="66"/>
      <c r="BL25" s="66"/>
      <c r="BM25" s="62">
        <f t="shared" si="1"/>
        <v>0</v>
      </c>
      <c r="BN25" s="64"/>
      <c r="BO25" s="62">
        <f t="shared" si="2"/>
        <v>0</v>
      </c>
      <c r="BP25" s="32"/>
    </row>
    <row r="26" spans="2:68" ht="30" x14ac:dyDescent="0.25">
      <c r="B26" s="50" t="s">
        <v>801</v>
      </c>
      <c r="C26" s="50" t="s">
        <v>851</v>
      </c>
      <c r="D26" s="33" t="s">
        <v>72</v>
      </c>
      <c r="E26" s="33" t="s">
        <v>201</v>
      </c>
      <c r="F26" s="89" t="s">
        <v>918</v>
      </c>
      <c r="G26" s="50" t="s">
        <v>919</v>
      </c>
      <c r="H26" s="33" t="s">
        <v>114</v>
      </c>
      <c r="I26" s="74" t="s">
        <v>514</v>
      </c>
      <c r="J26" s="51" t="s">
        <v>78</v>
      </c>
      <c r="K26" s="33" t="s">
        <v>79</v>
      </c>
      <c r="L26" s="33" t="s">
        <v>79</v>
      </c>
      <c r="M26" s="109" t="s">
        <v>78</v>
      </c>
      <c r="N26" s="109" t="s">
        <v>78</v>
      </c>
      <c r="O26" s="62">
        <v>0</v>
      </c>
      <c r="P26" s="62">
        <v>0</v>
      </c>
      <c r="Q26" s="116">
        <v>0</v>
      </c>
      <c r="R26" s="109">
        <v>0</v>
      </c>
      <c r="S26" s="33" t="s">
        <v>90</v>
      </c>
      <c r="T26" s="33" t="s">
        <v>97</v>
      </c>
      <c r="U26" s="33" t="s">
        <v>141</v>
      </c>
      <c r="V26" s="33" t="s">
        <v>141</v>
      </c>
      <c r="W26" s="33" t="s">
        <v>78</v>
      </c>
      <c r="X26" s="33" t="s">
        <v>78</v>
      </c>
      <c r="Y26" s="4"/>
      <c r="Z26" s="33" t="s">
        <v>99</v>
      </c>
      <c r="AA26" s="32" t="s">
        <v>103</v>
      </c>
      <c r="AB26" s="63">
        <v>0</v>
      </c>
      <c r="AC26" s="407"/>
      <c r="AD26" s="3"/>
      <c r="AE26" s="63">
        <v>0</v>
      </c>
      <c r="AF26" s="3"/>
      <c r="AG26" s="3"/>
      <c r="AH26" s="3">
        <f t="shared" si="4"/>
        <v>0</v>
      </c>
      <c r="AI26" s="3"/>
      <c r="AJ26" s="3"/>
      <c r="AK26" s="3"/>
      <c r="AL26" s="3">
        <v>0</v>
      </c>
      <c r="AM26" s="3"/>
      <c r="AN26" s="3"/>
      <c r="AO26" s="3"/>
      <c r="AP26" s="3">
        <v>0</v>
      </c>
      <c r="AQ26" s="305"/>
      <c r="AR26" s="305"/>
      <c r="AS26" s="3">
        <f t="shared" si="0"/>
        <v>0</v>
      </c>
      <c r="AT26" s="419"/>
      <c r="AU26" s="3"/>
      <c r="AV26" s="322"/>
      <c r="AW26" s="66"/>
      <c r="AX26" s="67"/>
      <c r="AY26" s="62"/>
      <c r="AZ26" s="66"/>
      <c r="BA26" s="66"/>
      <c r="BB26" s="66"/>
      <c r="BC26" s="27"/>
      <c r="BD26" s="62"/>
      <c r="BE26" s="66"/>
      <c r="BF26" s="66"/>
      <c r="BG26" s="67"/>
      <c r="BH26" s="62"/>
      <c r="BI26" s="66"/>
      <c r="BJ26" s="68"/>
      <c r="BK26" s="66"/>
      <c r="BL26" s="66"/>
      <c r="BM26" s="62">
        <f t="shared" si="1"/>
        <v>0</v>
      </c>
      <c r="BN26" s="64"/>
      <c r="BO26" s="62">
        <f t="shared" si="2"/>
        <v>0</v>
      </c>
      <c r="BP26" s="32"/>
    </row>
    <row r="27" spans="2:68" ht="45" x14ac:dyDescent="0.25">
      <c r="B27" s="50" t="s">
        <v>801</v>
      </c>
      <c r="C27" s="50" t="s">
        <v>851</v>
      </c>
      <c r="D27" s="33" t="s">
        <v>72</v>
      </c>
      <c r="E27" s="33" t="s">
        <v>201</v>
      </c>
      <c r="F27" s="89" t="s">
        <v>920</v>
      </c>
      <c r="G27" s="50" t="s">
        <v>921</v>
      </c>
      <c r="H27" s="33" t="s">
        <v>114</v>
      </c>
      <c r="I27" s="74" t="s">
        <v>922</v>
      </c>
      <c r="J27" s="51" t="s">
        <v>78</v>
      </c>
      <c r="K27" s="33" t="s">
        <v>79</v>
      </c>
      <c r="L27" s="33" t="s">
        <v>79</v>
      </c>
      <c r="M27" s="109" t="s">
        <v>78</v>
      </c>
      <c r="N27" s="109" t="s">
        <v>78</v>
      </c>
      <c r="O27" s="62">
        <v>0</v>
      </c>
      <c r="P27" s="62">
        <v>0</v>
      </c>
      <c r="Q27" s="116">
        <v>0</v>
      </c>
      <c r="R27" s="109">
        <v>0</v>
      </c>
      <c r="S27" s="33" t="s">
        <v>90</v>
      </c>
      <c r="T27" s="33" t="s">
        <v>97</v>
      </c>
      <c r="U27" s="33" t="s">
        <v>141</v>
      </c>
      <c r="V27" s="33" t="s">
        <v>141</v>
      </c>
      <c r="W27" s="33" t="s">
        <v>78</v>
      </c>
      <c r="X27" s="33" t="s">
        <v>78</v>
      </c>
      <c r="Y27" s="4"/>
      <c r="Z27" s="33" t="s">
        <v>99</v>
      </c>
      <c r="AA27" s="32" t="s">
        <v>103</v>
      </c>
      <c r="AB27" s="63">
        <v>0</v>
      </c>
      <c r="AC27" s="407"/>
      <c r="AD27" s="3"/>
      <c r="AE27" s="63">
        <v>0</v>
      </c>
      <c r="AF27" s="3"/>
      <c r="AG27" s="3"/>
      <c r="AH27" s="3">
        <f t="shared" si="4"/>
        <v>0</v>
      </c>
      <c r="AI27" s="3"/>
      <c r="AJ27" s="3"/>
      <c r="AK27" s="3"/>
      <c r="AL27" s="3">
        <v>0</v>
      </c>
      <c r="AM27" s="3"/>
      <c r="AN27" s="3"/>
      <c r="AO27" s="3"/>
      <c r="AP27" s="3">
        <v>0</v>
      </c>
      <c r="AQ27" s="305"/>
      <c r="AR27" s="305"/>
      <c r="AS27" s="3">
        <f t="shared" si="0"/>
        <v>0</v>
      </c>
      <c r="AT27" s="419"/>
      <c r="AU27" s="3"/>
      <c r="AV27" s="322"/>
      <c r="AW27" s="66"/>
      <c r="AX27" s="67"/>
      <c r="AY27" s="62"/>
      <c r="AZ27" s="66"/>
      <c r="BA27" s="66"/>
      <c r="BB27" s="66"/>
      <c r="BC27" s="27"/>
      <c r="BD27" s="62"/>
      <c r="BE27" s="66"/>
      <c r="BF27" s="66"/>
      <c r="BG27" s="67"/>
      <c r="BH27" s="62"/>
      <c r="BI27" s="66"/>
      <c r="BJ27" s="68"/>
      <c r="BK27" s="66"/>
      <c r="BL27" s="66"/>
      <c r="BM27" s="62">
        <f t="shared" si="1"/>
        <v>0</v>
      </c>
      <c r="BN27" s="64"/>
      <c r="BO27" s="62">
        <f t="shared" si="2"/>
        <v>0</v>
      </c>
      <c r="BP27" s="32"/>
    </row>
    <row r="28" spans="2:68" ht="30" x14ac:dyDescent="0.25">
      <c r="B28" s="50" t="s">
        <v>801</v>
      </c>
      <c r="C28" s="50" t="s">
        <v>851</v>
      </c>
      <c r="D28" s="33" t="s">
        <v>72</v>
      </c>
      <c r="E28" s="33" t="s">
        <v>201</v>
      </c>
      <c r="F28" s="89" t="s">
        <v>923</v>
      </c>
      <c r="G28" s="50" t="s">
        <v>924</v>
      </c>
      <c r="H28" s="33" t="s">
        <v>114</v>
      </c>
      <c r="I28" s="74" t="s">
        <v>514</v>
      </c>
      <c r="J28" s="51" t="s">
        <v>78</v>
      </c>
      <c r="K28" s="33" t="s">
        <v>79</v>
      </c>
      <c r="L28" s="33" t="s">
        <v>79</v>
      </c>
      <c r="M28" s="109" t="s">
        <v>78</v>
      </c>
      <c r="N28" s="109" t="s">
        <v>78</v>
      </c>
      <c r="O28" s="62">
        <v>0</v>
      </c>
      <c r="P28" s="62">
        <v>0</v>
      </c>
      <c r="Q28" s="116">
        <v>0</v>
      </c>
      <c r="R28" s="109">
        <v>0</v>
      </c>
      <c r="S28" s="33" t="s">
        <v>90</v>
      </c>
      <c r="T28" s="33" t="s">
        <v>97</v>
      </c>
      <c r="U28" s="33" t="s">
        <v>141</v>
      </c>
      <c r="V28" s="33" t="s">
        <v>141</v>
      </c>
      <c r="W28" s="33" t="s">
        <v>78</v>
      </c>
      <c r="X28" s="33" t="s">
        <v>78</v>
      </c>
      <c r="Y28" s="4"/>
      <c r="Z28" s="33" t="s">
        <v>99</v>
      </c>
      <c r="AA28" s="32" t="s">
        <v>103</v>
      </c>
      <c r="AB28" s="63">
        <v>0</v>
      </c>
      <c r="AC28" s="407"/>
      <c r="AD28" s="3"/>
      <c r="AE28" s="63">
        <v>0</v>
      </c>
      <c r="AF28" s="3"/>
      <c r="AG28" s="3"/>
      <c r="AH28" s="3">
        <f t="shared" si="4"/>
        <v>0</v>
      </c>
      <c r="AI28" s="3"/>
      <c r="AJ28" s="3"/>
      <c r="AK28" s="3"/>
      <c r="AL28" s="3">
        <v>0</v>
      </c>
      <c r="AM28" s="3"/>
      <c r="AN28" s="3"/>
      <c r="AO28" s="3"/>
      <c r="AP28" s="3">
        <v>0</v>
      </c>
      <c r="AQ28" s="305"/>
      <c r="AR28" s="305"/>
      <c r="AS28" s="3">
        <f t="shared" si="0"/>
        <v>0</v>
      </c>
      <c r="AT28" s="419"/>
      <c r="AU28" s="3"/>
      <c r="AV28" s="322"/>
      <c r="AW28" s="66"/>
      <c r="AX28" s="67"/>
      <c r="AY28" s="62"/>
      <c r="AZ28" s="66"/>
      <c r="BA28" s="66"/>
      <c r="BB28" s="66"/>
      <c r="BC28" s="27"/>
      <c r="BD28" s="62"/>
      <c r="BE28" s="66"/>
      <c r="BF28" s="66"/>
      <c r="BG28" s="67"/>
      <c r="BH28" s="62"/>
      <c r="BI28" s="66"/>
      <c r="BJ28" s="68"/>
      <c r="BK28" s="66"/>
      <c r="BL28" s="66"/>
      <c r="BM28" s="62">
        <f t="shared" si="1"/>
        <v>0</v>
      </c>
      <c r="BN28" s="64"/>
      <c r="BO28" s="62">
        <f t="shared" si="2"/>
        <v>0</v>
      </c>
      <c r="BP28" s="32"/>
    </row>
    <row r="29" spans="2:68" ht="45" x14ac:dyDescent="0.25">
      <c r="B29" s="50" t="s">
        <v>801</v>
      </c>
      <c r="C29" s="50" t="s">
        <v>851</v>
      </c>
      <c r="D29" s="33" t="s">
        <v>72</v>
      </c>
      <c r="E29" s="33" t="s">
        <v>201</v>
      </c>
      <c r="F29" s="89" t="s">
        <v>925</v>
      </c>
      <c r="G29" s="50" t="s">
        <v>926</v>
      </c>
      <c r="H29" s="33" t="s">
        <v>114</v>
      </c>
      <c r="I29" s="74" t="s">
        <v>514</v>
      </c>
      <c r="J29" s="51" t="s">
        <v>78</v>
      </c>
      <c r="K29" s="33" t="s">
        <v>79</v>
      </c>
      <c r="L29" s="33" t="s">
        <v>79</v>
      </c>
      <c r="M29" s="109" t="s">
        <v>78</v>
      </c>
      <c r="N29" s="109" t="s">
        <v>78</v>
      </c>
      <c r="O29" s="62">
        <v>0</v>
      </c>
      <c r="P29" s="62">
        <v>0</v>
      </c>
      <c r="Q29" s="116">
        <v>0</v>
      </c>
      <c r="R29" s="109">
        <v>0</v>
      </c>
      <c r="S29" s="33" t="s">
        <v>90</v>
      </c>
      <c r="T29" s="33" t="s">
        <v>97</v>
      </c>
      <c r="U29" s="33" t="s">
        <v>141</v>
      </c>
      <c r="V29" s="33" t="s">
        <v>141</v>
      </c>
      <c r="W29" s="33" t="s">
        <v>78</v>
      </c>
      <c r="X29" s="33" t="s">
        <v>78</v>
      </c>
      <c r="Y29" s="4"/>
      <c r="Z29" s="33" t="s">
        <v>99</v>
      </c>
      <c r="AA29" s="32" t="s">
        <v>103</v>
      </c>
      <c r="AB29" s="63">
        <v>0</v>
      </c>
      <c r="AC29" s="407"/>
      <c r="AD29" s="3"/>
      <c r="AE29" s="63">
        <v>0</v>
      </c>
      <c r="AF29" s="3"/>
      <c r="AG29" s="3"/>
      <c r="AH29" s="3">
        <f t="shared" si="4"/>
        <v>0</v>
      </c>
      <c r="AI29" s="3"/>
      <c r="AJ29" s="3"/>
      <c r="AK29" s="3"/>
      <c r="AL29" s="3">
        <v>0</v>
      </c>
      <c r="AM29" s="3"/>
      <c r="AN29" s="3"/>
      <c r="AO29" s="3"/>
      <c r="AP29" s="3">
        <v>0</v>
      </c>
      <c r="AQ29" s="305"/>
      <c r="AR29" s="305"/>
      <c r="AS29" s="3">
        <f t="shared" si="0"/>
        <v>0</v>
      </c>
      <c r="AT29" s="419"/>
      <c r="AU29" s="3"/>
      <c r="AV29" s="322"/>
      <c r="AW29" s="66"/>
      <c r="AX29" s="67"/>
      <c r="AY29" s="62"/>
      <c r="AZ29" s="66"/>
      <c r="BA29" s="66"/>
      <c r="BB29" s="66"/>
      <c r="BC29" s="27"/>
      <c r="BD29" s="62"/>
      <c r="BE29" s="66"/>
      <c r="BF29" s="66"/>
      <c r="BG29" s="67"/>
      <c r="BH29" s="62"/>
      <c r="BI29" s="66"/>
      <c r="BJ29" s="68"/>
      <c r="BK29" s="66"/>
      <c r="BL29" s="66"/>
      <c r="BM29" s="62">
        <f t="shared" si="1"/>
        <v>0</v>
      </c>
      <c r="BN29" s="64"/>
      <c r="BO29" s="62">
        <f t="shared" si="2"/>
        <v>0</v>
      </c>
      <c r="BP29" s="32"/>
    </row>
    <row r="30" spans="2:68" ht="30" x14ac:dyDescent="0.25">
      <c r="B30" s="50" t="s">
        <v>801</v>
      </c>
      <c r="C30" s="50" t="s">
        <v>927</v>
      </c>
      <c r="D30" s="33" t="s">
        <v>72</v>
      </c>
      <c r="E30" s="33" t="s">
        <v>201</v>
      </c>
      <c r="F30" s="89" t="s">
        <v>928</v>
      </c>
      <c r="G30" s="50" t="s">
        <v>929</v>
      </c>
      <c r="H30" s="33" t="s">
        <v>114</v>
      </c>
      <c r="I30" s="74" t="s">
        <v>930</v>
      </c>
      <c r="J30" s="51" t="s">
        <v>78</v>
      </c>
      <c r="K30" s="33" t="s">
        <v>79</v>
      </c>
      <c r="L30" s="33" t="s">
        <v>79</v>
      </c>
      <c r="M30" s="109" t="s">
        <v>78</v>
      </c>
      <c r="N30" s="109" t="s">
        <v>78</v>
      </c>
      <c r="O30" s="62">
        <v>0</v>
      </c>
      <c r="P30" s="62">
        <v>0</v>
      </c>
      <c r="Q30" s="116">
        <v>0</v>
      </c>
      <c r="R30" s="109">
        <v>0</v>
      </c>
      <c r="S30" s="33" t="s">
        <v>90</v>
      </c>
      <c r="T30" s="33" t="s">
        <v>97</v>
      </c>
      <c r="U30" s="33" t="s">
        <v>141</v>
      </c>
      <c r="V30" s="33" t="s">
        <v>141</v>
      </c>
      <c r="W30" s="33" t="s">
        <v>78</v>
      </c>
      <c r="X30" s="33" t="s">
        <v>78</v>
      </c>
      <c r="Y30" s="4"/>
      <c r="Z30" s="33" t="s">
        <v>99</v>
      </c>
      <c r="AA30" s="32" t="s">
        <v>103</v>
      </c>
      <c r="AB30" s="63">
        <v>0</v>
      </c>
      <c r="AC30" s="407"/>
      <c r="AD30" s="3"/>
      <c r="AE30" s="63">
        <v>0</v>
      </c>
      <c r="AF30" s="3"/>
      <c r="AG30" s="3"/>
      <c r="AH30" s="3">
        <f t="shared" si="4"/>
        <v>0</v>
      </c>
      <c r="AI30" s="3"/>
      <c r="AJ30" s="3"/>
      <c r="AK30" s="3"/>
      <c r="AL30" s="3">
        <v>0</v>
      </c>
      <c r="AM30" s="3"/>
      <c r="AN30" s="3"/>
      <c r="AO30" s="3"/>
      <c r="AP30" s="3">
        <v>0</v>
      </c>
      <c r="AQ30" s="305"/>
      <c r="AR30" s="305"/>
      <c r="AS30" s="3">
        <f t="shared" si="0"/>
        <v>0</v>
      </c>
      <c r="AT30" s="419"/>
      <c r="AU30" s="3"/>
      <c r="AV30" s="322"/>
      <c r="AW30" s="66"/>
      <c r="AX30" s="67"/>
      <c r="AY30" s="62"/>
      <c r="AZ30" s="66"/>
      <c r="BA30" s="66"/>
      <c r="BB30" s="66"/>
      <c r="BC30" s="27"/>
      <c r="BD30" s="62"/>
      <c r="BE30" s="66"/>
      <c r="BF30" s="66"/>
      <c r="BG30" s="67"/>
      <c r="BH30" s="62"/>
      <c r="BI30" s="66"/>
      <c r="BJ30" s="68"/>
      <c r="BK30" s="66"/>
      <c r="BL30" s="66"/>
      <c r="BM30" s="62">
        <f t="shared" si="1"/>
        <v>0</v>
      </c>
      <c r="BN30" s="64"/>
      <c r="BO30" s="62">
        <f t="shared" si="2"/>
        <v>0</v>
      </c>
      <c r="BP30" s="32"/>
    </row>
    <row r="31" spans="2:68" ht="30" x14ac:dyDescent="0.25">
      <c r="B31" s="50" t="s">
        <v>801</v>
      </c>
      <c r="C31" s="50" t="s">
        <v>851</v>
      </c>
      <c r="D31" s="33" t="s">
        <v>72</v>
      </c>
      <c r="E31" s="33" t="s">
        <v>201</v>
      </c>
      <c r="F31" s="89" t="s">
        <v>931</v>
      </c>
      <c r="G31" s="50" t="s">
        <v>932</v>
      </c>
      <c r="H31" s="33" t="s">
        <v>114</v>
      </c>
      <c r="I31" s="74" t="s">
        <v>514</v>
      </c>
      <c r="J31" s="51" t="s">
        <v>78</v>
      </c>
      <c r="K31" s="33" t="s">
        <v>79</v>
      </c>
      <c r="L31" s="33" t="s">
        <v>79</v>
      </c>
      <c r="M31" s="109" t="s">
        <v>78</v>
      </c>
      <c r="N31" s="109" t="s">
        <v>78</v>
      </c>
      <c r="O31" s="62">
        <v>0</v>
      </c>
      <c r="P31" s="62">
        <v>0</v>
      </c>
      <c r="Q31" s="116">
        <v>0</v>
      </c>
      <c r="R31" s="109">
        <v>0</v>
      </c>
      <c r="S31" s="33" t="s">
        <v>90</v>
      </c>
      <c r="T31" s="33" t="s">
        <v>97</v>
      </c>
      <c r="U31" s="33" t="s">
        <v>141</v>
      </c>
      <c r="V31" s="33" t="s">
        <v>141</v>
      </c>
      <c r="W31" s="33" t="s">
        <v>78</v>
      </c>
      <c r="X31" s="33" t="s">
        <v>78</v>
      </c>
      <c r="Y31" s="4"/>
      <c r="Z31" s="33" t="s">
        <v>99</v>
      </c>
      <c r="AA31" s="32" t="s">
        <v>103</v>
      </c>
      <c r="AB31" s="63">
        <v>0</v>
      </c>
      <c r="AC31" s="407"/>
      <c r="AD31" s="3"/>
      <c r="AE31" s="63">
        <v>0</v>
      </c>
      <c r="AF31" s="3"/>
      <c r="AG31" s="3"/>
      <c r="AH31" s="3">
        <f t="shared" si="4"/>
        <v>0</v>
      </c>
      <c r="AI31" s="3"/>
      <c r="AJ31" s="3"/>
      <c r="AK31" s="3"/>
      <c r="AL31" s="3">
        <v>0</v>
      </c>
      <c r="AM31" s="3"/>
      <c r="AN31" s="3"/>
      <c r="AO31" s="3"/>
      <c r="AP31" s="3">
        <v>0</v>
      </c>
      <c r="AQ31" s="305"/>
      <c r="AR31" s="305"/>
      <c r="AS31" s="3">
        <f t="shared" si="0"/>
        <v>0</v>
      </c>
      <c r="AT31" s="419"/>
      <c r="AU31" s="3"/>
      <c r="AV31" s="322"/>
      <c r="AW31" s="66"/>
      <c r="AX31" s="67"/>
      <c r="AY31" s="62"/>
      <c r="AZ31" s="66"/>
      <c r="BA31" s="66"/>
      <c r="BB31" s="66"/>
      <c r="BC31" s="27"/>
      <c r="BD31" s="62"/>
      <c r="BE31" s="66"/>
      <c r="BF31" s="66"/>
      <c r="BG31" s="67"/>
      <c r="BH31" s="62"/>
      <c r="BI31" s="66"/>
      <c r="BJ31" s="68"/>
      <c r="BK31" s="66"/>
      <c r="BL31" s="66"/>
      <c r="BM31" s="62">
        <f t="shared" si="1"/>
        <v>0</v>
      </c>
      <c r="BN31" s="64"/>
      <c r="BO31" s="62">
        <f t="shared" si="2"/>
        <v>0</v>
      </c>
      <c r="BP31" s="32"/>
    </row>
    <row r="32" spans="2:68" ht="30" x14ac:dyDescent="0.25">
      <c r="B32" s="50" t="s">
        <v>801</v>
      </c>
      <c r="C32" s="50" t="s">
        <v>933</v>
      </c>
      <c r="D32" s="33" t="s">
        <v>72</v>
      </c>
      <c r="E32" s="33" t="s">
        <v>201</v>
      </c>
      <c r="F32" s="89" t="s">
        <v>934</v>
      </c>
      <c r="G32" s="50" t="s">
        <v>935</v>
      </c>
      <c r="H32" s="33" t="s">
        <v>114</v>
      </c>
      <c r="I32" s="74" t="s">
        <v>514</v>
      </c>
      <c r="J32" s="51" t="s">
        <v>78</v>
      </c>
      <c r="K32" s="33" t="s">
        <v>79</v>
      </c>
      <c r="L32" s="33" t="s">
        <v>79</v>
      </c>
      <c r="M32" s="109" t="s">
        <v>78</v>
      </c>
      <c r="N32" s="109" t="s">
        <v>78</v>
      </c>
      <c r="O32" s="62">
        <v>0</v>
      </c>
      <c r="P32" s="62">
        <v>0</v>
      </c>
      <c r="Q32" s="116">
        <v>0</v>
      </c>
      <c r="R32" s="109">
        <v>0</v>
      </c>
      <c r="S32" s="33" t="s">
        <v>90</v>
      </c>
      <c r="T32" s="33" t="s">
        <v>97</v>
      </c>
      <c r="U32" s="33" t="s">
        <v>141</v>
      </c>
      <c r="V32" s="33" t="s">
        <v>141</v>
      </c>
      <c r="W32" s="33" t="s">
        <v>78</v>
      </c>
      <c r="X32" s="33" t="s">
        <v>78</v>
      </c>
      <c r="Y32" s="4"/>
      <c r="Z32" s="33" t="s">
        <v>99</v>
      </c>
      <c r="AA32" s="32" t="s">
        <v>103</v>
      </c>
      <c r="AB32" s="63">
        <v>0</v>
      </c>
      <c r="AC32" s="407"/>
      <c r="AD32" s="3"/>
      <c r="AE32" s="63">
        <v>0</v>
      </c>
      <c r="AF32" s="3"/>
      <c r="AG32" s="3"/>
      <c r="AH32" s="3">
        <f t="shared" si="4"/>
        <v>0</v>
      </c>
      <c r="AI32" s="3"/>
      <c r="AJ32" s="3"/>
      <c r="AK32" s="3"/>
      <c r="AL32" s="3">
        <v>0</v>
      </c>
      <c r="AM32" s="3"/>
      <c r="AN32" s="3"/>
      <c r="AO32" s="3"/>
      <c r="AP32" s="3">
        <v>0</v>
      </c>
      <c r="AQ32" s="305"/>
      <c r="AR32" s="305"/>
      <c r="AS32" s="3">
        <f t="shared" si="0"/>
        <v>0</v>
      </c>
      <c r="AT32" s="419"/>
      <c r="AU32" s="3"/>
      <c r="AV32" s="322"/>
      <c r="AW32" s="66"/>
      <c r="AX32" s="67"/>
      <c r="AY32" s="62"/>
      <c r="AZ32" s="66"/>
      <c r="BA32" s="66"/>
      <c r="BB32" s="66"/>
      <c r="BC32" s="27"/>
      <c r="BD32" s="62"/>
      <c r="BE32" s="66"/>
      <c r="BF32" s="66"/>
      <c r="BG32" s="67"/>
      <c r="BH32" s="62"/>
      <c r="BI32" s="66"/>
      <c r="BJ32" s="68"/>
      <c r="BK32" s="66"/>
      <c r="BL32" s="66"/>
      <c r="BM32" s="62">
        <f t="shared" si="1"/>
        <v>0</v>
      </c>
      <c r="BN32" s="64"/>
      <c r="BO32" s="62">
        <f t="shared" si="2"/>
        <v>0</v>
      </c>
      <c r="BP32" s="32"/>
    </row>
    <row r="33" spans="2:68" ht="30" x14ac:dyDescent="0.25">
      <c r="B33" s="50" t="s">
        <v>801</v>
      </c>
      <c r="C33" s="50" t="s">
        <v>851</v>
      </c>
      <c r="D33" s="33" t="s">
        <v>72</v>
      </c>
      <c r="E33" s="33" t="s">
        <v>201</v>
      </c>
      <c r="F33" s="89" t="s">
        <v>936</v>
      </c>
      <c r="G33" s="50" t="s">
        <v>937</v>
      </c>
      <c r="H33" s="33" t="s">
        <v>114</v>
      </c>
      <c r="I33" s="74" t="s">
        <v>514</v>
      </c>
      <c r="J33" s="51" t="s">
        <v>78</v>
      </c>
      <c r="K33" s="33" t="s">
        <v>79</v>
      </c>
      <c r="L33" s="33" t="s">
        <v>79</v>
      </c>
      <c r="M33" s="109" t="s">
        <v>78</v>
      </c>
      <c r="N33" s="109" t="s">
        <v>78</v>
      </c>
      <c r="O33" s="62">
        <v>0</v>
      </c>
      <c r="P33" s="62">
        <v>0</v>
      </c>
      <c r="Q33" s="116">
        <v>0</v>
      </c>
      <c r="R33" s="109">
        <v>0</v>
      </c>
      <c r="S33" s="33" t="s">
        <v>90</v>
      </c>
      <c r="T33" s="33" t="s">
        <v>97</v>
      </c>
      <c r="U33" s="33" t="s">
        <v>141</v>
      </c>
      <c r="V33" s="33" t="s">
        <v>141</v>
      </c>
      <c r="W33" s="33" t="s">
        <v>78</v>
      </c>
      <c r="X33" s="33" t="s">
        <v>78</v>
      </c>
      <c r="Y33" s="4"/>
      <c r="Z33" s="33" t="s">
        <v>99</v>
      </c>
      <c r="AA33" s="32" t="s">
        <v>103</v>
      </c>
      <c r="AB33" s="63">
        <v>0</v>
      </c>
      <c r="AC33" s="407"/>
      <c r="AD33" s="3"/>
      <c r="AE33" s="63">
        <v>0</v>
      </c>
      <c r="AF33" s="3"/>
      <c r="AG33" s="3"/>
      <c r="AH33" s="3">
        <f t="shared" si="4"/>
        <v>0</v>
      </c>
      <c r="AI33" s="3"/>
      <c r="AJ33" s="3"/>
      <c r="AK33" s="3"/>
      <c r="AL33" s="3">
        <v>0</v>
      </c>
      <c r="AM33" s="3"/>
      <c r="AN33" s="3"/>
      <c r="AO33" s="3"/>
      <c r="AP33" s="3">
        <v>0</v>
      </c>
      <c r="AQ33" s="305"/>
      <c r="AR33" s="305"/>
      <c r="AS33" s="3">
        <f t="shared" si="0"/>
        <v>0</v>
      </c>
      <c r="AT33" s="419"/>
      <c r="AU33" s="3"/>
      <c r="AV33" s="322"/>
      <c r="AW33" s="66"/>
      <c r="AX33" s="67"/>
      <c r="AY33" s="62"/>
      <c r="AZ33" s="66"/>
      <c r="BA33" s="66"/>
      <c r="BB33" s="66"/>
      <c r="BC33" s="27"/>
      <c r="BD33" s="62"/>
      <c r="BE33" s="66"/>
      <c r="BF33" s="66"/>
      <c r="BG33" s="67"/>
      <c r="BH33" s="62"/>
      <c r="BI33" s="66"/>
      <c r="BJ33" s="68"/>
      <c r="BK33" s="66"/>
      <c r="BL33" s="66"/>
      <c r="BM33" s="62">
        <f t="shared" si="1"/>
        <v>0</v>
      </c>
      <c r="BN33" s="64"/>
      <c r="BO33" s="62">
        <f t="shared" si="2"/>
        <v>0</v>
      </c>
      <c r="BP33" s="32"/>
    </row>
    <row r="34" spans="2:68" ht="45" x14ac:dyDescent="0.25">
      <c r="B34" s="50" t="s">
        <v>801</v>
      </c>
      <c r="C34" s="50" t="s">
        <v>851</v>
      </c>
      <c r="D34" s="33" t="s">
        <v>110</v>
      </c>
      <c r="E34" s="33" t="s">
        <v>938</v>
      </c>
      <c r="F34" s="50" t="s">
        <v>939</v>
      </c>
      <c r="G34" s="50" t="s">
        <v>940</v>
      </c>
      <c r="H34" s="33" t="s">
        <v>114</v>
      </c>
      <c r="I34" s="74" t="s">
        <v>941</v>
      </c>
      <c r="J34" s="51" t="s">
        <v>78</v>
      </c>
      <c r="K34" s="33" t="s">
        <v>79</v>
      </c>
      <c r="L34" s="33" t="s">
        <v>79</v>
      </c>
      <c r="M34" s="109" t="s">
        <v>78</v>
      </c>
      <c r="N34" s="109" t="s">
        <v>78</v>
      </c>
      <c r="O34" s="62">
        <v>0</v>
      </c>
      <c r="P34" s="62">
        <v>0</v>
      </c>
      <c r="Q34" s="116">
        <v>0</v>
      </c>
      <c r="R34" s="109">
        <v>0</v>
      </c>
      <c r="S34" s="33" t="s">
        <v>90</v>
      </c>
      <c r="T34" s="33" t="s">
        <v>80</v>
      </c>
      <c r="U34" s="33" t="s">
        <v>82</v>
      </c>
      <c r="V34" s="33" t="s">
        <v>81</v>
      </c>
      <c r="W34" s="33" t="s">
        <v>78</v>
      </c>
      <c r="X34" s="33" t="s">
        <v>78</v>
      </c>
      <c r="Y34" s="4"/>
      <c r="Z34" s="33" t="s">
        <v>83</v>
      </c>
      <c r="AA34" s="32" t="s">
        <v>942</v>
      </c>
      <c r="AB34" s="63">
        <v>0</v>
      </c>
      <c r="AC34" s="407"/>
      <c r="AD34" s="3"/>
      <c r="AE34" s="63">
        <v>0</v>
      </c>
      <c r="AF34" s="3"/>
      <c r="AG34" s="3"/>
      <c r="AH34" s="3">
        <f t="shared" si="4"/>
        <v>0</v>
      </c>
      <c r="AI34" s="3"/>
      <c r="AJ34" s="3"/>
      <c r="AK34" s="3"/>
      <c r="AL34" s="3">
        <v>0</v>
      </c>
      <c r="AM34" s="3"/>
      <c r="AN34" s="3"/>
      <c r="AO34" s="3"/>
      <c r="AP34" s="3">
        <v>0</v>
      </c>
      <c r="AQ34" s="305"/>
      <c r="AR34" s="305"/>
      <c r="AS34" s="3">
        <f t="shared" si="0"/>
        <v>0</v>
      </c>
      <c r="AT34" s="419"/>
      <c r="AU34" s="3"/>
      <c r="AV34" s="322"/>
      <c r="AW34" s="66"/>
      <c r="AX34" s="67"/>
      <c r="AY34" s="62"/>
      <c r="AZ34" s="66"/>
      <c r="BA34" s="66"/>
      <c r="BB34" s="66"/>
      <c r="BC34" s="27"/>
      <c r="BD34" s="62"/>
      <c r="BE34" s="66"/>
      <c r="BF34" s="66"/>
      <c r="BG34" s="67"/>
      <c r="BH34" s="62"/>
      <c r="BI34" s="66"/>
      <c r="BJ34" s="68"/>
      <c r="BK34" s="66"/>
      <c r="BL34" s="66"/>
      <c r="BM34" s="62">
        <f t="shared" si="1"/>
        <v>0</v>
      </c>
      <c r="BN34" s="64"/>
      <c r="BO34" s="62">
        <f t="shared" si="2"/>
        <v>0</v>
      </c>
      <c r="BP34" s="32"/>
    </row>
    <row r="35" spans="2:68" ht="45" x14ac:dyDescent="0.25">
      <c r="B35" s="50" t="s">
        <v>801</v>
      </c>
      <c r="C35" s="50" t="s">
        <v>943</v>
      </c>
      <c r="D35" s="33" t="s">
        <v>72</v>
      </c>
      <c r="E35" s="33" t="s">
        <v>201</v>
      </c>
      <c r="F35" s="89" t="s">
        <v>944</v>
      </c>
      <c r="G35" s="50" t="s">
        <v>945</v>
      </c>
      <c r="H35" s="33" t="s">
        <v>114</v>
      </c>
      <c r="I35" s="74" t="s">
        <v>946</v>
      </c>
      <c r="J35" s="51" t="s">
        <v>78</v>
      </c>
      <c r="K35" s="33" t="s">
        <v>79</v>
      </c>
      <c r="L35" s="33" t="s">
        <v>79</v>
      </c>
      <c r="M35" s="109" t="s">
        <v>78</v>
      </c>
      <c r="N35" s="109" t="s">
        <v>78</v>
      </c>
      <c r="O35" s="62">
        <v>0</v>
      </c>
      <c r="P35" s="62">
        <v>0</v>
      </c>
      <c r="Q35" s="116">
        <v>0</v>
      </c>
      <c r="R35" s="109">
        <v>0</v>
      </c>
      <c r="S35" s="33" t="s">
        <v>90</v>
      </c>
      <c r="T35" s="33" t="s">
        <v>97</v>
      </c>
      <c r="U35" s="33" t="s">
        <v>141</v>
      </c>
      <c r="V35" s="33" t="s">
        <v>141</v>
      </c>
      <c r="W35" s="33" t="s">
        <v>78</v>
      </c>
      <c r="X35" s="33" t="s">
        <v>78</v>
      </c>
      <c r="Y35" s="4"/>
      <c r="Z35" s="33" t="s">
        <v>99</v>
      </c>
      <c r="AA35" s="32" t="s">
        <v>103</v>
      </c>
      <c r="AB35" s="63">
        <v>0</v>
      </c>
      <c r="AC35" s="407"/>
      <c r="AD35" s="3"/>
      <c r="AE35" s="63">
        <v>0</v>
      </c>
      <c r="AF35" s="3"/>
      <c r="AG35" s="3"/>
      <c r="AH35" s="3">
        <f t="shared" si="4"/>
        <v>0</v>
      </c>
      <c r="AI35" s="3"/>
      <c r="AJ35" s="3"/>
      <c r="AK35" s="3"/>
      <c r="AL35" s="3">
        <v>0</v>
      </c>
      <c r="AM35" s="3"/>
      <c r="AN35" s="3"/>
      <c r="AO35" s="3"/>
      <c r="AP35" s="3">
        <v>0</v>
      </c>
      <c r="AQ35" s="305"/>
      <c r="AR35" s="305"/>
      <c r="AS35" s="3">
        <f t="shared" si="0"/>
        <v>0</v>
      </c>
      <c r="AT35" s="419"/>
      <c r="AU35" s="3"/>
      <c r="AV35" s="322"/>
      <c r="AW35" s="66"/>
      <c r="AX35" s="67"/>
      <c r="AY35" s="62"/>
      <c r="AZ35" s="66"/>
      <c r="BA35" s="66"/>
      <c r="BB35" s="66"/>
      <c r="BC35" s="27"/>
      <c r="BD35" s="62"/>
      <c r="BE35" s="66"/>
      <c r="BF35" s="66"/>
      <c r="BG35" s="67"/>
      <c r="BH35" s="62"/>
      <c r="BI35" s="66"/>
      <c r="BJ35" s="68"/>
      <c r="BK35" s="66"/>
      <c r="BL35" s="66"/>
      <c r="BM35" s="62">
        <f t="shared" si="1"/>
        <v>0</v>
      </c>
      <c r="BN35" s="64"/>
      <c r="BO35" s="62">
        <f t="shared" si="2"/>
        <v>0</v>
      </c>
      <c r="BP35" s="32"/>
    </row>
    <row r="36" spans="2:68" x14ac:dyDescent="0.25">
      <c r="B36" s="54"/>
      <c r="C36" s="54"/>
      <c r="D36" s="54"/>
      <c r="E36" s="54"/>
      <c r="F36" s="72"/>
      <c r="G36" s="72"/>
      <c r="H36" s="33"/>
      <c r="I36" s="54"/>
      <c r="J36" s="51"/>
      <c r="K36" s="33"/>
      <c r="L36" s="33"/>
      <c r="M36" s="109"/>
      <c r="N36" s="109"/>
      <c r="O36" s="62"/>
      <c r="P36" s="62"/>
      <c r="Q36" s="116"/>
      <c r="R36" s="109"/>
      <c r="S36" s="33"/>
      <c r="T36" s="33"/>
      <c r="U36" s="33"/>
      <c r="V36" s="33"/>
      <c r="W36" s="33"/>
      <c r="X36" s="33"/>
      <c r="Y36" s="4"/>
      <c r="Z36" s="33"/>
      <c r="AA36" s="32"/>
      <c r="AB36" s="63"/>
      <c r="AC36" s="28"/>
      <c r="AD36" s="4"/>
      <c r="AE36" s="63"/>
      <c r="AF36" s="28"/>
      <c r="AG36" s="4"/>
      <c r="AH36" s="62"/>
      <c r="AI36" s="27"/>
      <c r="AJ36" s="27"/>
      <c r="AK36" s="27"/>
      <c r="AL36" s="62"/>
      <c r="AM36" s="27"/>
      <c r="AN36" s="27"/>
      <c r="AO36" s="27"/>
      <c r="AP36" s="62"/>
      <c r="AQ36" s="4"/>
      <c r="AR36" s="4"/>
      <c r="AS36" s="62"/>
      <c r="AT36" s="64"/>
      <c r="AU36" s="62"/>
      <c r="AV36" s="322"/>
      <c r="AW36" s="66"/>
      <c r="AX36" s="67"/>
      <c r="AY36" s="62"/>
      <c r="AZ36" s="66"/>
      <c r="BA36" s="66"/>
      <c r="BB36" s="66"/>
      <c r="BC36" s="27"/>
      <c r="BD36" s="62"/>
      <c r="BE36" s="66"/>
      <c r="BF36" s="66"/>
      <c r="BG36" s="67"/>
      <c r="BH36" s="62"/>
      <c r="BI36" s="66"/>
      <c r="BJ36" s="68"/>
      <c r="BK36" s="66"/>
      <c r="BL36" s="66"/>
      <c r="BM36" s="62">
        <f t="shared" si="1"/>
        <v>0</v>
      </c>
      <c r="BN36" s="64"/>
      <c r="BO36" s="62">
        <f t="shared" si="2"/>
        <v>0</v>
      </c>
      <c r="BP36" s="32"/>
    </row>
    <row r="37" spans="2:68" x14ac:dyDescent="0.25">
      <c r="B37" s="54"/>
      <c r="C37" s="54"/>
      <c r="D37" s="54"/>
      <c r="E37" s="54"/>
      <c r="F37" s="72"/>
      <c r="G37" s="72"/>
      <c r="H37" s="33"/>
      <c r="I37" s="54"/>
      <c r="J37" s="51"/>
      <c r="K37" s="33"/>
      <c r="L37" s="33"/>
      <c r="M37" s="109"/>
      <c r="N37" s="109"/>
      <c r="O37" s="62"/>
      <c r="P37" s="62"/>
      <c r="Q37" s="116"/>
      <c r="R37" s="109"/>
      <c r="S37" s="33"/>
      <c r="T37" s="33"/>
      <c r="U37" s="33"/>
      <c r="V37" s="33"/>
      <c r="W37" s="33"/>
      <c r="X37" s="33"/>
      <c r="Y37" s="4"/>
      <c r="Z37" s="33"/>
      <c r="AA37" s="32"/>
      <c r="AB37" s="63"/>
      <c r="AC37" s="28"/>
      <c r="AD37" s="4"/>
      <c r="AE37" s="63"/>
      <c r="AF37" s="28"/>
      <c r="AG37" s="4"/>
      <c r="AH37" s="62"/>
      <c r="AI37" s="27"/>
      <c r="AJ37" s="27"/>
      <c r="AK37" s="27"/>
      <c r="AL37" s="62"/>
      <c r="AM37" s="27"/>
      <c r="AN37" s="27"/>
      <c r="AO37" s="27"/>
      <c r="AP37" s="62"/>
      <c r="AQ37" s="4"/>
      <c r="AR37" s="4"/>
      <c r="AS37" s="62"/>
      <c r="AT37" s="64"/>
      <c r="AU37" s="62"/>
      <c r="AV37" s="322"/>
      <c r="AW37" s="66"/>
      <c r="AX37" s="67"/>
      <c r="AY37" s="62"/>
      <c r="AZ37" s="66"/>
      <c r="BA37" s="66"/>
      <c r="BB37" s="66"/>
      <c r="BC37" s="27"/>
      <c r="BD37" s="62"/>
      <c r="BE37" s="66"/>
      <c r="BF37" s="66"/>
      <c r="BG37" s="67"/>
      <c r="BH37" s="62"/>
      <c r="BI37" s="66"/>
      <c r="BJ37" s="68"/>
      <c r="BK37" s="66"/>
      <c r="BL37" s="66"/>
      <c r="BM37" s="62">
        <f t="shared" si="1"/>
        <v>0</v>
      </c>
      <c r="BN37" s="64"/>
      <c r="BO37" s="62">
        <f t="shared" si="2"/>
        <v>0</v>
      </c>
      <c r="BP37" s="32"/>
    </row>
    <row r="38" spans="2:68" x14ac:dyDescent="0.25">
      <c r="B38" s="54"/>
      <c r="C38" s="54"/>
      <c r="D38" s="54"/>
      <c r="E38" s="54"/>
      <c r="F38" s="72"/>
      <c r="G38" s="72"/>
      <c r="H38" s="33"/>
      <c r="I38" s="54"/>
      <c r="J38" s="51"/>
      <c r="K38" s="33"/>
      <c r="L38" s="33"/>
      <c r="M38" s="109"/>
      <c r="N38" s="109"/>
      <c r="O38" s="62"/>
      <c r="P38" s="62"/>
      <c r="Q38" s="116"/>
      <c r="R38" s="109"/>
      <c r="S38" s="33"/>
      <c r="T38" s="33"/>
      <c r="U38" s="33"/>
      <c r="V38" s="33"/>
      <c r="W38" s="33"/>
      <c r="X38" s="33"/>
      <c r="Y38" s="4"/>
      <c r="Z38" s="33"/>
      <c r="AA38" s="32"/>
      <c r="AB38" s="63"/>
      <c r="AC38" s="28"/>
      <c r="AD38" s="4"/>
      <c r="AE38" s="63"/>
      <c r="AF38" s="28"/>
      <c r="AG38" s="4"/>
      <c r="AH38" s="62"/>
      <c r="AI38" s="27"/>
      <c r="AJ38" s="27"/>
      <c r="AK38" s="27"/>
      <c r="AL38" s="62"/>
      <c r="AM38" s="27"/>
      <c r="AN38" s="27"/>
      <c r="AO38" s="27"/>
      <c r="AP38" s="62"/>
      <c r="AQ38" s="4"/>
      <c r="AR38" s="4"/>
      <c r="AS38" s="62"/>
      <c r="AT38" s="64"/>
      <c r="AU38" s="62"/>
      <c r="AV38" s="322"/>
      <c r="AW38" s="66"/>
      <c r="AX38" s="67"/>
      <c r="AY38" s="62"/>
      <c r="AZ38" s="66"/>
      <c r="BA38" s="66"/>
      <c r="BB38" s="66"/>
      <c r="BC38" s="27"/>
      <c r="BD38" s="62"/>
      <c r="BE38" s="66"/>
      <c r="BF38" s="66"/>
      <c r="BG38" s="67"/>
      <c r="BH38" s="62"/>
      <c r="BI38" s="66"/>
      <c r="BJ38" s="68"/>
      <c r="BK38" s="66"/>
      <c r="BL38" s="66"/>
      <c r="BM38" s="62">
        <f t="shared" si="1"/>
        <v>0</v>
      </c>
      <c r="BN38" s="64"/>
      <c r="BO38" s="62">
        <f t="shared" si="2"/>
        <v>0</v>
      </c>
      <c r="BP38" s="32"/>
    </row>
    <row r="39" spans="2:68" x14ac:dyDescent="0.25">
      <c r="B39" s="54"/>
      <c r="C39" s="54"/>
      <c r="D39" s="54"/>
      <c r="E39" s="54"/>
      <c r="F39" s="72"/>
      <c r="G39" s="72"/>
      <c r="H39" s="33"/>
      <c r="I39" s="54"/>
      <c r="J39" s="51"/>
      <c r="K39" s="33"/>
      <c r="L39" s="33"/>
      <c r="M39" s="109"/>
      <c r="N39" s="109"/>
      <c r="O39" s="62"/>
      <c r="P39" s="62"/>
      <c r="Q39" s="116"/>
      <c r="R39" s="109"/>
      <c r="S39" s="33"/>
      <c r="T39" s="33"/>
      <c r="U39" s="33"/>
      <c r="V39" s="33"/>
      <c r="W39" s="33"/>
      <c r="X39" s="33"/>
      <c r="Y39" s="4"/>
      <c r="Z39" s="33"/>
      <c r="AA39" s="32"/>
      <c r="AB39" s="63"/>
      <c r="AC39" s="28"/>
      <c r="AD39" s="4"/>
      <c r="AE39" s="63"/>
      <c r="AF39" s="28"/>
      <c r="AG39" s="4"/>
      <c r="AH39" s="62"/>
      <c r="AI39" s="27"/>
      <c r="AJ39" s="27"/>
      <c r="AK39" s="27"/>
      <c r="AL39" s="62"/>
      <c r="AM39" s="27"/>
      <c r="AN39" s="27"/>
      <c r="AO39" s="27"/>
      <c r="AP39" s="62"/>
      <c r="AQ39" s="4"/>
      <c r="AR39" s="4"/>
      <c r="AS39" s="62"/>
      <c r="AT39" s="64"/>
      <c r="AU39" s="62"/>
      <c r="AV39" s="322"/>
      <c r="AW39" s="66"/>
      <c r="AX39" s="67"/>
      <c r="AY39" s="62"/>
      <c r="AZ39" s="66"/>
      <c r="BA39" s="66"/>
      <c r="BB39" s="66"/>
      <c r="BC39" s="27"/>
      <c r="BD39" s="62"/>
      <c r="BE39" s="66"/>
      <c r="BF39" s="66"/>
      <c r="BG39" s="67"/>
      <c r="BH39" s="62"/>
      <c r="BI39" s="66"/>
      <c r="BJ39" s="68"/>
      <c r="BK39" s="66"/>
      <c r="BL39" s="66"/>
      <c r="BM39" s="62">
        <f t="shared" si="1"/>
        <v>0</v>
      </c>
      <c r="BN39" s="64"/>
      <c r="BO39" s="62">
        <f t="shared" si="2"/>
        <v>0</v>
      </c>
      <c r="BP39" s="32"/>
    </row>
    <row r="40" spans="2:68" x14ac:dyDescent="0.25">
      <c r="B40" s="54"/>
      <c r="C40" s="54"/>
      <c r="D40" s="54"/>
      <c r="E40" s="54"/>
      <c r="F40" s="72"/>
      <c r="G40" s="72"/>
      <c r="H40" s="33"/>
      <c r="I40" s="54"/>
      <c r="J40" s="51"/>
      <c r="K40" s="33"/>
      <c r="L40" s="33"/>
      <c r="M40" s="109"/>
      <c r="N40" s="109"/>
      <c r="O40" s="62"/>
      <c r="P40" s="62"/>
      <c r="Q40" s="116"/>
      <c r="R40" s="109"/>
      <c r="S40" s="33"/>
      <c r="T40" s="33"/>
      <c r="U40" s="33"/>
      <c r="V40" s="33"/>
      <c r="W40" s="33"/>
      <c r="X40" s="33"/>
      <c r="Y40" s="4"/>
      <c r="Z40" s="33"/>
      <c r="AA40" s="32"/>
      <c r="AB40" s="63"/>
      <c r="AC40" s="28"/>
      <c r="AD40" s="4"/>
      <c r="AE40" s="63"/>
      <c r="AF40" s="28"/>
      <c r="AG40" s="4"/>
      <c r="AH40" s="62"/>
      <c r="AI40" s="27"/>
      <c r="AJ40" s="27"/>
      <c r="AK40" s="27"/>
      <c r="AL40" s="62"/>
      <c r="AM40" s="27"/>
      <c r="AN40" s="27"/>
      <c r="AO40" s="27"/>
      <c r="AP40" s="62"/>
      <c r="AQ40" s="4"/>
      <c r="AR40" s="4"/>
      <c r="AS40" s="62"/>
      <c r="AT40" s="64"/>
      <c r="AU40" s="62"/>
      <c r="AV40" s="322"/>
      <c r="AW40" s="66"/>
      <c r="AX40" s="67"/>
      <c r="AY40" s="62"/>
      <c r="AZ40" s="66"/>
      <c r="BA40" s="66"/>
      <c r="BB40" s="66"/>
      <c r="BC40" s="27"/>
      <c r="BD40" s="62"/>
      <c r="BE40" s="66"/>
      <c r="BF40" s="66"/>
      <c r="BG40" s="67"/>
      <c r="BH40" s="62"/>
      <c r="BI40" s="66"/>
      <c r="BJ40" s="68"/>
      <c r="BK40" s="66"/>
      <c r="BL40" s="66"/>
      <c r="BM40" s="62">
        <f t="shared" si="1"/>
        <v>0</v>
      </c>
      <c r="BN40" s="64"/>
      <c r="BO40" s="62">
        <f t="shared" si="2"/>
        <v>0</v>
      </c>
      <c r="BP40" s="32"/>
    </row>
  </sheetData>
  <autoFilter ref="B5:BP35" xr:uid="{00000000-0009-0000-0000-000005000000}"/>
  <mergeCells count="5">
    <mergeCell ref="B4:I4"/>
    <mergeCell ref="AB3:AI3"/>
    <mergeCell ref="AJ3:AU3"/>
    <mergeCell ref="AV3:BN3"/>
    <mergeCell ref="J4:R4"/>
  </mergeCells>
  <dataValidations count="16">
    <dataValidation type="list" allowBlank="1" showInputMessage="1" showErrorMessage="1" sqref="E22" xr:uid="{00000000-0002-0000-0500-000000000000}">
      <formula1>"CDI, HI, CAE, CIP, CETRA, INTERNADO RAJ, CASAS POSTINSTITUCIONALES, CZ, REGIONAL, UNIDAD DE SERVICIO, CASA ATRAPASUEÑOS"</formula1>
    </dataValidation>
    <dataValidation type="list" allowBlank="1" showInputMessage="1" showErrorMessage="1" sqref="D22" xr:uid="{00000000-0002-0000-0500-000001000000}">
      <formula1>"SRPA, PRIMERA INFANCIA, SEDES ADMINISTRATIVAS,ADOLESCENCIA Y JUVENTUD"</formula1>
    </dataValidation>
    <dataValidation type="list" allowBlank="1" showInputMessage="1" showErrorMessage="1" sqref="D23:D35 D6:D21" xr:uid="{00000000-0002-0000-0500-000002000000}">
      <formula1>"SRPA, PRIMERA INFANCIA, SEDES ADMINISTRATIVAS,ADOLESCENCIA Y JUVENTUD, DIRECCIÓN DE PROTECCIÓN "</formula1>
    </dataValidation>
    <dataValidation type="list" allowBlank="1" showInputMessage="1" showErrorMessage="1" sqref="E23:E35 E6:E21" xr:uid="{00000000-0002-0000-0500-000003000000}">
      <formula1>"CDI, HI, CAE, CIP, CETRA, INTERNADO RAJ, CASAS POSTINSTITUCIONALES, CZ, REGIONAL, UNIDAD DE SERVICIO, CASA ATRAPASUEÑOS, CASA DE LA MADRE Y EL NIÑO, CETI"</formula1>
    </dataValidation>
    <dataValidation type="list" allowBlank="1" showInputMessage="1" showErrorMessage="1" sqref="BH21:BH40 BH7:BH9 BH11:BH19" xr:uid="{00000000-0002-0000-0500-000004000000}">
      <formula1>"SI,NO"</formula1>
    </dataValidation>
    <dataValidation type="list" allowBlank="1" showInputMessage="1" showErrorMessage="1" sqref="J36:J40" xr:uid="{00000000-0002-0000-0500-000005000000}">
      <formula1>"NO APLICA, HACINAMIENTO, HACINAMIENTO Y MALAS CONDICIONES DE LA INFRAESCTRUCTURA, MALAS CONDICIONES DE LA INFRAESTRUCUTRA, RIESGOS EN LA INFRAESTRUCTURA, POR SOLICITUD DEL PROPIETARIO, TRASLADO A SEDE PROPIA."</formula1>
    </dataValidation>
    <dataValidation type="list" allowBlank="1" showInputMessage="1" showErrorMessage="1" sqref="H6:H40" xr:uid="{00000000-0002-0000-0500-000006000000}">
      <formula1>"PROPIA, ARRIENDO, COMODATO"</formula1>
    </dataValidation>
    <dataValidation type="list" allowBlank="1" showInputMessage="1" showErrorMessage="1" sqref="T6:T40" xr:uid="{00000000-0002-0000-0500-000007000000}">
      <formula1>"BAJO, MEDIO, ALTO"</formula1>
    </dataValidation>
    <dataValidation type="list" allowBlank="1" showInputMessage="1" showErrorMessage="1" sqref="BB6:BB40 W6:X40 BK20 BL6:BL40" xr:uid="{00000000-0002-0000-0500-000008000000}">
      <formula1>"SI, NO, NO APLICA"</formula1>
    </dataValidation>
    <dataValidation type="list" allowBlank="1" showInputMessage="1" showErrorMessage="1" sqref="S6:S40 K6:L40" xr:uid="{00000000-0002-0000-0500-000009000000}">
      <formula1>"SI, NO"</formula1>
    </dataValidation>
    <dataValidation type="list" allowBlank="1" showInputMessage="1" showErrorMessage="1" sqref="U6:V40" xr:uid="{00000000-0002-0000-0500-00000A000000}">
      <formula1>"MOBILIARIO, ESTUDIOS Y DISEÑOS, REFORZAMIENTO ESTRUCTURAL, MANTENIMIENTOS BASICOS, MANTENIMIENTOS ESPECIALIZADOS, AMPLIACIÓN, MANTENIMIENTOS ELECTRICOS, NINGUNA"</formula1>
    </dataValidation>
    <dataValidation type="list" allowBlank="1" showInputMessage="1" showErrorMessage="1" sqref="Z6:Z40" xr:uid="{00000000-0002-0000-0500-00000B000000}">
      <formula1>"FERRETERIA Y TODEROS, REGIONAL (TRASLADO), SEDE NACIONAL, FINDETER, NO REQUIERE, NO PRIORIZADA"</formula1>
    </dataValidation>
    <dataValidation type="list" allowBlank="1" showInputMessage="1" showErrorMessage="1" sqref="AI36:AI40 AI17:AI20 AI24 AM36:AM40" xr:uid="{00000000-0002-0000-0500-00000C000000}">
      <formula1>"ESTRUCTURACIÓN, PROCESO DE SELECCIÓN, EJECUCIÓN, TERMINADO"</formula1>
    </dataValidation>
    <dataValidation type="list" allowBlank="1" showInputMessage="1" showErrorMessage="1" sqref="M6:M40" xr:uid="{00000000-0002-0000-0500-00000D000000}">
      <formula1>"ARRIENDO, ADECUACIÓN, NO APLICA"</formula1>
    </dataValidation>
    <dataValidation type="list" allowBlank="1" showInputMessage="1" showErrorMessage="1" sqref="N6:N40" xr:uid="{00000000-0002-0000-0500-00000E000000}">
      <formula1>"NO APLICA, BUSQUEDA INMUEBLE, VISITA, CONCEPTO, MESA TECNICA, REMISIÓN SG, RECURSO TRASLADADO"</formula1>
    </dataValidation>
    <dataValidation type="list" allowBlank="1" showInputMessage="1" showErrorMessage="1" sqref="J6:J35" xr:uid="{00000000-0002-0000-0500-00000F000000}">
      <formula1>"NO APLICA, HACINAMIENTO, HACINAMIENTO Y MALAS CONDICIONES DE LA INFRAESTRUCTURA,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BP47"/>
  <sheetViews>
    <sheetView zoomScale="70" zoomScaleNormal="90" workbookViewId="0">
      <pane xSplit="6" topLeftCell="G1" activePane="topRight" state="frozen"/>
      <selection activeCell="G19" sqref="G19"/>
      <selection pane="topRight" activeCell="G19" sqref="G19"/>
    </sheetView>
  </sheetViews>
  <sheetFormatPr baseColWidth="10" defaultColWidth="11.28515625" defaultRowHeight="15" customHeight="1" x14ac:dyDescent="0.25"/>
  <cols>
    <col min="1" max="1" width="3.7109375" customWidth="1"/>
    <col min="2" max="2" width="9.7109375" style="100" customWidth="1"/>
    <col min="3" max="3" width="14.7109375" style="100" customWidth="1"/>
    <col min="4" max="4" width="16.85546875" style="100" customWidth="1"/>
    <col min="5" max="5" width="12.7109375" style="100" customWidth="1"/>
    <col min="6" max="6" width="21.28515625" style="100" customWidth="1"/>
    <col min="7" max="7" width="16.7109375" style="100" customWidth="1"/>
    <col min="8" max="8" width="22.7109375" style="100" customWidth="1"/>
    <col min="9" max="9" width="10.28515625" style="100" customWidth="1"/>
    <col min="10" max="11" width="15" style="2" customWidth="1"/>
    <col min="12" max="12" width="22.28515625" style="2" customWidth="1"/>
    <col min="13" max="13" width="11.7109375" style="2" customWidth="1"/>
    <col min="14" max="14" width="14.28515625" style="2" customWidth="1"/>
    <col min="15" max="15" width="17.28515625" style="2" customWidth="1"/>
    <col min="16" max="17" width="18.7109375" style="2" customWidth="1"/>
    <col min="18" max="18" width="16.8554687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125"/>
      <c r="F3" s="126"/>
      <c r="G3" s="126"/>
      <c r="H3" s="126"/>
      <c r="I3" s="126"/>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25">
      <c r="B4" s="652" t="s">
        <v>2</v>
      </c>
      <c r="C4" s="653"/>
      <c r="D4" s="653"/>
      <c r="E4" s="653"/>
      <c r="F4" s="653"/>
      <c r="G4" s="653"/>
      <c r="H4" s="653"/>
      <c r="I4" s="654"/>
      <c r="J4" s="655" t="s">
        <v>3</v>
      </c>
      <c r="K4" s="655"/>
      <c r="L4" s="655"/>
      <c r="M4" s="655"/>
      <c r="N4" s="655"/>
      <c r="O4" s="655"/>
      <c r="P4" s="655"/>
      <c r="Q4" s="655"/>
      <c r="R4" s="655"/>
      <c r="S4" s="146"/>
      <c r="T4" s="147"/>
      <c r="U4" s="147"/>
      <c r="V4" s="147"/>
      <c r="W4" s="147"/>
      <c r="X4" s="147"/>
      <c r="Y4" s="148" t="s">
        <v>4</v>
      </c>
      <c r="Z4" s="147"/>
      <c r="AA4" s="147"/>
      <c r="AB4" s="147"/>
      <c r="AC4" s="146"/>
      <c r="AD4" s="146"/>
      <c r="AE4" s="147"/>
      <c r="AF4" s="146"/>
      <c r="AG4" s="146"/>
      <c r="AH4" s="146"/>
      <c r="AI4" s="146"/>
      <c r="AJ4" s="146"/>
      <c r="AK4" s="146"/>
      <c r="AL4" s="149"/>
      <c r="AM4" s="146"/>
      <c r="AN4" s="146"/>
      <c r="AO4" s="146"/>
      <c r="AP4" s="149"/>
      <c r="AQ4" s="146"/>
      <c r="AR4" s="146"/>
      <c r="AS4" s="149"/>
      <c r="AT4" s="150"/>
      <c r="AU4" s="149"/>
      <c r="AV4" s="146"/>
      <c r="AW4" s="151" t="s">
        <v>5</v>
      </c>
      <c r="AX4" s="146"/>
      <c r="AY4" s="149"/>
      <c r="AZ4" s="149"/>
      <c r="BA4" s="149"/>
      <c r="BB4" s="149"/>
      <c r="BC4" s="149" t="s">
        <v>6</v>
      </c>
      <c r="BD4" s="149"/>
      <c r="BE4" s="149"/>
      <c r="BF4" s="149"/>
      <c r="BG4" s="146"/>
      <c r="BH4" s="149"/>
      <c r="BI4" s="149"/>
      <c r="BJ4" s="149"/>
      <c r="BK4" s="149"/>
      <c r="BL4" s="149"/>
      <c r="BM4" s="149"/>
      <c r="BN4" s="149"/>
      <c r="BO4" s="149"/>
      <c r="BP4" s="152"/>
    </row>
    <row r="5" spans="2:68" s="10" customFormat="1" ht="132" customHeight="1" x14ac:dyDescent="0.25">
      <c r="B5" s="158" t="s">
        <v>7</v>
      </c>
      <c r="C5" s="159" t="s">
        <v>8</v>
      </c>
      <c r="D5" s="159" t="s">
        <v>9</v>
      </c>
      <c r="E5" s="160" t="s">
        <v>10</v>
      </c>
      <c r="F5" s="161" t="s">
        <v>11</v>
      </c>
      <c r="G5" s="161" t="s">
        <v>12</v>
      </c>
      <c r="H5" s="162" t="s">
        <v>13</v>
      </c>
      <c r="I5" s="161" t="s">
        <v>14</v>
      </c>
      <c r="J5" s="357" t="s">
        <v>15</v>
      </c>
      <c r="K5" s="357" t="s">
        <v>16</v>
      </c>
      <c r="L5" s="357" t="s">
        <v>17</v>
      </c>
      <c r="M5" s="357" t="s">
        <v>18</v>
      </c>
      <c r="N5" s="357" t="s">
        <v>19</v>
      </c>
      <c r="O5" s="357" t="s">
        <v>20</v>
      </c>
      <c r="P5" s="357" t="s">
        <v>21</v>
      </c>
      <c r="Q5" s="357" t="s">
        <v>22</v>
      </c>
      <c r="R5" s="357" t="s">
        <v>23</v>
      </c>
      <c r="S5" s="41"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53" t="s">
        <v>69</v>
      </c>
    </row>
    <row r="6" spans="2:68" s="100" customFormat="1" ht="76.5" customHeight="1" x14ac:dyDescent="0.25">
      <c r="B6" s="154" t="s">
        <v>947</v>
      </c>
      <c r="C6" s="127" t="s">
        <v>948</v>
      </c>
      <c r="D6" s="128" t="s">
        <v>72</v>
      </c>
      <c r="E6" s="128" t="s">
        <v>201</v>
      </c>
      <c r="F6" s="129" t="s">
        <v>949</v>
      </c>
      <c r="G6" s="127" t="s">
        <v>950</v>
      </c>
      <c r="H6" s="128" t="s">
        <v>76</v>
      </c>
      <c r="I6" s="127" t="s">
        <v>951</v>
      </c>
      <c r="J6" s="130" t="s">
        <v>78</v>
      </c>
      <c r="K6" s="33" t="s">
        <v>79</v>
      </c>
      <c r="L6" s="33" t="s">
        <v>79</v>
      </c>
      <c r="M6" s="109" t="s">
        <v>78</v>
      </c>
      <c r="N6" s="109" t="s">
        <v>78</v>
      </c>
      <c r="O6" s="131">
        <v>0</v>
      </c>
      <c r="P6" s="131">
        <v>0</v>
      </c>
      <c r="Q6" s="116">
        <v>0</v>
      </c>
      <c r="R6" s="109">
        <v>0</v>
      </c>
      <c r="S6" s="128" t="s">
        <v>90</v>
      </c>
      <c r="T6" s="128" t="s">
        <v>91</v>
      </c>
      <c r="U6" s="128" t="s">
        <v>98</v>
      </c>
      <c r="V6" s="128" t="s">
        <v>135</v>
      </c>
      <c r="W6" s="128" t="s">
        <v>78</v>
      </c>
      <c r="X6" s="128" t="s">
        <v>78</v>
      </c>
      <c r="Y6" s="132"/>
      <c r="Z6" s="128" t="s">
        <v>83</v>
      </c>
      <c r="AA6" s="207" t="s">
        <v>952</v>
      </c>
      <c r="AB6" s="263">
        <v>136168678</v>
      </c>
      <c r="AC6" s="434">
        <v>1937</v>
      </c>
      <c r="AD6" s="436">
        <v>45420</v>
      </c>
      <c r="AE6" s="131">
        <v>32952820</v>
      </c>
      <c r="AF6" s="133">
        <v>1937</v>
      </c>
      <c r="AG6" s="436">
        <v>45420</v>
      </c>
      <c r="AH6" s="131">
        <v>161121498</v>
      </c>
      <c r="AI6" s="134" t="s">
        <v>891</v>
      </c>
      <c r="AJ6" s="134"/>
      <c r="AK6" s="134"/>
      <c r="AL6" s="131">
        <v>0</v>
      </c>
      <c r="AM6" s="134" t="s">
        <v>891</v>
      </c>
      <c r="AN6" s="134"/>
      <c r="AO6" s="134"/>
      <c r="AP6" s="131">
        <v>0</v>
      </c>
      <c r="AQ6" s="435">
        <v>45560</v>
      </c>
      <c r="AR6" s="132">
        <v>45611</v>
      </c>
      <c r="AS6" s="131">
        <f>+AL6+AP6</f>
        <v>0</v>
      </c>
      <c r="AT6" s="135"/>
      <c r="AU6" s="131"/>
      <c r="AV6" s="136"/>
      <c r="AW6" s="137"/>
      <c r="AX6" s="138"/>
      <c r="AY6" s="131">
        <v>0</v>
      </c>
      <c r="AZ6" s="137"/>
      <c r="BA6" s="137"/>
      <c r="BB6" s="137"/>
      <c r="BC6" s="134"/>
      <c r="BD6" s="131">
        <v>0</v>
      </c>
      <c r="BE6" s="137"/>
      <c r="BF6" s="137"/>
      <c r="BG6" s="138"/>
      <c r="BH6" s="131">
        <v>0</v>
      </c>
      <c r="BI6" s="137"/>
      <c r="BJ6" s="139"/>
      <c r="BK6" s="137"/>
      <c r="BL6" s="137"/>
      <c r="BM6" s="131">
        <f>+AY6+BD6+BH6</f>
        <v>0</v>
      </c>
      <c r="BN6" s="135"/>
      <c r="BO6" s="131"/>
      <c r="BP6" s="155"/>
    </row>
    <row r="7" spans="2:68" s="1" customFormat="1" ht="104.25" customHeight="1" x14ac:dyDescent="0.25">
      <c r="B7" s="154" t="s">
        <v>947</v>
      </c>
      <c r="C7" s="127" t="s">
        <v>953</v>
      </c>
      <c r="D7" s="128" t="s">
        <v>72</v>
      </c>
      <c r="E7" s="128" t="s">
        <v>201</v>
      </c>
      <c r="F7" s="129" t="s">
        <v>954</v>
      </c>
      <c r="G7" s="127" t="s">
        <v>955</v>
      </c>
      <c r="H7" s="128" t="s">
        <v>76</v>
      </c>
      <c r="I7" s="127" t="s">
        <v>956</v>
      </c>
      <c r="J7" s="130" t="s">
        <v>78</v>
      </c>
      <c r="K7" s="33" t="s">
        <v>79</v>
      </c>
      <c r="L7" s="33" t="s">
        <v>79</v>
      </c>
      <c r="M7" s="109" t="s">
        <v>78</v>
      </c>
      <c r="N7" s="109" t="s">
        <v>78</v>
      </c>
      <c r="O7" s="131">
        <v>0</v>
      </c>
      <c r="P7" s="131">
        <v>0</v>
      </c>
      <c r="Q7" s="116">
        <v>0</v>
      </c>
      <c r="R7" s="109">
        <v>0</v>
      </c>
      <c r="S7" s="128" t="s">
        <v>90</v>
      </c>
      <c r="T7" s="128" t="s">
        <v>97</v>
      </c>
      <c r="U7" s="128" t="s">
        <v>98</v>
      </c>
      <c r="V7" s="128" t="s">
        <v>141</v>
      </c>
      <c r="W7" s="128" t="s">
        <v>78</v>
      </c>
      <c r="X7" s="128" t="s">
        <v>78</v>
      </c>
      <c r="Y7" s="132">
        <v>45177</v>
      </c>
      <c r="Z7" s="128" t="s">
        <v>137</v>
      </c>
      <c r="AA7" s="140" t="s">
        <v>957</v>
      </c>
      <c r="AB7" s="141">
        <v>0</v>
      </c>
      <c r="AC7" s="431"/>
      <c r="AD7" s="132"/>
      <c r="AE7" s="141">
        <v>0</v>
      </c>
      <c r="AF7" s="142"/>
      <c r="AG7" s="132"/>
      <c r="AH7" s="131">
        <v>0</v>
      </c>
      <c r="AI7" s="134"/>
      <c r="AJ7" s="134"/>
      <c r="AK7" s="134"/>
      <c r="AL7" s="131">
        <v>0</v>
      </c>
      <c r="AM7" s="134"/>
      <c r="AN7" s="134"/>
      <c r="AO7" s="134"/>
      <c r="AP7" s="131">
        <v>0</v>
      </c>
      <c r="AQ7" s="132"/>
      <c r="AR7" s="132"/>
      <c r="AS7" s="131">
        <f t="shared" ref="AS7:AS46" si="0">+AL7+AP7</f>
        <v>0</v>
      </c>
      <c r="AT7" s="135"/>
      <c r="AU7" s="131"/>
      <c r="AV7" s="136"/>
      <c r="AW7" s="137"/>
      <c r="AX7" s="138"/>
      <c r="AY7" s="131">
        <v>0</v>
      </c>
      <c r="AZ7" s="137"/>
      <c r="BA7" s="137"/>
      <c r="BB7" s="137"/>
      <c r="BC7" s="134"/>
      <c r="BD7" s="131">
        <v>0</v>
      </c>
      <c r="BE7" s="137"/>
      <c r="BF7" s="137"/>
      <c r="BG7" s="138"/>
      <c r="BH7" s="131">
        <v>0</v>
      </c>
      <c r="BI7" s="137"/>
      <c r="BJ7" s="139"/>
      <c r="BK7" s="137"/>
      <c r="BL7" s="137"/>
      <c r="BM7" s="131">
        <f t="shared" ref="BM7:BM46" si="1">+AY7+BD7+BH7</f>
        <v>0</v>
      </c>
      <c r="BN7" s="135"/>
      <c r="BO7" s="131"/>
      <c r="BP7" s="156" t="s">
        <v>958</v>
      </c>
    </row>
    <row r="8" spans="2:68" s="1" customFormat="1" ht="27" x14ac:dyDescent="0.25">
      <c r="B8" s="154" t="s">
        <v>947</v>
      </c>
      <c r="C8" s="127" t="s">
        <v>959</v>
      </c>
      <c r="D8" s="128" t="s">
        <v>72</v>
      </c>
      <c r="E8" s="128" t="s">
        <v>201</v>
      </c>
      <c r="F8" s="129" t="s">
        <v>960</v>
      </c>
      <c r="G8" s="127" t="s">
        <v>961</v>
      </c>
      <c r="H8" s="128" t="s">
        <v>76</v>
      </c>
      <c r="I8" s="127" t="s">
        <v>962</v>
      </c>
      <c r="J8" s="130" t="s">
        <v>78</v>
      </c>
      <c r="K8" s="33" t="s">
        <v>79</v>
      </c>
      <c r="L8" s="33" t="s">
        <v>79</v>
      </c>
      <c r="M8" s="109" t="s">
        <v>78</v>
      </c>
      <c r="N8" s="109" t="s">
        <v>78</v>
      </c>
      <c r="O8" s="131">
        <v>0</v>
      </c>
      <c r="P8" s="131">
        <v>0</v>
      </c>
      <c r="Q8" s="116">
        <v>0</v>
      </c>
      <c r="R8" s="109">
        <v>0</v>
      </c>
      <c r="S8" s="128" t="s">
        <v>90</v>
      </c>
      <c r="T8" s="128" t="s">
        <v>91</v>
      </c>
      <c r="U8" s="128" t="s">
        <v>81</v>
      </c>
      <c r="V8" s="128" t="s">
        <v>98</v>
      </c>
      <c r="W8" s="128" t="s">
        <v>78</v>
      </c>
      <c r="X8" s="128" t="s">
        <v>78</v>
      </c>
      <c r="Y8" s="132"/>
      <c r="Z8" s="128" t="s">
        <v>137</v>
      </c>
      <c r="AA8" s="567" t="s">
        <v>963</v>
      </c>
      <c r="AB8" s="141">
        <v>0</v>
      </c>
      <c r="AC8" s="142"/>
      <c r="AD8" s="132"/>
      <c r="AE8" s="141">
        <v>0</v>
      </c>
      <c r="AF8" s="142"/>
      <c r="AG8" s="132"/>
      <c r="AH8" s="131">
        <v>0</v>
      </c>
      <c r="AI8" s="134"/>
      <c r="AJ8" s="134"/>
      <c r="AK8" s="134"/>
      <c r="AL8" s="131">
        <v>0</v>
      </c>
      <c r="AM8" s="134"/>
      <c r="AN8" s="134"/>
      <c r="AO8" s="134"/>
      <c r="AP8" s="131">
        <v>0</v>
      </c>
      <c r="AQ8" s="132"/>
      <c r="AR8" s="132"/>
      <c r="AS8" s="131">
        <f t="shared" si="0"/>
        <v>0</v>
      </c>
      <c r="AT8" s="135"/>
      <c r="AU8" s="131"/>
      <c r="AV8" s="136"/>
      <c r="AW8" s="137"/>
      <c r="AX8" s="138"/>
      <c r="AY8" s="131">
        <v>0</v>
      </c>
      <c r="AZ8" s="137"/>
      <c r="BA8" s="137"/>
      <c r="BB8" s="137"/>
      <c r="BC8" s="134"/>
      <c r="BD8" s="131">
        <v>0</v>
      </c>
      <c r="BE8" s="137"/>
      <c r="BF8" s="137"/>
      <c r="BG8" s="138"/>
      <c r="BH8" s="131">
        <v>0</v>
      </c>
      <c r="BI8" s="137"/>
      <c r="BJ8" s="139"/>
      <c r="BK8" s="137"/>
      <c r="BL8" s="137"/>
      <c r="BM8" s="131">
        <f t="shared" si="1"/>
        <v>0</v>
      </c>
      <c r="BN8" s="135"/>
      <c r="BO8" s="131"/>
      <c r="BP8" s="156"/>
    </row>
    <row r="9" spans="2:68" s="1" customFormat="1" ht="27" x14ac:dyDescent="0.25">
      <c r="B9" s="154" t="s">
        <v>947</v>
      </c>
      <c r="C9" s="127" t="s">
        <v>964</v>
      </c>
      <c r="D9" s="128" t="s">
        <v>72</v>
      </c>
      <c r="E9" s="128" t="s">
        <v>201</v>
      </c>
      <c r="F9" s="129" t="s">
        <v>965</v>
      </c>
      <c r="G9" s="127" t="s">
        <v>966</v>
      </c>
      <c r="H9" s="128" t="s">
        <v>76</v>
      </c>
      <c r="I9" s="127" t="s">
        <v>967</v>
      </c>
      <c r="J9" s="130" t="s">
        <v>78</v>
      </c>
      <c r="K9" s="33" t="s">
        <v>79</v>
      </c>
      <c r="L9" s="33" t="s">
        <v>79</v>
      </c>
      <c r="M9" s="109" t="s">
        <v>78</v>
      </c>
      <c r="N9" s="109" t="s">
        <v>78</v>
      </c>
      <c r="O9" s="131">
        <v>0</v>
      </c>
      <c r="P9" s="131">
        <v>0</v>
      </c>
      <c r="Q9" s="116">
        <v>0</v>
      </c>
      <c r="R9" s="109">
        <v>0</v>
      </c>
      <c r="S9" s="128" t="s">
        <v>90</v>
      </c>
      <c r="T9" s="128" t="s">
        <v>97</v>
      </c>
      <c r="U9" s="128" t="s">
        <v>98</v>
      </c>
      <c r="V9" s="128" t="s">
        <v>141</v>
      </c>
      <c r="W9" s="128" t="s">
        <v>78</v>
      </c>
      <c r="X9" s="128" t="s">
        <v>78</v>
      </c>
      <c r="Y9" s="132">
        <v>45176</v>
      </c>
      <c r="Z9" s="128" t="s">
        <v>137</v>
      </c>
      <c r="AA9" s="140" t="s">
        <v>968</v>
      </c>
      <c r="AB9" s="141">
        <v>0</v>
      </c>
      <c r="AC9" s="142"/>
      <c r="AD9" s="132"/>
      <c r="AE9" s="141">
        <v>0</v>
      </c>
      <c r="AF9" s="142"/>
      <c r="AG9" s="132"/>
      <c r="AH9" s="131">
        <v>0</v>
      </c>
      <c r="AI9" s="134"/>
      <c r="AJ9" s="134"/>
      <c r="AK9" s="134"/>
      <c r="AL9" s="131">
        <v>0</v>
      </c>
      <c r="AM9" s="134"/>
      <c r="AN9" s="134"/>
      <c r="AO9" s="134"/>
      <c r="AP9" s="131">
        <v>0</v>
      </c>
      <c r="AQ9" s="132"/>
      <c r="AR9" s="132"/>
      <c r="AS9" s="131">
        <f t="shared" si="0"/>
        <v>0</v>
      </c>
      <c r="AT9" s="135"/>
      <c r="AU9" s="131"/>
      <c r="AV9" s="136"/>
      <c r="AW9" s="137"/>
      <c r="AX9" s="138"/>
      <c r="AY9" s="131">
        <v>0</v>
      </c>
      <c r="AZ9" s="137"/>
      <c r="BA9" s="137"/>
      <c r="BB9" s="137"/>
      <c r="BC9" s="134"/>
      <c r="BD9" s="131">
        <v>0</v>
      </c>
      <c r="BE9" s="137"/>
      <c r="BF9" s="137"/>
      <c r="BG9" s="138"/>
      <c r="BH9" s="131">
        <v>0</v>
      </c>
      <c r="BI9" s="137"/>
      <c r="BJ9" s="139"/>
      <c r="BK9" s="137"/>
      <c r="BL9" s="137"/>
      <c r="BM9" s="131">
        <f t="shared" si="1"/>
        <v>0</v>
      </c>
      <c r="BN9" s="135"/>
      <c r="BO9" s="131"/>
      <c r="BP9" s="156"/>
    </row>
    <row r="10" spans="2:68" s="1" customFormat="1" ht="27" x14ac:dyDescent="0.25">
      <c r="B10" s="154" t="s">
        <v>947</v>
      </c>
      <c r="C10" s="127" t="s">
        <v>969</v>
      </c>
      <c r="D10" s="128" t="s">
        <v>72</v>
      </c>
      <c r="E10" s="128" t="s">
        <v>201</v>
      </c>
      <c r="F10" s="129" t="s">
        <v>970</v>
      </c>
      <c r="G10" s="127" t="s">
        <v>971</v>
      </c>
      <c r="H10" s="128" t="s">
        <v>76</v>
      </c>
      <c r="I10" s="127" t="s">
        <v>972</v>
      </c>
      <c r="J10" s="130" t="s">
        <v>78</v>
      </c>
      <c r="K10" s="33" t="s">
        <v>79</v>
      </c>
      <c r="L10" s="33" t="s">
        <v>79</v>
      </c>
      <c r="M10" s="109" t="s">
        <v>78</v>
      </c>
      <c r="N10" s="109" t="s">
        <v>78</v>
      </c>
      <c r="O10" s="131">
        <v>0</v>
      </c>
      <c r="P10" s="131">
        <v>0</v>
      </c>
      <c r="Q10" s="116">
        <v>0</v>
      </c>
      <c r="R10" s="109">
        <v>0</v>
      </c>
      <c r="S10" s="128" t="s">
        <v>90</v>
      </c>
      <c r="T10" s="128" t="s">
        <v>97</v>
      </c>
      <c r="U10" s="128" t="s">
        <v>98</v>
      </c>
      <c r="V10" s="128" t="s">
        <v>123</v>
      </c>
      <c r="W10" s="128" t="s">
        <v>78</v>
      </c>
      <c r="X10" s="128" t="s">
        <v>78</v>
      </c>
      <c r="Y10" s="132">
        <v>45231</v>
      </c>
      <c r="Z10" s="128" t="s">
        <v>137</v>
      </c>
      <c r="AA10" s="140" t="s">
        <v>968</v>
      </c>
      <c r="AB10" s="141">
        <v>0</v>
      </c>
      <c r="AC10" s="142"/>
      <c r="AD10" s="132"/>
      <c r="AE10" s="141">
        <v>0</v>
      </c>
      <c r="AF10" s="142"/>
      <c r="AG10" s="132"/>
      <c r="AH10" s="131">
        <v>0</v>
      </c>
      <c r="AI10" s="134"/>
      <c r="AJ10" s="134"/>
      <c r="AK10" s="134"/>
      <c r="AL10" s="131">
        <v>0</v>
      </c>
      <c r="AM10" s="134"/>
      <c r="AN10" s="134"/>
      <c r="AO10" s="134"/>
      <c r="AP10" s="131">
        <v>0</v>
      </c>
      <c r="AQ10" s="132"/>
      <c r="AR10" s="132"/>
      <c r="AS10" s="131">
        <f t="shared" si="0"/>
        <v>0</v>
      </c>
      <c r="AT10" s="135"/>
      <c r="AU10" s="131"/>
      <c r="AV10" s="136"/>
      <c r="AW10" s="137"/>
      <c r="AX10" s="138"/>
      <c r="AY10" s="131">
        <v>0</v>
      </c>
      <c r="AZ10" s="137"/>
      <c r="BA10" s="137"/>
      <c r="BB10" s="137"/>
      <c r="BC10" s="134"/>
      <c r="BD10" s="131">
        <v>0</v>
      </c>
      <c r="BE10" s="137"/>
      <c r="BF10" s="137"/>
      <c r="BG10" s="138"/>
      <c r="BH10" s="131">
        <v>0</v>
      </c>
      <c r="BI10" s="137"/>
      <c r="BJ10" s="139"/>
      <c r="BK10" s="137"/>
      <c r="BL10" s="137"/>
      <c r="BM10" s="131">
        <f t="shared" si="1"/>
        <v>0</v>
      </c>
      <c r="BN10" s="135"/>
      <c r="BO10" s="131"/>
      <c r="BP10" s="156"/>
    </row>
    <row r="11" spans="2:68" s="1" customFormat="1" ht="117" customHeight="1" x14ac:dyDescent="0.25">
      <c r="B11" s="154" t="s">
        <v>947</v>
      </c>
      <c r="C11" s="127" t="s">
        <v>973</v>
      </c>
      <c r="D11" s="128" t="s">
        <v>72</v>
      </c>
      <c r="E11" s="128" t="s">
        <v>201</v>
      </c>
      <c r="F11" s="129" t="s">
        <v>974</v>
      </c>
      <c r="G11" s="127" t="s">
        <v>975</v>
      </c>
      <c r="H11" s="128" t="s">
        <v>76</v>
      </c>
      <c r="I11" s="127" t="s">
        <v>976</v>
      </c>
      <c r="J11" s="130" t="s">
        <v>78</v>
      </c>
      <c r="K11" s="33" t="s">
        <v>79</v>
      </c>
      <c r="L11" s="33" t="s">
        <v>79</v>
      </c>
      <c r="M11" s="109" t="s">
        <v>78</v>
      </c>
      <c r="N11" s="109" t="s">
        <v>78</v>
      </c>
      <c r="O11" s="131">
        <v>0</v>
      </c>
      <c r="P11" s="131">
        <v>0</v>
      </c>
      <c r="Q11" s="116">
        <v>0</v>
      </c>
      <c r="R11" s="109">
        <v>0</v>
      </c>
      <c r="S11" s="128" t="s">
        <v>90</v>
      </c>
      <c r="T11" s="128" t="s">
        <v>91</v>
      </c>
      <c r="U11" s="128" t="s">
        <v>81</v>
      </c>
      <c r="V11" s="128" t="s">
        <v>98</v>
      </c>
      <c r="W11" s="128" t="s">
        <v>78</v>
      </c>
      <c r="X11" s="128" t="s">
        <v>78</v>
      </c>
      <c r="Y11" s="132"/>
      <c r="Z11" s="128" t="s">
        <v>137</v>
      </c>
      <c r="AA11" s="140" t="s">
        <v>977</v>
      </c>
      <c r="AB11" s="141">
        <v>0</v>
      </c>
      <c r="AC11" s="142"/>
      <c r="AD11" s="132"/>
      <c r="AE11" s="141">
        <v>0</v>
      </c>
      <c r="AF11" s="142"/>
      <c r="AG11" s="132"/>
      <c r="AH11" s="131">
        <v>0</v>
      </c>
      <c r="AI11" s="134"/>
      <c r="AJ11" s="134"/>
      <c r="AK11" s="134"/>
      <c r="AL11" s="131">
        <v>0</v>
      </c>
      <c r="AM11" s="134"/>
      <c r="AN11" s="134"/>
      <c r="AO11" s="134"/>
      <c r="AP11" s="131">
        <v>0</v>
      </c>
      <c r="AQ11" s="132"/>
      <c r="AR11" s="132"/>
      <c r="AS11" s="131">
        <f t="shared" si="0"/>
        <v>0</v>
      </c>
      <c r="AT11" s="135"/>
      <c r="AU11" s="131"/>
      <c r="AV11" s="136"/>
      <c r="AW11" s="137"/>
      <c r="AX11" s="138"/>
      <c r="AY11" s="131">
        <v>0</v>
      </c>
      <c r="AZ11" s="137"/>
      <c r="BA11" s="137"/>
      <c r="BB11" s="137"/>
      <c r="BC11" s="134"/>
      <c r="BD11" s="131">
        <v>0</v>
      </c>
      <c r="BE11" s="137"/>
      <c r="BF11" s="137"/>
      <c r="BG11" s="138"/>
      <c r="BH11" s="131">
        <v>0</v>
      </c>
      <c r="BI11" s="137"/>
      <c r="BJ11" s="139"/>
      <c r="BK11" s="137"/>
      <c r="BL11" s="137"/>
      <c r="BM11" s="131">
        <f t="shared" si="1"/>
        <v>0</v>
      </c>
      <c r="BN11" s="135"/>
      <c r="BO11" s="131"/>
      <c r="BP11" s="156"/>
    </row>
    <row r="12" spans="2:68" s="1" customFormat="1" ht="81" x14ac:dyDescent="0.25">
      <c r="B12" s="154" t="s">
        <v>947</v>
      </c>
      <c r="C12" s="127" t="s">
        <v>978</v>
      </c>
      <c r="D12" s="128" t="s">
        <v>72</v>
      </c>
      <c r="E12" s="128" t="s">
        <v>201</v>
      </c>
      <c r="F12" s="129" t="s">
        <v>979</v>
      </c>
      <c r="G12" s="127" t="s">
        <v>980</v>
      </c>
      <c r="H12" s="128" t="s">
        <v>76</v>
      </c>
      <c r="I12" s="127" t="s">
        <v>981</v>
      </c>
      <c r="J12" s="130" t="s">
        <v>78</v>
      </c>
      <c r="K12" s="33" t="s">
        <v>79</v>
      </c>
      <c r="L12" s="33" t="s">
        <v>79</v>
      </c>
      <c r="M12" s="109" t="s">
        <v>78</v>
      </c>
      <c r="N12" s="109" t="s">
        <v>78</v>
      </c>
      <c r="O12" s="131">
        <v>0</v>
      </c>
      <c r="P12" s="131">
        <v>0</v>
      </c>
      <c r="Q12" s="116">
        <v>0</v>
      </c>
      <c r="R12" s="109">
        <v>0</v>
      </c>
      <c r="S12" s="128" t="s">
        <v>90</v>
      </c>
      <c r="T12" s="128" t="s">
        <v>91</v>
      </c>
      <c r="U12" s="128" t="s">
        <v>98</v>
      </c>
      <c r="V12" s="128" t="s">
        <v>141</v>
      </c>
      <c r="W12" s="128" t="s">
        <v>78</v>
      </c>
      <c r="X12" s="128" t="s">
        <v>78</v>
      </c>
      <c r="Y12" s="132"/>
      <c r="Z12" s="128" t="s">
        <v>137</v>
      </c>
      <c r="AA12" s="140" t="s">
        <v>982</v>
      </c>
      <c r="AB12" s="141">
        <v>0</v>
      </c>
      <c r="AC12" s="142"/>
      <c r="AD12" s="132"/>
      <c r="AE12" s="141">
        <v>0</v>
      </c>
      <c r="AF12" s="142"/>
      <c r="AG12" s="132"/>
      <c r="AH12" s="131">
        <v>0</v>
      </c>
      <c r="AI12" s="134"/>
      <c r="AJ12" s="134"/>
      <c r="AK12" s="134"/>
      <c r="AL12" s="131">
        <v>0</v>
      </c>
      <c r="AM12" s="134"/>
      <c r="AN12" s="134"/>
      <c r="AO12" s="134"/>
      <c r="AP12" s="131">
        <v>0</v>
      </c>
      <c r="AQ12" s="132"/>
      <c r="AR12" s="132"/>
      <c r="AS12" s="131">
        <f t="shared" si="0"/>
        <v>0</v>
      </c>
      <c r="AT12" s="135"/>
      <c r="AU12" s="131"/>
      <c r="AV12" s="136"/>
      <c r="AW12" s="137"/>
      <c r="AX12" s="138"/>
      <c r="AY12" s="131">
        <v>0</v>
      </c>
      <c r="AZ12" s="137"/>
      <c r="BA12" s="137"/>
      <c r="BB12" s="137"/>
      <c r="BC12" s="134"/>
      <c r="BD12" s="131">
        <v>0</v>
      </c>
      <c r="BE12" s="137"/>
      <c r="BF12" s="137"/>
      <c r="BG12" s="138"/>
      <c r="BH12" s="131">
        <v>0</v>
      </c>
      <c r="BI12" s="137"/>
      <c r="BJ12" s="139"/>
      <c r="BK12" s="137"/>
      <c r="BL12" s="137"/>
      <c r="BM12" s="131">
        <f t="shared" si="1"/>
        <v>0</v>
      </c>
      <c r="BN12" s="135"/>
      <c r="BO12" s="131"/>
      <c r="BP12" s="156"/>
    </row>
    <row r="13" spans="2:68" s="1" customFormat="1" ht="37.5" customHeight="1" x14ac:dyDescent="0.25">
      <c r="B13" s="154" t="s">
        <v>947</v>
      </c>
      <c r="C13" s="127" t="s">
        <v>983</v>
      </c>
      <c r="D13" s="128" t="s">
        <v>72</v>
      </c>
      <c r="E13" s="128" t="s">
        <v>201</v>
      </c>
      <c r="F13" s="129" t="s">
        <v>984</v>
      </c>
      <c r="G13" s="127" t="s">
        <v>985</v>
      </c>
      <c r="H13" s="128" t="s">
        <v>76</v>
      </c>
      <c r="I13" s="127" t="s">
        <v>986</v>
      </c>
      <c r="J13" s="130" t="s">
        <v>78</v>
      </c>
      <c r="K13" s="33" t="s">
        <v>79</v>
      </c>
      <c r="L13" s="33" t="s">
        <v>79</v>
      </c>
      <c r="M13" s="109" t="s">
        <v>78</v>
      </c>
      <c r="N13" s="109" t="s">
        <v>78</v>
      </c>
      <c r="O13" s="131">
        <v>0</v>
      </c>
      <c r="P13" s="131">
        <v>0</v>
      </c>
      <c r="Q13" s="116">
        <v>0</v>
      </c>
      <c r="R13" s="109">
        <v>0</v>
      </c>
      <c r="S13" s="128" t="s">
        <v>90</v>
      </c>
      <c r="T13" s="128" t="s">
        <v>91</v>
      </c>
      <c r="U13" s="128" t="s">
        <v>135</v>
      </c>
      <c r="V13" s="128" t="s">
        <v>141</v>
      </c>
      <c r="W13" s="128" t="s">
        <v>78</v>
      </c>
      <c r="X13" s="128" t="s">
        <v>78</v>
      </c>
      <c r="Y13" s="132">
        <v>45231</v>
      </c>
      <c r="Z13" s="128" t="s">
        <v>137</v>
      </c>
      <c r="AA13" s="226" t="s">
        <v>987</v>
      </c>
      <c r="AB13" s="214">
        <v>0</v>
      </c>
      <c r="AC13" s="212"/>
      <c r="AD13" s="213"/>
      <c r="AE13" s="214">
        <v>0</v>
      </c>
      <c r="AF13" s="212"/>
      <c r="AG13" s="213"/>
      <c r="AH13" s="215">
        <v>0</v>
      </c>
      <c r="AI13" s="216"/>
      <c r="AJ13" s="134"/>
      <c r="AK13" s="134"/>
      <c r="AL13" s="215">
        <v>0</v>
      </c>
      <c r="AM13" s="216"/>
      <c r="AN13" s="134"/>
      <c r="AO13" s="134"/>
      <c r="AP13" s="131">
        <v>0</v>
      </c>
      <c r="AQ13" s="213"/>
      <c r="AR13" s="132"/>
      <c r="AS13" s="131">
        <f t="shared" si="0"/>
        <v>0</v>
      </c>
      <c r="AT13" s="135"/>
      <c r="AU13" s="131"/>
      <c r="AV13" s="136"/>
      <c r="AW13" s="137"/>
      <c r="AX13" s="138"/>
      <c r="AY13" s="131">
        <v>0</v>
      </c>
      <c r="AZ13" s="137"/>
      <c r="BA13" s="137"/>
      <c r="BB13" s="137"/>
      <c r="BC13" s="134"/>
      <c r="BD13" s="131">
        <v>0</v>
      </c>
      <c r="BE13" s="137"/>
      <c r="BF13" s="137"/>
      <c r="BG13" s="138"/>
      <c r="BH13" s="131">
        <v>0</v>
      </c>
      <c r="BI13" s="137"/>
      <c r="BJ13" s="139"/>
      <c r="BK13" s="137"/>
      <c r="BL13" s="137"/>
      <c r="BM13" s="131">
        <f t="shared" si="1"/>
        <v>0</v>
      </c>
      <c r="BN13" s="135"/>
      <c r="BO13" s="131"/>
      <c r="BP13" s="156" t="s">
        <v>988</v>
      </c>
    </row>
    <row r="14" spans="2:68" s="1" customFormat="1" ht="87.75" customHeight="1" x14ac:dyDescent="0.25">
      <c r="B14" s="154" t="s">
        <v>947</v>
      </c>
      <c r="C14" s="127" t="s">
        <v>989</v>
      </c>
      <c r="D14" s="128" t="s">
        <v>72</v>
      </c>
      <c r="E14" s="128" t="s">
        <v>201</v>
      </c>
      <c r="F14" s="129" t="s">
        <v>990</v>
      </c>
      <c r="G14" s="127" t="s">
        <v>991</v>
      </c>
      <c r="H14" s="128" t="s">
        <v>76</v>
      </c>
      <c r="I14" s="127" t="s">
        <v>992</v>
      </c>
      <c r="J14" s="130" t="s">
        <v>78</v>
      </c>
      <c r="K14" s="33" t="s">
        <v>79</v>
      </c>
      <c r="L14" s="33" t="s">
        <v>79</v>
      </c>
      <c r="M14" s="109" t="s">
        <v>78</v>
      </c>
      <c r="N14" s="109" t="s">
        <v>78</v>
      </c>
      <c r="O14" s="131">
        <v>0</v>
      </c>
      <c r="P14" s="131">
        <v>0</v>
      </c>
      <c r="Q14" s="116">
        <v>0</v>
      </c>
      <c r="R14" s="109">
        <v>0</v>
      </c>
      <c r="S14" s="128" t="s">
        <v>90</v>
      </c>
      <c r="T14" s="128" t="s">
        <v>91</v>
      </c>
      <c r="U14" s="128" t="s">
        <v>81</v>
      </c>
      <c r="V14" s="128" t="s">
        <v>98</v>
      </c>
      <c r="W14" s="128" t="s">
        <v>78</v>
      </c>
      <c r="X14" s="128" t="s">
        <v>78</v>
      </c>
      <c r="Y14" s="132">
        <v>45216</v>
      </c>
      <c r="Z14" s="225" t="s">
        <v>83</v>
      </c>
      <c r="AA14" s="222" t="s">
        <v>993</v>
      </c>
      <c r="AB14" s="425">
        <v>160739221</v>
      </c>
      <c r="AC14" s="434">
        <v>1937</v>
      </c>
      <c r="AD14" s="428">
        <v>45420</v>
      </c>
      <c r="AE14" s="209">
        <v>38773585</v>
      </c>
      <c r="AF14" s="208">
        <v>1937</v>
      </c>
      <c r="AG14" s="223">
        <v>45420</v>
      </c>
      <c r="AH14" s="210">
        <v>199512806</v>
      </c>
      <c r="AI14" s="211" t="s">
        <v>891</v>
      </c>
      <c r="AJ14" s="134"/>
      <c r="AK14" s="134"/>
      <c r="AL14" s="210">
        <v>0</v>
      </c>
      <c r="AM14" s="211" t="s">
        <v>891</v>
      </c>
      <c r="AN14" s="134"/>
      <c r="AO14" s="134"/>
      <c r="AP14" s="131">
        <v>0</v>
      </c>
      <c r="AQ14" s="224">
        <v>45560</v>
      </c>
      <c r="AR14" s="285">
        <v>45611</v>
      </c>
      <c r="AS14" s="131">
        <f t="shared" si="0"/>
        <v>0</v>
      </c>
      <c r="AT14" s="135"/>
      <c r="AU14" s="131"/>
      <c r="AV14" s="136"/>
      <c r="AW14" s="137"/>
      <c r="AX14" s="138"/>
      <c r="AY14" s="131">
        <v>0</v>
      </c>
      <c r="AZ14" s="137"/>
      <c r="BA14" s="137"/>
      <c r="BB14" s="137"/>
      <c r="BC14" s="134"/>
      <c r="BD14" s="131">
        <v>0</v>
      </c>
      <c r="BE14" s="137"/>
      <c r="BF14" s="137"/>
      <c r="BG14" s="138"/>
      <c r="BH14" s="131">
        <v>0</v>
      </c>
      <c r="BI14" s="137"/>
      <c r="BJ14" s="139"/>
      <c r="BK14" s="137"/>
      <c r="BL14" s="137"/>
      <c r="BM14" s="131">
        <f t="shared" si="1"/>
        <v>0</v>
      </c>
      <c r="BN14" s="135"/>
      <c r="BO14" s="131"/>
      <c r="BP14" s="156"/>
    </row>
    <row r="15" spans="2:68" s="1" customFormat="1" ht="27" x14ac:dyDescent="0.25">
      <c r="B15" s="154" t="s">
        <v>947</v>
      </c>
      <c r="C15" s="127" t="s">
        <v>994</v>
      </c>
      <c r="D15" s="128" t="s">
        <v>72</v>
      </c>
      <c r="E15" s="128" t="s">
        <v>201</v>
      </c>
      <c r="F15" s="129" t="s">
        <v>995</v>
      </c>
      <c r="G15" s="127" t="s">
        <v>996</v>
      </c>
      <c r="H15" s="128" t="s">
        <v>76</v>
      </c>
      <c r="I15" s="127" t="s">
        <v>997</v>
      </c>
      <c r="J15" s="130" t="s">
        <v>78</v>
      </c>
      <c r="K15" s="33" t="s">
        <v>79</v>
      </c>
      <c r="L15" s="33" t="s">
        <v>79</v>
      </c>
      <c r="M15" s="109" t="s">
        <v>78</v>
      </c>
      <c r="N15" s="109" t="s">
        <v>78</v>
      </c>
      <c r="O15" s="131">
        <v>0</v>
      </c>
      <c r="P15" s="131">
        <v>0</v>
      </c>
      <c r="Q15" s="116">
        <v>0</v>
      </c>
      <c r="R15" s="109">
        <v>0</v>
      </c>
      <c r="S15" s="128" t="s">
        <v>90</v>
      </c>
      <c r="T15" s="128" t="s">
        <v>91</v>
      </c>
      <c r="U15" s="128" t="s">
        <v>81</v>
      </c>
      <c r="V15" s="128" t="s">
        <v>123</v>
      </c>
      <c r="W15" s="128" t="s">
        <v>78</v>
      </c>
      <c r="X15" s="128" t="s">
        <v>78</v>
      </c>
      <c r="Y15" s="132">
        <v>45177</v>
      </c>
      <c r="Z15" s="225" t="s">
        <v>83</v>
      </c>
      <c r="AA15" s="222" t="s">
        <v>998</v>
      </c>
      <c r="AB15" s="425">
        <v>147739221</v>
      </c>
      <c r="AC15" s="434">
        <v>1937</v>
      </c>
      <c r="AD15" s="428">
        <v>45420</v>
      </c>
      <c r="AE15" s="209">
        <v>34300891</v>
      </c>
      <c r="AF15" s="208">
        <v>1937</v>
      </c>
      <c r="AG15" s="223">
        <v>45420</v>
      </c>
      <c r="AH15" s="210">
        <v>182040112</v>
      </c>
      <c r="AI15" s="211" t="s">
        <v>891</v>
      </c>
      <c r="AJ15" s="134"/>
      <c r="AK15" s="134"/>
      <c r="AL15" s="210">
        <v>0</v>
      </c>
      <c r="AM15" s="211" t="s">
        <v>891</v>
      </c>
      <c r="AN15" s="134"/>
      <c r="AO15" s="134"/>
      <c r="AP15" s="131">
        <v>0</v>
      </c>
      <c r="AQ15" s="224">
        <v>45560</v>
      </c>
      <c r="AR15" s="285">
        <v>45611</v>
      </c>
      <c r="AS15" s="131">
        <f t="shared" si="0"/>
        <v>0</v>
      </c>
      <c r="AT15" s="135"/>
      <c r="AU15" s="131"/>
      <c r="AV15" s="136"/>
      <c r="AW15" s="137"/>
      <c r="AX15" s="138"/>
      <c r="AY15" s="131">
        <v>0</v>
      </c>
      <c r="AZ15" s="137"/>
      <c r="BA15" s="137"/>
      <c r="BB15" s="137"/>
      <c r="BC15" s="134"/>
      <c r="BD15" s="131">
        <v>0</v>
      </c>
      <c r="BE15" s="137"/>
      <c r="BF15" s="137"/>
      <c r="BG15" s="138"/>
      <c r="BH15" s="131">
        <v>0</v>
      </c>
      <c r="BI15" s="137"/>
      <c r="BJ15" s="139"/>
      <c r="BK15" s="137"/>
      <c r="BL15" s="137"/>
      <c r="BM15" s="131">
        <f t="shared" si="1"/>
        <v>0</v>
      </c>
      <c r="BN15" s="135"/>
      <c r="BO15" s="131"/>
      <c r="BP15" s="156"/>
    </row>
    <row r="16" spans="2:68" s="1" customFormat="1" ht="59.25" customHeight="1" x14ac:dyDescent="0.25">
      <c r="B16" s="154" t="s">
        <v>947</v>
      </c>
      <c r="C16" s="127" t="s">
        <v>999</v>
      </c>
      <c r="D16" s="128" t="s">
        <v>72</v>
      </c>
      <c r="E16" s="128" t="s">
        <v>201</v>
      </c>
      <c r="F16" s="129" t="s">
        <v>1000</v>
      </c>
      <c r="G16" s="127" t="s">
        <v>1001</v>
      </c>
      <c r="H16" s="128" t="s">
        <v>76</v>
      </c>
      <c r="I16" s="127" t="s">
        <v>1002</v>
      </c>
      <c r="J16" s="130" t="s">
        <v>78</v>
      </c>
      <c r="K16" s="33" t="s">
        <v>79</v>
      </c>
      <c r="L16" s="33" t="s">
        <v>79</v>
      </c>
      <c r="M16" s="109" t="s">
        <v>78</v>
      </c>
      <c r="N16" s="109" t="s">
        <v>78</v>
      </c>
      <c r="O16" s="131">
        <v>0</v>
      </c>
      <c r="P16" s="131">
        <v>0</v>
      </c>
      <c r="Q16" s="116">
        <v>0</v>
      </c>
      <c r="R16" s="109">
        <v>0</v>
      </c>
      <c r="S16" s="128" t="s">
        <v>79</v>
      </c>
      <c r="T16" s="128" t="s">
        <v>80</v>
      </c>
      <c r="U16" s="128" t="s">
        <v>136</v>
      </c>
      <c r="V16" s="128" t="s">
        <v>81</v>
      </c>
      <c r="W16" s="128" t="s">
        <v>78</v>
      </c>
      <c r="X16" s="128" t="s">
        <v>78</v>
      </c>
      <c r="Y16" s="132">
        <v>45188</v>
      </c>
      <c r="Z16" s="232" t="s">
        <v>425</v>
      </c>
      <c r="AA16" s="235" t="s">
        <v>1003</v>
      </c>
      <c r="AB16" s="426">
        <v>1318292509</v>
      </c>
      <c r="AC16" s="434">
        <v>3207</v>
      </c>
      <c r="AD16" s="429">
        <v>45492</v>
      </c>
      <c r="AE16" s="278">
        <v>236001420</v>
      </c>
      <c r="AF16" s="279">
        <v>2476</v>
      </c>
      <c r="AG16" s="280">
        <v>45455</v>
      </c>
      <c r="AH16" s="281">
        <v>1554293929</v>
      </c>
      <c r="AI16" s="282" t="s">
        <v>128</v>
      </c>
      <c r="AJ16" s="134"/>
      <c r="AK16" s="134"/>
      <c r="AL16" s="281">
        <v>0</v>
      </c>
      <c r="AM16" s="282" t="s">
        <v>128</v>
      </c>
      <c r="AN16" s="134"/>
      <c r="AO16" s="134"/>
      <c r="AP16" s="131">
        <v>0</v>
      </c>
      <c r="AQ16" s="286"/>
      <c r="AR16" s="213"/>
      <c r="AS16" s="131">
        <f t="shared" si="0"/>
        <v>0</v>
      </c>
      <c r="AT16" s="135"/>
      <c r="AU16" s="131"/>
      <c r="AV16" s="136"/>
      <c r="AW16" s="283"/>
      <c r="AX16" s="138"/>
      <c r="AY16" s="131">
        <v>0</v>
      </c>
      <c r="AZ16" s="137"/>
      <c r="BA16" s="137"/>
      <c r="BB16" s="137"/>
      <c r="BC16" s="134"/>
      <c r="BD16" s="131">
        <v>0</v>
      </c>
      <c r="BE16" s="137"/>
      <c r="BF16" s="137"/>
      <c r="BG16" s="138"/>
      <c r="BH16" s="131">
        <v>0</v>
      </c>
      <c r="BI16" s="137"/>
      <c r="BJ16" s="139"/>
      <c r="BK16" s="137"/>
      <c r="BL16" s="137"/>
      <c r="BM16" s="131">
        <f t="shared" si="1"/>
        <v>0</v>
      </c>
      <c r="BN16" s="135"/>
      <c r="BO16" s="131"/>
      <c r="BP16" s="156"/>
    </row>
    <row r="17" spans="2:68" s="1" customFormat="1" ht="59.25" customHeight="1" x14ac:dyDescent="0.25">
      <c r="B17" s="154"/>
      <c r="C17" s="127" t="s">
        <v>999</v>
      </c>
      <c r="D17" s="128" t="s">
        <v>72</v>
      </c>
      <c r="E17" s="128" t="s">
        <v>201</v>
      </c>
      <c r="F17" s="129" t="s">
        <v>1004</v>
      </c>
      <c r="G17" s="127" t="s">
        <v>1005</v>
      </c>
      <c r="H17" s="128" t="s">
        <v>76</v>
      </c>
      <c r="I17" s="127"/>
      <c r="J17" s="130" t="s">
        <v>78</v>
      </c>
      <c r="K17" s="33" t="s">
        <v>79</v>
      </c>
      <c r="L17" s="33" t="s">
        <v>79</v>
      </c>
      <c r="M17" s="109" t="s">
        <v>78</v>
      </c>
      <c r="N17" s="109" t="s">
        <v>78</v>
      </c>
      <c r="O17" s="131">
        <v>0</v>
      </c>
      <c r="P17" s="131">
        <v>0</v>
      </c>
      <c r="Q17" s="116">
        <v>0</v>
      </c>
      <c r="R17" s="109">
        <v>0</v>
      </c>
      <c r="S17" s="128" t="s">
        <v>79</v>
      </c>
      <c r="T17" s="128" t="s">
        <v>80</v>
      </c>
      <c r="U17" s="128" t="s">
        <v>82</v>
      </c>
      <c r="V17" s="128" t="s">
        <v>82</v>
      </c>
      <c r="W17" s="128" t="s">
        <v>78</v>
      </c>
      <c r="X17" s="128" t="s">
        <v>78</v>
      </c>
      <c r="Y17" s="231">
        <v>45589</v>
      </c>
      <c r="Z17" s="234" t="s">
        <v>137</v>
      </c>
      <c r="AA17" s="276" t="s">
        <v>1006</v>
      </c>
      <c r="AB17" s="209">
        <v>0</v>
      </c>
      <c r="AC17" s="432"/>
      <c r="AD17" s="224"/>
      <c r="AE17" s="209">
        <v>0</v>
      </c>
      <c r="AF17" s="208"/>
      <c r="AG17" s="224"/>
      <c r="AH17" s="210">
        <v>0</v>
      </c>
      <c r="AI17" s="211"/>
      <c r="AJ17" s="134"/>
      <c r="AK17" s="134"/>
      <c r="AL17" s="210">
        <v>0</v>
      </c>
      <c r="AM17" s="211"/>
      <c r="AN17" s="134"/>
      <c r="AO17" s="134"/>
      <c r="AP17" s="131">
        <v>0</v>
      </c>
      <c r="AQ17" s="224"/>
      <c r="AR17" s="224"/>
      <c r="AS17" s="131">
        <f t="shared" si="0"/>
        <v>0</v>
      </c>
      <c r="AT17" s="135"/>
      <c r="AU17" s="131"/>
      <c r="AV17" s="136"/>
      <c r="AW17" s="275"/>
      <c r="AX17" s="138"/>
      <c r="AY17" s="131">
        <v>0</v>
      </c>
      <c r="AZ17" s="137"/>
      <c r="BA17" s="137"/>
      <c r="BB17" s="137"/>
      <c r="BC17" s="134"/>
      <c r="BD17" s="131">
        <v>0</v>
      </c>
      <c r="BE17" s="137"/>
      <c r="BF17" s="137"/>
      <c r="BG17" s="138"/>
      <c r="BH17" s="131">
        <v>0</v>
      </c>
      <c r="BI17" s="137"/>
      <c r="BJ17" s="139"/>
      <c r="BK17" s="137"/>
      <c r="BL17" s="137"/>
      <c r="BM17" s="131">
        <f t="shared" si="1"/>
        <v>0</v>
      </c>
      <c r="BN17" s="135"/>
      <c r="BO17" s="131"/>
      <c r="BP17" s="156"/>
    </row>
    <row r="18" spans="2:68" s="1" customFormat="1" ht="54" x14ac:dyDescent="0.25">
      <c r="B18" s="154" t="s">
        <v>947</v>
      </c>
      <c r="C18" s="127" t="s">
        <v>999</v>
      </c>
      <c r="D18" s="128" t="s">
        <v>72</v>
      </c>
      <c r="E18" s="128" t="s">
        <v>201</v>
      </c>
      <c r="F18" s="129" t="s">
        <v>1007</v>
      </c>
      <c r="G18" s="127" t="s">
        <v>1008</v>
      </c>
      <c r="H18" s="128" t="s">
        <v>76</v>
      </c>
      <c r="I18" s="127" t="s">
        <v>1009</v>
      </c>
      <c r="J18" s="130" t="s">
        <v>78</v>
      </c>
      <c r="K18" s="33" t="s">
        <v>79</v>
      </c>
      <c r="L18" s="33" t="s">
        <v>79</v>
      </c>
      <c r="M18" s="109" t="s">
        <v>78</v>
      </c>
      <c r="N18" s="109" t="s">
        <v>78</v>
      </c>
      <c r="O18" s="131">
        <v>0</v>
      </c>
      <c r="P18" s="131">
        <v>0</v>
      </c>
      <c r="Q18" s="116">
        <v>0</v>
      </c>
      <c r="R18" s="109">
        <v>0</v>
      </c>
      <c r="S18" s="128" t="s">
        <v>90</v>
      </c>
      <c r="T18" s="128" t="s">
        <v>91</v>
      </c>
      <c r="U18" s="128" t="s">
        <v>81</v>
      </c>
      <c r="V18" s="128" t="s">
        <v>98</v>
      </c>
      <c r="W18" s="128" t="s">
        <v>78</v>
      </c>
      <c r="X18" s="128" t="s">
        <v>78</v>
      </c>
      <c r="Y18" s="132"/>
      <c r="Z18" s="233" t="s">
        <v>137</v>
      </c>
      <c r="AA18" s="277" t="s">
        <v>1010</v>
      </c>
      <c r="AB18" s="209">
        <v>0</v>
      </c>
      <c r="AC18" s="208"/>
      <c r="AD18" s="224"/>
      <c r="AE18" s="209">
        <v>0</v>
      </c>
      <c r="AF18" s="208"/>
      <c r="AG18" s="224"/>
      <c r="AH18" s="372">
        <v>0</v>
      </c>
      <c r="AI18" s="211"/>
      <c r="AJ18" s="134"/>
      <c r="AK18" s="134"/>
      <c r="AL18" s="210">
        <v>0</v>
      </c>
      <c r="AM18" s="211"/>
      <c r="AN18" s="134"/>
      <c r="AO18" s="134"/>
      <c r="AP18" s="131">
        <v>0</v>
      </c>
      <c r="AQ18" s="224"/>
      <c r="AR18" s="224"/>
      <c r="AS18" s="131">
        <f t="shared" si="0"/>
        <v>0</v>
      </c>
      <c r="AT18" s="135"/>
      <c r="AU18" s="131"/>
      <c r="AV18" s="136"/>
      <c r="AW18" s="275"/>
      <c r="AX18" s="138"/>
      <c r="AY18" s="131">
        <v>0</v>
      </c>
      <c r="AZ18" s="137"/>
      <c r="BA18" s="137"/>
      <c r="BB18" s="137"/>
      <c r="BC18" s="134"/>
      <c r="BD18" s="131">
        <v>0</v>
      </c>
      <c r="BE18" s="137"/>
      <c r="BF18" s="137"/>
      <c r="BG18" s="138"/>
      <c r="BH18" s="131">
        <v>0</v>
      </c>
      <c r="BI18" s="137"/>
      <c r="BJ18" s="139"/>
      <c r="BK18" s="137"/>
      <c r="BL18" s="137"/>
      <c r="BM18" s="131">
        <f t="shared" si="1"/>
        <v>0</v>
      </c>
      <c r="BN18" s="135"/>
      <c r="BO18" s="131"/>
      <c r="BP18" s="156"/>
    </row>
    <row r="19" spans="2:68" s="1" customFormat="1" ht="40.5" customHeight="1" x14ac:dyDescent="0.25">
      <c r="B19" s="154" t="s">
        <v>947</v>
      </c>
      <c r="C19" s="127" t="s">
        <v>1011</v>
      </c>
      <c r="D19" s="128" t="s">
        <v>72</v>
      </c>
      <c r="E19" s="128" t="s">
        <v>201</v>
      </c>
      <c r="F19" s="129" t="s">
        <v>1012</v>
      </c>
      <c r="G19" s="127" t="s">
        <v>1013</v>
      </c>
      <c r="H19" s="128" t="s">
        <v>76</v>
      </c>
      <c r="I19" s="127" t="s">
        <v>1014</v>
      </c>
      <c r="J19" s="130" t="s">
        <v>78</v>
      </c>
      <c r="K19" s="33" t="s">
        <v>79</v>
      </c>
      <c r="L19" s="33" t="s">
        <v>79</v>
      </c>
      <c r="M19" s="109" t="s">
        <v>78</v>
      </c>
      <c r="N19" s="109" t="s">
        <v>78</v>
      </c>
      <c r="O19" s="131">
        <v>0</v>
      </c>
      <c r="P19" s="131">
        <v>0</v>
      </c>
      <c r="Q19" s="116">
        <v>0</v>
      </c>
      <c r="R19" s="109">
        <v>0</v>
      </c>
      <c r="S19" s="128" t="s">
        <v>90</v>
      </c>
      <c r="T19" s="128" t="s">
        <v>91</v>
      </c>
      <c r="U19" s="128" t="s">
        <v>98</v>
      </c>
      <c r="V19" s="128" t="s">
        <v>141</v>
      </c>
      <c r="W19" s="128" t="s">
        <v>78</v>
      </c>
      <c r="X19" s="128" t="s">
        <v>78</v>
      </c>
      <c r="Y19" s="132"/>
      <c r="Z19" s="128" t="s">
        <v>137</v>
      </c>
      <c r="AA19" s="140" t="s">
        <v>1015</v>
      </c>
      <c r="AB19" s="217">
        <v>0</v>
      </c>
      <c r="AC19" s="208"/>
      <c r="AD19" s="227"/>
      <c r="AE19" s="217">
        <v>0</v>
      </c>
      <c r="AF19" s="208"/>
      <c r="AG19" s="227"/>
      <c r="AH19" s="218">
        <v>0</v>
      </c>
      <c r="AI19" s="219"/>
      <c r="AJ19" s="134"/>
      <c r="AK19" s="134"/>
      <c r="AL19" s="218">
        <v>0</v>
      </c>
      <c r="AM19" s="219"/>
      <c r="AN19" s="134"/>
      <c r="AO19" s="134"/>
      <c r="AP19" s="131">
        <v>0</v>
      </c>
      <c r="AQ19" s="227"/>
      <c r="AR19" s="227"/>
      <c r="AS19" s="131">
        <f t="shared" si="0"/>
        <v>0</v>
      </c>
      <c r="AT19" s="135"/>
      <c r="AU19" s="131"/>
      <c r="AV19" s="136"/>
      <c r="AW19" s="284"/>
      <c r="AX19" s="138"/>
      <c r="AY19" s="131">
        <v>0</v>
      </c>
      <c r="AZ19" s="137"/>
      <c r="BA19" s="137"/>
      <c r="BB19" s="137"/>
      <c r="BC19" s="134"/>
      <c r="BD19" s="131">
        <v>0</v>
      </c>
      <c r="BE19" s="137"/>
      <c r="BF19" s="137"/>
      <c r="BG19" s="138"/>
      <c r="BH19" s="131">
        <v>0</v>
      </c>
      <c r="BI19" s="137"/>
      <c r="BJ19" s="139"/>
      <c r="BK19" s="137"/>
      <c r="BL19" s="137"/>
      <c r="BM19" s="131">
        <f t="shared" si="1"/>
        <v>0</v>
      </c>
      <c r="BN19" s="135"/>
      <c r="BO19" s="131"/>
      <c r="BP19" s="156"/>
    </row>
    <row r="20" spans="2:68" s="1" customFormat="1" ht="27" x14ac:dyDescent="0.25">
      <c r="B20" s="154" t="s">
        <v>947</v>
      </c>
      <c r="C20" s="127" t="s">
        <v>1016</v>
      </c>
      <c r="D20" s="128" t="s">
        <v>72</v>
      </c>
      <c r="E20" s="128" t="s">
        <v>201</v>
      </c>
      <c r="F20" s="129" t="s">
        <v>1017</v>
      </c>
      <c r="G20" s="127" t="s">
        <v>1018</v>
      </c>
      <c r="H20" s="128" t="s">
        <v>76</v>
      </c>
      <c r="I20" s="127" t="s">
        <v>1019</v>
      </c>
      <c r="J20" s="130" t="s">
        <v>78</v>
      </c>
      <c r="K20" s="33" t="s">
        <v>79</v>
      </c>
      <c r="L20" s="33" t="s">
        <v>79</v>
      </c>
      <c r="M20" s="109" t="s">
        <v>78</v>
      </c>
      <c r="N20" s="109" t="s">
        <v>78</v>
      </c>
      <c r="O20" s="131">
        <v>0</v>
      </c>
      <c r="P20" s="131">
        <v>0</v>
      </c>
      <c r="Q20" s="116">
        <v>0</v>
      </c>
      <c r="R20" s="109">
        <v>0</v>
      </c>
      <c r="S20" s="128" t="s">
        <v>90</v>
      </c>
      <c r="T20" s="128" t="s">
        <v>91</v>
      </c>
      <c r="U20" s="128" t="s">
        <v>81</v>
      </c>
      <c r="V20" s="128" t="s">
        <v>98</v>
      </c>
      <c r="W20" s="128" t="s">
        <v>78</v>
      </c>
      <c r="X20" s="128" t="s">
        <v>78</v>
      </c>
      <c r="Y20" s="132"/>
      <c r="Z20" s="128" t="s">
        <v>137</v>
      </c>
      <c r="AA20" s="140" t="s">
        <v>1020</v>
      </c>
      <c r="AB20" s="141">
        <v>0</v>
      </c>
      <c r="AC20" s="208"/>
      <c r="AD20" s="132"/>
      <c r="AE20" s="141">
        <v>0</v>
      </c>
      <c r="AF20" s="208"/>
      <c r="AG20" s="132"/>
      <c r="AH20" s="131">
        <v>0</v>
      </c>
      <c r="AI20" s="134"/>
      <c r="AJ20" s="134"/>
      <c r="AK20" s="134"/>
      <c r="AL20" s="131">
        <v>0</v>
      </c>
      <c r="AM20" s="134"/>
      <c r="AN20" s="134"/>
      <c r="AO20" s="134"/>
      <c r="AP20" s="131">
        <v>0</v>
      </c>
      <c r="AQ20" s="132"/>
      <c r="AR20" s="132"/>
      <c r="AS20" s="131">
        <f t="shared" si="0"/>
        <v>0</v>
      </c>
      <c r="AT20" s="135"/>
      <c r="AU20" s="131"/>
      <c r="AV20" s="136"/>
      <c r="AW20" s="137"/>
      <c r="AX20" s="138"/>
      <c r="AY20" s="131">
        <v>0</v>
      </c>
      <c r="AZ20" s="137"/>
      <c r="BA20" s="137"/>
      <c r="BB20" s="137"/>
      <c r="BC20" s="134"/>
      <c r="BD20" s="131">
        <v>0</v>
      </c>
      <c r="BE20" s="137"/>
      <c r="BF20" s="137"/>
      <c r="BG20" s="138"/>
      <c r="BH20" s="131">
        <v>0</v>
      </c>
      <c r="BI20" s="137"/>
      <c r="BJ20" s="139"/>
      <c r="BK20" s="137"/>
      <c r="BL20" s="137"/>
      <c r="BM20" s="131">
        <f t="shared" si="1"/>
        <v>0</v>
      </c>
      <c r="BN20" s="135"/>
      <c r="BO20" s="131"/>
      <c r="BP20" s="156"/>
    </row>
    <row r="21" spans="2:68" s="1" customFormat="1" ht="49.5" customHeight="1" x14ac:dyDescent="0.25">
      <c r="B21" s="154" t="s">
        <v>947</v>
      </c>
      <c r="C21" s="127" t="s">
        <v>1016</v>
      </c>
      <c r="D21" s="128" t="s">
        <v>72</v>
      </c>
      <c r="E21" s="128" t="s">
        <v>73</v>
      </c>
      <c r="F21" s="129" t="s">
        <v>1021</v>
      </c>
      <c r="G21" s="127" t="s">
        <v>1022</v>
      </c>
      <c r="H21" s="128" t="s">
        <v>76</v>
      </c>
      <c r="I21" s="127" t="s">
        <v>1023</v>
      </c>
      <c r="J21" s="130" t="s">
        <v>78</v>
      </c>
      <c r="K21" s="33" t="s">
        <v>79</v>
      </c>
      <c r="L21" s="33" t="s">
        <v>79</v>
      </c>
      <c r="M21" s="109" t="s">
        <v>78</v>
      </c>
      <c r="N21" s="109" t="s">
        <v>78</v>
      </c>
      <c r="O21" s="131">
        <v>0</v>
      </c>
      <c r="P21" s="131">
        <v>0</v>
      </c>
      <c r="Q21" s="116">
        <v>0</v>
      </c>
      <c r="R21" s="109">
        <v>0</v>
      </c>
      <c r="S21" s="128" t="s">
        <v>90</v>
      </c>
      <c r="T21" s="128" t="s">
        <v>91</v>
      </c>
      <c r="U21" s="128" t="s">
        <v>81</v>
      </c>
      <c r="V21" s="128" t="s">
        <v>98</v>
      </c>
      <c r="W21" s="128" t="s">
        <v>78</v>
      </c>
      <c r="X21" s="128" t="s">
        <v>78</v>
      </c>
      <c r="Y21" s="132"/>
      <c r="Z21" s="128" t="s">
        <v>137</v>
      </c>
      <c r="AA21" s="140" t="s">
        <v>1020</v>
      </c>
      <c r="AB21" s="141">
        <v>0</v>
      </c>
      <c r="AC21" s="279"/>
      <c r="AD21" s="132"/>
      <c r="AE21" s="141">
        <v>0</v>
      </c>
      <c r="AF21" s="208"/>
      <c r="AG21" s="132"/>
      <c r="AH21" s="131">
        <v>0</v>
      </c>
      <c r="AI21" s="134"/>
      <c r="AJ21" s="134"/>
      <c r="AK21" s="134"/>
      <c r="AL21" s="131">
        <v>0</v>
      </c>
      <c r="AM21" s="134"/>
      <c r="AN21" s="134"/>
      <c r="AO21" s="134"/>
      <c r="AP21" s="131">
        <v>0</v>
      </c>
      <c r="AQ21" s="132"/>
      <c r="AR21" s="132"/>
      <c r="AS21" s="131">
        <f t="shared" si="0"/>
        <v>0</v>
      </c>
      <c r="AT21" s="135"/>
      <c r="AU21" s="131"/>
      <c r="AV21" s="136"/>
      <c r="AW21" s="137"/>
      <c r="AX21" s="138"/>
      <c r="AY21" s="131">
        <v>0</v>
      </c>
      <c r="AZ21" s="137"/>
      <c r="BA21" s="137"/>
      <c r="BB21" s="137"/>
      <c r="BC21" s="134"/>
      <c r="BD21" s="131">
        <v>0</v>
      </c>
      <c r="BE21" s="137"/>
      <c r="BF21" s="137"/>
      <c r="BG21" s="138"/>
      <c r="BH21" s="131">
        <v>0</v>
      </c>
      <c r="BI21" s="137"/>
      <c r="BJ21" s="139"/>
      <c r="BK21" s="137"/>
      <c r="BL21" s="137"/>
      <c r="BM21" s="131">
        <f t="shared" si="1"/>
        <v>0</v>
      </c>
      <c r="BN21" s="135"/>
      <c r="BO21" s="131"/>
      <c r="BP21" s="156"/>
    </row>
    <row r="22" spans="2:68" s="1" customFormat="1" ht="86.25" customHeight="1" x14ac:dyDescent="0.25">
      <c r="B22" s="154" t="s">
        <v>947</v>
      </c>
      <c r="C22" s="127" t="s">
        <v>1024</v>
      </c>
      <c r="D22" s="128" t="s">
        <v>72</v>
      </c>
      <c r="E22" s="128" t="s">
        <v>201</v>
      </c>
      <c r="F22" s="129" t="s">
        <v>1025</v>
      </c>
      <c r="G22" s="127" t="s">
        <v>1026</v>
      </c>
      <c r="H22" s="128" t="s">
        <v>76</v>
      </c>
      <c r="I22" s="127" t="s">
        <v>1027</v>
      </c>
      <c r="J22" s="130" t="s">
        <v>78</v>
      </c>
      <c r="K22" s="33" t="s">
        <v>79</v>
      </c>
      <c r="L22" s="33" t="s">
        <v>79</v>
      </c>
      <c r="M22" s="109" t="s">
        <v>78</v>
      </c>
      <c r="N22" s="109" t="s">
        <v>78</v>
      </c>
      <c r="O22" s="131">
        <v>0</v>
      </c>
      <c r="P22" s="131">
        <v>0</v>
      </c>
      <c r="Q22" s="116">
        <v>0</v>
      </c>
      <c r="R22" s="109">
        <v>0</v>
      </c>
      <c r="S22" s="128" t="s">
        <v>90</v>
      </c>
      <c r="T22" s="128" t="s">
        <v>91</v>
      </c>
      <c r="U22" s="128" t="s">
        <v>98</v>
      </c>
      <c r="V22" s="128" t="s">
        <v>141</v>
      </c>
      <c r="W22" s="128" t="s">
        <v>78</v>
      </c>
      <c r="X22" s="128" t="s">
        <v>78</v>
      </c>
      <c r="Y22" s="132">
        <v>45177</v>
      </c>
      <c r="Z22" s="128" t="s">
        <v>83</v>
      </c>
      <c r="AA22" s="207" t="s">
        <v>952</v>
      </c>
      <c r="AB22" s="427">
        <v>49431221</v>
      </c>
      <c r="AC22" s="434">
        <v>1937</v>
      </c>
      <c r="AD22" s="428">
        <v>45420</v>
      </c>
      <c r="AE22" s="141">
        <v>7017579</v>
      </c>
      <c r="AF22" s="208">
        <v>1937</v>
      </c>
      <c r="AG22" s="223">
        <v>45420</v>
      </c>
      <c r="AH22" s="131">
        <v>56448800</v>
      </c>
      <c r="AI22" s="134" t="s">
        <v>891</v>
      </c>
      <c r="AJ22" s="134"/>
      <c r="AK22" s="134"/>
      <c r="AL22" s="131">
        <v>0</v>
      </c>
      <c r="AM22" s="134"/>
      <c r="AN22" s="134"/>
      <c r="AO22" s="134"/>
      <c r="AP22" s="131">
        <v>0</v>
      </c>
      <c r="AQ22" s="132"/>
      <c r="AR22" s="132"/>
      <c r="AS22" s="131">
        <f t="shared" si="0"/>
        <v>0</v>
      </c>
      <c r="AT22" s="135"/>
      <c r="AU22" s="131"/>
      <c r="AV22" s="136"/>
      <c r="AW22" s="137"/>
      <c r="AX22" s="138"/>
      <c r="AY22" s="131">
        <v>0</v>
      </c>
      <c r="AZ22" s="137"/>
      <c r="BA22" s="137"/>
      <c r="BB22" s="137"/>
      <c r="BC22" s="134"/>
      <c r="BD22" s="131">
        <v>0</v>
      </c>
      <c r="BE22" s="137"/>
      <c r="BF22" s="137"/>
      <c r="BG22" s="138"/>
      <c r="BH22" s="131">
        <v>0</v>
      </c>
      <c r="BI22" s="137"/>
      <c r="BJ22" s="139"/>
      <c r="BK22" s="137"/>
      <c r="BL22" s="137"/>
      <c r="BM22" s="131">
        <f t="shared" si="1"/>
        <v>0</v>
      </c>
      <c r="BN22" s="135"/>
      <c r="BO22" s="131"/>
      <c r="BP22" s="156"/>
    </row>
    <row r="23" spans="2:68" s="1" customFormat="1" ht="98.25" customHeight="1" x14ac:dyDescent="0.25">
      <c r="B23" s="154" t="s">
        <v>947</v>
      </c>
      <c r="C23" s="127" t="s">
        <v>1028</v>
      </c>
      <c r="D23" s="128" t="s">
        <v>72</v>
      </c>
      <c r="E23" s="128" t="s">
        <v>201</v>
      </c>
      <c r="F23" s="129" t="s">
        <v>1029</v>
      </c>
      <c r="G23" s="127" t="s">
        <v>1030</v>
      </c>
      <c r="H23" s="128" t="s">
        <v>76</v>
      </c>
      <c r="I23" s="127" t="s">
        <v>1031</v>
      </c>
      <c r="J23" s="130" t="s">
        <v>78</v>
      </c>
      <c r="K23" s="33" t="s">
        <v>79</v>
      </c>
      <c r="L23" s="33" t="s">
        <v>79</v>
      </c>
      <c r="M23" s="109" t="s">
        <v>78</v>
      </c>
      <c r="N23" s="109" t="s">
        <v>78</v>
      </c>
      <c r="O23" s="131">
        <v>0</v>
      </c>
      <c r="P23" s="131">
        <v>0</v>
      </c>
      <c r="Q23" s="116">
        <v>0</v>
      </c>
      <c r="R23" s="109">
        <v>0</v>
      </c>
      <c r="S23" s="128" t="s">
        <v>90</v>
      </c>
      <c r="T23" s="128" t="s">
        <v>91</v>
      </c>
      <c r="U23" s="128" t="s">
        <v>98</v>
      </c>
      <c r="V23" s="128" t="s">
        <v>141</v>
      </c>
      <c r="W23" s="128" t="s">
        <v>78</v>
      </c>
      <c r="X23" s="128" t="s">
        <v>78</v>
      </c>
      <c r="Y23" s="132"/>
      <c r="Z23" s="128" t="s">
        <v>137</v>
      </c>
      <c r="AA23" s="140" t="s">
        <v>1032</v>
      </c>
      <c r="AB23" s="141">
        <v>0</v>
      </c>
      <c r="AC23" s="431"/>
      <c r="AD23" s="132"/>
      <c r="AE23" s="141">
        <v>0</v>
      </c>
      <c r="AF23" s="142"/>
      <c r="AG23" s="132"/>
      <c r="AH23" s="131">
        <v>0</v>
      </c>
      <c r="AI23" s="134"/>
      <c r="AJ23" s="134"/>
      <c r="AK23" s="134"/>
      <c r="AL23" s="131">
        <v>0</v>
      </c>
      <c r="AM23" s="134"/>
      <c r="AN23" s="134"/>
      <c r="AO23" s="134"/>
      <c r="AP23" s="131">
        <v>0</v>
      </c>
      <c r="AQ23" s="132"/>
      <c r="AR23" s="132"/>
      <c r="AS23" s="131">
        <f t="shared" si="0"/>
        <v>0</v>
      </c>
      <c r="AT23" s="135"/>
      <c r="AU23" s="131"/>
      <c r="AV23" s="136"/>
      <c r="AW23" s="137"/>
      <c r="AX23" s="138"/>
      <c r="AY23" s="131">
        <v>0</v>
      </c>
      <c r="AZ23" s="137"/>
      <c r="BA23" s="137"/>
      <c r="BB23" s="137"/>
      <c r="BC23" s="134"/>
      <c r="BD23" s="131">
        <v>0</v>
      </c>
      <c r="BE23" s="137"/>
      <c r="BF23" s="137"/>
      <c r="BG23" s="138"/>
      <c r="BH23" s="131">
        <v>0</v>
      </c>
      <c r="BI23" s="137"/>
      <c r="BJ23" s="139"/>
      <c r="BK23" s="137"/>
      <c r="BL23" s="137"/>
      <c r="BM23" s="131">
        <f t="shared" si="1"/>
        <v>0</v>
      </c>
      <c r="BN23" s="135"/>
      <c r="BO23" s="131"/>
      <c r="BP23" s="156"/>
    </row>
    <row r="24" spans="2:68" s="1" customFormat="1" ht="63" customHeight="1" x14ac:dyDescent="0.25">
      <c r="B24" s="154" t="s">
        <v>947</v>
      </c>
      <c r="C24" s="127" t="s">
        <v>999</v>
      </c>
      <c r="D24" s="128" t="s">
        <v>72</v>
      </c>
      <c r="E24" s="128" t="s">
        <v>201</v>
      </c>
      <c r="F24" s="129" t="s">
        <v>1033</v>
      </c>
      <c r="G24" s="127" t="s">
        <v>1034</v>
      </c>
      <c r="H24" s="128" t="s">
        <v>76</v>
      </c>
      <c r="I24" s="127" t="s">
        <v>1035</v>
      </c>
      <c r="J24" s="130" t="s">
        <v>78</v>
      </c>
      <c r="K24" s="33" t="s">
        <v>79</v>
      </c>
      <c r="L24" s="33" t="s">
        <v>79</v>
      </c>
      <c r="M24" s="109" t="s">
        <v>78</v>
      </c>
      <c r="N24" s="109" t="s">
        <v>78</v>
      </c>
      <c r="O24" s="131">
        <v>0</v>
      </c>
      <c r="P24" s="131">
        <v>0</v>
      </c>
      <c r="Q24" s="116">
        <v>0</v>
      </c>
      <c r="R24" s="109">
        <v>0</v>
      </c>
      <c r="S24" s="128" t="s">
        <v>90</v>
      </c>
      <c r="T24" s="128" t="s">
        <v>97</v>
      </c>
      <c r="U24" s="128" t="s">
        <v>98</v>
      </c>
      <c r="V24" s="128" t="s">
        <v>141</v>
      </c>
      <c r="W24" s="128" t="s">
        <v>78</v>
      </c>
      <c r="X24" s="128" t="s">
        <v>78</v>
      </c>
      <c r="Y24" s="132"/>
      <c r="Z24" s="128" t="s">
        <v>137</v>
      </c>
      <c r="AA24" s="140" t="s">
        <v>1010</v>
      </c>
      <c r="AB24" s="141">
        <v>0</v>
      </c>
      <c r="AC24" s="212"/>
      <c r="AD24" s="132"/>
      <c r="AE24" s="141">
        <v>0</v>
      </c>
      <c r="AF24" s="142"/>
      <c r="AG24" s="132"/>
      <c r="AH24" s="131">
        <v>0</v>
      </c>
      <c r="AI24" s="134"/>
      <c r="AJ24" s="134"/>
      <c r="AK24" s="134"/>
      <c r="AL24" s="131">
        <v>0</v>
      </c>
      <c r="AM24" s="134"/>
      <c r="AN24" s="134"/>
      <c r="AO24" s="134"/>
      <c r="AP24" s="131">
        <v>0</v>
      </c>
      <c r="AQ24" s="132"/>
      <c r="AR24" s="132"/>
      <c r="AS24" s="131">
        <f t="shared" si="0"/>
        <v>0</v>
      </c>
      <c r="AT24" s="135"/>
      <c r="AU24" s="131"/>
      <c r="AV24" s="136"/>
      <c r="AW24" s="137"/>
      <c r="AX24" s="138"/>
      <c r="AY24" s="131">
        <v>0</v>
      </c>
      <c r="AZ24" s="137"/>
      <c r="BA24" s="137"/>
      <c r="BB24" s="137"/>
      <c r="BC24" s="134"/>
      <c r="BD24" s="131">
        <v>0</v>
      </c>
      <c r="BE24" s="137"/>
      <c r="BF24" s="137"/>
      <c r="BG24" s="138"/>
      <c r="BH24" s="131">
        <v>0</v>
      </c>
      <c r="BI24" s="137"/>
      <c r="BJ24" s="139"/>
      <c r="BK24" s="137"/>
      <c r="BL24" s="137"/>
      <c r="BM24" s="131">
        <f t="shared" si="1"/>
        <v>0</v>
      </c>
      <c r="BN24" s="135"/>
      <c r="BO24" s="131"/>
      <c r="BP24" s="156"/>
    </row>
    <row r="25" spans="2:68" s="1" customFormat="1" ht="81" x14ac:dyDescent="0.25">
      <c r="B25" s="154" t="s">
        <v>947</v>
      </c>
      <c r="C25" s="127" t="s">
        <v>999</v>
      </c>
      <c r="D25" s="128" t="s">
        <v>85</v>
      </c>
      <c r="E25" s="128" t="s">
        <v>86</v>
      </c>
      <c r="F25" s="127" t="s">
        <v>1036</v>
      </c>
      <c r="G25" s="127" t="s">
        <v>1037</v>
      </c>
      <c r="H25" s="128" t="s">
        <v>76</v>
      </c>
      <c r="I25" s="127" t="s">
        <v>1038</v>
      </c>
      <c r="J25" s="130" t="s">
        <v>78</v>
      </c>
      <c r="K25" s="33" t="s">
        <v>79</v>
      </c>
      <c r="L25" s="33" t="s">
        <v>79</v>
      </c>
      <c r="M25" s="109" t="s">
        <v>78</v>
      </c>
      <c r="N25" s="109" t="s">
        <v>78</v>
      </c>
      <c r="O25" s="131">
        <v>0</v>
      </c>
      <c r="P25" s="131">
        <v>0</v>
      </c>
      <c r="Q25" s="116">
        <v>0</v>
      </c>
      <c r="R25" s="109">
        <v>0</v>
      </c>
      <c r="S25" s="128" t="s">
        <v>90</v>
      </c>
      <c r="T25" s="128" t="s">
        <v>91</v>
      </c>
      <c r="U25" s="128" t="s">
        <v>81</v>
      </c>
      <c r="V25" s="128" t="s">
        <v>98</v>
      </c>
      <c r="W25" s="128" t="s">
        <v>79</v>
      </c>
      <c r="X25" s="128" t="s">
        <v>79</v>
      </c>
      <c r="Y25" s="132">
        <v>45329</v>
      </c>
      <c r="Z25" s="128" t="s">
        <v>83</v>
      </c>
      <c r="AA25" s="140" t="s">
        <v>1039</v>
      </c>
      <c r="AB25" s="427">
        <v>537911379</v>
      </c>
      <c r="AC25" s="238">
        <v>1871</v>
      </c>
      <c r="AD25" s="430">
        <v>45411</v>
      </c>
      <c r="AE25" s="141">
        <v>0</v>
      </c>
      <c r="AF25" s="142"/>
      <c r="AG25" s="132"/>
      <c r="AH25" s="131">
        <f>AB25</f>
        <v>537911379</v>
      </c>
      <c r="AI25" s="134" t="s">
        <v>128</v>
      </c>
      <c r="AJ25" s="134"/>
      <c r="AK25" s="134"/>
      <c r="AL25" s="131">
        <v>120000000</v>
      </c>
      <c r="AM25" s="134"/>
      <c r="AN25" s="134"/>
      <c r="AO25" s="134"/>
      <c r="AP25" s="131">
        <v>0</v>
      </c>
      <c r="AQ25" s="132">
        <v>45454</v>
      </c>
      <c r="AR25" s="132">
        <v>45641</v>
      </c>
      <c r="AS25" s="131">
        <f t="shared" si="0"/>
        <v>120000000</v>
      </c>
      <c r="AT25" s="135"/>
      <c r="AU25" s="131"/>
      <c r="AV25" s="136"/>
      <c r="AW25" s="137"/>
      <c r="AX25" s="138"/>
      <c r="AY25" s="131">
        <v>0</v>
      </c>
      <c r="AZ25" s="137"/>
      <c r="BA25" s="137"/>
      <c r="BB25" s="137"/>
      <c r="BC25" s="134"/>
      <c r="BD25" s="131">
        <v>0</v>
      </c>
      <c r="BE25" s="137"/>
      <c r="BF25" s="137"/>
      <c r="BG25" s="138"/>
      <c r="BH25" s="131">
        <v>0</v>
      </c>
      <c r="BI25" s="137"/>
      <c r="BJ25" s="139"/>
      <c r="BK25" s="137"/>
      <c r="BL25" s="137"/>
      <c r="BM25" s="131">
        <f t="shared" si="1"/>
        <v>0</v>
      </c>
      <c r="BN25" s="135"/>
      <c r="BO25" s="131"/>
      <c r="BP25" s="156" t="s">
        <v>1040</v>
      </c>
    </row>
    <row r="26" spans="2:68" s="1" customFormat="1" ht="27" x14ac:dyDescent="0.25">
      <c r="B26" s="157" t="s">
        <v>947</v>
      </c>
      <c r="C26" s="129" t="s">
        <v>948</v>
      </c>
      <c r="D26" s="128" t="s">
        <v>85</v>
      </c>
      <c r="E26" s="143" t="s">
        <v>93</v>
      </c>
      <c r="F26" s="129" t="s">
        <v>1041</v>
      </c>
      <c r="G26" s="129" t="s">
        <v>950</v>
      </c>
      <c r="H26" s="143" t="s">
        <v>76</v>
      </c>
      <c r="I26" s="127" t="s">
        <v>951</v>
      </c>
      <c r="J26" s="130" t="s">
        <v>78</v>
      </c>
      <c r="K26" s="33" t="s">
        <v>79</v>
      </c>
      <c r="L26" s="33" t="s">
        <v>79</v>
      </c>
      <c r="M26" s="109" t="s">
        <v>78</v>
      </c>
      <c r="N26" s="109" t="s">
        <v>78</v>
      </c>
      <c r="O26" s="131">
        <v>0</v>
      </c>
      <c r="P26" s="131">
        <v>0</v>
      </c>
      <c r="Q26" s="116">
        <v>0</v>
      </c>
      <c r="R26" s="109">
        <v>0</v>
      </c>
      <c r="S26" s="128" t="s">
        <v>90</v>
      </c>
      <c r="T26" s="128" t="s">
        <v>91</v>
      </c>
      <c r="U26" s="128" t="s">
        <v>81</v>
      </c>
      <c r="V26" s="128" t="s">
        <v>123</v>
      </c>
      <c r="W26" s="128" t="s">
        <v>79</v>
      </c>
      <c r="X26" s="128" t="s">
        <v>79</v>
      </c>
      <c r="Y26" s="132">
        <v>45188</v>
      </c>
      <c r="Z26" s="128"/>
      <c r="AA26" s="140" t="s">
        <v>1039</v>
      </c>
      <c r="AB26" s="141">
        <v>0</v>
      </c>
      <c r="AC26" s="433"/>
      <c r="AD26" s="239"/>
      <c r="AE26" s="141">
        <v>0</v>
      </c>
      <c r="AF26" s="142"/>
      <c r="AG26" s="132"/>
      <c r="AH26" s="131">
        <v>0</v>
      </c>
      <c r="AI26" s="134"/>
      <c r="AJ26" s="134"/>
      <c r="AK26" s="134"/>
      <c r="AL26" s="131">
        <v>0</v>
      </c>
      <c r="AM26" s="134"/>
      <c r="AN26" s="134"/>
      <c r="AO26" s="134"/>
      <c r="AP26" s="131">
        <v>0</v>
      </c>
      <c r="AQ26" s="132"/>
      <c r="AR26" s="132"/>
      <c r="AS26" s="131">
        <f t="shared" si="0"/>
        <v>0</v>
      </c>
      <c r="AT26" s="135"/>
      <c r="AU26" s="131"/>
      <c r="AV26" s="136"/>
      <c r="AW26" s="137"/>
      <c r="AX26" s="138"/>
      <c r="AY26" s="131">
        <v>0</v>
      </c>
      <c r="AZ26" s="137"/>
      <c r="BA26" s="137"/>
      <c r="BB26" s="137"/>
      <c r="BC26" s="134"/>
      <c r="BD26" s="131">
        <v>0</v>
      </c>
      <c r="BE26" s="137"/>
      <c r="BF26" s="137"/>
      <c r="BG26" s="138"/>
      <c r="BH26" s="131">
        <v>0</v>
      </c>
      <c r="BI26" s="137"/>
      <c r="BJ26" s="139"/>
      <c r="BK26" s="137"/>
      <c r="BL26" s="137"/>
      <c r="BM26" s="131">
        <f t="shared" si="1"/>
        <v>0</v>
      </c>
      <c r="BN26" s="135"/>
      <c r="BO26" s="131"/>
      <c r="BP26" s="156"/>
    </row>
    <row r="27" spans="2:68" s="1" customFormat="1" ht="27" x14ac:dyDescent="0.25">
      <c r="B27" s="157" t="s">
        <v>947</v>
      </c>
      <c r="C27" s="129" t="s">
        <v>953</v>
      </c>
      <c r="D27" s="128" t="s">
        <v>85</v>
      </c>
      <c r="E27" s="143" t="s">
        <v>93</v>
      </c>
      <c r="F27" s="129" t="s">
        <v>1042</v>
      </c>
      <c r="G27" s="129" t="s">
        <v>955</v>
      </c>
      <c r="H27" s="143" t="s">
        <v>76</v>
      </c>
      <c r="I27" s="127" t="s">
        <v>956</v>
      </c>
      <c r="J27" s="130" t="s">
        <v>78</v>
      </c>
      <c r="K27" s="33" t="s">
        <v>79</v>
      </c>
      <c r="L27" s="33" t="s">
        <v>79</v>
      </c>
      <c r="M27" s="109" t="s">
        <v>78</v>
      </c>
      <c r="N27" s="109" t="s">
        <v>78</v>
      </c>
      <c r="O27" s="131">
        <v>0</v>
      </c>
      <c r="P27" s="131">
        <v>0</v>
      </c>
      <c r="Q27" s="116">
        <v>0</v>
      </c>
      <c r="R27" s="109">
        <v>0</v>
      </c>
      <c r="S27" s="128" t="s">
        <v>90</v>
      </c>
      <c r="T27" s="128" t="s">
        <v>91</v>
      </c>
      <c r="U27" s="128" t="s">
        <v>81</v>
      </c>
      <c r="V27" s="128" t="s">
        <v>98</v>
      </c>
      <c r="W27" s="128" t="s">
        <v>79</v>
      </c>
      <c r="X27" s="128" t="s">
        <v>79</v>
      </c>
      <c r="Y27" s="132">
        <v>45176</v>
      </c>
      <c r="Z27" s="128"/>
      <c r="AA27" s="140" t="s">
        <v>1039</v>
      </c>
      <c r="AB27" s="141">
        <v>0</v>
      </c>
      <c r="AC27" s="238"/>
      <c r="AD27" s="239"/>
      <c r="AE27" s="141">
        <v>0</v>
      </c>
      <c r="AF27" s="142"/>
      <c r="AG27" s="132"/>
      <c r="AH27" s="131">
        <v>0</v>
      </c>
      <c r="AI27" s="134"/>
      <c r="AJ27" s="134"/>
      <c r="AK27" s="134"/>
      <c r="AL27" s="131">
        <v>0</v>
      </c>
      <c r="AM27" s="134"/>
      <c r="AN27" s="134"/>
      <c r="AO27" s="134"/>
      <c r="AP27" s="131">
        <v>0</v>
      </c>
      <c r="AQ27" s="132"/>
      <c r="AR27" s="132"/>
      <c r="AS27" s="131">
        <f t="shared" si="0"/>
        <v>0</v>
      </c>
      <c r="AT27" s="135"/>
      <c r="AU27" s="131"/>
      <c r="AV27" s="136"/>
      <c r="AW27" s="137"/>
      <c r="AX27" s="138"/>
      <c r="AY27" s="131">
        <v>0</v>
      </c>
      <c r="AZ27" s="137"/>
      <c r="BA27" s="137"/>
      <c r="BB27" s="137"/>
      <c r="BC27" s="134"/>
      <c r="BD27" s="131">
        <v>0</v>
      </c>
      <c r="BE27" s="137"/>
      <c r="BF27" s="137"/>
      <c r="BG27" s="138"/>
      <c r="BH27" s="131">
        <v>0</v>
      </c>
      <c r="BI27" s="137"/>
      <c r="BJ27" s="139"/>
      <c r="BK27" s="137"/>
      <c r="BL27" s="137"/>
      <c r="BM27" s="131">
        <f t="shared" si="1"/>
        <v>0</v>
      </c>
      <c r="BN27" s="135"/>
      <c r="BO27" s="131"/>
      <c r="BP27" s="156"/>
    </row>
    <row r="28" spans="2:68" s="1" customFormat="1" ht="27" x14ac:dyDescent="0.25">
      <c r="B28" s="157" t="s">
        <v>947</v>
      </c>
      <c r="C28" s="129" t="s">
        <v>959</v>
      </c>
      <c r="D28" s="128" t="s">
        <v>85</v>
      </c>
      <c r="E28" s="143" t="s">
        <v>93</v>
      </c>
      <c r="F28" s="129" t="s">
        <v>1043</v>
      </c>
      <c r="G28" s="129" t="s">
        <v>961</v>
      </c>
      <c r="H28" s="143" t="s">
        <v>76</v>
      </c>
      <c r="I28" s="127" t="s">
        <v>962</v>
      </c>
      <c r="J28" s="130" t="s">
        <v>78</v>
      </c>
      <c r="K28" s="33" t="s">
        <v>79</v>
      </c>
      <c r="L28" s="33" t="s">
        <v>79</v>
      </c>
      <c r="M28" s="109" t="s">
        <v>78</v>
      </c>
      <c r="N28" s="109" t="s">
        <v>78</v>
      </c>
      <c r="O28" s="131">
        <v>0</v>
      </c>
      <c r="P28" s="131">
        <v>0</v>
      </c>
      <c r="Q28" s="116">
        <v>0</v>
      </c>
      <c r="R28" s="109">
        <v>0</v>
      </c>
      <c r="S28" s="128" t="s">
        <v>90</v>
      </c>
      <c r="T28" s="128" t="s">
        <v>91</v>
      </c>
      <c r="U28" s="128" t="s">
        <v>81</v>
      </c>
      <c r="V28" s="128" t="s">
        <v>98</v>
      </c>
      <c r="W28" s="128" t="s">
        <v>79</v>
      </c>
      <c r="X28" s="128" t="s">
        <v>79</v>
      </c>
      <c r="Y28" s="132"/>
      <c r="Z28" s="128"/>
      <c r="AA28" s="140" t="s">
        <v>1039</v>
      </c>
      <c r="AB28" s="141">
        <v>0</v>
      </c>
      <c r="AC28" s="238"/>
      <c r="AD28" s="239"/>
      <c r="AE28" s="141">
        <v>0</v>
      </c>
      <c r="AF28" s="142"/>
      <c r="AG28" s="132"/>
      <c r="AH28" s="131">
        <v>0</v>
      </c>
      <c r="AI28" s="134"/>
      <c r="AJ28" s="134"/>
      <c r="AK28" s="134"/>
      <c r="AL28" s="131">
        <v>0</v>
      </c>
      <c r="AM28" s="134"/>
      <c r="AN28" s="134"/>
      <c r="AO28" s="134"/>
      <c r="AP28" s="131">
        <v>0</v>
      </c>
      <c r="AQ28" s="132"/>
      <c r="AR28" s="132"/>
      <c r="AS28" s="131">
        <f t="shared" si="0"/>
        <v>0</v>
      </c>
      <c r="AT28" s="135"/>
      <c r="AU28" s="131"/>
      <c r="AV28" s="136"/>
      <c r="AW28" s="137"/>
      <c r="AX28" s="138"/>
      <c r="AY28" s="131">
        <v>0</v>
      </c>
      <c r="AZ28" s="137"/>
      <c r="BA28" s="137"/>
      <c r="BB28" s="137"/>
      <c r="BC28" s="134"/>
      <c r="BD28" s="131">
        <v>0</v>
      </c>
      <c r="BE28" s="137"/>
      <c r="BF28" s="137"/>
      <c r="BG28" s="138"/>
      <c r="BH28" s="131">
        <v>0</v>
      </c>
      <c r="BI28" s="137"/>
      <c r="BJ28" s="139"/>
      <c r="BK28" s="137"/>
      <c r="BL28" s="137"/>
      <c r="BM28" s="131">
        <f t="shared" si="1"/>
        <v>0</v>
      </c>
      <c r="BN28" s="135"/>
      <c r="BO28" s="131"/>
      <c r="BP28" s="156"/>
    </row>
    <row r="29" spans="2:68" s="1" customFormat="1" ht="27" x14ac:dyDescent="0.25">
      <c r="B29" s="157" t="s">
        <v>947</v>
      </c>
      <c r="C29" s="129" t="s">
        <v>964</v>
      </c>
      <c r="D29" s="128" t="s">
        <v>85</v>
      </c>
      <c r="E29" s="143" t="s">
        <v>93</v>
      </c>
      <c r="F29" s="129" t="s">
        <v>1044</v>
      </c>
      <c r="G29" s="129" t="s">
        <v>966</v>
      </c>
      <c r="H29" s="143" t="s">
        <v>76</v>
      </c>
      <c r="I29" s="127" t="s">
        <v>967</v>
      </c>
      <c r="J29" s="130" t="s">
        <v>78</v>
      </c>
      <c r="K29" s="33" t="s">
        <v>79</v>
      </c>
      <c r="L29" s="33" t="s">
        <v>79</v>
      </c>
      <c r="M29" s="109" t="s">
        <v>78</v>
      </c>
      <c r="N29" s="109" t="s">
        <v>78</v>
      </c>
      <c r="O29" s="131">
        <v>0</v>
      </c>
      <c r="P29" s="131">
        <v>0</v>
      </c>
      <c r="Q29" s="116">
        <v>0</v>
      </c>
      <c r="R29" s="109">
        <v>0</v>
      </c>
      <c r="S29" s="128" t="s">
        <v>90</v>
      </c>
      <c r="T29" s="128" t="s">
        <v>91</v>
      </c>
      <c r="U29" s="128" t="s">
        <v>135</v>
      </c>
      <c r="V29" s="128" t="s">
        <v>98</v>
      </c>
      <c r="W29" s="128" t="s">
        <v>79</v>
      </c>
      <c r="X29" s="128" t="s">
        <v>79</v>
      </c>
      <c r="Y29" s="132">
        <v>45175</v>
      </c>
      <c r="Z29" s="128"/>
      <c r="AA29" s="140" t="s">
        <v>1039</v>
      </c>
      <c r="AB29" s="141">
        <v>0</v>
      </c>
      <c r="AC29" s="238"/>
      <c r="AD29" s="239"/>
      <c r="AE29" s="141">
        <v>0</v>
      </c>
      <c r="AF29" s="142"/>
      <c r="AG29" s="132"/>
      <c r="AH29" s="131">
        <v>0</v>
      </c>
      <c r="AI29" s="134"/>
      <c r="AJ29" s="134"/>
      <c r="AK29" s="134"/>
      <c r="AL29" s="131">
        <v>0</v>
      </c>
      <c r="AM29" s="134"/>
      <c r="AN29" s="134"/>
      <c r="AO29" s="134"/>
      <c r="AP29" s="131">
        <v>0</v>
      </c>
      <c r="AQ29" s="132"/>
      <c r="AR29" s="132"/>
      <c r="AS29" s="131">
        <f t="shared" si="0"/>
        <v>0</v>
      </c>
      <c r="AT29" s="135"/>
      <c r="AU29" s="131"/>
      <c r="AV29" s="136"/>
      <c r="AW29" s="137"/>
      <c r="AX29" s="138"/>
      <c r="AY29" s="131">
        <v>0</v>
      </c>
      <c r="AZ29" s="137"/>
      <c r="BA29" s="137"/>
      <c r="BB29" s="137"/>
      <c r="BC29" s="134"/>
      <c r="BD29" s="131">
        <v>0</v>
      </c>
      <c r="BE29" s="137"/>
      <c r="BF29" s="137"/>
      <c r="BG29" s="138"/>
      <c r="BH29" s="131">
        <v>0</v>
      </c>
      <c r="BI29" s="137"/>
      <c r="BJ29" s="139"/>
      <c r="BK29" s="137"/>
      <c r="BL29" s="137"/>
      <c r="BM29" s="131">
        <f t="shared" si="1"/>
        <v>0</v>
      </c>
      <c r="BN29" s="135"/>
      <c r="BO29" s="131"/>
      <c r="BP29" s="156"/>
    </row>
    <row r="30" spans="2:68" s="1" customFormat="1" ht="30" customHeight="1" x14ac:dyDescent="0.25">
      <c r="B30" s="154" t="s">
        <v>947</v>
      </c>
      <c r="C30" s="129" t="s">
        <v>994</v>
      </c>
      <c r="D30" s="128" t="s">
        <v>85</v>
      </c>
      <c r="E30" s="143" t="s">
        <v>93</v>
      </c>
      <c r="F30" s="129" t="s">
        <v>1045</v>
      </c>
      <c r="G30" s="129" t="s">
        <v>1046</v>
      </c>
      <c r="H30" s="143" t="s">
        <v>76</v>
      </c>
      <c r="I30" s="129" t="s">
        <v>1047</v>
      </c>
      <c r="J30" s="130" t="s">
        <v>78</v>
      </c>
      <c r="K30" s="33" t="s">
        <v>79</v>
      </c>
      <c r="L30" s="33" t="s">
        <v>79</v>
      </c>
      <c r="M30" s="109" t="s">
        <v>78</v>
      </c>
      <c r="N30" s="362" t="s">
        <v>78</v>
      </c>
      <c r="O30" s="131">
        <v>0</v>
      </c>
      <c r="P30" s="131">
        <v>0</v>
      </c>
      <c r="Q30" s="116">
        <v>0</v>
      </c>
      <c r="R30" s="109">
        <v>0</v>
      </c>
      <c r="S30" s="128" t="s">
        <v>90</v>
      </c>
      <c r="T30" s="128" t="s">
        <v>91</v>
      </c>
      <c r="U30" s="128" t="s">
        <v>81</v>
      </c>
      <c r="V30" s="128" t="s">
        <v>98</v>
      </c>
      <c r="W30" s="128" t="s">
        <v>79</v>
      </c>
      <c r="X30" s="128" t="s">
        <v>79</v>
      </c>
      <c r="Y30" s="132">
        <v>45351</v>
      </c>
      <c r="Z30" s="128"/>
      <c r="AA30" s="140" t="s">
        <v>1039</v>
      </c>
      <c r="AB30" s="141">
        <v>0</v>
      </c>
      <c r="AC30" s="238"/>
      <c r="AD30" s="239"/>
      <c r="AE30" s="141">
        <v>0</v>
      </c>
      <c r="AF30" s="142"/>
      <c r="AG30" s="132"/>
      <c r="AH30" s="131">
        <v>0</v>
      </c>
      <c r="AI30" s="134"/>
      <c r="AJ30" s="134"/>
      <c r="AK30" s="134"/>
      <c r="AL30" s="131">
        <v>0</v>
      </c>
      <c r="AM30" s="134"/>
      <c r="AN30" s="134"/>
      <c r="AO30" s="134"/>
      <c r="AP30" s="131">
        <v>0</v>
      </c>
      <c r="AQ30" s="132"/>
      <c r="AR30" s="132"/>
      <c r="AS30" s="131">
        <f t="shared" si="0"/>
        <v>0</v>
      </c>
      <c r="AT30" s="135"/>
      <c r="AU30" s="131"/>
      <c r="AV30" s="136"/>
      <c r="AW30" s="137"/>
      <c r="AX30" s="138"/>
      <c r="AY30" s="131">
        <v>0</v>
      </c>
      <c r="AZ30" s="137"/>
      <c r="BA30" s="137"/>
      <c r="BB30" s="137"/>
      <c r="BC30" s="134"/>
      <c r="BD30" s="131">
        <v>0</v>
      </c>
      <c r="BE30" s="137"/>
      <c r="BF30" s="137"/>
      <c r="BG30" s="138"/>
      <c r="BH30" s="131">
        <v>0</v>
      </c>
      <c r="BI30" s="137"/>
      <c r="BJ30" s="139"/>
      <c r="BK30" s="137"/>
      <c r="BL30" s="137"/>
      <c r="BM30" s="131">
        <f t="shared" si="1"/>
        <v>0</v>
      </c>
      <c r="BN30" s="135"/>
      <c r="BO30" s="131"/>
      <c r="BP30" s="156"/>
    </row>
    <row r="31" spans="2:68" s="1" customFormat="1" ht="40.5" x14ac:dyDescent="0.25">
      <c r="B31" s="154" t="s">
        <v>947</v>
      </c>
      <c r="C31" s="127" t="s">
        <v>999</v>
      </c>
      <c r="D31" s="128" t="s">
        <v>85</v>
      </c>
      <c r="E31" s="143" t="s">
        <v>93</v>
      </c>
      <c r="F31" s="127" t="s">
        <v>1048</v>
      </c>
      <c r="G31" s="127" t="s">
        <v>1049</v>
      </c>
      <c r="H31" s="128" t="s">
        <v>76</v>
      </c>
      <c r="I31" s="127" t="s">
        <v>1050</v>
      </c>
      <c r="J31" s="130" t="s">
        <v>78</v>
      </c>
      <c r="K31" s="33" t="s">
        <v>79</v>
      </c>
      <c r="L31" s="33" t="s">
        <v>79</v>
      </c>
      <c r="M31" s="109" t="s">
        <v>78</v>
      </c>
      <c r="N31" s="109" t="s">
        <v>78</v>
      </c>
      <c r="O31" s="131">
        <v>0</v>
      </c>
      <c r="P31" s="131">
        <v>0</v>
      </c>
      <c r="Q31" s="116">
        <v>0</v>
      </c>
      <c r="R31" s="109">
        <v>0</v>
      </c>
      <c r="S31" s="128" t="s">
        <v>90</v>
      </c>
      <c r="T31" s="128" t="s">
        <v>97</v>
      </c>
      <c r="U31" s="128" t="s">
        <v>98</v>
      </c>
      <c r="V31" s="128" t="s">
        <v>141</v>
      </c>
      <c r="W31" s="128" t="s">
        <v>79</v>
      </c>
      <c r="X31" s="128" t="s">
        <v>79</v>
      </c>
      <c r="Y31" s="132">
        <v>45253</v>
      </c>
      <c r="Z31" s="128" t="s">
        <v>124</v>
      </c>
      <c r="AA31" s="140" t="s">
        <v>1051</v>
      </c>
      <c r="AB31" s="141">
        <v>0</v>
      </c>
      <c r="AC31" s="238"/>
      <c r="AD31" s="132"/>
      <c r="AE31" s="141">
        <v>0</v>
      </c>
      <c r="AF31" s="142"/>
      <c r="AG31" s="132"/>
      <c r="AH31" s="131"/>
      <c r="AI31" s="134"/>
      <c r="AJ31" s="134"/>
      <c r="AK31" s="134"/>
      <c r="AL31" s="131">
        <v>0</v>
      </c>
      <c r="AM31" s="134"/>
      <c r="AN31" s="134"/>
      <c r="AO31" s="134"/>
      <c r="AP31" s="131">
        <v>0</v>
      </c>
      <c r="AQ31" s="132"/>
      <c r="AR31" s="132"/>
      <c r="AS31" s="131">
        <f t="shared" si="0"/>
        <v>0</v>
      </c>
      <c r="AT31" s="135"/>
      <c r="AU31" s="131"/>
      <c r="AV31" s="136"/>
      <c r="AW31" s="137"/>
      <c r="AX31" s="138"/>
      <c r="AY31" s="131">
        <v>0</v>
      </c>
      <c r="AZ31" s="137"/>
      <c r="BA31" s="137"/>
      <c r="BB31" s="137"/>
      <c r="BC31" s="134"/>
      <c r="BD31" s="131">
        <v>0</v>
      </c>
      <c r="BE31" s="137"/>
      <c r="BF31" s="137"/>
      <c r="BG31" s="138"/>
      <c r="BH31" s="131">
        <v>0</v>
      </c>
      <c r="BI31" s="137"/>
      <c r="BJ31" s="139"/>
      <c r="BK31" s="137"/>
      <c r="BL31" s="137"/>
      <c r="BM31" s="131">
        <f t="shared" si="1"/>
        <v>0</v>
      </c>
      <c r="BN31" s="135"/>
      <c r="BO31" s="131"/>
      <c r="BP31" s="156"/>
    </row>
    <row r="32" spans="2:68" s="1" customFormat="1" ht="123" customHeight="1" x14ac:dyDescent="0.25">
      <c r="B32" s="157" t="s">
        <v>947</v>
      </c>
      <c r="C32" s="129" t="s">
        <v>1024</v>
      </c>
      <c r="D32" s="128" t="s">
        <v>85</v>
      </c>
      <c r="E32" s="143" t="s">
        <v>93</v>
      </c>
      <c r="F32" s="129" t="s">
        <v>1052</v>
      </c>
      <c r="G32" s="129" t="s">
        <v>1053</v>
      </c>
      <c r="H32" s="143" t="s">
        <v>76</v>
      </c>
      <c r="I32" s="129" t="s">
        <v>1054</v>
      </c>
      <c r="J32" s="130" t="s">
        <v>133</v>
      </c>
      <c r="K32" s="33" t="s">
        <v>90</v>
      </c>
      <c r="L32" s="33" t="s">
        <v>79</v>
      </c>
      <c r="M32" s="109" t="s">
        <v>96</v>
      </c>
      <c r="N32" s="109" t="s">
        <v>78</v>
      </c>
      <c r="O32" s="131">
        <v>11158238</v>
      </c>
      <c r="P32" s="131">
        <v>556508169</v>
      </c>
      <c r="Q32" s="116">
        <v>0</v>
      </c>
      <c r="R32" s="109">
        <v>0</v>
      </c>
      <c r="S32" s="128" t="s">
        <v>90</v>
      </c>
      <c r="T32" s="128" t="s">
        <v>97</v>
      </c>
      <c r="U32" s="128" t="s">
        <v>98</v>
      </c>
      <c r="V32" s="128" t="s">
        <v>141</v>
      </c>
      <c r="W32" s="128" t="s">
        <v>79</v>
      </c>
      <c r="X32" s="128" t="s">
        <v>79</v>
      </c>
      <c r="Y32" s="132">
        <v>45174</v>
      </c>
      <c r="Z32" s="128" t="s">
        <v>124</v>
      </c>
      <c r="AA32" s="140" t="s">
        <v>1051</v>
      </c>
      <c r="AB32" s="141">
        <v>0</v>
      </c>
      <c r="AC32" s="238"/>
      <c r="AD32" s="132"/>
      <c r="AE32" s="141">
        <v>0</v>
      </c>
      <c r="AF32" s="142"/>
      <c r="AG32" s="132"/>
      <c r="AH32" s="131">
        <v>0</v>
      </c>
      <c r="AI32" s="134"/>
      <c r="AJ32" s="134"/>
      <c r="AK32" s="134"/>
      <c r="AL32" s="131">
        <v>0</v>
      </c>
      <c r="AM32" s="134"/>
      <c r="AN32" s="134"/>
      <c r="AO32" s="134"/>
      <c r="AP32" s="131">
        <v>0</v>
      </c>
      <c r="AQ32" s="132"/>
      <c r="AR32" s="132"/>
      <c r="AS32" s="131">
        <f t="shared" si="0"/>
        <v>0</v>
      </c>
      <c r="AT32" s="135"/>
      <c r="AU32" s="131"/>
      <c r="AV32" s="136"/>
      <c r="AW32" s="137"/>
      <c r="AX32" s="138"/>
      <c r="AY32" s="131">
        <v>0</v>
      </c>
      <c r="AZ32" s="137"/>
      <c r="BA32" s="137"/>
      <c r="BB32" s="137"/>
      <c r="BC32" s="134"/>
      <c r="BD32" s="131">
        <v>0</v>
      </c>
      <c r="BE32" s="137"/>
      <c r="BF32" s="137"/>
      <c r="BG32" s="138"/>
      <c r="BH32" s="131">
        <v>0</v>
      </c>
      <c r="BI32" s="137"/>
      <c r="BJ32" s="139"/>
      <c r="BK32" s="137"/>
      <c r="BL32" s="137"/>
      <c r="BM32" s="131">
        <f t="shared" si="1"/>
        <v>0</v>
      </c>
      <c r="BN32" s="135"/>
      <c r="BO32" s="131"/>
      <c r="BP32" s="156"/>
    </row>
    <row r="33" spans="2:68" ht="51" customHeight="1" x14ac:dyDescent="0.25">
      <c r="B33" s="154" t="s">
        <v>947</v>
      </c>
      <c r="C33" s="144" t="s">
        <v>1055</v>
      </c>
      <c r="D33" s="128" t="s">
        <v>85</v>
      </c>
      <c r="E33" s="143" t="s">
        <v>93</v>
      </c>
      <c r="F33" s="144" t="s">
        <v>1056</v>
      </c>
      <c r="G33" s="127"/>
      <c r="H33" s="128" t="s">
        <v>96</v>
      </c>
      <c r="I33" s="127"/>
      <c r="J33" s="130" t="s">
        <v>78</v>
      </c>
      <c r="K33" s="33" t="s">
        <v>79</v>
      </c>
      <c r="L33" s="33" t="s">
        <v>79</v>
      </c>
      <c r="M33" s="109" t="s">
        <v>78</v>
      </c>
      <c r="N33" s="109" t="s">
        <v>78</v>
      </c>
      <c r="O33" s="131">
        <v>0</v>
      </c>
      <c r="P33" s="131">
        <v>0</v>
      </c>
      <c r="Q33" s="116">
        <v>0</v>
      </c>
      <c r="R33" s="109">
        <v>0</v>
      </c>
      <c r="S33" s="128" t="s">
        <v>90</v>
      </c>
      <c r="T33" s="128"/>
      <c r="U33" s="128" t="s">
        <v>141</v>
      </c>
      <c r="V33" s="128" t="s">
        <v>141</v>
      </c>
      <c r="W33" s="128" t="s">
        <v>79</v>
      </c>
      <c r="X33" s="128" t="s">
        <v>79</v>
      </c>
      <c r="Y33" s="132"/>
      <c r="Z33" s="128"/>
      <c r="AA33" s="140"/>
      <c r="AB33" s="141">
        <v>0</v>
      </c>
      <c r="AC33" s="238"/>
      <c r="AD33" s="132"/>
      <c r="AE33" s="141">
        <v>0</v>
      </c>
      <c r="AF33" s="142"/>
      <c r="AG33" s="132"/>
      <c r="AH33" s="131">
        <v>0</v>
      </c>
      <c r="AI33" s="134"/>
      <c r="AJ33" s="134"/>
      <c r="AK33" s="134"/>
      <c r="AL33" s="131">
        <v>0</v>
      </c>
      <c r="AM33" s="134"/>
      <c r="AN33" s="134"/>
      <c r="AO33" s="134"/>
      <c r="AP33" s="131">
        <v>0</v>
      </c>
      <c r="AQ33" s="132"/>
      <c r="AR33" s="132"/>
      <c r="AS33" s="131">
        <f t="shared" si="0"/>
        <v>0</v>
      </c>
      <c r="AT33" s="135"/>
      <c r="AU33" s="131"/>
      <c r="AV33" s="136"/>
      <c r="AW33" s="137"/>
      <c r="AX33" s="138"/>
      <c r="AY33" s="131">
        <v>0</v>
      </c>
      <c r="AZ33" s="137"/>
      <c r="BA33" s="137"/>
      <c r="BB33" s="137"/>
      <c r="BC33" s="134"/>
      <c r="BD33" s="131">
        <v>0</v>
      </c>
      <c r="BE33" s="137"/>
      <c r="BF33" s="137"/>
      <c r="BG33" s="138"/>
      <c r="BH33" s="131">
        <v>0</v>
      </c>
      <c r="BI33" s="137"/>
      <c r="BJ33" s="139"/>
      <c r="BK33" s="137"/>
      <c r="BL33" s="137"/>
      <c r="BM33" s="131">
        <f t="shared" si="1"/>
        <v>0</v>
      </c>
      <c r="BN33" s="135"/>
      <c r="BO33" s="131"/>
      <c r="BP33" s="156"/>
    </row>
    <row r="34" spans="2:68" ht="51" customHeight="1" x14ac:dyDescent="0.25">
      <c r="B34" s="154" t="s">
        <v>947</v>
      </c>
      <c r="C34" s="144" t="s">
        <v>1057</v>
      </c>
      <c r="D34" s="128" t="s">
        <v>85</v>
      </c>
      <c r="E34" s="143" t="s">
        <v>93</v>
      </c>
      <c r="F34" s="144" t="s">
        <v>1058</v>
      </c>
      <c r="G34" s="127"/>
      <c r="H34" s="128" t="s">
        <v>96</v>
      </c>
      <c r="I34" s="127"/>
      <c r="J34" s="130" t="s">
        <v>78</v>
      </c>
      <c r="K34" s="33" t="s">
        <v>79</v>
      </c>
      <c r="L34" s="33" t="s">
        <v>79</v>
      </c>
      <c r="M34" s="109" t="s">
        <v>78</v>
      </c>
      <c r="N34" s="109" t="s">
        <v>78</v>
      </c>
      <c r="O34" s="131">
        <v>0</v>
      </c>
      <c r="P34" s="131">
        <v>0</v>
      </c>
      <c r="Q34" s="116">
        <v>0</v>
      </c>
      <c r="R34" s="109">
        <v>0</v>
      </c>
      <c r="S34" s="128" t="s">
        <v>90</v>
      </c>
      <c r="T34" s="128"/>
      <c r="U34" s="128" t="s">
        <v>141</v>
      </c>
      <c r="V34" s="128" t="s">
        <v>141</v>
      </c>
      <c r="W34" s="128" t="s">
        <v>79</v>
      </c>
      <c r="X34" s="128" t="s">
        <v>79</v>
      </c>
      <c r="Y34" s="132">
        <v>45253</v>
      </c>
      <c r="Z34" s="128"/>
      <c r="AA34" s="140"/>
      <c r="AB34" s="141">
        <v>0</v>
      </c>
      <c r="AC34" s="238"/>
      <c r="AD34" s="132"/>
      <c r="AE34" s="141">
        <v>0</v>
      </c>
      <c r="AF34" s="142"/>
      <c r="AG34" s="132"/>
      <c r="AH34" s="131">
        <v>0</v>
      </c>
      <c r="AI34" s="134"/>
      <c r="AJ34" s="134"/>
      <c r="AK34" s="134"/>
      <c r="AL34" s="131">
        <v>0</v>
      </c>
      <c r="AM34" s="134"/>
      <c r="AN34" s="134"/>
      <c r="AO34" s="134"/>
      <c r="AP34" s="131">
        <v>0</v>
      </c>
      <c r="AQ34" s="132"/>
      <c r="AR34" s="132"/>
      <c r="AS34" s="131">
        <f t="shared" si="0"/>
        <v>0</v>
      </c>
      <c r="AT34" s="135"/>
      <c r="AU34" s="131"/>
      <c r="AV34" s="136"/>
      <c r="AW34" s="137"/>
      <c r="AX34" s="138"/>
      <c r="AY34" s="131">
        <v>0</v>
      </c>
      <c r="AZ34" s="137"/>
      <c r="BA34" s="137"/>
      <c r="BB34" s="137"/>
      <c r="BC34" s="134"/>
      <c r="BD34" s="131">
        <v>0</v>
      </c>
      <c r="BE34" s="137"/>
      <c r="BF34" s="137"/>
      <c r="BG34" s="138"/>
      <c r="BH34" s="131">
        <v>0</v>
      </c>
      <c r="BI34" s="137"/>
      <c r="BJ34" s="139"/>
      <c r="BK34" s="137"/>
      <c r="BL34" s="137"/>
      <c r="BM34" s="131">
        <f t="shared" si="1"/>
        <v>0</v>
      </c>
      <c r="BN34" s="135"/>
      <c r="BO34" s="131"/>
      <c r="BP34" s="156"/>
    </row>
    <row r="35" spans="2:68" ht="51" customHeight="1" x14ac:dyDescent="0.25">
      <c r="B35" s="154" t="s">
        <v>947</v>
      </c>
      <c r="C35" s="144" t="s">
        <v>1059</v>
      </c>
      <c r="D35" s="128" t="s">
        <v>85</v>
      </c>
      <c r="E35" s="143" t="s">
        <v>93</v>
      </c>
      <c r="F35" s="144" t="s">
        <v>1060</v>
      </c>
      <c r="G35" s="127"/>
      <c r="H35" s="128" t="s">
        <v>96</v>
      </c>
      <c r="I35" s="127"/>
      <c r="J35" s="130" t="s">
        <v>78</v>
      </c>
      <c r="K35" s="33" t="s">
        <v>79</v>
      </c>
      <c r="L35" s="33" t="s">
        <v>79</v>
      </c>
      <c r="M35" s="109" t="s">
        <v>78</v>
      </c>
      <c r="N35" s="109" t="s">
        <v>78</v>
      </c>
      <c r="O35" s="131">
        <v>0</v>
      </c>
      <c r="P35" s="131">
        <v>0</v>
      </c>
      <c r="Q35" s="116">
        <v>0</v>
      </c>
      <c r="R35" s="363">
        <v>0</v>
      </c>
      <c r="S35" s="128" t="s">
        <v>90</v>
      </c>
      <c r="T35" s="128"/>
      <c r="U35" s="128" t="s">
        <v>141</v>
      </c>
      <c r="V35" s="128" t="s">
        <v>141</v>
      </c>
      <c r="W35" s="128" t="s">
        <v>79</v>
      </c>
      <c r="X35" s="128" t="s">
        <v>79</v>
      </c>
      <c r="Y35" s="132"/>
      <c r="Z35" s="128"/>
      <c r="AA35" s="140"/>
      <c r="AB35" s="141">
        <v>0</v>
      </c>
      <c r="AC35" s="238"/>
      <c r="AD35" s="132"/>
      <c r="AE35" s="141">
        <v>0</v>
      </c>
      <c r="AF35" s="142"/>
      <c r="AG35" s="132"/>
      <c r="AH35" s="131">
        <v>0</v>
      </c>
      <c r="AI35" s="134"/>
      <c r="AJ35" s="134"/>
      <c r="AK35" s="134"/>
      <c r="AL35" s="131">
        <v>0</v>
      </c>
      <c r="AM35" s="134"/>
      <c r="AN35" s="134"/>
      <c r="AO35" s="134"/>
      <c r="AP35" s="131">
        <v>0</v>
      </c>
      <c r="AQ35" s="132"/>
      <c r="AR35" s="132"/>
      <c r="AS35" s="131">
        <f t="shared" si="0"/>
        <v>0</v>
      </c>
      <c r="AT35" s="135"/>
      <c r="AU35" s="131"/>
      <c r="AV35" s="136"/>
      <c r="AW35" s="137"/>
      <c r="AX35" s="138"/>
      <c r="AY35" s="131">
        <v>0</v>
      </c>
      <c r="AZ35" s="137"/>
      <c r="BA35" s="137"/>
      <c r="BB35" s="137"/>
      <c r="BC35" s="134"/>
      <c r="BD35" s="131">
        <v>0</v>
      </c>
      <c r="BE35" s="137"/>
      <c r="BF35" s="137"/>
      <c r="BG35" s="138"/>
      <c r="BH35" s="131">
        <v>0</v>
      </c>
      <c r="BI35" s="137"/>
      <c r="BJ35" s="139"/>
      <c r="BK35" s="137"/>
      <c r="BL35" s="137"/>
      <c r="BM35" s="131">
        <f t="shared" si="1"/>
        <v>0</v>
      </c>
      <c r="BN35" s="135"/>
      <c r="BO35" s="131"/>
      <c r="BP35" s="156"/>
    </row>
    <row r="36" spans="2:68" ht="51" customHeight="1" x14ac:dyDescent="0.25">
      <c r="B36" s="154" t="s">
        <v>947</v>
      </c>
      <c r="C36" s="144" t="s">
        <v>1061</v>
      </c>
      <c r="D36" s="128" t="s">
        <v>85</v>
      </c>
      <c r="E36" s="143" t="s">
        <v>93</v>
      </c>
      <c r="F36" s="144" t="s">
        <v>1062</v>
      </c>
      <c r="G36" s="127"/>
      <c r="H36" s="128" t="s">
        <v>96</v>
      </c>
      <c r="I36" s="127"/>
      <c r="J36" s="130" t="s">
        <v>78</v>
      </c>
      <c r="K36" s="33" t="s">
        <v>79</v>
      </c>
      <c r="L36" s="33" t="s">
        <v>79</v>
      </c>
      <c r="M36" s="109" t="s">
        <v>78</v>
      </c>
      <c r="N36" s="109" t="s">
        <v>78</v>
      </c>
      <c r="O36" s="131">
        <v>0</v>
      </c>
      <c r="P36" s="263">
        <v>0</v>
      </c>
      <c r="Q36" s="116">
        <v>0</v>
      </c>
      <c r="R36" s="363">
        <v>0</v>
      </c>
      <c r="S36" s="128" t="s">
        <v>90</v>
      </c>
      <c r="T36" s="128"/>
      <c r="U36" s="128" t="s">
        <v>141</v>
      </c>
      <c r="V36" s="128" t="s">
        <v>141</v>
      </c>
      <c r="W36" s="128" t="s">
        <v>79</v>
      </c>
      <c r="X36" s="128" t="s">
        <v>79</v>
      </c>
      <c r="Y36" s="132">
        <v>45364</v>
      </c>
      <c r="Z36" s="128"/>
      <c r="AA36" s="140"/>
      <c r="AB36" s="141">
        <v>0</v>
      </c>
      <c r="AC36" s="238"/>
      <c r="AD36" s="132"/>
      <c r="AE36" s="141">
        <v>0</v>
      </c>
      <c r="AF36" s="142"/>
      <c r="AG36" s="132"/>
      <c r="AH36" s="131">
        <v>0</v>
      </c>
      <c r="AI36" s="134"/>
      <c r="AJ36" s="134"/>
      <c r="AK36" s="134"/>
      <c r="AL36" s="131">
        <v>0</v>
      </c>
      <c r="AM36" s="134"/>
      <c r="AN36" s="134"/>
      <c r="AO36" s="134"/>
      <c r="AP36" s="131">
        <v>0</v>
      </c>
      <c r="AQ36" s="132"/>
      <c r="AR36" s="132"/>
      <c r="AS36" s="131">
        <f t="shared" si="0"/>
        <v>0</v>
      </c>
      <c r="AT36" s="135"/>
      <c r="AU36" s="131"/>
      <c r="AV36" s="136"/>
      <c r="AW36" s="137"/>
      <c r="AX36" s="138"/>
      <c r="AY36" s="131">
        <v>0</v>
      </c>
      <c r="AZ36" s="137"/>
      <c r="BA36" s="137"/>
      <c r="BB36" s="137"/>
      <c r="BC36" s="134"/>
      <c r="BD36" s="131">
        <v>0</v>
      </c>
      <c r="BE36" s="137"/>
      <c r="BF36" s="137"/>
      <c r="BG36" s="138"/>
      <c r="BH36" s="131">
        <v>0</v>
      </c>
      <c r="BI36" s="137"/>
      <c r="BJ36" s="139"/>
      <c r="BK36" s="137"/>
      <c r="BL36" s="137"/>
      <c r="BM36" s="131">
        <f t="shared" si="1"/>
        <v>0</v>
      </c>
      <c r="BN36" s="135"/>
      <c r="BO36" s="131"/>
      <c r="BP36" s="156"/>
    </row>
    <row r="37" spans="2:68" ht="51" customHeight="1" x14ac:dyDescent="0.25">
      <c r="B37" s="154" t="s">
        <v>947</v>
      </c>
      <c r="C37" s="144" t="s">
        <v>994</v>
      </c>
      <c r="D37" s="128" t="s">
        <v>85</v>
      </c>
      <c r="E37" s="143" t="s">
        <v>93</v>
      </c>
      <c r="F37" s="144" t="s">
        <v>1045</v>
      </c>
      <c r="G37" s="127"/>
      <c r="H37" s="128" t="s">
        <v>96</v>
      </c>
      <c r="I37" s="127"/>
      <c r="J37" s="130" t="s">
        <v>78</v>
      </c>
      <c r="K37" s="33" t="s">
        <v>79</v>
      </c>
      <c r="L37" s="33" t="s">
        <v>79</v>
      </c>
      <c r="M37" s="109" t="s">
        <v>78</v>
      </c>
      <c r="N37" s="109" t="s">
        <v>78</v>
      </c>
      <c r="O37" s="131">
        <v>0</v>
      </c>
      <c r="P37" s="263">
        <v>0</v>
      </c>
      <c r="Q37" s="116">
        <v>0</v>
      </c>
      <c r="R37" s="363">
        <v>0</v>
      </c>
      <c r="S37" s="128" t="s">
        <v>90</v>
      </c>
      <c r="T37" s="128"/>
      <c r="U37" s="128" t="s">
        <v>141</v>
      </c>
      <c r="V37" s="128" t="s">
        <v>141</v>
      </c>
      <c r="W37" s="128" t="s">
        <v>79</v>
      </c>
      <c r="X37" s="128" t="s">
        <v>79</v>
      </c>
      <c r="Y37" s="132">
        <v>45351</v>
      </c>
      <c r="Z37" s="128"/>
      <c r="AA37" s="140"/>
      <c r="AB37" s="141">
        <v>0</v>
      </c>
      <c r="AC37" s="238"/>
      <c r="AD37" s="132"/>
      <c r="AE37" s="141">
        <v>0</v>
      </c>
      <c r="AF37" s="142"/>
      <c r="AG37" s="132"/>
      <c r="AH37" s="131">
        <v>0</v>
      </c>
      <c r="AI37" s="134"/>
      <c r="AJ37" s="134"/>
      <c r="AK37" s="134"/>
      <c r="AL37" s="131">
        <v>0</v>
      </c>
      <c r="AM37" s="134"/>
      <c r="AN37" s="134"/>
      <c r="AO37" s="134"/>
      <c r="AP37" s="131">
        <v>0</v>
      </c>
      <c r="AQ37" s="132"/>
      <c r="AR37" s="132"/>
      <c r="AS37" s="131">
        <f t="shared" si="0"/>
        <v>0</v>
      </c>
      <c r="AT37" s="135"/>
      <c r="AU37" s="131"/>
      <c r="AV37" s="136"/>
      <c r="AW37" s="137"/>
      <c r="AX37" s="138"/>
      <c r="AY37" s="131">
        <v>0</v>
      </c>
      <c r="AZ37" s="137"/>
      <c r="BA37" s="137"/>
      <c r="BB37" s="137"/>
      <c r="BC37" s="134"/>
      <c r="BD37" s="131">
        <v>0</v>
      </c>
      <c r="BE37" s="137"/>
      <c r="BF37" s="137"/>
      <c r="BG37" s="138"/>
      <c r="BH37" s="131">
        <v>0</v>
      </c>
      <c r="BI37" s="137"/>
      <c r="BJ37" s="139"/>
      <c r="BK37" s="137"/>
      <c r="BL37" s="137"/>
      <c r="BM37" s="131">
        <f t="shared" si="1"/>
        <v>0</v>
      </c>
      <c r="BN37" s="135"/>
      <c r="BO37" s="131"/>
      <c r="BP37" s="156"/>
    </row>
    <row r="38" spans="2:68" ht="51" customHeight="1" x14ac:dyDescent="0.25">
      <c r="B38" s="154" t="s">
        <v>947</v>
      </c>
      <c r="C38" s="144" t="s">
        <v>973</v>
      </c>
      <c r="D38" s="128" t="s">
        <v>85</v>
      </c>
      <c r="E38" s="143" t="s">
        <v>93</v>
      </c>
      <c r="F38" s="144" t="s">
        <v>1063</v>
      </c>
      <c r="G38" s="127"/>
      <c r="H38" s="128" t="s">
        <v>96</v>
      </c>
      <c r="I38" s="127"/>
      <c r="J38" s="130" t="s">
        <v>78</v>
      </c>
      <c r="K38" s="33" t="s">
        <v>79</v>
      </c>
      <c r="L38" s="33" t="s">
        <v>79</v>
      </c>
      <c r="M38" s="109" t="s">
        <v>78</v>
      </c>
      <c r="N38" s="109" t="s">
        <v>78</v>
      </c>
      <c r="O38" s="131">
        <v>0</v>
      </c>
      <c r="P38" s="263">
        <v>0</v>
      </c>
      <c r="Q38" s="116">
        <v>0</v>
      </c>
      <c r="R38" s="363">
        <v>0</v>
      </c>
      <c r="S38" s="128" t="s">
        <v>90</v>
      </c>
      <c r="T38" s="128"/>
      <c r="U38" s="128" t="s">
        <v>141</v>
      </c>
      <c r="V38" s="128" t="s">
        <v>141</v>
      </c>
      <c r="W38" s="128" t="s">
        <v>79</v>
      </c>
      <c r="X38" s="128" t="s">
        <v>79</v>
      </c>
      <c r="Y38" s="132"/>
      <c r="Z38" s="128"/>
      <c r="AA38" s="140"/>
      <c r="AB38" s="141">
        <v>0</v>
      </c>
      <c r="AC38" s="238"/>
      <c r="AD38" s="132"/>
      <c r="AE38" s="141">
        <v>0</v>
      </c>
      <c r="AF38" s="142"/>
      <c r="AG38" s="132"/>
      <c r="AH38" s="131">
        <v>0</v>
      </c>
      <c r="AI38" s="134"/>
      <c r="AJ38" s="134"/>
      <c r="AK38" s="134"/>
      <c r="AL38" s="131">
        <v>0</v>
      </c>
      <c r="AM38" s="134"/>
      <c r="AN38" s="134"/>
      <c r="AO38" s="134"/>
      <c r="AP38" s="131">
        <v>0</v>
      </c>
      <c r="AQ38" s="132"/>
      <c r="AR38" s="132"/>
      <c r="AS38" s="131">
        <f t="shared" si="0"/>
        <v>0</v>
      </c>
      <c r="AT38" s="135"/>
      <c r="AU38" s="131"/>
      <c r="AV38" s="136"/>
      <c r="AW38" s="137"/>
      <c r="AX38" s="138"/>
      <c r="AY38" s="131">
        <v>0</v>
      </c>
      <c r="AZ38" s="137"/>
      <c r="BA38" s="137"/>
      <c r="BB38" s="137"/>
      <c r="BC38" s="134"/>
      <c r="BD38" s="131">
        <v>0</v>
      </c>
      <c r="BE38" s="137"/>
      <c r="BF38" s="137"/>
      <c r="BG38" s="138"/>
      <c r="BH38" s="131">
        <v>0</v>
      </c>
      <c r="BI38" s="137"/>
      <c r="BJ38" s="139"/>
      <c r="BK38" s="137"/>
      <c r="BL38" s="137"/>
      <c r="BM38" s="131">
        <f t="shared" si="1"/>
        <v>0</v>
      </c>
      <c r="BN38" s="135"/>
      <c r="BO38" s="131"/>
      <c r="BP38" s="156"/>
    </row>
    <row r="39" spans="2:68" ht="40.5" x14ac:dyDescent="0.25">
      <c r="B39" s="154" t="s">
        <v>947</v>
      </c>
      <c r="C39" s="127" t="s">
        <v>999</v>
      </c>
      <c r="D39" s="128" t="s">
        <v>72</v>
      </c>
      <c r="E39" s="143" t="s">
        <v>201</v>
      </c>
      <c r="F39" s="127" t="s">
        <v>1064</v>
      </c>
      <c r="G39" s="127" t="s">
        <v>1065</v>
      </c>
      <c r="H39" s="128" t="s">
        <v>114</v>
      </c>
      <c r="I39" s="127" t="s">
        <v>1066</v>
      </c>
      <c r="J39" s="130" t="s">
        <v>78</v>
      </c>
      <c r="K39" s="33" t="s">
        <v>79</v>
      </c>
      <c r="L39" s="33" t="s">
        <v>79</v>
      </c>
      <c r="M39" s="109" t="s">
        <v>78</v>
      </c>
      <c r="N39" s="109" t="s">
        <v>78</v>
      </c>
      <c r="O39" s="131">
        <v>0</v>
      </c>
      <c r="P39" s="263">
        <v>0</v>
      </c>
      <c r="Q39" s="116">
        <v>0</v>
      </c>
      <c r="R39" s="363">
        <v>0</v>
      </c>
      <c r="S39" s="128" t="s">
        <v>90</v>
      </c>
      <c r="T39" s="128"/>
      <c r="U39" s="128" t="s">
        <v>141</v>
      </c>
      <c r="V39" s="128" t="s">
        <v>141</v>
      </c>
      <c r="W39" s="128" t="s">
        <v>78</v>
      </c>
      <c r="X39" s="128" t="s">
        <v>78</v>
      </c>
      <c r="Y39" s="132"/>
      <c r="Z39" s="128"/>
      <c r="AA39" s="140"/>
      <c r="AB39" s="141">
        <v>0</v>
      </c>
      <c r="AC39" s="238"/>
      <c r="AD39" s="132"/>
      <c r="AE39" s="141">
        <v>0</v>
      </c>
      <c r="AF39" s="142"/>
      <c r="AG39" s="132"/>
      <c r="AH39" s="131">
        <v>0</v>
      </c>
      <c r="AI39" s="134"/>
      <c r="AJ39" s="134"/>
      <c r="AK39" s="134"/>
      <c r="AL39" s="131">
        <v>0</v>
      </c>
      <c r="AM39" s="134"/>
      <c r="AN39" s="134"/>
      <c r="AO39" s="134"/>
      <c r="AP39" s="131">
        <v>0</v>
      </c>
      <c r="AQ39" s="132"/>
      <c r="AR39" s="132"/>
      <c r="AS39" s="131">
        <f t="shared" si="0"/>
        <v>0</v>
      </c>
      <c r="AT39" s="135"/>
      <c r="AU39" s="131"/>
      <c r="AV39" s="136"/>
      <c r="AW39" s="137"/>
      <c r="AX39" s="138"/>
      <c r="AY39" s="131">
        <v>0</v>
      </c>
      <c r="AZ39" s="137"/>
      <c r="BA39" s="137"/>
      <c r="BB39" s="137"/>
      <c r="BC39" s="134"/>
      <c r="BD39" s="131">
        <v>0</v>
      </c>
      <c r="BE39" s="137"/>
      <c r="BF39" s="137"/>
      <c r="BG39" s="138"/>
      <c r="BH39" s="131">
        <v>0</v>
      </c>
      <c r="BI39" s="137"/>
      <c r="BJ39" s="139"/>
      <c r="BK39" s="137"/>
      <c r="BL39" s="137"/>
      <c r="BM39" s="131">
        <f t="shared" si="1"/>
        <v>0</v>
      </c>
      <c r="BN39" s="135"/>
      <c r="BO39" s="131"/>
      <c r="BP39" s="156"/>
    </row>
    <row r="40" spans="2:68" ht="27" x14ac:dyDescent="0.25">
      <c r="B40" s="154" t="s">
        <v>947</v>
      </c>
      <c r="C40" s="127" t="s">
        <v>1067</v>
      </c>
      <c r="D40" s="128" t="s">
        <v>72</v>
      </c>
      <c r="E40" s="143" t="s">
        <v>201</v>
      </c>
      <c r="F40" s="127" t="s">
        <v>1068</v>
      </c>
      <c r="G40" s="127" t="s">
        <v>1069</v>
      </c>
      <c r="H40" s="128" t="s">
        <v>114</v>
      </c>
      <c r="I40" s="127" t="s">
        <v>1070</v>
      </c>
      <c r="J40" s="130" t="s">
        <v>78</v>
      </c>
      <c r="K40" s="33" t="s">
        <v>79</v>
      </c>
      <c r="L40" s="33" t="s">
        <v>79</v>
      </c>
      <c r="M40" s="109" t="s">
        <v>78</v>
      </c>
      <c r="N40" s="109" t="s">
        <v>78</v>
      </c>
      <c r="O40" s="131">
        <v>0</v>
      </c>
      <c r="P40" s="263">
        <v>0</v>
      </c>
      <c r="Q40" s="116">
        <v>0</v>
      </c>
      <c r="R40" s="363">
        <v>0</v>
      </c>
      <c r="S40" s="128" t="s">
        <v>90</v>
      </c>
      <c r="T40" s="128"/>
      <c r="U40" s="128" t="s">
        <v>141</v>
      </c>
      <c r="V40" s="128" t="s">
        <v>141</v>
      </c>
      <c r="W40" s="128" t="s">
        <v>78</v>
      </c>
      <c r="X40" s="128" t="s">
        <v>78</v>
      </c>
      <c r="Y40" s="132"/>
      <c r="Z40" s="128"/>
      <c r="AA40" s="140"/>
      <c r="AB40" s="141">
        <v>0</v>
      </c>
      <c r="AC40" s="238"/>
      <c r="AD40" s="132"/>
      <c r="AE40" s="141">
        <v>0</v>
      </c>
      <c r="AF40" s="142"/>
      <c r="AG40" s="132"/>
      <c r="AH40" s="131">
        <v>0</v>
      </c>
      <c r="AI40" s="134"/>
      <c r="AJ40" s="134"/>
      <c r="AK40" s="134"/>
      <c r="AL40" s="131">
        <v>0</v>
      </c>
      <c r="AM40" s="134"/>
      <c r="AN40" s="134"/>
      <c r="AO40" s="134"/>
      <c r="AP40" s="131">
        <v>0</v>
      </c>
      <c r="AQ40" s="132"/>
      <c r="AR40" s="132"/>
      <c r="AS40" s="131">
        <f t="shared" si="0"/>
        <v>0</v>
      </c>
      <c r="AT40" s="135"/>
      <c r="AU40" s="131"/>
      <c r="AV40" s="136"/>
      <c r="AW40" s="137"/>
      <c r="AX40" s="138"/>
      <c r="AY40" s="131">
        <v>0</v>
      </c>
      <c r="AZ40" s="137"/>
      <c r="BA40" s="137"/>
      <c r="BB40" s="137"/>
      <c r="BC40" s="134"/>
      <c r="BD40" s="131">
        <v>0</v>
      </c>
      <c r="BE40" s="137"/>
      <c r="BF40" s="137"/>
      <c r="BG40" s="138"/>
      <c r="BH40" s="131">
        <v>0</v>
      </c>
      <c r="BI40" s="137"/>
      <c r="BJ40" s="139"/>
      <c r="BK40" s="137"/>
      <c r="BL40" s="137"/>
      <c r="BM40" s="131">
        <f t="shared" si="1"/>
        <v>0</v>
      </c>
      <c r="BN40" s="135"/>
      <c r="BO40" s="131"/>
      <c r="BP40" s="156"/>
    </row>
    <row r="41" spans="2:68" ht="27" x14ac:dyDescent="0.25">
      <c r="B41" s="154" t="s">
        <v>947</v>
      </c>
      <c r="C41" s="127" t="s">
        <v>999</v>
      </c>
      <c r="D41" s="128" t="s">
        <v>72</v>
      </c>
      <c r="E41" s="143" t="s">
        <v>201</v>
      </c>
      <c r="F41" s="127" t="s">
        <v>1071</v>
      </c>
      <c r="G41" s="127" t="s">
        <v>1072</v>
      </c>
      <c r="H41" s="128" t="s">
        <v>114</v>
      </c>
      <c r="I41" s="127" t="s">
        <v>514</v>
      </c>
      <c r="J41" s="130" t="s">
        <v>78</v>
      </c>
      <c r="K41" s="33" t="s">
        <v>79</v>
      </c>
      <c r="L41" s="33" t="s">
        <v>79</v>
      </c>
      <c r="M41" s="109" t="s">
        <v>78</v>
      </c>
      <c r="N41" s="109" t="s">
        <v>78</v>
      </c>
      <c r="O41" s="131">
        <v>0</v>
      </c>
      <c r="P41" s="263">
        <v>0</v>
      </c>
      <c r="Q41" s="116">
        <v>0</v>
      </c>
      <c r="R41" s="363">
        <v>0</v>
      </c>
      <c r="S41" s="128" t="s">
        <v>90</v>
      </c>
      <c r="T41" s="128"/>
      <c r="U41" s="128" t="s">
        <v>141</v>
      </c>
      <c r="V41" s="128" t="s">
        <v>141</v>
      </c>
      <c r="W41" s="128" t="s">
        <v>78</v>
      </c>
      <c r="X41" s="128" t="s">
        <v>78</v>
      </c>
      <c r="Y41" s="132"/>
      <c r="Z41" s="128"/>
      <c r="AA41" s="140"/>
      <c r="AB41" s="141">
        <v>0</v>
      </c>
      <c r="AC41" s="238"/>
      <c r="AD41" s="132"/>
      <c r="AE41" s="141">
        <v>0</v>
      </c>
      <c r="AF41" s="142"/>
      <c r="AG41" s="132"/>
      <c r="AH41" s="131">
        <v>0</v>
      </c>
      <c r="AI41" s="134"/>
      <c r="AJ41" s="134"/>
      <c r="AK41" s="134"/>
      <c r="AL41" s="131">
        <v>0</v>
      </c>
      <c r="AM41" s="134"/>
      <c r="AN41" s="134"/>
      <c r="AO41" s="134"/>
      <c r="AP41" s="131">
        <v>0</v>
      </c>
      <c r="AQ41" s="132"/>
      <c r="AR41" s="132"/>
      <c r="AS41" s="131">
        <f t="shared" si="0"/>
        <v>0</v>
      </c>
      <c r="AT41" s="135"/>
      <c r="AU41" s="131"/>
      <c r="AV41" s="136"/>
      <c r="AW41" s="137"/>
      <c r="AX41" s="138"/>
      <c r="AY41" s="131">
        <v>0</v>
      </c>
      <c r="AZ41" s="137"/>
      <c r="BA41" s="137"/>
      <c r="BB41" s="137"/>
      <c r="BC41" s="134"/>
      <c r="BD41" s="131">
        <v>0</v>
      </c>
      <c r="BE41" s="137"/>
      <c r="BF41" s="137"/>
      <c r="BG41" s="138"/>
      <c r="BH41" s="131">
        <v>0</v>
      </c>
      <c r="BI41" s="137"/>
      <c r="BJ41" s="139"/>
      <c r="BK41" s="137"/>
      <c r="BL41" s="137"/>
      <c r="BM41" s="131">
        <f t="shared" si="1"/>
        <v>0</v>
      </c>
      <c r="BN41" s="135"/>
      <c r="BO41" s="131"/>
      <c r="BP41" s="156"/>
    </row>
    <row r="42" spans="2:68" ht="27" x14ac:dyDescent="0.25">
      <c r="B42" s="154" t="s">
        <v>947</v>
      </c>
      <c r="C42" s="127" t="s">
        <v>999</v>
      </c>
      <c r="D42" s="128" t="s">
        <v>72</v>
      </c>
      <c r="E42" s="143" t="s">
        <v>201</v>
      </c>
      <c r="F42" s="127" t="s">
        <v>1073</v>
      </c>
      <c r="G42" s="127" t="s">
        <v>1074</v>
      </c>
      <c r="H42" s="128" t="s">
        <v>114</v>
      </c>
      <c r="I42" s="127" t="s">
        <v>1075</v>
      </c>
      <c r="J42" s="130" t="s">
        <v>78</v>
      </c>
      <c r="K42" s="33" t="s">
        <v>79</v>
      </c>
      <c r="L42" s="33" t="s">
        <v>79</v>
      </c>
      <c r="M42" s="109" t="s">
        <v>78</v>
      </c>
      <c r="N42" s="109" t="s">
        <v>78</v>
      </c>
      <c r="O42" s="131">
        <v>0</v>
      </c>
      <c r="P42" s="263">
        <v>0</v>
      </c>
      <c r="Q42" s="116">
        <v>0</v>
      </c>
      <c r="R42" s="363">
        <v>0</v>
      </c>
      <c r="S42" s="128" t="s">
        <v>90</v>
      </c>
      <c r="T42" s="128"/>
      <c r="U42" s="128" t="s">
        <v>141</v>
      </c>
      <c r="V42" s="128" t="s">
        <v>141</v>
      </c>
      <c r="W42" s="128" t="s">
        <v>78</v>
      </c>
      <c r="X42" s="128" t="s">
        <v>78</v>
      </c>
      <c r="Y42" s="132"/>
      <c r="Z42" s="128"/>
      <c r="AA42" s="140"/>
      <c r="AB42" s="141">
        <v>0</v>
      </c>
      <c r="AC42" s="238"/>
      <c r="AD42" s="132"/>
      <c r="AE42" s="141">
        <v>0</v>
      </c>
      <c r="AF42" s="142"/>
      <c r="AG42" s="132"/>
      <c r="AH42" s="131">
        <v>0</v>
      </c>
      <c r="AI42" s="134"/>
      <c r="AJ42" s="134"/>
      <c r="AK42" s="134"/>
      <c r="AL42" s="131">
        <v>0</v>
      </c>
      <c r="AM42" s="134"/>
      <c r="AN42" s="134"/>
      <c r="AO42" s="134"/>
      <c r="AP42" s="131">
        <v>0</v>
      </c>
      <c r="AQ42" s="132"/>
      <c r="AR42" s="132"/>
      <c r="AS42" s="131">
        <f t="shared" si="0"/>
        <v>0</v>
      </c>
      <c r="AT42" s="135"/>
      <c r="AU42" s="131"/>
      <c r="AV42" s="136"/>
      <c r="AW42" s="137"/>
      <c r="AX42" s="138"/>
      <c r="AY42" s="131">
        <v>0</v>
      </c>
      <c r="AZ42" s="137"/>
      <c r="BA42" s="137"/>
      <c r="BB42" s="137"/>
      <c r="BC42" s="134"/>
      <c r="BD42" s="131">
        <v>0</v>
      </c>
      <c r="BE42" s="137"/>
      <c r="BF42" s="137"/>
      <c r="BG42" s="138"/>
      <c r="BH42" s="131">
        <v>0</v>
      </c>
      <c r="BI42" s="137"/>
      <c r="BJ42" s="139"/>
      <c r="BK42" s="137"/>
      <c r="BL42" s="137"/>
      <c r="BM42" s="131">
        <f t="shared" si="1"/>
        <v>0</v>
      </c>
      <c r="BN42" s="135"/>
      <c r="BO42" s="131"/>
      <c r="BP42" s="156"/>
    </row>
    <row r="43" spans="2:68" ht="27" x14ac:dyDescent="0.25">
      <c r="B43" s="154" t="s">
        <v>947</v>
      </c>
      <c r="C43" s="127" t="s">
        <v>959</v>
      </c>
      <c r="D43" s="128" t="s">
        <v>72</v>
      </c>
      <c r="E43" s="143" t="s">
        <v>201</v>
      </c>
      <c r="F43" s="127" t="s">
        <v>1076</v>
      </c>
      <c r="G43" s="127" t="s">
        <v>1077</v>
      </c>
      <c r="H43" s="128" t="s">
        <v>114</v>
      </c>
      <c r="I43" s="127" t="s">
        <v>1078</v>
      </c>
      <c r="J43" s="130" t="s">
        <v>78</v>
      </c>
      <c r="K43" s="33" t="s">
        <v>79</v>
      </c>
      <c r="L43" s="33" t="s">
        <v>79</v>
      </c>
      <c r="M43" s="109" t="s">
        <v>78</v>
      </c>
      <c r="N43" s="109" t="s">
        <v>78</v>
      </c>
      <c r="O43" s="131">
        <v>0</v>
      </c>
      <c r="P43" s="263">
        <v>0</v>
      </c>
      <c r="Q43" s="116">
        <v>0</v>
      </c>
      <c r="R43" s="363">
        <v>0</v>
      </c>
      <c r="S43" s="128" t="s">
        <v>90</v>
      </c>
      <c r="T43" s="128"/>
      <c r="U43" s="128" t="s">
        <v>141</v>
      </c>
      <c r="V43" s="128" t="s">
        <v>141</v>
      </c>
      <c r="W43" s="128" t="s">
        <v>78</v>
      </c>
      <c r="X43" s="128" t="s">
        <v>78</v>
      </c>
      <c r="Y43" s="132"/>
      <c r="Z43" s="128"/>
      <c r="AA43" s="140"/>
      <c r="AB43" s="141">
        <v>0</v>
      </c>
      <c r="AC43" s="238"/>
      <c r="AD43" s="132"/>
      <c r="AE43" s="141">
        <v>0</v>
      </c>
      <c r="AF43" s="142"/>
      <c r="AG43" s="132"/>
      <c r="AH43" s="131">
        <v>0</v>
      </c>
      <c r="AI43" s="134"/>
      <c r="AJ43" s="134"/>
      <c r="AK43" s="134"/>
      <c r="AL43" s="131">
        <v>0</v>
      </c>
      <c r="AM43" s="134"/>
      <c r="AN43" s="134"/>
      <c r="AO43" s="134"/>
      <c r="AP43" s="131">
        <v>0</v>
      </c>
      <c r="AQ43" s="132"/>
      <c r="AR43" s="132"/>
      <c r="AS43" s="131">
        <f t="shared" si="0"/>
        <v>0</v>
      </c>
      <c r="AT43" s="135"/>
      <c r="AU43" s="131"/>
      <c r="AV43" s="136"/>
      <c r="AW43" s="137"/>
      <c r="AX43" s="138"/>
      <c r="AY43" s="131">
        <v>0</v>
      </c>
      <c r="AZ43" s="137"/>
      <c r="BA43" s="137"/>
      <c r="BB43" s="137"/>
      <c r="BC43" s="134"/>
      <c r="BD43" s="131">
        <v>0</v>
      </c>
      <c r="BE43" s="137"/>
      <c r="BF43" s="137"/>
      <c r="BG43" s="138"/>
      <c r="BH43" s="131">
        <v>0</v>
      </c>
      <c r="BI43" s="137"/>
      <c r="BJ43" s="139"/>
      <c r="BK43" s="137"/>
      <c r="BL43" s="137"/>
      <c r="BM43" s="131">
        <f t="shared" si="1"/>
        <v>0</v>
      </c>
      <c r="BN43" s="135"/>
      <c r="BO43" s="131"/>
      <c r="BP43" s="156"/>
    </row>
    <row r="44" spans="2:68" ht="27" x14ac:dyDescent="0.25">
      <c r="B44" s="154" t="s">
        <v>947</v>
      </c>
      <c r="C44" s="127" t="s">
        <v>999</v>
      </c>
      <c r="D44" s="128" t="s">
        <v>72</v>
      </c>
      <c r="E44" s="143" t="s">
        <v>201</v>
      </c>
      <c r="F44" s="127" t="s">
        <v>1079</v>
      </c>
      <c r="G44" s="127" t="s">
        <v>1080</v>
      </c>
      <c r="H44" s="128" t="s">
        <v>114</v>
      </c>
      <c r="I44" s="127" t="s">
        <v>1081</v>
      </c>
      <c r="J44" s="130" t="s">
        <v>78</v>
      </c>
      <c r="K44" s="33" t="s">
        <v>79</v>
      </c>
      <c r="L44" s="33" t="s">
        <v>79</v>
      </c>
      <c r="M44" s="109" t="s">
        <v>78</v>
      </c>
      <c r="N44" s="109" t="s">
        <v>78</v>
      </c>
      <c r="O44" s="131">
        <v>0</v>
      </c>
      <c r="P44" s="263">
        <v>0</v>
      </c>
      <c r="Q44" s="116">
        <v>0</v>
      </c>
      <c r="R44" s="363">
        <v>0</v>
      </c>
      <c r="S44" s="128" t="s">
        <v>90</v>
      </c>
      <c r="T44" s="128"/>
      <c r="U44" s="128" t="s">
        <v>141</v>
      </c>
      <c r="V44" s="128" t="s">
        <v>141</v>
      </c>
      <c r="W44" s="128" t="s">
        <v>78</v>
      </c>
      <c r="X44" s="128" t="s">
        <v>78</v>
      </c>
      <c r="Y44" s="132"/>
      <c r="Z44" s="128"/>
      <c r="AA44" s="140"/>
      <c r="AB44" s="141">
        <v>0</v>
      </c>
      <c r="AC44" s="238"/>
      <c r="AD44" s="132"/>
      <c r="AE44" s="141">
        <v>0</v>
      </c>
      <c r="AF44" s="142"/>
      <c r="AG44" s="132"/>
      <c r="AH44" s="131">
        <v>0</v>
      </c>
      <c r="AI44" s="134"/>
      <c r="AJ44" s="134"/>
      <c r="AK44" s="134"/>
      <c r="AL44" s="131">
        <v>0</v>
      </c>
      <c r="AM44" s="134"/>
      <c r="AN44" s="134"/>
      <c r="AO44" s="134"/>
      <c r="AP44" s="131">
        <v>0</v>
      </c>
      <c r="AQ44" s="132"/>
      <c r="AR44" s="132"/>
      <c r="AS44" s="131">
        <f t="shared" si="0"/>
        <v>0</v>
      </c>
      <c r="AT44" s="135"/>
      <c r="AU44" s="131"/>
      <c r="AV44" s="136"/>
      <c r="AW44" s="137"/>
      <c r="AX44" s="138"/>
      <c r="AY44" s="131">
        <v>0</v>
      </c>
      <c r="AZ44" s="137"/>
      <c r="BA44" s="137"/>
      <c r="BB44" s="137"/>
      <c r="BC44" s="134"/>
      <c r="BD44" s="131">
        <v>0</v>
      </c>
      <c r="BE44" s="137"/>
      <c r="BF44" s="137"/>
      <c r="BG44" s="138"/>
      <c r="BH44" s="131">
        <v>0</v>
      </c>
      <c r="BI44" s="137"/>
      <c r="BJ44" s="139"/>
      <c r="BK44" s="137"/>
      <c r="BL44" s="137"/>
      <c r="BM44" s="131">
        <f t="shared" si="1"/>
        <v>0</v>
      </c>
      <c r="BN44" s="135"/>
      <c r="BO44" s="131"/>
      <c r="BP44" s="156"/>
    </row>
    <row r="45" spans="2:68" ht="40.5" x14ac:dyDescent="0.25">
      <c r="B45" s="154" t="s">
        <v>947</v>
      </c>
      <c r="C45" s="127" t="s">
        <v>1082</v>
      </c>
      <c r="D45" s="128" t="s">
        <v>72</v>
      </c>
      <c r="E45" s="143" t="s">
        <v>201</v>
      </c>
      <c r="F45" s="127" t="s">
        <v>1083</v>
      </c>
      <c r="G45" s="127" t="s">
        <v>1084</v>
      </c>
      <c r="H45" s="128" t="s">
        <v>114</v>
      </c>
      <c r="I45" s="127" t="s">
        <v>514</v>
      </c>
      <c r="J45" s="130" t="s">
        <v>78</v>
      </c>
      <c r="K45" s="33" t="s">
        <v>79</v>
      </c>
      <c r="L45" s="33" t="s">
        <v>79</v>
      </c>
      <c r="M45" s="109" t="s">
        <v>78</v>
      </c>
      <c r="N45" s="109" t="s">
        <v>78</v>
      </c>
      <c r="O45" s="131">
        <v>0</v>
      </c>
      <c r="P45" s="263">
        <v>0</v>
      </c>
      <c r="Q45" s="116">
        <v>0</v>
      </c>
      <c r="R45" s="363">
        <v>0</v>
      </c>
      <c r="S45" s="128" t="s">
        <v>90</v>
      </c>
      <c r="T45" s="128"/>
      <c r="U45" s="128" t="s">
        <v>141</v>
      </c>
      <c r="V45" s="128" t="s">
        <v>141</v>
      </c>
      <c r="W45" s="128" t="s">
        <v>78</v>
      </c>
      <c r="X45" s="128" t="s">
        <v>78</v>
      </c>
      <c r="Y45" s="132"/>
      <c r="Z45" s="128"/>
      <c r="AA45" s="140"/>
      <c r="AB45" s="141">
        <v>0</v>
      </c>
      <c r="AC45" s="238"/>
      <c r="AD45" s="132"/>
      <c r="AE45" s="141">
        <v>0</v>
      </c>
      <c r="AF45" s="142"/>
      <c r="AG45" s="132"/>
      <c r="AH45" s="131">
        <v>0</v>
      </c>
      <c r="AI45" s="134"/>
      <c r="AJ45" s="134"/>
      <c r="AK45" s="134"/>
      <c r="AL45" s="131">
        <v>0</v>
      </c>
      <c r="AM45" s="134"/>
      <c r="AN45" s="134"/>
      <c r="AO45" s="134"/>
      <c r="AP45" s="131">
        <v>0</v>
      </c>
      <c r="AQ45" s="132"/>
      <c r="AR45" s="132"/>
      <c r="AS45" s="131">
        <f t="shared" si="0"/>
        <v>0</v>
      </c>
      <c r="AT45" s="135"/>
      <c r="AU45" s="131"/>
      <c r="AV45" s="136"/>
      <c r="AW45" s="137"/>
      <c r="AX45" s="138"/>
      <c r="AY45" s="131">
        <v>0</v>
      </c>
      <c r="AZ45" s="137"/>
      <c r="BA45" s="137"/>
      <c r="BB45" s="137"/>
      <c r="BC45" s="134"/>
      <c r="BD45" s="131">
        <v>0</v>
      </c>
      <c r="BE45" s="137"/>
      <c r="BF45" s="137"/>
      <c r="BG45" s="138"/>
      <c r="BH45" s="131">
        <v>0</v>
      </c>
      <c r="BI45" s="137"/>
      <c r="BJ45" s="139"/>
      <c r="BK45" s="137"/>
      <c r="BL45" s="137"/>
      <c r="BM45" s="131">
        <f t="shared" si="1"/>
        <v>0</v>
      </c>
      <c r="BN45" s="135"/>
      <c r="BO45" s="131"/>
      <c r="BP45" s="156"/>
    </row>
    <row r="46" spans="2:68" ht="27" x14ac:dyDescent="0.25">
      <c r="B46" s="154" t="s">
        <v>947</v>
      </c>
      <c r="C46" s="127" t="s">
        <v>1055</v>
      </c>
      <c r="D46" s="128" t="s">
        <v>72</v>
      </c>
      <c r="E46" s="143" t="s">
        <v>201</v>
      </c>
      <c r="F46" s="127" t="s">
        <v>1085</v>
      </c>
      <c r="G46" s="127" t="s">
        <v>1086</v>
      </c>
      <c r="H46" s="128" t="s">
        <v>114</v>
      </c>
      <c r="I46" s="127" t="s">
        <v>1087</v>
      </c>
      <c r="J46" s="130" t="s">
        <v>78</v>
      </c>
      <c r="K46" s="33" t="s">
        <v>79</v>
      </c>
      <c r="L46" s="33" t="s">
        <v>79</v>
      </c>
      <c r="M46" s="109" t="s">
        <v>78</v>
      </c>
      <c r="N46" s="109" t="s">
        <v>78</v>
      </c>
      <c r="O46" s="131">
        <v>0</v>
      </c>
      <c r="P46" s="263">
        <v>0</v>
      </c>
      <c r="Q46" s="371">
        <v>0</v>
      </c>
      <c r="R46" s="370">
        <v>0</v>
      </c>
      <c r="S46" s="128" t="s">
        <v>90</v>
      </c>
      <c r="T46" s="128"/>
      <c r="U46" s="128" t="s">
        <v>141</v>
      </c>
      <c r="V46" s="128" t="s">
        <v>141</v>
      </c>
      <c r="W46" s="128" t="s">
        <v>78</v>
      </c>
      <c r="X46" s="128" t="s">
        <v>78</v>
      </c>
      <c r="Y46" s="132"/>
      <c r="Z46" s="128"/>
      <c r="AA46" s="140"/>
      <c r="AB46" s="141">
        <v>0</v>
      </c>
      <c r="AC46" s="238"/>
      <c r="AD46" s="132"/>
      <c r="AE46" s="141">
        <v>0</v>
      </c>
      <c r="AF46" s="142"/>
      <c r="AG46" s="132"/>
      <c r="AH46" s="131">
        <v>0</v>
      </c>
      <c r="AI46" s="134"/>
      <c r="AJ46" s="134"/>
      <c r="AK46" s="134"/>
      <c r="AL46" s="131">
        <v>0</v>
      </c>
      <c r="AM46" s="134"/>
      <c r="AN46" s="134"/>
      <c r="AO46" s="134"/>
      <c r="AP46" s="131">
        <v>0</v>
      </c>
      <c r="AQ46" s="132"/>
      <c r="AR46" s="132"/>
      <c r="AS46" s="131">
        <f t="shared" si="0"/>
        <v>0</v>
      </c>
      <c r="AT46" s="135"/>
      <c r="AU46" s="131"/>
      <c r="AV46" s="136"/>
      <c r="AW46" s="137"/>
      <c r="AX46" s="138"/>
      <c r="AY46" s="131">
        <v>0</v>
      </c>
      <c r="AZ46" s="137"/>
      <c r="BA46" s="137"/>
      <c r="BB46" s="137"/>
      <c r="BC46" s="134"/>
      <c r="BD46" s="131">
        <v>0</v>
      </c>
      <c r="BE46" s="137"/>
      <c r="BF46" s="137"/>
      <c r="BG46" s="138"/>
      <c r="BH46" s="131">
        <v>0</v>
      </c>
      <c r="BI46" s="137"/>
      <c r="BJ46" s="139"/>
      <c r="BK46" s="137"/>
      <c r="BL46" s="137"/>
      <c r="BM46" s="131">
        <f t="shared" si="1"/>
        <v>0</v>
      </c>
      <c r="BN46" s="135"/>
      <c r="BO46" s="131"/>
      <c r="BP46" s="156"/>
    </row>
    <row r="47" spans="2:68" ht="15" customHeight="1" x14ac:dyDescent="0.25">
      <c r="AE47" s="141"/>
    </row>
  </sheetData>
  <autoFilter ref="B5:BP46" xr:uid="{00000000-0009-0000-0000-000006000000}"/>
  <mergeCells count="5">
    <mergeCell ref="B4:I4"/>
    <mergeCell ref="AB3:AI3"/>
    <mergeCell ref="AJ3:AU3"/>
    <mergeCell ref="AV3:BN3"/>
    <mergeCell ref="J4:R4"/>
  </mergeCells>
  <dataValidations disablePrompts="1" count="12">
    <dataValidation type="list" allowBlank="1" showInputMessage="1" showErrorMessage="1" sqref="H6:H46" xr:uid="{00000000-0002-0000-0600-000000000000}">
      <formula1>"PROPIA, ARRIENDO, COMODATO"</formula1>
    </dataValidation>
    <dataValidation type="list" allowBlank="1" showInputMessage="1" showErrorMessage="1" sqref="D6:D46" xr:uid="{00000000-0002-0000-0600-000001000000}">
      <formula1>"SRPA, PRIMERA INFANCIA, SEDES ADMINISTRATIVAS,ADOLESCENCIA Y JUVENTUD"</formula1>
    </dataValidation>
    <dataValidation type="list" allowBlank="1" showInputMessage="1" showErrorMessage="1" sqref="E6:E46" xr:uid="{00000000-0002-0000-0600-000002000000}">
      <formula1>"CDI, HI, CAE, CIP, CETRA, INTERNADO RAJ, CASAS POSTINSTITUCIONALES, CZ, REGIONAL, UNIDAD DE SERVICIO, CASA ATRAPASUEÑOS"</formula1>
    </dataValidation>
    <dataValidation type="list" allowBlank="1" showInputMessage="1" showErrorMessage="1" sqref="AI6:AI46 AM6:AM46" xr:uid="{00000000-0002-0000-0600-000003000000}">
      <formula1>"ESTRUCTURACIÓN, PROCESO DE SELECCIÓN, EJECUCIÓN, TERMINADO"</formula1>
    </dataValidation>
    <dataValidation type="list" allowBlank="1" showInputMessage="1" showErrorMessage="1" sqref="Z6:Z46" xr:uid="{00000000-0002-0000-0600-000004000000}">
      <formula1>"FERRETERIA Y TODEROS, REGIONAL (TRASLADO), SEDE NACIONAL, FINDETER, NO REQUIERE, NO PRIORIZADA"</formula1>
    </dataValidation>
    <dataValidation type="list" allowBlank="1" showInputMessage="1" showErrorMessage="1" sqref="U6:V46" xr:uid="{00000000-0002-0000-0600-000005000000}">
      <formula1>"MOBILIARIO, ESTUDIOS Y DISEÑOS, REFORZAMIENTO ESTRUCTURAL, MANTENIMIENTOS BASICOS, MANTENIMIENTOS ESPECIALIZADOS, AMPLIACIÓN, MANTENIMIENTOS ELECTRICOS, NINGUNA"</formula1>
    </dataValidation>
    <dataValidation type="list" allowBlank="1" showInputMessage="1" showErrorMessage="1" sqref="K6:L46 S6:S46" xr:uid="{00000000-0002-0000-0600-000006000000}">
      <formula1>"SI, NO"</formula1>
    </dataValidation>
    <dataValidation type="list" allowBlank="1" showInputMessage="1" showErrorMessage="1" sqref="BB6:BB46 W6:X46 BL6:BL46" xr:uid="{00000000-0002-0000-0600-000007000000}">
      <formula1>"SI, NO, NO APLICA"</formula1>
    </dataValidation>
    <dataValidation type="list" allowBlank="1" showInputMessage="1" showErrorMessage="1" sqref="T6:T46" xr:uid="{00000000-0002-0000-0600-000008000000}">
      <formula1>"BAJO, MEDIO, ALTO"</formula1>
    </dataValidation>
    <dataValidation type="list" allowBlank="1" showInputMessage="1" showErrorMessage="1" sqref="J6:J46" xr:uid="{00000000-0002-0000-0600-000009000000}">
      <formula1>"NO APLICA, HACINAMIENTO, HACINAMIENTO Y MALAS CONDICIONES DE LA INFRAESTRUCTURA, MALAS CONDICIONES DE LA INFRAESTRUCUTRA, RIESGOS EN LA INFRAESTRUCTURA, POR SOLICITUD DEL PROPIETARIO, TRASLADO A SEDE PROPIA."</formula1>
    </dataValidation>
    <dataValidation type="list" allowBlank="1" showInputMessage="1" showErrorMessage="1" sqref="M6:M46" xr:uid="{00000000-0002-0000-0600-00000A000000}">
      <formula1>"ARRIENDO, ADECUACIÓN, NO APLICA"</formula1>
    </dataValidation>
    <dataValidation type="list" allowBlank="1" showInputMessage="1" showErrorMessage="1" sqref="N6:N46" xr:uid="{00000000-0002-0000-0600-00000B000000}">
      <formula1>"NO APLICA, BUSQUEDA INMUEBLE, VISITA, CONCEPTO, MESA TECNICA, REMISIÓN SG, RECURSO TRASLADADO"</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1:BP39"/>
  <sheetViews>
    <sheetView zoomScale="70" zoomScaleNormal="90" workbookViewId="0">
      <selection activeCell="G19" sqref="G19"/>
    </sheetView>
  </sheetViews>
  <sheetFormatPr baseColWidth="10" defaultColWidth="11.28515625" defaultRowHeight="15" customHeight="1" x14ac:dyDescent="0.25"/>
  <cols>
    <col min="1" max="1" width="3" customWidth="1"/>
    <col min="2" max="2" width="15.28515625" style="2" bestFit="1" customWidth="1"/>
    <col min="3" max="3" width="17.28515625" style="2" customWidth="1"/>
    <col min="4" max="4" width="26.7109375" style="2" customWidth="1"/>
    <col min="5" max="5" width="20.28515625" style="2" customWidth="1"/>
    <col min="6" max="6" width="34.7109375" style="2" customWidth="1"/>
    <col min="7" max="7" width="16.7109375" style="2" customWidth="1"/>
    <col min="8" max="9" width="30.28515625" style="2" customWidth="1"/>
    <col min="10" max="10" width="21.7109375" style="2" customWidth="1"/>
    <col min="11" max="11" width="14.7109375" style="2" customWidth="1"/>
    <col min="12" max="12" width="21.28515625" style="2" customWidth="1"/>
    <col min="13" max="14" width="14.7109375" style="2" customWidth="1"/>
    <col min="15" max="16" width="30.28515625" style="2" customWidth="1"/>
    <col min="17" max="17" width="18.7109375" style="2" customWidth="1"/>
    <col min="18" max="18" width="19.28515625" style="2" customWidth="1"/>
    <col min="19" max="19" width="30.28515625" style="2" customWidth="1"/>
    <col min="20" max="24" width="26.28515625" customWidth="1"/>
    <col min="25" max="25" width="32.28515625" style="102" customWidth="1"/>
    <col min="26" max="26" width="32.28515625" customWidth="1"/>
    <col min="27" max="27" width="77.28515625" customWidth="1"/>
    <col min="28" max="28" width="23.7109375" customWidth="1"/>
    <col min="29" max="29" width="14.28515625" style="2" customWidth="1"/>
    <col min="30" max="30" width="19.7109375" style="2" customWidth="1"/>
    <col min="31" max="31" width="23.28515625" customWidth="1"/>
    <col min="32" max="32" width="18.28515625" style="2" bestFit="1" customWidth="1"/>
    <col min="33" max="33" width="19.7109375" style="2" customWidth="1"/>
    <col min="34" max="34" width="23" style="2" bestFit="1" customWidth="1"/>
    <col min="35" max="35" width="23" style="2" customWidth="1"/>
    <col min="36" max="37" width="19.7109375" style="2" customWidth="1"/>
    <col min="38" max="38" width="19.7109375" style="6" customWidth="1"/>
    <col min="39" max="39" width="20.28515625" style="2" customWidth="1"/>
    <col min="40" max="41" width="21.7109375" style="2" customWidth="1"/>
    <col min="42" max="42" width="19.7109375" style="6" customWidth="1"/>
    <col min="43" max="44" width="19.7109375" style="2" customWidth="1"/>
    <col min="45" max="45" width="19.7109375" style="6" customWidth="1"/>
    <col min="46" max="46" width="19.7109375" style="8" customWidth="1"/>
    <col min="47" max="47" width="19.7109375" style="6" customWidth="1"/>
    <col min="48" max="49" width="21.7109375" style="2" customWidth="1"/>
    <col min="50" max="50" width="19.7109375" style="2" customWidth="1"/>
    <col min="51" max="58" width="19.7109375" style="6" customWidth="1"/>
    <col min="59" max="59" width="19.7109375" style="2" customWidth="1"/>
    <col min="60" max="64" width="19.7109375" style="6" customWidth="1"/>
    <col min="65" max="67" width="21.7109375" style="6" customWidth="1"/>
    <col min="68" max="68" width="36.28515625" customWidth="1"/>
  </cols>
  <sheetData>
    <row r="1" spans="2:68" ht="8.65" customHeight="1" x14ac:dyDescent="0.25"/>
    <row r="2" spans="2:68" ht="8.65" customHeight="1" x14ac:dyDescent="0.25"/>
    <row r="3" spans="2:68" ht="17.25" customHeight="1" x14ac:dyDescent="0.3">
      <c r="E3" s="39"/>
      <c r="F3" s="34"/>
      <c r="G3" s="34"/>
      <c r="H3" s="34"/>
      <c r="I3" s="34"/>
      <c r="J3" s="34"/>
      <c r="K3" s="34"/>
      <c r="L3" s="34"/>
      <c r="M3" s="34"/>
      <c r="N3" s="34"/>
      <c r="O3" s="34"/>
      <c r="P3" s="34"/>
      <c r="Q3" s="34"/>
      <c r="R3" s="34"/>
      <c r="S3" s="34"/>
      <c r="T3" s="35"/>
      <c r="U3" s="35"/>
      <c r="V3" s="35"/>
      <c r="W3" s="35"/>
      <c r="X3" s="35"/>
      <c r="Y3" s="103"/>
      <c r="Z3" s="35"/>
      <c r="AA3" s="36" t="s">
        <v>0</v>
      </c>
      <c r="AB3" s="643"/>
      <c r="AC3" s="643"/>
      <c r="AD3" s="643"/>
      <c r="AE3" s="643"/>
      <c r="AF3" s="643"/>
      <c r="AG3" s="643"/>
      <c r="AH3" s="643"/>
      <c r="AI3" s="643"/>
      <c r="AJ3" s="644"/>
      <c r="AK3" s="644"/>
      <c r="AL3" s="644"/>
      <c r="AM3" s="644"/>
      <c r="AN3" s="644"/>
      <c r="AO3" s="644"/>
      <c r="AP3" s="644"/>
      <c r="AQ3" s="644"/>
      <c r="AR3" s="644"/>
      <c r="AS3" s="644"/>
      <c r="AT3" s="644"/>
      <c r="AU3" s="644"/>
      <c r="AV3" s="645" t="s">
        <v>1</v>
      </c>
      <c r="AW3" s="645"/>
      <c r="AX3" s="645"/>
      <c r="AY3" s="645"/>
      <c r="AZ3" s="645"/>
      <c r="BA3" s="645"/>
      <c r="BB3" s="645"/>
      <c r="BC3" s="645"/>
      <c r="BD3" s="645"/>
      <c r="BE3" s="645"/>
      <c r="BF3" s="645"/>
      <c r="BG3" s="645"/>
      <c r="BH3" s="645"/>
      <c r="BI3" s="645"/>
      <c r="BJ3" s="645"/>
      <c r="BK3" s="645"/>
      <c r="BL3" s="645"/>
      <c r="BM3" s="645"/>
      <c r="BN3" s="645"/>
      <c r="BO3" s="23"/>
    </row>
    <row r="4" spans="2:68" ht="17.25" customHeight="1" x14ac:dyDescent="0.3">
      <c r="B4" s="642" t="s">
        <v>2</v>
      </c>
      <c r="C4" s="642"/>
      <c r="D4" s="642"/>
      <c r="E4" s="642"/>
      <c r="F4" s="642"/>
      <c r="G4" s="642"/>
      <c r="H4" s="642"/>
      <c r="I4" s="650"/>
      <c r="J4" s="656" t="s">
        <v>1088</v>
      </c>
      <c r="K4" s="656"/>
      <c r="L4" s="656"/>
      <c r="M4" s="656"/>
      <c r="N4" s="656"/>
      <c r="O4" s="656"/>
      <c r="P4" s="656"/>
      <c r="Q4" s="656"/>
      <c r="R4" s="656"/>
      <c r="Y4" s="104" t="s">
        <v>4</v>
      </c>
      <c r="AW4" s="20" t="s">
        <v>5</v>
      </c>
      <c r="BC4" s="6" t="s">
        <v>6</v>
      </c>
    </row>
    <row r="5" spans="2:68" s="10" customFormat="1" ht="132" customHeight="1" x14ac:dyDescent="0.25">
      <c r="B5" s="29" t="s">
        <v>7</v>
      </c>
      <c r="C5" s="29" t="s">
        <v>8</v>
      </c>
      <c r="D5" s="29" t="s">
        <v>9</v>
      </c>
      <c r="E5" s="42" t="s">
        <v>10</v>
      </c>
      <c r="F5" s="30" t="s">
        <v>11</v>
      </c>
      <c r="G5" s="30" t="s">
        <v>12</v>
      </c>
      <c r="H5" s="40" t="s">
        <v>13</v>
      </c>
      <c r="I5" s="364" t="s">
        <v>14</v>
      </c>
      <c r="J5" s="352" t="s">
        <v>1089</v>
      </c>
      <c r="K5" s="352" t="s">
        <v>16</v>
      </c>
      <c r="L5" s="352" t="s">
        <v>17</v>
      </c>
      <c r="M5" s="352" t="s">
        <v>18</v>
      </c>
      <c r="N5" s="352" t="s">
        <v>19</v>
      </c>
      <c r="O5" s="352" t="s">
        <v>20</v>
      </c>
      <c r="P5" s="352" t="s">
        <v>21</v>
      </c>
      <c r="Q5" s="352" t="s">
        <v>22</v>
      </c>
      <c r="R5" s="352" t="s">
        <v>23</v>
      </c>
      <c r="S5" s="365" t="s">
        <v>24</v>
      </c>
      <c r="T5" s="41" t="s">
        <v>25</v>
      </c>
      <c r="U5" s="41" t="s">
        <v>26</v>
      </c>
      <c r="V5" s="41" t="s">
        <v>27</v>
      </c>
      <c r="W5" s="41" t="s">
        <v>28</v>
      </c>
      <c r="X5" s="41" t="s">
        <v>117</v>
      </c>
      <c r="Y5" s="105" t="s">
        <v>30</v>
      </c>
      <c r="Z5" s="12" t="s">
        <v>31</v>
      </c>
      <c r="AA5" s="38" t="s">
        <v>32</v>
      </c>
      <c r="AB5" s="12" t="s">
        <v>33</v>
      </c>
      <c r="AC5" s="12" t="s">
        <v>34</v>
      </c>
      <c r="AD5" s="12" t="s">
        <v>35</v>
      </c>
      <c r="AE5" s="12" t="s">
        <v>36</v>
      </c>
      <c r="AF5" s="12" t="s">
        <v>34</v>
      </c>
      <c r="AG5" s="12" t="s">
        <v>35</v>
      </c>
      <c r="AH5" s="12" t="s">
        <v>37</v>
      </c>
      <c r="AI5" s="14" t="s">
        <v>38</v>
      </c>
      <c r="AJ5" s="14" t="s">
        <v>39</v>
      </c>
      <c r="AK5" s="14" t="s">
        <v>40</v>
      </c>
      <c r="AL5" s="24" t="s">
        <v>41</v>
      </c>
      <c r="AM5" s="19" t="s">
        <v>42</v>
      </c>
      <c r="AN5" s="19" t="s">
        <v>43</v>
      </c>
      <c r="AO5" s="19" t="s">
        <v>44</v>
      </c>
      <c r="AP5" s="25" t="s">
        <v>45</v>
      </c>
      <c r="AQ5" s="15" t="s">
        <v>46</v>
      </c>
      <c r="AR5" s="15" t="s">
        <v>47</v>
      </c>
      <c r="AS5" s="24" t="s">
        <v>48</v>
      </c>
      <c r="AT5" s="26" t="s">
        <v>49</v>
      </c>
      <c r="AU5" s="24" t="s">
        <v>50</v>
      </c>
      <c r="AV5" s="13" t="s">
        <v>51</v>
      </c>
      <c r="AW5" s="13" t="s">
        <v>52</v>
      </c>
      <c r="AX5" s="22" t="s">
        <v>53</v>
      </c>
      <c r="AY5" s="21" t="s">
        <v>54</v>
      </c>
      <c r="AZ5" s="21" t="s">
        <v>55</v>
      </c>
      <c r="BA5" s="21" t="s">
        <v>56</v>
      </c>
      <c r="BB5" s="21" t="s">
        <v>57</v>
      </c>
      <c r="BC5" s="13" t="s">
        <v>58</v>
      </c>
      <c r="BD5" s="16" t="s">
        <v>59</v>
      </c>
      <c r="BE5" s="16" t="s">
        <v>60</v>
      </c>
      <c r="BF5" s="16" t="s">
        <v>61</v>
      </c>
      <c r="BG5" s="22" t="s">
        <v>62</v>
      </c>
      <c r="BH5" s="21" t="s">
        <v>63</v>
      </c>
      <c r="BI5" s="21" t="s">
        <v>64</v>
      </c>
      <c r="BJ5" s="21" t="s">
        <v>65</v>
      </c>
      <c r="BK5" s="21" t="s">
        <v>66</v>
      </c>
      <c r="BL5" s="21" t="s">
        <v>67</v>
      </c>
      <c r="BM5" s="16" t="s">
        <v>68</v>
      </c>
      <c r="BN5" s="16" t="s">
        <v>49</v>
      </c>
      <c r="BO5" s="16" t="s">
        <v>50</v>
      </c>
      <c r="BP5" s="11" t="s">
        <v>69</v>
      </c>
    </row>
    <row r="6" spans="2:68" s="1" customFormat="1" ht="30" x14ac:dyDescent="0.25">
      <c r="B6" s="44" t="s">
        <v>317</v>
      </c>
      <c r="C6" s="44" t="s">
        <v>1090</v>
      </c>
      <c r="D6" s="33" t="s">
        <v>359</v>
      </c>
      <c r="E6" s="33" t="s">
        <v>1091</v>
      </c>
      <c r="F6" s="44" t="s">
        <v>1092</v>
      </c>
      <c r="G6" s="44" t="s">
        <v>1093</v>
      </c>
      <c r="H6" s="33" t="s">
        <v>76</v>
      </c>
      <c r="I6" s="70" t="s">
        <v>1094</v>
      </c>
      <c r="J6" s="130" t="s">
        <v>78</v>
      </c>
      <c r="K6" s="367" t="s">
        <v>79</v>
      </c>
      <c r="L6" s="367" t="s">
        <v>79</v>
      </c>
      <c r="M6" s="368" t="s">
        <v>78</v>
      </c>
      <c r="N6" s="368" t="s">
        <v>78</v>
      </c>
      <c r="O6" s="179">
        <v>0</v>
      </c>
      <c r="P6" s="179">
        <v>0</v>
      </c>
      <c r="Q6" s="369">
        <v>0</v>
      </c>
      <c r="R6" s="368">
        <v>0</v>
      </c>
      <c r="S6" s="33" t="s">
        <v>90</v>
      </c>
      <c r="T6" s="33" t="s">
        <v>91</v>
      </c>
      <c r="U6" s="33" t="s">
        <v>81</v>
      </c>
      <c r="V6" s="33" t="s">
        <v>98</v>
      </c>
      <c r="W6" s="33" t="s">
        <v>78</v>
      </c>
      <c r="X6" s="33" t="s">
        <v>78</v>
      </c>
      <c r="Y6" s="4"/>
      <c r="Z6" s="33" t="s">
        <v>137</v>
      </c>
      <c r="AA6" s="32" t="s">
        <v>1095</v>
      </c>
      <c r="AB6" s="63">
        <v>0</v>
      </c>
      <c r="AC6" s="28"/>
      <c r="AD6" s="28"/>
      <c r="AE6" s="7">
        <v>0</v>
      </c>
      <c r="AF6" s="28"/>
      <c r="AG6" s="28"/>
      <c r="AH6" s="7">
        <f>+AB6+AE6</f>
        <v>0</v>
      </c>
      <c r="AI6" s="134"/>
      <c r="AJ6" s="27"/>
      <c r="AK6" s="27"/>
      <c r="AL6" s="7">
        <v>0</v>
      </c>
      <c r="AM6" s="134"/>
      <c r="AN6" s="27"/>
      <c r="AO6" s="27"/>
      <c r="AP6" s="7">
        <v>0</v>
      </c>
      <c r="AQ6" s="4"/>
      <c r="AR6" s="4"/>
      <c r="AS6" s="7">
        <f>+AP6+AL6</f>
        <v>0</v>
      </c>
      <c r="AT6" s="9"/>
      <c r="AU6" s="7"/>
      <c r="AV6" s="65"/>
      <c r="AW6" s="66"/>
      <c r="AX6" s="67"/>
      <c r="AY6" s="62"/>
      <c r="AZ6" s="66"/>
      <c r="BA6" s="66"/>
      <c r="BB6" s="66"/>
      <c r="BC6" s="27"/>
      <c r="BD6" s="62"/>
      <c r="BE6" s="66"/>
      <c r="BF6" s="66"/>
      <c r="BG6" s="67"/>
      <c r="BH6" s="62"/>
      <c r="BI6" s="66"/>
      <c r="BJ6" s="68"/>
      <c r="BK6" s="66"/>
      <c r="BL6" s="66"/>
      <c r="BM6" s="62"/>
      <c r="BN6" s="69"/>
      <c r="BO6" s="62"/>
      <c r="BP6" s="32"/>
    </row>
    <row r="7" spans="2:68" s="1" customFormat="1" x14ac:dyDescent="0.25">
      <c r="B7" s="44" t="s">
        <v>317</v>
      </c>
      <c r="C7" s="44" t="s">
        <v>1096</v>
      </c>
      <c r="D7" s="33" t="s">
        <v>72</v>
      </c>
      <c r="E7" s="33" t="s">
        <v>201</v>
      </c>
      <c r="F7" s="84" t="s">
        <v>1097</v>
      </c>
      <c r="G7" s="44" t="s">
        <v>1098</v>
      </c>
      <c r="H7" s="33" t="s">
        <v>76</v>
      </c>
      <c r="I7" s="70" t="s">
        <v>1099</v>
      </c>
      <c r="J7" s="130" t="s">
        <v>78</v>
      </c>
      <c r="K7" s="367" t="s">
        <v>79</v>
      </c>
      <c r="L7" s="367" t="s">
        <v>79</v>
      </c>
      <c r="M7" s="368" t="s">
        <v>78</v>
      </c>
      <c r="N7" s="368" t="s">
        <v>78</v>
      </c>
      <c r="O7" s="62">
        <v>0</v>
      </c>
      <c r="P7" s="62">
        <v>0</v>
      </c>
      <c r="Q7" s="369">
        <v>0</v>
      </c>
      <c r="R7" s="368">
        <v>0</v>
      </c>
      <c r="S7" s="33" t="s">
        <v>90</v>
      </c>
      <c r="T7" s="33" t="s">
        <v>97</v>
      </c>
      <c r="U7" s="33" t="s">
        <v>141</v>
      </c>
      <c r="V7" s="33" t="s">
        <v>141</v>
      </c>
      <c r="W7" s="33" t="s">
        <v>78</v>
      </c>
      <c r="X7" s="33" t="s">
        <v>78</v>
      </c>
      <c r="Y7" s="4"/>
      <c r="Z7" s="33" t="s">
        <v>99</v>
      </c>
      <c r="AA7" s="32" t="s">
        <v>103</v>
      </c>
      <c r="AB7" s="63">
        <v>0</v>
      </c>
      <c r="AC7" s="28"/>
      <c r="AD7" s="28"/>
      <c r="AE7" s="7">
        <v>0</v>
      </c>
      <c r="AF7" s="28"/>
      <c r="AG7" s="28"/>
      <c r="AH7" s="7">
        <f t="shared" ref="AH7:AH36" si="0">+AB7+AE7</f>
        <v>0</v>
      </c>
      <c r="AI7" s="134"/>
      <c r="AJ7" s="27"/>
      <c r="AK7" s="27"/>
      <c r="AL7" s="7">
        <v>0</v>
      </c>
      <c r="AM7" s="134"/>
      <c r="AN7" s="27"/>
      <c r="AO7" s="27"/>
      <c r="AP7" s="7">
        <v>0</v>
      </c>
      <c r="AQ7" s="4"/>
      <c r="AR7" s="4"/>
      <c r="AS7" s="7">
        <f t="shared" ref="AS7:AS36" si="1">+AP7+AL7</f>
        <v>0</v>
      </c>
      <c r="AT7" s="9"/>
      <c r="AU7" s="7"/>
      <c r="AV7" s="65"/>
      <c r="AW7" s="66"/>
      <c r="AX7" s="67"/>
      <c r="AY7" s="62"/>
      <c r="AZ7" s="66"/>
      <c r="BA7" s="66"/>
      <c r="BB7" s="66"/>
      <c r="BC7" s="27"/>
      <c r="BD7" s="62"/>
      <c r="BE7" s="66"/>
      <c r="BF7" s="66"/>
      <c r="BG7" s="67"/>
      <c r="BH7" s="62"/>
      <c r="BI7" s="66"/>
      <c r="BJ7" s="68"/>
      <c r="BK7" s="66"/>
      <c r="BL7" s="66"/>
      <c r="BM7" s="62"/>
      <c r="BN7" s="69"/>
      <c r="BO7" s="62"/>
      <c r="BP7" s="32"/>
    </row>
    <row r="8" spans="2:68" s="1" customFormat="1" ht="30" x14ac:dyDescent="0.25">
      <c r="B8" s="44" t="s">
        <v>317</v>
      </c>
      <c r="C8" s="44" t="s">
        <v>1100</v>
      </c>
      <c r="D8" s="33" t="s">
        <v>359</v>
      </c>
      <c r="E8" s="33" t="s">
        <v>1091</v>
      </c>
      <c r="F8" s="44" t="s">
        <v>1101</v>
      </c>
      <c r="G8" s="44" t="s">
        <v>1102</v>
      </c>
      <c r="H8" s="33" t="s">
        <v>76</v>
      </c>
      <c r="I8" s="70" t="s">
        <v>1103</v>
      </c>
      <c r="J8" s="130" t="s">
        <v>78</v>
      </c>
      <c r="K8" s="367" t="s">
        <v>79</v>
      </c>
      <c r="L8" s="367" t="s">
        <v>79</v>
      </c>
      <c r="M8" s="368" t="s">
        <v>78</v>
      </c>
      <c r="N8" s="368" t="s">
        <v>78</v>
      </c>
      <c r="O8" s="62">
        <v>0</v>
      </c>
      <c r="P8" s="62"/>
      <c r="Q8" s="369">
        <v>0</v>
      </c>
      <c r="R8" s="368">
        <v>0</v>
      </c>
      <c r="S8" s="33" t="s">
        <v>90</v>
      </c>
      <c r="T8" s="33" t="s">
        <v>91</v>
      </c>
      <c r="U8" s="33" t="s">
        <v>81</v>
      </c>
      <c r="V8" s="33" t="s">
        <v>98</v>
      </c>
      <c r="W8" s="33" t="s">
        <v>78</v>
      </c>
      <c r="X8" s="33" t="s">
        <v>78</v>
      </c>
      <c r="Y8" s="4"/>
      <c r="Z8" s="33" t="s">
        <v>137</v>
      </c>
      <c r="AA8" s="32" t="s">
        <v>1104</v>
      </c>
      <c r="AB8" s="63">
        <v>0</v>
      </c>
      <c r="AC8" s="28"/>
      <c r="AD8" s="28"/>
      <c r="AE8" s="7">
        <v>0</v>
      </c>
      <c r="AF8" s="28"/>
      <c r="AG8" s="28"/>
      <c r="AH8" s="7">
        <f t="shared" si="0"/>
        <v>0</v>
      </c>
      <c r="AI8" s="134"/>
      <c r="AJ8" s="27"/>
      <c r="AK8" s="27"/>
      <c r="AL8" s="7">
        <v>0</v>
      </c>
      <c r="AM8" s="134"/>
      <c r="AN8" s="27"/>
      <c r="AO8" s="27"/>
      <c r="AP8" s="7">
        <v>0</v>
      </c>
      <c r="AQ8" s="4"/>
      <c r="AR8" s="4"/>
      <c r="AS8" s="7">
        <f t="shared" si="1"/>
        <v>0</v>
      </c>
      <c r="AT8" s="9"/>
      <c r="AU8" s="7"/>
      <c r="AV8" s="65"/>
      <c r="AW8" s="66"/>
      <c r="AX8" s="67"/>
      <c r="AY8" s="62"/>
      <c r="AZ8" s="66"/>
      <c r="BA8" s="66"/>
      <c r="BB8" s="66"/>
      <c r="BC8" s="27"/>
      <c r="BD8" s="62"/>
      <c r="BE8" s="66"/>
      <c r="BF8" s="66"/>
      <c r="BG8" s="67"/>
      <c r="BH8" s="62"/>
      <c r="BI8" s="66"/>
      <c r="BJ8" s="68"/>
      <c r="BK8" s="66"/>
      <c r="BL8" s="66"/>
      <c r="BM8" s="62"/>
      <c r="BN8" s="69"/>
      <c r="BO8" s="62"/>
      <c r="BP8" s="32"/>
    </row>
    <row r="9" spans="2:68" s="1" customFormat="1" x14ac:dyDescent="0.25">
      <c r="B9" s="44" t="s">
        <v>317</v>
      </c>
      <c r="C9" s="44" t="s">
        <v>1096</v>
      </c>
      <c r="D9" s="33" t="s">
        <v>72</v>
      </c>
      <c r="E9" s="33" t="s">
        <v>201</v>
      </c>
      <c r="F9" s="84" t="s">
        <v>672</v>
      </c>
      <c r="G9" s="44" t="s">
        <v>1105</v>
      </c>
      <c r="H9" s="33" t="s">
        <v>76</v>
      </c>
      <c r="I9" s="70" t="s">
        <v>1106</v>
      </c>
      <c r="J9" s="130" t="s">
        <v>78</v>
      </c>
      <c r="K9" s="367" t="s">
        <v>79</v>
      </c>
      <c r="L9" s="367" t="s">
        <v>79</v>
      </c>
      <c r="M9" s="368" t="s">
        <v>78</v>
      </c>
      <c r="N9" s="368" t="s">
        <v>78</v>
      </c>
      <c r="O9" s="62">
        <v>0</v>
      </c>
      <c r="P9" s="62">
        <v>0</v>
      </c>
      <c r="Q9" s="369">
        <v>0</v>
      </c>
      <c r="R9" s="368">
        <v>0</v>
      </c>
      <c r="S9" s="33" t="s">
        <v>90</v>
      </c>
      <c r="T9" s="33" t="s">
        <v>97</v>
      </c>
      <c r="U9" s="33" t="s">
        <v>141</v>
      </c>
      <c r="V9" s="33" t="s">
        <v>141</v>
      </c>
      <c r="W9" s="33" t="s">
        <v>78</v>
      </c>
      <c r="X9" s="33" t="s">
        <v>78</v>
      </c>
      <c r="Y9" s="4"/>
      <c r="Z9" s="33" t="s">
        <v>99</v>
      </c>
      <c r="AA9" s="32" t="s">
        <v>103</v>
      </c>
      <c r="AB9" s="63">
        <v>0</v>
      </c>
      <c r="AC9" s="28"/>
      <c r="AD9" s="28"/>
      <c r="AE9" s="7">
        <v>0</v>
      </c>
      <c r="AF9" s="28"/>
      <c r="AG9" s="28"/>
      <c r="AH9" s="7">
        <f t="shared" si="0"/>
        <v>0</v>
      </c>
      <c r="AI9" s="134"/>
      <c r="AJ9" s="27"/>
      <c r="AK9" s="27"/>
      <c r="AL9" s="7">
        <v>0</v>
      </c>
      <c r="AM9" s="134"/>
      <c r="AN9" s="27"/>
      <c r="AO9" s="27"/>
      <c r="AP9" s="7">
        <v>0</v>
      </c>
      <c r="AQ9" s="4"/>
      <c r="AR9" s="4"/>
      <c r="AS9" s="7">
        <f t="shared" si="1"/>
        <v>0</v>
      </c>
      <c r="AT9" s="9"/>
      <c r="AU9" s="7"/>
      <c r="AV9" s="65"/>
      <c r="AW9" s="66"/>
      <c r="AX9" s="67"/>
      <c r="AY9" s="62"/>
      <c r="AZ9" s="66"/>
      <c r="BA9" s="66"/>
      <c r="BB9" s="66"/>
      <c r="BC9" s="27"/>
      <c r="BD9" s="62"/>
      <c r="BE9" s="66"/>
      <c r="BF9" s="66"/>
      <c r="BG9" s="67"/>
      <c r="BH9" s="62"/>
      <c r="BI9" s="66"/>
      <c r="BJ9" s="68"/>
      <c r="BK9" s="66"/>
      <c r="BL9" s="66"/>
      <c r="BM9" s="62"/>
      <c r="BN9" s="69"/>
      <c r="BO9" s="62"/>
      <c r="BP9" s="32"/>
    </row>
    <row r="10" spans="2:68" s="1" customFormat="1" x14ac:dyDescent="0.25">
      <c r="B10" s="44" t="s">
        <v>317</v>
      </c>
      <c r="C10" s="44" t="s">
        <v>1096</v>
      </c>
      <c r="D10" s="33" t="s">
        <v>72</v>
      </c>
      <c r="E10" s="33" t="s">
        <v>201</v>
      </c>
      <c r="F10" s="84" t="s">
        <v>1107</v>
      </c>
      <c r="G10" s="44" t="s">
        <v>1108</v>
      </c>
      <c r="H10" s="33" t="s">
        <v>76</v>
      </c>
      <c r="I10" s="70" t="s">
        <v>1109</v>
      </c>
      <c r="J10" s="130" t="s">
        <v>78</v>
      </c>
      <c r="K10" s="367" t="s">
        <v>79</v>
      </c>
      <c r="L10" s="367" t="s">
        <v>79</v>
      </c>
      <c r="M10" s="368" t="s">
        <v>78</v>
      </c>
      <c r="N10" s="368" t="s">
        <v>78</v>
      </c>
      <c r="O10" s="62">
        <v>0</v>
      </c>
      <c r="P10" s="62">
        <v>0</v>
      </c>
      <c r="Q10" s="369">
        <v>0</v>
      </c>
      <c r="R10" s="368">
        <v>0</v>
      </c>
      <c r="S10" s="33" t="s">
        <v>90</v>
      </c>
      <c r="T10" s="33" t="s">
        <v>97</v>
      </c>
      <c r="U10" s="33" t="s">
        <v>141</v>
      </c>
      <c r="V10" s="33" t="s">
        <v>141</v>
      </c>
      <c r="W10" s="33" t="s">
        <v>78</v>
      </c>
      <c r="X10" s="33" t="s">
        <v>78</v>
      </c>
      <c r="Y10" s="4"/>
      <c r="Z10" s="33" t="s">
        <v>99</v>
      </c>
      <c r="AA10" s="32" t="s">
        <v>103</v>
      </c>
      <c r="AB10" s="63">
        <v>0</v>
      </c>
      <c r="AC10" s="28"/>
      <c r="AD10" s="28"/>
      <c r="AE10" s="7">
        <v>0</v>
      </c>
      <c r="AF10" s="28"/>
      <c r="AG10" s="28"/>
      <c r="AH10" s="7">
        <f t="shared" si="0"/>
        <v>0</v>
      </c>
      <c r="AI10" s="134"/>
      <c r="AJ10" s="27"/>
      <c r="AK10" s="27"/>
      <c r="AL10" s="7">
        <v>0</v>
      </c>
      <c r="AM10" s="134"/>
      <c r="AN10" s="27"/>
      <c r="AO10" s="27"/>
      <c r="AP10" s="7">
        <v>0</v>
      </c>
      <c r="AQ10" s="4"/>
      <c r="AR10" s="4"/>
      <c r="AS10" s="7">
        <f t="shared" si="1"/>
        <v>0</v>
      </c>
      <c r="AT10" s="9"/>
      <c r="AU10" s="7"/>
      <c r="AV10" s="65"/>
      <c r="AW10" s="66"/>
      <c r="AX10" s="67"/>
      <c r="AY10" s="62"/>
      <c r="AZ10" s="66"/>
      <c r="BA10" s="66"/>
      <c r="BB10" s="66"/>
      <c r="BC10" s="27"/>
      <c r="BD10" s="62"/>
      <c r="BE10" s="66"/>
      <c r="BF10" s="66"/>
      <c r="BG10" s="67"/>
      <c r="BH10" s="62"/>
      <c r="BI10" s="66"/>
      <c r="BJ10" s="68"/>
      <c r="BK10" s="66"/>
      <c r="BL10" s="66"/>
      <c r="BM10" s="62"/>
      <c r="BN10" s="69"/>
      <c r="BO10" s="62"/>
      <c r="BP10" s="32"/>
    </row>
    <row r="11" spans="2:68" s="1" customFormat="1" x14ac:dyDescent="0.25">
      <c r="B11" s="44" t="s">
        <v>317</v>
      </c>
      <c r="C11" s="44" t="s">
        <v>1096</v>
      </c>
      <c r="D11" s="33" t="s">
        <v>72</v>
      </c>
      <c r="E11" s="33" t="s">
        <v>201</v>
      </c>
      <c r="F11" s="84" t="s">
        <v>1110</v>
      </c>
      <c r="G11" s="44" t="s">
        <v>1111</v>
      </c>
      <c r="H11" s="33" t="s">
        <v>76</v>
      </c>
      <c r="I11" s="70" t="s">
        <v>1112</v>
      </c>
      <c r="J11" s="130" t="s">
        <v>78</v>
      </c>
      <c r="K11" s="367" t="s">
        <v>79</v>
      </c>
      <c r="L11" s="367" t="s">
        <v>79</v>
      </c>
      <c r="M11" s="368" t="s">
        <v>78</v>
      </c>
      <c r="N11" s="368" t="s">
        <v>78</v>
      </c>
      <c r="O11" s="62">
        <v>0</v>
      </c>
      <c r="P11" s="62">
        <v>0</v>
      </c>
      <c r="Q11" s="369">
        <v>0</v>
      </c>
      <c r="R11" s="368">
        <v>0</v>
      </c>
      <c r="S11" s="33" t="s">
        <v>90</v>
      </c>
      <c r="T11" s="33" t="s">
        <v>91</v>
      </c>
      <c r="U11" s="33" t="s">
        <v>98</v>
      </c>
      <c r="V11" s="33" t="s">
        <v>141</v>
      </c>
      <c r="W11" s="33" t="s">
        <v>78</v>
      </c>
      <c r="X11" s="33" t="s">
        <v>78</v>
      </c>
      <c r="Y11" s="4"/>
      <c r="Z11" s="33" t="s">
        <v>124</v>
      </c>
      <c r="AA11" s="32" t="s">
        <v>1113</v>
      </c>
      <c r="AB11" s="63">
        <v>0</v>
      </c>
      <c r="AC11" s="28"/>
      <c r="AD11" s="28"/>
      <c r="AE11" s="7">
        <v>0</v>
      </c>
      <c r="AF11" s="28"/>
      <c r="AG11" s="28"/>
      <c r="AH11" s="7">
        <f t="shared" si="0"/>
        <v>0</v>
      </c>
      <c r="AI11" s="134"/>
      <c r="AJ11" s="27"/>
      <c r="AK11" s="27"/>
      <c r="AL11" s="7">
        <v>0</v>
      </c>
      <c r="AM11" s="134"/>
      <c r="AN11" s="27"/>
      <c r="AO11" s="27"/>
      <c r="AP11" s="7">
        <v>0</v>
      </c>
      <c r="AQ11" s="4"/>
      <c r="AR11" s="4"/>
      <c r="AS11" s="7">
        <f t="shared" si="1"/>
        <v>0</v>
      </c>
      <c r="AT11" s="9"/>
      <c r="AU11" s="7"/>
      <c r="AV11" s="65"/>
      <c r="AW11" s="66"/>
      <c r="AX11" s="67"/>
      <c r="AY11" s="62"/>
      <c r="AZ11" s="66"/>
      <c r="BA11" s="66"/>
      <c r="BB11" s="66"/>
      <c r="BC11" s="27"/>
      <c r="BD11" s="62"/>
      <c r="BE11" s="66"/>
      <c r="BF11" s="66"/>
      <c r="BG11" s="67"/>
      <c r="BH11" s="62"/>
      <c r="BI11" s="66"/>
      <c r="BJ11" s="68"/>
      <c r="BK11" s="66"/>
      <c r="BL11" s="66"/>
      <c r="BM11" s="62"/>
      <c r="BN11" s="69"/>
      <c r="BO11" s="62"/>
      <c r="BP11" s="32"/>
    </row>
    <row r="12" spans="2:68" s="1" customFormat="1" x14ac:dyDescent="0.25">
      <c r="B12" s="44" t="s">
        <v>317</v>
      </c>
      <c r="C12" s="44" t="s">
        <v>1096</v>
      </c>
      <c r="D12" s="33" t="s">
        <v>72</v>
      </c>
      <c r="E12" s="33" t="s">
        <v>201</v>
      </c>
      <c r="F12" s="84" t="s">
        <v>1114</v>
      </c>
      <c r="G12" s="44" t="s">
        <v>1115</v>
      </c>
      <c r="H12" s="33" t="s">
        <v>76</v>
      </c>
      <c r="I12" s="70" t="s">
        <v>1116</v>
      </c>
      <c r="J12" s="130" t="s">
        <v>78</v>
      </c>
      <c r="K12" s="367" t="s">
        <v>79</v>
      </c>
      <c r="L12" s="367" t="s">
        <v>79</v>
      </c>
      <c r="M12" s="368" t="s">
        <v>78</v>
      </c>
      <c r="N12" s="368" t="s">
        <v>78</v>
      </c>
      <c r="O12" s="62">
        <v>0</v>
      </c>
      <c r="P12" s="62">
        <v>0</v>
      </c>
      <c r="Q12" s="369">
        <v>0</v>
      </c>
      <c r="R12" s="368">
        <v>0</v>
      </c>
      <c r="S12" s="33" t="s">
        <v>90</v>
      </c>
      <c r="T12" s="33" t="s">
        <v>97</v>
      </c>
      <c r="U12" s="33" t="s">
        <v>141</v>
      </c>
      <c r="V12" s="33" t="s">
        <v>141</v>
      </c>
      <c r="W12" s="33" t="s">
        <v>78</v>
      </c>
      <c r="X12" s="33" t="s">
        <v>78</v>
      </c>
      <c r="Y12" s="4"/>
      <c r="Z12" s="33" t="s">
        <v>99</v>
      </c>
      <c r="AA12" s="32" t="s">
        <v>103</v>
      </c>
      <c r="AB12" s="63">
        <v>0</v>
      </c>
      <c r="AC12" s="28"/>
      <c r="AD12" s="28"/>
      <c r="AE12" s="7">
        <v>0</v>
      </c>
      <c r="AF12" s="28"/>
      <c r="AG12" s="28"/>
      <c r="AH12" s="7">
        <f t="shared" si="0"/>
        <v>0</v>
      </c>
      <c r="AI12" s="134"/>
      <c r="AJ12" s="27"/>
      <c r="AK12" s="27"/>
      <c r="AL12" s="7">
        <v>0</v>
      </c>
      <c r="AM12" s="134"/>
      <c r="AN12" s="27"/>
      <c r="AO12" s="27"/>
      <c r="AP12" s="7">
        <v>0</v>
      </c>
      <c r="AQ12" s="4"/>
      <c r="AR12" s="4"/>
      <c r="AS12" s="7">
        <f t="shared" si="1"/>
        <v>0</v>
      </c>
      <c r="AT12" s="9"/>
      <c r="AU12" s="7"/>
      <c r="AV12" s="65"/>
      <c r="AW12" s="66"/>
      <c r="AX12" s="67"/>
      <c r="AY12" s="62"/>
      <c r="AZ12" s="66"/>
      <c r="BA12" s="66"/>
      <c r="BB12" s="66"/>
      <c r="BC12" s="27"/>
      <c r="BD12" s="62"/>
      <c r="BE12" s="66"/>
      <c r="BF12" s="66"/>
      <c r="BG12" s="67"/>
      <c r="BH12" s="62"/>
      <c r="BI12" s="66"/>
      <c r="BJ12" s="68"/>
      <c r="BK12" s="66"/>
      <c r="BL12" s="66"/>
      <c r="BM12" s="62"/>
      <c r="BN12" s="69"/>
      <c r="BO12" s="62"/>
      <c r="BP12" s="32"/>
    </row>
    <row r="13" spans="2:68" s="1" customFormat="1" x14ac:dyDescent="0.25">
      <c r="B13" s="44" t="s">
        <v>317</v>
      </c>
      <c r="C13" s="44" t="s">
        <v>1096</v>
      </c>
      <c r="D13" s="33" t="s">
        <v>72</v>
      </c>
      <c r="E13" s="33" t="s">
        <v>201</v>
      </c>
      <c r="F13" s="84" t="s">
        <v>1117</v>
      </c>
      <c r="G13" s="44" t="s">
        <v>1118</v>
      </c>
      <c r="H13" s="33" t="s">
        <v>76</v>
      </c>
      <c r="I13" s="70" t="s">
        <v>1119</v>
      </c>
      <c r="J13" s="130" t="s">
        <v>78</v>
      </c>
      <c r="K13" s="367" t="s">
        <v>79</v>
      </c>
      <c r="L13" s="367" t="s">
        <v>79</v>
      </c>
      <c r="M13" s="368" t="s">
        <v>78</v>
      </c>
      <c r="N13" s="368" t="s">
        <v>78</v>
      </c>
      <c r="O13" s="62">
        <v>0</v>
      </c>
      <c r="P13" s="62">
        <v>0</v>
      </c>
      <c r="Q13" s="369">
        <v>0</v>
      </c>
      <c r="R13" s="368">
        <v>0</v>
      </c>
      <c r="S13" s="33" t="s">
        <v>90</v>
      </c>
      <c r="T13" s="33" t="s">
        <v>97</v>
      </c>
      <c r="U13" s="33" t="s">
        <v>141</v>
      </c>
      <c r="V13" s="33" t="s">
        <v>141</v>
      </c>
      <c r="W13" s="33" t="s">
        <v>78</v>
      </c>
      <c r="X13" s="33" t="s">
        <v>78</v>
      </c>
      <c r="Y13" s="4"/>
      <c r="Z13" s="33" t="s">
        <v>99</v>
      </c>
      <c r="AA13" s="32" t="s">
        <v>103</v>
      </c>
      <c r="AB13" s="63">
        <v>0</v>
      </c>
      <c r="AC13" s="28"/>
      <c r="AD13" s="28"/>
      <c r="AE13" s="7">
        <v>0</v>
      </c>
      <c r="AF13" s="28"/>
      <c r="AG13" s="28"/>
      <c r="AH13" s="7">
        <f t="shared" si="0"/>
        <v>0</v>
      </c>
      <c r="AI13" s="134"/>
      <c r="AJ13" s="27"/>
      <c r="AK13" s="27"/>
      <c r="AL13" s="7">
        <v>0</v>
      </c>
      <c r="AM13" s="134"/>
      <c r="AN13" s="27"/>
      <c r="AO13" s="27"/>
      <c r="AP13" s="7">
        <v>0</v>
      </c>
      <c r="AQ13" s="4"/>
      <c r="AR13" s="4"/>
      <c r="AS13" s="7">
        <f t="shared" si="1"/>
        <v>0</v>
      </c>
      <c r="AT13" s="9"/>
      <c r="AU13" s="7"/>
      <c r="AV13" s="65"/>
      <c r="AW13" s="66"/>
      <c r="AX13" s="67"/>
      <c r="AY13" s="62"/>
      <c r="AZ13" s="66"/>
      <c r="BA13" s="66"/>
      <c r="BB13" s="66"/>
      <c r="BC13" s="27"/>
      <c r="BD13" s="62"/>
      <c r="BE13" s="66"/>
      <c r="BF13" s="66"/>
      <c r="BG13" s="67"/>
      <c r="BH13" s="62"/>
      <c r="BI13" s="66"/>
      <c r="BJ13" s="68"/>
      <c r="BK13" s="66"/>
      <c r="BL13" s="66"/>
      <c r="BM13" s="62"/>
      <c r="BN13" s="69"/>
      <c r="BO13" s="62"/>
      <c r="BP13" s="32"/>
    </row>
    <row r="14" spans="2:68" s="1" customFormat="1" ht="30" x14ac:dyDescent="0.25">
      <c r="B14" s="44" t="s">
        <v>317</v>
      </c>
      <c r="C14" s="44" t="s">
        <v>1096</v>
      </c>
      <c r="D14" s="33" t="s">
        <v>72</v>
      </c>
      <c r="E14" s="33" t="s">
        <v>201</v>
      </c>
      <c r="F14" s="84" t="s">
        <v>1120</v>
      </c>
      <c r="G14" s="44" t="s">
        <v>1121</v>
      </c>
      <c r="H14" s="33" t="s">
        <v>76</v>
      </c>
      <c r="I14" s="70" t="s">
        <v>1122</v>
      </c>
      <c r="J14" s="130" t="s">
        <v>78</v>
      </c>
      <c r="K14" s="367" t="s">
        <v>79</v>
      </c>
      <c r="L14" s="367" t="s">
        <v>79</v>
      </c>
      <c r="M14" s="368" t="s">
        <v>78</v>
      </c>
      <c r="N14" s="368" t="s">
        <v>78</v>
      </c>
      <c r="O14" s="62">
        <v>0</v>
      </c>
      <c r="P14" s="62">
        <v>0</v>
      </c>
      <c r="Q14" s="369">
        <v>0</v>
      </c>
      <c r="R14" s="368">
        <v>0</v>
      </c>
      <c r="S14" s="33" t="s">
        <v>90</v>
      </c>
      <c r="T14" s="33" t="s">
        <v>80</v>
      </c>
      <c r="U14" s="33" t="s">
        <v>81</v>
      </c>
      <c r="V14" s="33" t="s">
        <v>98</v>
      </c>
      <c r="W14" s="33" t="s">
        <v>78</v>
      </c>
      <c r="X14" s="33" t="s">
        <v>78</v>
      </c>
      <c r="Y14" s="4"/>
      <c r="Z14" s="33" t="s">
        <v>137</v>
      </c>
      <c r="AA14" s="32" t="s">
        <v>1123</v>
      </c>
      <c r="AB14" s="63">
        <v>0</v>
      </c>
      <c r="AC14" s="28"/>
      <c r="AD14" s="28"/>
      <c r="AE14" s="7">
        <v>0</v>
      </c>
      <c r="AF14" s="28"/>
      <c r="AG14" s="28"/>
      <c r="AH14" s="7">
        <f t="shared" si="0"/>
        <v>0</v>
      </c>
      <c r="AI14" s="134"/>
      <c r="AJ14" s="27"/>
      <c r="AK14" s="27"/>
      <c r="AL14" s="7">
        <v>0</v>
      </c>
      <c r="AM14" s="134"/>
      <c r="AN14" s="27"/>
      <c r="AO14" s="27"/>
      <c r="AP14" s="7">
        <v>0</v>
      </c>
      <c r="AQ14" s="4"/>
      <c r="AR14" s="4"/>
      <c r="AS14" s="7">
        <f t="shared" si="1"/>
        <v>0</v>
      </c>
      <c r="AT14" s="9"/>
      <c r="AU14" s="7"/>
      <c r="AV14" s="65"/>
      <c r="AW14" s="66"/>
      <c r="AX14" s="67"/>
      <c r="AY14" s="62"/>
      <c r="AZ14" s="66"/>
      <c r="BA14" s="66"/>
      <c r="BB14" s="66"/>
      <c r="BC14" s="27"/>
      <c r="BD14" s="62"/>
      <c r="BE14" s="66"/>
      <c r="BF14" s="66"/>
      <c r="BG14" s="67"/>
      <c r="BH14" s="62"/>
      <c r="BI14" s="66"/>
      <c r="BJ14" s="68"/>
      <c r="BK14" s="66"/>
      <c r="BL14" s="66"/>
      <c r="BM14" s="62"/>
      <c r="BN14" s="69"/>
      <c r="BO14" s="62"/>
      <c r="BP14" s="32"/>
    </row>
    <row r="15" spans="2:68" s="1" customFormat="1" ht="30" x14ac:dyDescent="0.25">
      <c r="B15" s="44" t="s">
        <v>317</v>
      </c>
      <c r="C15" s="44" t="s">
        <v>1090</v>
      </c>
      <c r="D15" s="33" t="s">
        <v>72</v>
      </c>
      <c r="E15" s="33" t="s">
        <v>201</v>
      </c>
      <c r="F15" s="84" t="s">
        <v>1124</v>
      </c>
      <c r="G15" s="44" t="s">
        <v>1125</v>
      </c>
      <c r="H15" s="33" t="s">
        <v>76</v>
      </c>
      <c r="I15" s="70" t="s">
        <v>1126</v>
      </c>
      <c r="J15" s="130" t="s">
        <v>78</v>
      </c>
      <c r="K15" s="367" t="s">
        <v>79</v>
      </c>
      <c r="L15" s="367" t="s">
        <v>79</v>
      </c>
      <c r="M15" s="368" t="s">
        <v>78</v>
      </c>
      <c r="N15" s="368" t="s">
        <v>78</v>
      </c>
      <c r="O15" s="62">
        <v>0</v>
      </c>
      <c r="P15" s="62">
        <v>0</v>
      </c>
      <c r="Q15" s="369">
        <v>0</v>
      </c>
      <c r="R15" s="368">
        <v>0</v>
      </c>
      <c r="S15" s="33" t="s">
        <v>90</v>
      </c>
      <c r="T15" s="33" t="s">
        <v>80</v>
      </c>
      <c r="U15" s="33" t="s">
        <v>81</v>
      </c>
      <c r="V15" s="33" t="s">
        <v>98</v>
      </c>
      <c r="W15" s="33" t="s">
        <v>78</v>
      </c>
      <c r="X15" s="33" t="s">
        <v>78</v>
      </c>
      <c r="Y15" s="4"/>
      <c r="Z15" s="33" t="s">
        <v>137</v>
      </c>
      <c r="AA15" s="32" t="s">
        <v>1127</v>
      </c>
      <c r="AB15" s="63">
        <v>0</v>
      </c>
      <c r="AC15" s="28"/>
      <c r="AD15" s="28"/>
      <c r="AE15" s="7">
        <v>0</v>
      </c>
      <c r="AF15" s="28"/>
      <c r="AG15" s="28"/>
      <c r="AH15" s="7">
        <f t="shared" si="0"/>
        <v>0</v>
      </c>
      <c r="AI15" s="134"/>
      <c r="AJ15" s="27"/>
      <c r="AK15" s="27"/>
      <c r="AL15" s="7">
        <v>0</v>
      </c>
      <c r="AM15" s="134"/>
      <c r="AN15" s="27"/>
      <c r="AO15" s="27"/>
      <c r="AP15" s="7">
        <v>0</v>
      </c>
      <c r="AQ15" s="4"/>
      <c r="AR15" s="4"/>
      <c r="AS15" s="7">
        <f t="shared" si="1"/>
        <v>0</v>
      </c>
      <c r="AT15" s="9"/>
      <c r="AU15" s="7"/>
      <c r="AV15" s="65"/>
      <c r="AW15" s="66"/>
      <c r="AX15" s="67"/>
      <c r="AY15" s="62"/>
      <c r="AZ15" s="66"/>
      <c r="BA15" s="66"/>
      <c r="BB15" s="66"/>
      <c r="BC15" s="27"/>
      <c r="BD15" s="62"/>
      <c r="BE15" s="66"/>
      <c r="BF15" s="66"/>
      <c r="BG15" s="67"/>
      <c r="BH15" s="62"/>
      <c r="BI15" s="66"/>
      <c r="BJ15" s="68"/>
      <c r="BK15" s="66"/>
      <c r="BL15" s="66"/>
      <c r="BM15" s="62"/>
      <c r="BN15" s="69"/>
      <c r="BO15" s="62"/>
      <c r="BP15" s="32"/>
    </row>
    <row r="16" spans="2:68" s="1" customFormat="1" x14ac:dyDescent="0.25">
      <c r="B16" s="44" t="s">
        <v>317</v>
      </c>
      <c r="C16" s="44" t="s">
        <v>1096</v>
      </c>
      <c r="D16" s="33" t="s">
        <v>359</v>
      </c>
      <c r="E16" s="33"/>
      <c r="F16" s="44" t="s">
        <v>1128</v>
      </c>
      <c r="G16" s="44" t="s">
        <v>1129</v>
      </c>
      <c r="H16" s="33" t="s">
        <v>76</v>
      </c>
      <c r="I16" s="70" t="s">
        <v>1130</v>
      </c>
      <c r="J16" s="130" t="s">
        <v>78</v>
      </c>
      <c r="K16" s="367" t="s">
        <v>79</v>
      </c>
      <c r="L16" s="367" t="s">
        <v>79</v>
      </c>
      <c r="M16" s="368" t="s">
        <v>78</v>
      </c>
      <c r="N16" s="368" t="s">
        <v>78</v>
      </c>
      <c r="O16" s="62">
        <v>0</v>
      </c>
      <c r="P16" s="62">
        <v>0</v>
      </c>
      <c r="Q16" s="369">
        <v>0</v>
      </c>
      <c r="R16" s="368">
        <v>0</v>
      </c>
      <c r="S16" s="33" t="s">
        <v>90</v>
      </c>
      <c r="T16" s="33" t="s">
        <v>97</v>
      </c>
      <c r="U16" s="33" t="s">
        <v>141</v>
      </c>
      <c r="V16" s="33" t="s">
        <v>141</v>
      </c>
      <c r="W16" s="33" t="s">
        <v>78</v>
      </c>
      <c r="X16" s="33" t="s">
        <v>78</v>
      </c>
      <c r="Y16" s="4"/>
      <c r="Z16" s="33" t="s">
        <v>99</v>
      </c>
      <c r="AA16" s="32" t="s">
        <v>103</v>
      </c>
      <c r="AB16" s="63">
        <v>0</v>
      </c>
      <c r="AC16" s="28"/>
      <c r="AD16" s="28"/>
      <c r="AE16" s="7">
        <v>0</v>
      </c>
      <c r="AF16" s="28"/>
      <c r="AG16" s="28"/>
      <c r="AH16" s="7">
        <f t="shared" si="0"/>
        <v>0</v>
      </c>
      <c r="AI16" s="134"/>
      <c r="AJ16" s="27"/>
      <c r="AK16" s="27"/>
      <c r="AL16" s="7">
        <v>0</v>
      </c>
      <c r="AM16" s="134"/>
      <c r="AN16" s="27"/>
      <c r="AO16" s="27"/>
      <c r="AP16" s="7">
        <v>0</v>
      </c>
      <c r="AQ16" s="4"/>
      <c r="AR16" s="4"/>
      <c r="AS16" s="7">
        <f t="shared" si="1"/>
        <v>0</v>
      </c>
      <c r="AT16" s="9"/>
      <c r="AU16" s="7"/>
      <c r="AV16" s="65"/>
      <c r="AW16" s="66"/>
      <c r="AX16" s="67"/>
      <c r="AY16" s="62"/>
      <c r="AZ16" s="66"/>
      <c r="BA16" s="66"/>
      <c r="BB16" s="66"/>
      <c r="BC16" s="27"/>
      <c r="BD16" s="62"/>
      <c r="BE16" s="66"/>
      <c r="BF16" s="66"/>
      <c r="BG16" s="67"/>
      <c r="BH16" s="62"/>
      <c r="BI16" s="66"/>
      <c r="BJ16" s="68"/>
      <c r="BK16" s="66"/>
      <c r="BL16" s="66"/>
      <c r="BM16" s="62"/>
      <c r="BN16" s="69"/>
      <c r="BO16" s="62"/>
      <c r="BP16" s="32"/>
    </row>
    <row r="17" spans="2:68" s="1" customFormat="1" ht="30" x14ac:dyDescent="0.25">
      <c r="B17" s="44" t="s">
        <v>317</v>
      </c>
      <c r="C17" s="44" t="s">
        <v>1100</v>
      </c>
      <c r="D17" s="33" t="s">
        <v>359</v>
      </c>
      <c r="E17" s="33"/>
      <c r="F17" s="44" t="s">
        <v>1131</v>
      </c>
      <c r="G17" s="44" t="s">
        <v>1132</v>
      </c>
      <c r="H17" s="33" t="s">
        <v>76</v>
      </c>
      <c r="I17" s="70" t="s">
        <v>1133</v>
      </c>
      <c r="J17" s="130" t="s">
        <v>78</v>
      </c>
      <c r="K17" s="367" t="s">
        <v>79</v>
      </c>
      <c r="L17" s="367" t="s">
        <v>79</v>
      </c>
      <c r="M17" s="368" t="s">
        <v>78</v>
      </c>
      <c r="N17" s="368" t="s">
        <v>78</v>
      </c>
      <c r="O17" s="62">
        <v>0</v>
      </c>
      <c r="P17" s="62">
        <v>0</v>
      </c>
      <c r="Q17" s="369">
        <v>0</v>
      </c>
      <c r="R17" s="368">
        <v>0</v>
      </c>
      <c r="S17" s="33" t="s">
        <v>90</v>
      </c>
      <c r="T17" s="33" t="s">
        <v>91</v>
      </c>
      <c r="U17" s="33" t="s">
        <v>81</v>
      </c>
      <c r="V17" s="33" t="s">
        <v>98</v>
      </c>
      <c r="W17" s="33" t="s">
        <v>78</v>
      </c>
      <c r="X17" s="33" t="s">
        <v>78</v>
      </c>
      <c r="Y17" s="4"/>
      <c r="Z17" s="33" t="s">
        <v>137</v>
      </c>
      <c r="AA17" s="32" t="s">
        <v>1104</v>
      </c>
      <c r="AB17" s="63">
        <v>0</v>
      </c>
      <c r="AC17" s="28"/>
      <c r="AD17" s="28"/>
      <c r="AE17" s="7">
        <v>0</v>
      </c>
      <c r="AF17" s="28"/>
      <c r="AG17" s="28"/>
      <c r="AH17" s="7">
        <f t="shared" si="0"/>
        <v>0</v>
      </c>
      <c r="AI17" s="134"/>
      <c r="AJ17" s="27"/>
      <c r="AK17" s="27"/>
      <c r="AL17" s="7">
        <v>0</v>
      </c>
      <c r="AM17" s="134"/>
      <c r="AN17" s="27"/>
      <c r="AO17" s="27"/>
      <c r="AP17" s="7">
        <v>0</v>
      </c>
      <c r="AQ17" s="4"/>
      <c r="AR17" s="4"/>
      <c r="AS17" s="7">
        <f t="shared" si="1"/>
        <v>0</v>
      </c>
      <c r="AT17" s="9"/>
      <c r="AU17" s="7"/>
      <c r="AV17" s="65"/>
      <c r="AW17" s="66"/>
      <c r="AX17" s="67"/>
      <c r="AY17" s="62"/>
      <c r="AZ17" s="66"/>
      <c r="BA17" s="66"/>
      <c r="BB17" s="66"/>
      <c r="BC17" s="27"/>
      <c r="BD17" s="62"/>
      <c r="BE17" s="66"/>
      <c r="BF17" s="66"/>
      <c r="BG17" s="67"/>
      <c r="BH17" s="62"/>
      <c r="BI17" s="66"/>
      <c r="BJ17" s="68"/>
      <c r="BK17" s="66"/>
      <c r="BL17" s="66"/>
      <c r="BM17" s="62"/>
      <c r="BN17" s="69"/>
      <c r="BO17" s="62"/>
      <c r="BP17" s="32"/>
    </row>
    <row r="18" spans="2:68" s="1" customFormat="1" ht="30" x14ac:dyDescent="0.25">
      <c r="B18" s="44" t="s">
        <v>317</v>
      </c>
      <c r="C18" s="44" t="s">
        <v>1096</v>
      </c>
      <c r="D18" s="33" t="s">
        <v>359</v>
      </c>
      <c r="E18" s="33"/>
      <c r="F18" s="44" t="s">
        <v>1134</v>
      </c>
      <c r="G18" s="44" t="s">
        <v>1135</v>
      </c>
      <c r="H18" s="33" t="s">
        <v>76</v>
      </c>
      <c r="I18" s="70" t="s">
        <v>1136</v>
      </c>
      <c r="J18" s="130" t="s">
        <v>78</v>
      </c>
      <c r="K18" s="367" t="s">
        <v>79</v>
      </c>
      <c r="L18" s="367" t="s">
        <v>79</v>
      </c>
      <c r="M18" s="368" t="s">
        <v>78</v>
      </c>
      <c r="N18" s="368" t="s">
        <v>78</v>
      </c>
      <c r="O18" s="62">
        <v>0</v>
      </c>
      <c r="P18" s="62">
        <v>0</v>
      </c>
      <c r="Q18" s="369">
        <v>0</v>
      </c>
      <c r="R18" s="368">
        <v>0</v>
      </c>
      <c r="S18" s="33" t="s">
        <v>90</v>
      </c>
      <c r="T18" s="33" t="s">
        <v>91</v>
      </c>
      <c r="U18" s="33" t="s">
        <v>81</v>
      </c>
      <c r="V18" s="33" t="s">
        <v>141</v>
      </c>
      <c r="W18" s="33" t="s">
        <v>78</v>
      </c>
      <c r="X18" s="33" t="s">
        <v>78</v>
      </c>
      <c r="Y18" s="4"/>
      <c r="Z18" s="33" t="s">
        <v>137</v>
      </c>
      <c r="AA18" s="32" t="s">
        <v>1137</v>
      </c>
      <c r="AB18" s="63">
        <v>0</v>
      </c>
      <c r="AC18" s="28"/>
      <c r="AD18" s="28"/>
      <c r="AE18" s="7">
        <v>0</v>
      </c>
      <c r="AF18" s="28"/>
      <c r="AG18" s="28"/>
      <c r="AH18" s="7">
        <f t="shared" si="0"/>
        <v>0</v>
      </c>
      <c r="AI18" s="134"/>
      <c r="AJ18" s="27"/>
      <c r="AK18" s="27"/>
      <c r="AL18" s="7">
        <v>0</v>
      </c>
      <c r="AM18" s="134"/>
      <c r="AN18" s="27"/>
      <c r="AO18" s="27"/>
      <c r="AP18" s="7">
        <v>0</v>
      </c>
      <c r="AQ18" s="4"/>
      <c r="AR18" s="4"/>
      <c r="AS18" s="7">
        <f t="shared" si="1"/>
        <v>0</v>
      </c>
      <c r="AT18" s="9"/>
      <c r="AU18" s="7"/>
      <c r="AV18" s="65"/>
      <c r="AW18" s="66"/>
      <c r="AX18" s="67"/>
      <c r="AY18" s="62"/>
      <c r="AZ18" s="66"/>
      <c r="BA18" s="66"/>
      <c r="BB18" s="66"/>
      <c r="BC18" s="27"/>
      <c r="BD18" s="62"/>
      <c r="BE18" s="66"/>
      <c r="BF18" s="66"/>
      <c r="BG18" s="67"/>
      <c r="BH18" s="62"/>
      <c r="BI18" s="66"/>
      <c r="BJ18" s="68"/>
      <c r="BK18" s="66"/>
      <c r="BL18" s="66"/>
      <c r="BM18" s="62"/>
      <c r="BN18" s="69"/>
      <c r="BO18" s="62"/>
      <c r="BP18" s="32"/>
    </row>
    <row r="19" spans="2:68" s="1" customFormat="1" x14ac:dyDescent="0.25">
      <c r="B19" s="44" t="s">
        <v>317</v>
      </c>
      <c r="C19" s="44" t="s">
        <v>1096</v>
      </c>
      <c r="D19" s="33"/>
      <c r="E19" s="33"/>
      <c r="F19" s="84" t="s">
        <v>1138</v>
      </c>
      <c r="G19" s="44" t="s">
        <v>1139</v>
      </c>
      <c r="H19" s="33" t="s">
        <v>76</v>
      </c>
      <c r="I19" s="70" t="s">
        <v>1140</v>
      </c>
      <c r="J19" s="130" t="s">
        <v>78</v>
      </c>
      <c r="K19" s="367" t="s">
        <v>79</v>
      </c>
      <c r="L19" s="367" t="s">
        <v>79</v>
      </c>
      <c r="M19" s="368" t="s">
        <v>78</v>
      </c>
      <c r="N19" s="368" t="s">
        <v>78</v>
      </c>
      <c r="O19" s="62">
        <v>0</v>
      </c>
      <c r="P19" s="62">
        <v>0</v>
      </c>
      <c r="Q19" s="369">
        <v>0</v>
      </c>
      <c r="R19" s="368">
        <v>0</v>
      </c>
      <c r="S19" s="33" t="s">
        <v>90</v>
      </c>
      <c r="T19" s="33" t="s">
        <v>97</v>
      </c>
      <c r="U19" s="33" t="s">
        <v>141</v>
      </c>
      <c r="V19" s="33" t="s">
        <v>141</v>
      </c>
      <c r="W19" s="33" t="s">
        <v>79</v>
      </c>
      <c r="X19" s="33" t="s">
        <v>78</v>
      </c>
      <c r="Y19" s="4"/>
      <c r="Z19" s="33" t="s">
        <v>99</v>
      </c>
      <c r="AA19" s="32" t="s">
        <v>103</v>
      </c>
      <c r="AB19" s="63">
        <v>0</v>
      </c>
      <c r="AC19" s="28"/>
      <c r="AD19" s="28"/>
      <c r="AE19" s="7">
        <v>0</v>
      </c>
      <c r="AF19" s="28"/>
      <c r="AG19" s="28"/>
      <c r="AH19" s="7">
        <f t="shared" si="0"/>
        <v>0</v>
      </c>
      <c r="AI19" s="134"/>
      <c r="AJ19" s="27"/>
      <c r="AK19" s="27"/>
      <c r="AL19" s="7">
        <v>0</v>
      </c>
      <c r="AM19" s="134"/>
      <c r="AN19" s="27"/>
      <c r="AO19" s="27"/>
      <c r="AP19" s="7">
        <v>0</v>
      </c>
      <c r="AQ19" s="4"/>
      <c r="AR19" s="4"/>
      <c r="AS19" s="7">
        <f t="shared" si="1"/>
        <v>0</v>
      </c>
      <c r="AT19" s="9"/>
      <c r="AU19" s="7"/>
      <c r="AV19" s="65"/>
      <c r="AW19" s="66"/>
      <c r="AX19" s="67"/>
      <c r="AY19" s="62"/>
      <c r="AZ19" s="66"/>
      <c r="BA19" s="66"/>
      <c r="BB19" s="66"/>
      <c r="BC19" s="27"/>
      <c r="BD19" s="62"/>
      <c r="BE19" s="66"/>
      <c r="BF19" s="66"/>
      <c r="BG19" s="67"/>
      <c r="BH19" s="62"/>
      <c r="BI19" s="66"/>
      <c r="BJ19" s="68"/>
      <c r="BK19" s="66"/>
      <c r="BL19" s="66"/>
      <c r="BM19" s="62"/>
      <c r="BN19" s="69"/>
      <c r="BO19" s="62"/>
      <c r="BP19" s="32"/>
    </row>
    <row r="20" spans="2:68" s="1" customFormat="1" ht="30" x14ac:dyDescent="0.25">
      <c r="B20" s="44" t="s">
        <v>317</v>
      </c>
      <c r="C20" s="44" t="s">
        <v>1096</v>
      </c>
      <c r="D20" s="33" t="s">
        <v>72</v>
      </c>
      <c r="E20" s="33" t="s">
        <v>201</v>
      </c>
      <c r="F20" s="84" t="s">
        <v>1141</v>
      </c>
      <c r="G20" s="44" t="s">
        <v>1142</v>
      </c>
      <c r="H20" s="33" t="s">
        <v>76</v>
      </c>
      <c r="I20" s="70" t="s">
        <v>1143</v>
      </c>
      <c r="J20" s="130" t="s">
        <v>78</v>
      </c>
      <c r="K20" s="367" t="s">
        <v>79</v>
      </c>
      <c r="L20" s="367" t="s">
        <v>79</v>
      </c>
      <c r="M20" s="368" t="s">
        <v>78</v>
      </c>
      <c r="N20" s="368" t="s">
        <v>78</v>
      </c>
      <c r="O20" s="62">
        <v>0</v>
      </c>
      <c r="P20" s="62">
        <v>0</v>
      </c>
      <c r="Q20" s="369">
        <v>0</v>
      </c>
      <c r="R20" s="368">
        <v>0</v>
      </c>
      <c r="S20" s="33" t="s">
        <v>90</v>
      </c>
      <c r="T20" s="33" t="s">
        <v>80</v>
      </c>
      <c r="U20" s="33" t="s">
        <v>82</v>
      </c>
      <c r="V20" s="33" t="s">
        <v>141</v>
      </c>
      <c r="W20" s="33" t="s">
        <v>78</v>
      </c>
      <c r="X20" s="33" t="s">
        <v>78</v>
      </c>
      <c r="Y20" s="4"/>
      <c r="Z20" s="33" t="s">
        <v>137</v>
      </c>
      <c r="AA20" s="32" t="s">
        <v>1144</v>
      </c>
      <c r="AB20" s="63">
        <v>0</v>
      </c>
      <c r="AC20" s="28"/>
      <c r="AD20" s="28"/>
      <c r="AE20" s="7">
        <v>0</v>
      </c>
      <c r="AF20" s="28"/>
      <c r="AG20" s="28"/>
      <c r="AH20" s="7">
        <f t="shared" si="0"/>
        <v>0</v>
      </c>
      <c r="AI20" s="134"/>
      <c r="AJ20" s="27"/>
      <c r="AK20" s="27"/>
      <c r="AL20" s="7">
        <v>0</v>
      </c>
      <c r="AM20" s="134"/>
      <c r="AN20" s="27"/>
      <c r="AO20" s="27"/>
      <c r="AP20" s="7">
        <v>0</v>
      </c>
      <c r="AQ20" s="4"/>
      <c r="AR20" s="4"/>
      <c r="AS20" s="7">
        <f t="shared" si="1"/>
        <v>0</v>
      </c>
      <c r="AT20" s="9"/>
      <c r="AU20" s="7"/>
      <c r="AV20" s="65"/>
      <c r="AW20" s="66"/>
      <c r="AX20" s="67"/>
      <c r="AY20" s="62"/>
      <c r="AZ20" s="66"/>
      <c r="BA20" s="66"/>
      <c r="BB20" s="66"/>
      <c r="BC20" s="27"/>
      <c r="BD20" s="62"/>
      <c r="BE20" s="66"/>
      <c r="BF20" s="66"/>
      <c r="BG20" s="67"/>
      <c r="BH20" s="62"/>
      <c r="BI20" s="66"/>
      <c r="BJ20" s="68"/>
      <c r="BK20" s="66"/>
      <c r="BL20" s="66"/>
      <c r="BM20" s="62"/>
      <c r="BN20" s="69"/>
      <c r="BO20" s="62"/>
      <c r="BP20" s="32"/>
    </row>
    <row r="21" spans="2:68" s="1" customFormat="1" x14ac:dyDescent="0.25">
      <c r="B21" s="44" t="s">
        <v>317</v>
      </c>
      <c r="C21" s="44" t="s">
        <v>1096</v>
      </c>
      <c r="D21" s="33" t="s">
        <v>72</v>
      </c>
      <c r="E21" s="33" t="s">
        <v>201</v>
      </c>
      <c r="F21" s="84" t="s">
        <v>1145</v>
      </c>
      <c r="G21" s="44" t="s">
        <v>1146</v>
      </c>
      <c r="H21" s="33" t="s">
        <v>76</v>
      </c>
      <c r="I21" s="70" t="s">
        <v>1147</v>
      </c>
      <c r="J21" s="130" t="s">
        <v>78</v>
      </c>
      <c r="K21" s="367" t="s">
        <v>79</v>
      </c>
      <c r="L21" s="367" t="s">
        <v>79</v>
      </c>
      <c r="M21" s="368" t="s">
        <v>78</v>
      </c>
      <c r="N21" s="368" t="s">
        <v>78</v>
      </c>
      <c r="O21" s="62">
        <v>0</v>
      </c>
      <c r="P21" s="62">
        <v>0</v>
      </c>
      <c r="Q21" s="369">
        <v>0</v>
      </c>
      <c r="R21" s="368">
        <v>0</v>
      </c>
      <c r="S21" s="33" t="s">
        <v>90</v>
      </c>
      <c r="T21" s="33" t="s">
        <v>97</v>
      </c>
      <c r="U21" s="33" t="s">
        <v>141</v>
      </c>
      <c r="V21" s="33" t="s">
        <v>141</v>
      </c>
      <c r="W21" s="33" t="s">
        <v>78</v>
      </c>
      <c r="X21" s="33" t="s">
        <v>78</v>
      </c>
      <c r="Y21" s="4"/>
      <c r="Z21" s="33" t="s">
        <v>99</v>
      </c>
      <c r="AA21" s="32" t="s">
        <v>103</v>
      </c>
      <c r="AB21" s="63">
        <v>0</v>
      </c>
      <c r="AC21" s="28"/>
      <c r="AD21" s="28"/>
      <c r="AE21" s="7">
        <v>0</v>
      </c>
      <c r="AF21" s="28"/>
      <c r="AG21" s="28"/>
      <c r="AH21" s="7">
        <f t="shared" si="0"/>
        <v>0</v>
      </c>
      <c r="AI21" s="134"/>
      <c r="AJ21" s="27"/>
      <c r="AK21" s="27"/>
      <c r="AL21" s="7">
        <v>0</v>
      </c>
      <c r="AM21" s="134"/>
      <c r="AN21" s="27"/>
      <c r="AO21" s="27"/>
      <c r="AP21" s="7">
        <v>0</v>
      </c>
      <c r="AQ21" s="4"/>
      <c r="AR21" s="4"/>
      <c r="AS21" s="7">
        <f t="shared" si="1"/>
        <v>0</v>
      </c>
      <c r="AT21" s="9"/>
      <c r="AU21" s="7"/>
      <c r="AV21" s="65"/>
      <c r="AW21" s="66"/>
      <c r="AX21" s="67"/>
      <c r="AY21" s="62"/>
      <c r="AZ21" s="66"/>
      <c r="BA21" s="66"/>
      <c r="BB21" s="66"/>
      <c r="BC21" s="27"/>
      <c r="BD21" s="62"/>
      <c r="BE21" s="66"/>
      <c r="BF21" s="66"/>
      <c r="BG21" s="67"/>
      <c r="BH21" s="62"/>
      <c r="BI21" s="66"/>
      <c r="BJ21" s="68"/>
      <c r="BK21" s="66"/>
      <c r="BL21" s="66"/>
      <c r="BM21" s="62"/>
      <c r="BN21" s="69"/>
      <c r="BO21" s="62"/>
      <c r="BP21" s="32"/>
    </row>
    <row r="22" spans="2:68" s="1" customFormat="1" ht="30" x14ac:dyDescent="0.25">
      <c r="B22" s="93" t="s">
        <v>317</v>
      </c>
      <c r="C22" s="93" t="s">
        <v>1096</v>
      </c>
      <c r="D22" s="33" t="s">
        <v>85</v>
      </c>
      <c r="E22" s="33" t="s">
        <v>86</v>
      </c>
      <c r="F22" s="93" t="s">
        <v>1148</v>
      </c>
      <c r="G22" s="93" t="s">
        <v>1149</v>
      </c>
      <c r="H22" s="33" t="s">
        <v>76</v>
      </c>
      <c r="I22" s="94">
        <v>1.00460974609846E+17</v>
      </c>
      <c r="J22" s="130" t="s">
        <v>78</v>
      </c>
      <c r="K22" s="367" t="s">
        <v>79</v>
      </c>
      <c r="L22" s="367" t="s">
        <v>79</v>
      </c>
      <c r="M22" s="368" t="s">
        <v>78</v>
      </c>
      <c r="N22" s="368" t="s">
        <v>78</v>
      </c>
      <c r="O22" s="62">
        <v>0</v>
      </c>
      <c r="P22" s="62">
        <v>0</v>
      </c>
      <c r="Q22" s="369">
        <v>0</v>
      </c>
      <c r="R22" s="368">
        <v>0</v>
      </c>
      <c r="S22" s="33" t="s">
        <v>90</v>
      </c>
      <c r="T22" s="33" t="s">
        <v>91</v>
      </c>
      <c r="U22" s="33" t="s">
        <v>81</v>
      </c>
      <c r="V22" s="33" t="s">
        <v>82</v>
      </c>
      <c r="W22" s="33" t="s">
        <v>79</v>
      </c>
      <c r="X22" s="33" t="s">
        <v>90</v>
      </c>
      <c r="Y22" s="4">
        <v>45429</v>
      </c>
      <c r="Z22" s="33" t="s">
        <v>83</v>
      </c>
      <c r="AA22" s="32" t="s">
        <v>1150</v>
      </c>
      <c r="AB22" s="63">
        <v>360000000</v>
      </c>
      <c r="AC22" s="420">
        <v>49</v>
      </c>
      <c r="AD22" s="4">
        <v>45295</v>
      </c>
      <c r="AE22" s="7">
        <v>0</v>
      </c>
      <c r="AF22" s="28"/>
      <c r="AG22" s="4"/>
      <c r="AH22" s="7">
        <f t="shared" si="0"/>
        <v>360000000</v>
      </c>
      <c r="AI22" s="134"/>
      <c r="AJ22" s="27"/>
      <c r="AK22" s="27"/>
      <c r="AL22" s="7">
        <v>0</v>
      </c>
      <c r="AM22" s="134"/>
      <c r="AN22" s="27"/>
      <c r="AO22" s="27"/>
      <c r="AP22" s="7">
        <v>0</v>
      </c>
      <c r="AQ22" s="4"/>
      <c r="AR22" s="4"/>
      <c r="AS22" s="7">
        <f t="shared" si="1"/>
        <v>0</v>
      </c>
      <c r="AT22" s="9"/>
      <c r="AU22" s="7"/>
      <c r="AV22" s="65"/>
      <c r="AW22" s="66"/>
      <c r="AX22" s="67"/>
      <c r="AY22" s="62"/>
      <c r="AZ22" s="66"/>
      <c r="BA22" s="66"/>
      <c r="BB22" s="66"/>
      <c r="BC22" s="27"/>
      <c r="BD22" s="62"/>
      <c r="BE22" s="66"/>
      <c r="BF22" s="66"/>
      <c r="BG22" s="67"/>
      <c r="BH22" s="62"/>
      <c r="BI22" s="66"/>
      <c r="BJ22" s="68"/>
      <c r="BK22" s="66"/>
      <c r="BL22" s="66"/>
      <c r="BM22" s="62"/>
      <c r="BN22" s="69"/>
      <c r="BO22" s="62"/>
      <c r="BP22" s="32"/>
    </row>
    <row r="23" spans="2:68" s="1" customFormat="1" ht="30" x14ac:dyDescent="0.25">
      <c r="B23" s="44" t="s">
        <v>317</v>
      </c>
      <c r="C23" s="44" t="s">
        <v>1096</v>
      </c>
      <c r="D23" s="33" t="s">
        <v>85</v>
      </c>
      <c r="E23" s="33" t="s">
        <v>93</v>
      </c>
      <c r="F23" s="91" t="s">
        <v>1151</v>
      </c>
      <c r="G23" s="44" t="s">
        <v>1149</v>
      </c>
      <c r="H23" s="33" t="s">
        <v>76</v>
      </c>
      <c r="I23" s="70">
        <v>1.00460974609846E+17</v>
      </c>
      <c r="J23" s="130" t="s">
        <v>133</v>
      </c>
      <c r="K23" s="33" t="s">
        <v>90</v>
      </c>
      <c r="L23" s="33" t="s">
        <v>79</v>
      </c>
      <c r="M23" s="109" t="s">
        <v>78</v>
      </c>
      <c r="N23" s="109" t="s">
        <v>424</v>
      </c>
      <c r="O23" s="381">
        <v>20000000</v>
      </c>
      <c r="P23" s="381" t="s">
        <v>1152</v>
      </c>
      <c r="Q23" s="369">
        <v>0</v>
      </c>
      <c r="R23" s="368">
        <v>0</v>
      </c>
      <c r="S23" s="33" t="s">
        <v>90</v>
      </c>
      <c r="T23" s="33" t="s">
        <v>91</v>
      </c>
      <c r="U23" s="33" t="s">
        <v>81</v>
      </c>
      <c r="V23" s="33" t="s">
        <v>82</v>
      </c>
      <c r="W23" s="33" t="s">
        <v>79</v>
      </c>
      <c r="X23" s="33" t="s">
        <v>90</v>
      </c>
      <c r="Y23" s="4">
        <v>45429</v>
      </c>
      <c r="Z23" s="33" t="s">
        <v>83</v>
      </c>
      <c r="AA23" s="32" t="s">
        <v>1150</v>
      </c>
      <c r="AB23" s="63">
        <v>0</v>
      </c>
      <c r="AC23" s="28"/>
      <c r="AD23" s="28"/>
      <c r="AE23" s="7">
        <v>0</v>
      </c>
      <c r="AF23" s="28"/>
      <c r="AG23" s="28"/>
      <c r="AH23" s="7">
        <f t="shared" si="0"/>
        <v>0</v>
      </c>
      <c r="AI23" s="134"/>
      <c r="AJ23" s="27"/>
      <c r="AK23" s="27"/>
      <c r="AL23" s="7">
        <v>0</v>
      </c>
      <c r="AM23" s="134"/>
      <c r="AN23" s="27"/>
      <c r="AO23" s="27"/>
      <c r="AP23" s="7">
        <v>0</v>
      </c>
      <c r="AQ23" s="4"/>
      <c r="AR23" s="4"/>
      <c r="AS23" s="7">
        <f t="shared" si="1"/>
        <v>0</v>
      </c>
      <c r="AT23" s="9"/>
      <c r="AU23" s="7"/>
      <c r="AV23" s="65"/>
      <c r="AW23" s="66"/>
      <c r="AX23" s="67"/>
      <c r="AY23" s="62"/>
      <c r="AZ23" s="66"/>
      <c r="BA23" s="66"/>
      <c r="BB23" s="66"/>
      <c r="BC23" s="27"/>
      <c r="BD23" s="62"/>
      <c r="BE23" s="66"/>
      <c r="BF23" s="66"/>
      <c r="BG23" s="67"/>
      <c r="BH23" s="62"/>
      <c r="BI23" s="66"/>
      <c r="BJ23" s="68"/>
      <c r="BK23" s="66"/>
      <c r="BL23" s="66"/>
      <c r="BM23" s="62"/>
      <c r="BN23" s="69"/>
      <c r="BO23" s="62"/>
      <c r="BP23" s="32"/>
    </row>
    <row r="24" spans="2:68" s="1" customFormat="1" ht="30" x14ac:dyDescent="0.25">
      <c r="B24" s="44" t="s">
        <v>317</v>
      </c>
      <c r="C24" s="44" t="s">
        <v>1153</v>
      </c>
      <c r="D24" s="33" t="s">
        <v>85</v>
      </c>
      <c r="E24" s="33" t="s">
        <v>93</v>
      </c>
      <c r="F24" s="44" t="s">
        <v>1154</v>
      </c>
      <c r="G24" s="44" t="s">
        <v>1155</v>
      </c>
      <c r="H24" s="33" t="s">
        <v>76</v>
      </c>
      <c r="I24" s="70" t="s">
        <v>1156</v>
      </c>
      <c r="J24" s="130" t="s">
        <v>78</v>
      </c>
      <c r="K24" s="367" t="s">
        <v>79</v>
      </c>
      <c r="L24" s="33" t="s">
        <v>79</v>
      </c>
      <c r="M24" s="109" t="s">
        <v>78</v>
      </c>
      <c r="N24" s="109" t="s">
        <v>78</v>
      </c>
      <c r="O24" s="62">
        <v>0</v>
      </c>
      <c r="P24" s="62">
        <v>0</v>
      </c>
      <c r="Q24" s="369">
        <v>0</v>
      </c>
      <c r="R24" s="368">
        <v>0</v>
      </c>
      <c r="S24" s="33" t="s">
        <v>90</v>
      </c>
      <c r="T24" s="33" t="s">
        <v>80</v>
      </c>
      <c r="U24" s="33" t="s">
        <v>81</v>
      </c>
      <c r="V24" s="33" t="s">
        <v>98</v>
      </c>
      <c r="W24" s="33" t="s">
        <v>78</v>
      </c>
      <c r="X24" s="33" t="s">
        <v>90</v>
      </c>
      <c r="Y24" s="4"/>
      <c r="Z24" s="33" t="s">
        <v>83</v>
      </c>
      <c r="AA24" s="32" t="s">
        <v>1157</v>
      </c>
      <c r="AB24" s="63">
        <v>0</v>
      </c>
      <c r="AC24" s="28"/>
      <c r="AD24" s="28"/>
      <c r="AE24" s="7">
        <v>0</v>
      </c>
      <c r="AF24" s="28"/>
      <c r="AG24" s="28"/>
      <c r="AH24" s="7">
        <f t="shared" si="0"/>
        <v>0</v>
      </c>
      <c r="AI24" s="134"/>
      <c r="AJ24" s="27"/>
      <c r="AK24" s="27"/>
      <c r="AL24" s="7">
        <v>0</v>
      </c>
      <c r="AM24" s="134"/>
      <c r="AN24" s="27"/>
      <c r="AO24" s="27"/>
      <c r="AP24" s="7">
        <v>0</v>
      </c>
      <c r="AQ24" s="4"/>
      <c r="AR24" s="4"/>
      <c r="AS24" s="7">
        <f t="shared" si="1"/>
        <v>0</v>
      </c>
      <c r="AT24" s="9"/>
      <c r="AU24" s="7"/>
      <c r="AV24" s="65"/>
      <c r="AW24" s="66"/>
      <c r="AX24" s="67"/>
      <c r="AY24" s="62"/>
      <c r="AZ24" s="66"/>
      <c r="BA24" s="66"/>
      <c r="BB24" s="66"/>
      <c r="BC24" s="27"/>
      <c r="BD24" s="62"/>
      <c r="BE24" s="66"/>
      <c r="BF24" s="66"/>
      <c r="BG24" s="67"/>
      <c r="BH24" s="62"/>
      <c r="BI24" s="66"/>
      <c r="BJ24" s="68"/>
      <c r="BK24" s="66"/>
      <c r="BL24" s="66"/>
      <c r="BM24" s="62"/>
      <c r="BN24" s="69"/>
      <c r="BO24" s="62"/>
      <c r="BP24" s="32"/>
    </row>
    <row r="25" spans="2:68" s="1" customFormat="1" ht="30" x14ac:dyDescent="0.25">
      <c r="B25" s="44" t="s">
        <v>317</v>
      </c>
      <c r="C25" s="44" t="s">
        <v>1158</v>
      </c>
      <c r="D25" s="33" t="s">
        <v>85</v>
      </c>
      <c r="E25" s="33" t="s">
        <v>93</v>
      </c>
      <c r="F25" s="44" t="s">
        <v>1159</v>
      </c>
      <c r="G25" s="44" t="s">
        <v>1160</v>
      </c>
      <c r="H25" s="33" t="s">
        <v>76</v>
      </c>
      <c r="I25" s="70" t="s">
        <v>1161</v>
      </c>
      <c r="J25" s="130" t="s">
        <v>78</v>
      </c>
      <c r="K25" s="367" t="s">
        <v>79</v>
      </c>
      <c r="L25" s="33" t="s">
        <v>79</v>
      </c>
      <c r="M25" s="109" t="s">
        <v>78</v>
      </c>
      <c r="N25" s="109" t="s">
        <v>78</v>
      </c>
      <c r="O25" s="62">
        <v>0</v>
      </c>
      <c r="P25" s="62">
        <v>0</v>
      </c>
      <c r="Q25" s="369">
        <v>0</v>
      </c>
      <c r="R25" s="368">
        <v>0</v>
      </c>
      <c r="S25" s="33" t="s">
        <v>90</v>
      </c>
      <c r="T25" s="33" t="s">
        <v>80</v>
      </c>
      <c r="U25" s="33" t="s">
        <v>81</v>
      </c>
      <c r="V25" s="33" t="s">
        <v>123</v>
      </c>
      <c r="W25" s="33" t="s">
        <v>78</v>
      </c>
      <c r="X25" s="33" t="s">
        <v>90</v>
      </c>
      <c r="Y25" s="4"/>
      <c r="Z25" s="33" t="s">
        <v>83</v>
      </c>
      <c r="AA25" s="32" t="s">
        <v>1162</v>
      </c>
      <c r="AB25" s="63">
        <v>0</v>
      </c>
      <c r="AC25" s="28"/>
      <c r="AD25" s="28"/>
      <c r="AE25" s="7">
        <v>0</v>
      </c>
      <c r="AF25" s="28"/>
      <c r="AG25" s="28"/>
      <c r="AH25" s="7">
        <f t="shared" si="0"/>
        <v>0</v>
      </c>
      <c r="AI25" s="134"/>
      <c r="AJ25" s="27"/>
      <c r="AK25" s="27"/>
      <c r="AL25" s="7">
        <v>0</v>
      </c>
      <c r="AM25" s="134"/>
      <c r="AN25" s="27"/>
      <c r="AO25" s="27"/>
      <c r="AP25" s="7">
        <v>0</v>
      </c>
      <c r="AQ25" s="4"/>
      <c r="AR25" s="4"/>
      <c r="AS25" s="7">
        <f t="shared" si="1"/>
        <v>0</v>
      </c>
      <c r="AT25" s="9"/>
      <c r="AU25" s="7"/>
      <c r="AV25" s="65"/>
      <c r="AW25" s="66"/>
      <c r="AX25" s="67"/>
      <c r="AY25" s="62"/>
      <c r="AZ25" s="66"/>
      <c r="BA25" s="66"/>
      <c r="BB25" s="66"/>
      <c r="BC25" s="27"/>
      <c r="BD25" s="62"/>
      <c r="BE25" s="66"/>
      <c r="BF25" s="66"/>
      <c r="BG25" s="67"/>
      <c r="BH25" s="62"/>
      <c r="BI25" s="66"/>
      <c r="BJ25" s="68"/>
      <c r="BK25" s="66"/>
      <c r="BL25" s="66"/>
      <c r="BM25" s="62"/>
      <c r="BN25" s="69"/>
      <c r="BO25" s="62"/>
      <c r="BP25" s="32"/>
    </row>
    <row r="26" spans="2:68" s="1" customFormat="1" ht="30" x14ac:dyDescent="0.25">
      <c r="B26" s="44" t="s">
        <v>317</v>
      </c>
      <c r="C26" s="44" t="s">
        <v>1096</v>
      </c>
      <c r="D26" s="33" t="s">
        <v>110</v>
      </c>
      <c r="E26" s="33"/>
      <c r="F26" s="44" t="s">
        <v>1163</v>
      </c>
      <c r="G26" s="44" t="s">
        <v>1164</v>
      </c>
      <c r="H26" s="33" t="s">
        <v>76</v>
      </c>
      <c r="I26" s="70" t="s">
        <v>1165</v>
      </c>
      <c r="J26" s="130" t="s">
        <v>78</v>
      </c>
      <c r="K26" s="367" t="s">
        <v>79</v>
      </c>
      <c r="L26" s="33" t="s">
        <v>79</v>
      </c>
      <c r="M26" s="109" t="s">
        <v>78</v>
      </c>
      <c r="N26" s="109" t="s">
        <v>78</v>
      </c>
      <c r="O26" s="62">
        <v>0</v>
      </c>
      <c r="P26" s="62">
        <v>0</v>
      </c>
      <c r="Q26" s="369">
        <v>0</v>
      </c>
      <c r="R26" s="368">
        <v>0</v>
      </c>
      <c r="S26" s="33"/>
      <c r="T26" s="33" t="s">
        <v>80</v>
      </c>
      <c r="U26" s="33" t="s">
        <v>81</v>
      </c>
      <c r="V26" s="33" t="s">
        <v>98</v>
      </c>
      <c r="W26" s="33" t="s">
        <v>78</v>
      </c>
      <c r="X26" s="33" t="s">
        <v>78</v>
      </c>
      <c r="Y26" s="4">
        <v>45429</v>
      </c>
      <c r="Z26" s="33" t="s">
        <v>137</v>
      </c>
      <c r="AA26" s="32" t="s">
        <v>1166</v>
      </c>
      <c r="AB26" s="63">
        <v>0</v>
      </c>
      <c r="AC26" s="28"/>
      <c r="AD26" s="28"/>
      <c r="AE26" s="7">
        <v>0</v>
      </c>
      <c r="AF26" s="28"/>
      <c r="AG26" s="28"/>
      <c r="AH26" s="7">
        <f t="shared" si="0"/>
        <v>0</v>
      </c>
      <c r="AI26" s="134"/>
      <c r="AJ26" s="27"/>
      <c r="AK26" s="27"/>
      <c r="AL26" s="7">
        <v>0</v>
      </c>
      <c r="AM26" s="134"/>
      <c r="AN26" s="27"/>
      <c r="AO26" s="27"/>
      <c r="AP26" s="7">
        <v>0</v>
      </c>
      <c r="AQ26" s="4"/>
      <c r="AR26" s="4"/>
      <c r="AS26" s="7">
        <f t="shared" si="1"/>
        <v>0</v>
      </c>
      <c r="AT26" s="9"/>
      <c r="AU26" s="7"/>
      <c r="AV26" s="65"/>
      <c r="AW26" s="66"/>
      <c r="AX26" s="67"/>
      <c r="AY26" s="62"/>
      <c r="AZ26" s="66"/>
      <c r="BA26" s="66"/>
      <c r="BB26" s="66"/>
      <c r="BC26" s="27"/>
      <c r="BD26" s="62"/>
      <c r="BE26" s="66"/>
      <c r="BF26" s="66"/>
      <c r="BG26" s="67"/>
      <c r="BH26" s="62"/>
      <c r="BI26" s="66"/>
      <c r="BJ26" s="68"/>
      <c r="BK26" s="66"/>
      <c r="BL26" s="66"/>
      <c r="BM26" s="62"/>
      <c r="BN26" s="69"/>
      <c r="BO26" s="62"/>
      <c r="BP26" s="32"/>
    </row>
    <row r="27" spans="2:68" s="1" customFormat="1" x14ac:dyDescent="0.25">
      <c r="B27" s="44" t="s">
        <v>317</v>
      </c>
      <c r="C27" s="44" t="s">
        <v>1096</v>
      </c>
      <c r="D27" s="33" t="s">
        <v>85</v>
      </c>
      <c r="E27" s="33"/>
      <c r="F27" s="44" t="s">
        <v>1167</v>
      </c>
      <c r="G27" s="44" t="s">
        <v>1168</v>
      </c>
      <c r="H27" s="33" t="s">
        <v>76</v>
      </c>
      <c r="I27" s="70" t="s">
        <v>1169</v>
      </c>
      <c r="J27" s="130" t="s">
        <v>78</v>
      </c>
      <c r="K27" s="367" t="s">
        <v>79</v>
      </c>
      <c r="L27" s="33" t="s">
        <v>79</v>
      </c>
      <c r="M27" s="109" t="s">
        <v>78</v>
      </c>
      <c r="N27" s="109" t="s">
        <v>78</v>
      </c>
      <c r="O27" s="62">
        <v>0</v>
      </c>
      <c r="P27" s="62">
        <v>0</v>
      </c>
      <c r="Q27" s="369">
        <v>0</v>
      </c>
      <c r="R27" s="368">
        <v>0</v>
      </c>
      <c r="S27" s="33" t="s">
        <v>79</v>
      </c>
      <c r="T27" s="33" t="s">
        <v>97</v>
      </c>
      <c r="U27" s="33" t="s">
        <v>141</v>
      </c>
      <c r="V27" s="33" t="s">
        <v>141</v>
      </c>
      <c r="W27" s="33" t="s">
        <v>78</v>
      </c>
      <c r="X27" s="33" t="s">
        <v>78</v>
      </c>
      <c r="Y27" s="4"/>
      <c r="Z27" s="33" t="s">
        <v>99</v>
      </c>
      <c r="AA27" s="32" t="s">
        <v>103</v>
      </c>
      <c r="AB27" s="63">
        <v>0</v>
      </c>
      <c r="AC27" s="28"/>
      <c r="AD27" s="28"/>
      <c r="AE27" s="7">
        <v>0</v>
      </c>
      <c r="AF27" s="28"/>
      <c r="AG27" s="28"/>
      <c r="AH27" s="7">
        <f t="shared" si="0"/>
        <v>0</v>
      </c>
      <c r="AI27" s="134"/>
      <c r="AJ27" s="27"/>
      <c r="AK27" s="27"/>
      <c r="AL27" s="7">
        <v>0</v>
      </c>
      <c r="AM27" s="134"/>
      <c r="AN27" s="27"/>
      <c r="AO27" s="27"/>
      <c r="AP27" s="7">
        <v>0</v>
      </c>
      <c r="AQ27" s="4"/>
      <c r="AR27" s="4"/>
      <c r="AS27" s="7">
        <f t="shared" si="1"/>
        <v>0</v>
      </c>
      <c r="AT27" s="9"/>
      <c r="AU27" s="7"/>
      <c r="AV27" s="65"/>
      <c r="AW27" s="66"/>
      <c r="AX27" s="67"/>
      <c r="AY27" s="62"/>
      <c r="AZ27" s="66"/>
      <c r="BA27" s="66"/>
      <c r="BB27" s="66"/>
      <c r="BC27" s="27"/>
      <c r="BD27" s="62"/>
      <c r="BE27" s="66"/>
      <c r="BF27" s="66"/>
      <c r="BG27" s="67"/>
      <c r="BH27" s="62"/>
      <c r="BI27" s="66"/>
      <c r="BJ27" s="68"/>
      <c r="BK27" s="66"/>
      <c r="BL27" s="66"/>
      <c r="BM27" s="62"/>
      <c r="BN27" s="69"/>
      <c r="BO27" s="62"/>
      <c r="BP27" s="32"/>
    </row>
    <row r="28" spans="2:68" s="1" customFormat="1" ht="30" x14ac:dyDescent="0.25">
      <c r="B28" s="44" t="s">
        <v>317</v>
      </c>
      <c r="C28" s="73" t="s">
        <v>1100</v>
      </c>
      <c r="D28" s="33" t="s">
        <v>85</v>
      </c>
      <c r="E28" s="33" t="s">
        <v>93</v>
      </c>
      <c r="F28" s="73" t="s">
        <v>1170</v>
      </c>
      <c r="G28" s="73" t="s">
        <v>1171</v>
      </c>
      <c r="H28" s="33" t="s">
        <v>76</v>
      </c>
      <c r="I28" s="87" t="s">
        <v>1172</v>
      </c>
      <c r="J28" s="130" t="s">
        <v>133</v>
      </c>
      <c r="K28" s="33" t="s">
        <v>90</v>
      </c>
      <c r="L28" s="33" t="s">
        <v>79</v>
      </c>
      <c r="M28" s="109" t="s">
        <v>78</v>
      </c>
      <c r="N28" s="109" t="s">
        <v>424</v>
      </c>
      <c r="O28" s="381">
        <v>18921000</v>
      </c>
      <c r="P28" s="381" t="s">
        <v>1152</v>
      </c>
      <c r="Q28" s="369">
        <v>0</v>
      </c>
      <c r="R28" s="368">
        <v>0</v>
      </c>
      <c r="S28" s="33" t="s">
        <v>90</v>
      </c>
      <c r="T28" s="33" t="s">
        <v>80</v>
      </c>
      <c r="U28" s="33" t="s">
        <v>81</v>
      </c>
      <c r="V28" s="33" t="s">
        <v>98</v>
      </c>
      <c r="W28" s="33" t="s">
        <v>78</v>
      </c>
      <c r="X28" s="33" t="s">
        <v>90</v>
      </c>
      <c r="Y28" s="4"/>
      <c r="Z28" s="33" t="s">
        <v>425</v>
      </c>
      <c r="AA28" s="32" t="s">
        <v>103</v>
      </c>
      <c r="AB28" s="63">
        <v>0</v>
      </c>
      <c r="AC28" s="28"/>
      <c r="AD28" s="28"/>
      <c r="AE28" s="7">
        <v>0</v>
      </c>
      <c r="AF28" s="28"/>
      <c r="AG28" s="28"/>
      <c r="AH28" s="7">
        <f t="shared" si="0"/>
        <v>0</v>
      </c>
      <c r="AI28" s="134"/>
      <c r="AJ28" s="27"/>
      <c r="AK28" s="27"/>
      <c r="AL28" s="7">
        <v>0</v>
      </c>
      <c r="AM28" s="134"/>
      <c r="AN28" s="27"/>
      <c r="AO28" s="27"/>
      <c r="AP28" s="7">
        <v>0</v>
      </c>
      <c r="AQ28" s="4"/>
      <c r="AR28" s="4"/>
      <c r="AS28" s="7">
        <f t="shared" si="1"/>
        <v>0</v>
      </c>
      <c r="AT28" s="9"/>
      <c r="AU28" s="7"/>
      <c r="AV28" s="65"/>
      <c r="AW28" s="66"/>
      <c r="AX28" s="67"/>
      <c r="AY28" s="62"/>
      <c r="AZ28" s="66"/>
      <c r="BA28" s="66"/>
      <c r="BB28" s="66"/>
      <c r="BC28" s="27"/>
      <c r="BD28" s="62"/>
      <c r="BE28" s="66"/>
      <c r="BF28" s="66"/>
      <c r="BG28" s="67"/>
      <c r="BH28" s="62"/>
      <c r="BI28" s="66"/>
      <c r="BJ28" s="68"/>
      <c r="BK28" s="66"/>
      <c r="BL28" s="66"/>
      <c r="BM28" s="62"/>
      <c r="BN28" s="69"/>
      <c r="BO28" s="62"/>
      <c r="BP28" s="32"/>
    </row>
    <row r="29" spans="2:68" s="1" customFormat="1" ht="30" x14ac:dyDescent="0.25">
      <c r="B29" s="44" t="s">
        <v>317</v>
      </c>
      <c r="C29" s="44" t="s">
        <v>1173</v>
      </c>
      <c r="D29" s="33" t="s">
        <v>85</v>
      </c>
      <c r="E29" s="33" t="s">
        <v>93</v>
      </c>
      <c r="F29" s="44" t="s">
        <v>1174</v>
      </c>
      <c r="G29" s="44" t="s">
        <v>1175</v>
      </c>
      <c r="H29" s="33" t="s">
        <v>76</v>
      </c>
      <c r="I29" s="70">
        <v>1.0810005100061E+17</v>
      </c>
      <c r="J29" s="130" t="s">
        <v>78</v>
      </c>
      <c r="K29" s="367" t="s">
        <v>79</v>
      </c>
      <c r="L29" s="33" t="s">
        <v>79</v>
      </c>
      <c r="M29" s="109" t="s">
        <v>78</v>
      </c>
      <c r="N29" s="109" t="s">
        <v>78</v>
      </c>
      <c r="O29" s="62">
        <v>0</v>
      </c>
      <c r="P29" s="62">
        <v>0</v>
      </c>
      <c r="Q29" s="369">
        <v>0</v>
      </c>
      <c r="R29" s="368">
        <v>0</v>
      </c>
      <c r="S29" s="33" t="s">
        <v>90</v>
      </c>
      <c r="T29" s="33" t="s">
        <v>91</v>
      </c>
      <c r="U29" s="33" t="s">
        <v>81</v>
      </c>
      <c r="V29" s="33" t="s">
        <v>98</v>
      </c>
      <c r="W29" s="33" t="s">
        <v>78</v>
      </c>
      <c r="X29" s="33" t="s">
        <v>90</v>
      </c>
      <c r="Y29" s="4"/>
      <c r="Z29" s="33" t="s">
        <v>83</v>
      </c>
      <c r="AA29" s="32" t="s">
        <v>1176</v>
      </c>
      <c r="AB29" s="63">
        <v>0</v>
      </c>
      <c r="AC29" s="28"/>
      <c r="AD29" s="28"/>
      <c r="AE29" s="7">
        <v>0</v>
      </c>
      <c r="AF29" s="28"/>
      <c r="AG29" s="28"/>
      <c r="AH29" s="7">
        <f t="shared" si="0"/>
        <v>0</v>
      </c>
      <c r="AI29" s="134"/>
      <c r="AJ29" s="27"/>
      <c r="AK29" s="27"/>
      <c r="AL29" s="7">
        <v>0</v>
      </c>
      <c r="AM29" s="134"/>
      <c r="AN29" s="27"/>
      <c r="AO29" s="27"/>
      <c r="AP29" s="7">
        <v>0</v>
      </c>
      <c r="AQ29" s="4"/>
      <c r="AR29" s="4"/>
      <c r="AS29" s="7">
        <f t="shared" si="1"/>
        <v>0</v>
      </c>
      <c r="AT29" s="9"/>
      <c r="AU29" s="7"/>
      <c r="AV29" s="65"/>
      <c r="AW29" s="66"/>
      <c r="AX29" s="67"/>
      <c r="AY29" s="62"/>
      <c r="AZ29" s="66"/>
      <c r="BA29" s="66"/>
      <c r="BB29" s="66"/>
      <c r="BC29" s="27"/>
      <c r="BD29" s="62"/>
      <c r="BE29" s="66"/>
      <c r="BF29" s="66"/>
      <c r="BG29" s="67"/>
      <c r="BH29" s="62"/>
      <c r="BI29" s="66"/>
      <c r="BJ29" s="68"/>
      <c r="BK29" s="66"/>
      <c r="BL29" s="66"/>
      <c r="BM29" s="62"/>
      <c r="BN29" s="69"/>
      <c r="BO29" s="62"/>
      <c r="BP29" s="32"/>
    </row>
    <row r="30" spans="2:68" s="1" customFormat="1" x14ac:dyDescent="0.25">
      <c r="B30" s="44" t="s">
        <v>317</v>
      </c>
      <c r="C30" s="88" t="s">
        <v>1173</v>
      </c>
      <c r="D30" s="33" t="s">
        <v>85</v>
      </c>
      <c r="E30" s="33" t="s">
        <v>93</v>
      </c>
      <c r="F30" s="88" t="s">
        <v>1177</v>
      </c>
      <c r="G30" s="72"/>
      <c r="H30" s="33" t="s">
        <v>96</v>
      </c>
      <c r="I30" s="77"/>
      <c r="J30" s="130" t="s">
        <v>78</v>
      </c>
      <c r="K30" s="367" t="s">
        <v>79</v>
      </c>
      <c r="L30" s="33" t="s">
        <v>79</v>
      </c>
      <c r="M30" s="109" t="s">
        <v>78</v>
      </c>
      <c r="N30" s="109" t="s">
        <v>78</v>
      </c>
      <c r="O30" s="62">
        <v>0</v>
      </c>
      <c r="P30" s="62">
        <v>0</v>
      </c>
      <c r="Q30" s="369">
        <v>0</v>
      </c>
      <c r="R30" s="368">
        <v>0</v>
      </c>
      <c r="S30" s="33" t="s">
        <v>90</v>
      </c>
      <c r="T30" s="33" t="s">
        <v>97</v>
      </c>
      <c r="U30" s="33" t="s">
        <v>141</v>
      </c>
      <c r="V30" s="33" t="s">
        <v>141</v>
      </c>
      <c r="W30" s="33" t="s">
        <v>79</v>
      </c>
      <c r="X30" s="33" t="s">
        <v>90</v>
      </c>
      <c r="Y30" s="4"/>
      <c r="Z30" s="33" t="s">
        <v>99</v>
      </c>
      <c r="AA30" s="32" t="s">
        <v>103</v>
      </c>
      <c r="AB30" s="63">
        <v>0</v>
      </c>
      <c r="AC30" s="28"/>
      <c r="AD30" s="28"/>
      <c r="AE30" s="7">
        <v>0</v>
      </c>
      <c r="AF30" s="28"/>
      <c r="AG30" s="28"/>
      <c r="AH30" s="7">
        <f t="shared" si="0"/>
        <v>0</v>
      </c>
      <c r="AI30" s="134"/>
      <c r="AJ30" s="27"/>
      <c r="AK30" s="27"/>
      <c r="AL30" s="7">
        <v>0</v>
      </c>
      <c r="AM30" s="134"/>
      <c r="AN30" s="27"/>
      <c r="AO30" s="27"/>
      <c r="AP30" s="7">
        <v>0</v>
      </c>
      <c r="AQ30" s="4"/>
      <c r="AR30" s="4"/>
      <c r="AS30" s="7">
        <f t="shared" si="1"/>
        <v>0</v>
      </c>
      <c r="AT30" s="9"/>
      <c r="AU30" s="7"/>
      <c r="AV30" s="65"/>
      <c r="AW30" s="66"/>
      <c r="AX30" s="67"/>
      <c r="AY30" s="62"/>
      <c r="AZ30" s="66"/>
      <c r="BA30" s="66"/>
      <c r="BB30" s="66"/>
      <c r="BC30" s="27"/>
      <c r="BD30" s="62"/>
      <c r="BE30" s="66"/>
      <c r="BF30" s="66"/>
      <c r="BG30" s="67"/>
      <c r="BH30" s="62"/>
      <c r="BI30" s="66"/>
      <c r="BJ30" s="68"/>
      <c r="BK30" s="66"/>
      <c r="BL30" s="66"/>
      <c r="BM30" s="62"/>
      <c r="BN30" s="69"/>
      <c r="BO30" s="62"/>
      <c r="BP30" s="32"/>
    </row>
    <row r="31" spans="2:68" s="1" customFormat="1" x14ac:dyDescent="0.25">
      <c r="B31" s="44" t="s">
        <v>317</v>
      </c>
      <c r="C31" s="88" t="s">
        <v>1090</v>
      </c>
      <c r="D31" s="33" t="s">
        <v>85</v>
      </c>
      <c r="E31" s="33" t="s">
        <v>93</v>
      </c>
      <c r="F31" s="88" t="s">
        <v>1178</v>
      </c>
      <c r="G31" s="72"/>
      <c r="H31" s="33" t="s">
        <v>96</v>
      </c>
      <c r="I31" s="77"/>
      <c r="J31" s="130" t="s">
        <v>78</v>
      </c>
      <c r="K31" s="367" t="s">
        <v>79</v>
      </c>
      <c r="L31" s="33" t="s">
        <v>79</v>
      </c>
      <c r="M31" s="109" t="s">
        <v>78</v>
      </c>
      <c r="N31" s="109" t="s">
        <v>78</v>
      </c>
      <c r="O31" s="62">
        <v>0</v>
      </c>
      <c r="P31" s="62">
        <v>0</v>
      </c>
      <c r="Q31" s="369">
        <v>0</v>
      </c>
      <c r="R31" s="368">
        <v>0</v>
      </c>
      <c r="S31" s="33" t="s">
        <v>90</v>
      </c>
      <c r="T31" s="33" t="s">
        <v>97</v>
      </c>
      <c r="U31" s="33" t="s">
        <v>141</v>
      </c>
      <c r="V31" s="33" t="s">
        <v>141</v>
      </c>
      <c r="W31" s="33" t="s">
        <v>79</v>
      </c>
      <c r="X31" s="33" t="s">
        <v>90</v>
      </c>
      <c r="Y31" s="4"/>
      <c r="Z31" s="33" t="s">
        <v>99</v>
      </c>
      <c r="AA31" s="32" t="s">
        <v>103</v>
      </c>
      <c r="AB31" s="63">
        <v>0</v>
      </c>
      <c r="AC31" s="28"/>
      <c r="AD31" s="28"/>
      <c r="AE31" s="7">
        <v>0</v>
      </c>
      <c r="AF31" s="28"/>
      <c r="AG31" s="28"/>
      <c r="AH31" s="7">
        <f t="shared" si="0"/>
        <v>0</v>
      </c>
      <c r="AI31" s="134"/>
      <c r="AJ31" s="27"/>
      <c r="AK31" s="27"/>
      <c r="AL31" s="7">
        <v>0</v>
      </c>
      <c r="AM31" s="134"/>
      <c r="AN31" s="27"/>
      <c r="AO31" s="27"/>
      <c r="AP31" s="7">
        <v>0</v>
      </c>
      <c r="AQ31" s="4"/>
      <c r="AR31" s="4"/>
      <c r="AS31" s="7">
        <f t="shared" si="1"/>
        <v>0</v>
      </c>
      <c r="AT31" s="9"/>
      <c r="AU31" s="7"/>
      <c r="AV31" s="65"/>
      <c r="AW31" s="66"/>
      <c r="AX31" s="67"/>
      <c r="AY31" s="62"/>
      <c r="AZ31" s="66"/>
      <c r="BA31" s="66"/>
      <c r="BB31" s="66"/>
      <c r="BC31" s="27"/>
      <c r="BD31" s="62"/>
      <c r="BE31" s="66"/>
      <c r="BF31" s="66"/>
      <c r="BG31" s="67"/>
      <c r="BH31" s="62"/>
      <c r="BI31" s="66"/>
      <c r="BJ31" s="68"/>
      <c r="BK31" s="66"/>
      <c r="BL31" s="66"/>
      <c r="BM31" s="62"/>
      <c r="BN31" s="69"/>
      <c r="BO31" s="62"/>
      <c r="BP31" s="32"/>
    </row>
    <row r="32" spans="2:68" s="1" customFormat="1" x14ac:dyDescent="0.25">
      <c r="B32" s="44" t="s">
        <v>317</v>
      </c>
      <c r="C32" s="91" t="s">
        <v>1096</v>
      </c>
      <c r="D32" s="33" t="s">
        <v>85</v>
      </c>
      <c r="E32" s="33" t="s">
        <v>93</v>
      </c>
      <c r="F32" s="91" t="s">
        <v>1179</v>
      </c>
      <c r="G32" s="72"/>
      <c r="H32" s="33" t="s">
        <v>96</v>
      </c>
      <c r="I32" s="77"/>
      <c r="J32" s="130" t="s">
        <v>133</v>
      </c>
      <c r="K32" s="33" t="s">
        <v>90</v>
      </c>
      <c r="L32" s="33" t="s">
        <v>79</v>
      </c>
      <c r="M32" s="109" t="s">
        <v>78</v>
      </c>
      <c r="N32" s="109" t="s">
        <v>424</v>
      </c>
      <c r="O32" s="381">
        <v>8899123</v>
      </c>
      <c r="P32" s="381">
        <v>556508169</v>
      </c>
      <c r="Q32" s="369">
        <v>0</v>
      </c>
      <c r="R32" s="368">
        <v>0</v>
      </c>
      <c r="S32" s="33" t="s">
        <v>90</v>
      </c>
      <c r="T32" s="33" t="s">
        <v>97</v>
      </c>
      <c r="U32" s="33" t="s">
        <v>141</v>
      </c>
      <c r="V32" s="33" t="s">
        <v>141</v>
      </c>
      <c r="W32" s="33" t="s">
        <v>79</v>
      </c>
      <c r="X32" s="33" t="s">
        <v>90</v>
      </c>
      <c r="Y32" s="4"/>
      <c r="Z32" s="33" t="s">
        <v>99</v>
      </c>
      <c r="AA32" s="32" t="s">
        <v>103</v>
      </c>
      <c r="AB32" s="63">
        <v>0</v>
      </c>
      <c r="AC32" s="28"/>
      <c r="AD32" s="28"/>
      <c r="AE32" s="7">
        <v>0</v>
      </c>
      <c r="AF32" s="28"/>
      <c r="AG32" s="28"/>
      <c r="AH32" s="7">
        <f t="shared" si="0"/>
        <v>0</v>
      </c>
      <c r="AI32" s="134"/>
      <c r="AJ32" s="27"/>
      <c r="AK32" s="27"/>
      <c r="AL32" s="7">
        <v>0</v>
      </c>
      <c r="AM32" s="134"/>
      <c r="AN32" s="27"/>
      <c r="AO32" s="27"/>
      <c r="AP32" s="7">
        <v>0</v>
      </c>
      <c r="AQ32" s="4"/>
      <c r="AR32" s="4"/>
      <c r="AS32" s="7">
        <f t="shared" si="1"/>
        <v>0</v>
      </c>
      <c r="AT32" s="9"/>
      <c r="AU32" s="7"/>
      <c r="AV32" s="65"/>
      <c r="AW32" s="66"/>
      <c r="AX32" s="67"/>
      <c r="AY32" s="62"/>
      <c r="AZ32" s="66"/>
      <c r="BA32" s="66"/>
      <c r="BB32" s="66"/>
      <c r="BC32" s="27"/>
      <c r="BD32" s="62"/>
      <c r="BE32" s="66"/>
      <c r="BF32" s="66"/>
      <c r="BG32" s="67"/>
      <c r="BH32" s="62"/>
      <c r="BI32" s="66"/>
      <c r="BJ32" s="68"/>
      <c r="BK32" s="66"/>
      <c r="BL32" s="66"/>
      <c r="BM32" s="62"/>
      <c r="BN32" s="69"/>
      <c r="BO32" s="62"/>
      <c r="BP32" s="32"/>
    </row>
    <row r="33" spans="2:68" s="1" customFormat="1" x14ac:dyDescent="0.25">
      <c r="B33" s="44" t="s">
        <v>317</v>
      </c>
      <c r="C33" s="44" t="s">
        <v>1096</v>
      </c>
      <c r="D33" s="33" t="s">
        <v>72</v>
      </c>
      <c r="E33" s="33" t="s">
        <v>73</v>
      </c>
      <c r="F33" s="44" t="s">
        <v>1180</v>
      </c>
      <c r="G33" s="44" t="s">
        <v>1181</v>
      </c>
      <c r="H33" s="33" t="s">
        <v>114</v>
      </c>
      <c r="I33" s="70" t="s">
        <v>1182</v>
      </c>
      <c r="J33" s="130" t="s">
        <v>78</v>
      </c>
      <c r="K33" s="367" t="s">
        <v>79</v>
      </c>
      <c r="L33" s="33" t="s">
        <v>79</v>
      </c>
      <c r="M33" s="109" t="s">
        <v>78</v>
      </c>
      <c r="N33" s="109" t="s">
        <v>78</v>
      </c>
      <c r="O33" s="62">
        <v>0</v>
      </c>
      <c r="P33" s="62">
        <v>0</v>
      </c>
      <c r="Q33" s="369">
        <v>0</v>
      </c>
      <c r="R33" s="368">
        <v>0</v>
      </c>
      <c r="S33" s="33" t="s">
        <v>90</v>
      </c>
      <c r="T33" s="33" t="s">
        <v>97</v>
      </c>
      <c r="U33" s="33" t="s">
        <v>141</v>
      </c>
      <c r="V33" s="33" t="s">
        <v>141</v>
      </c>
      <c r="W33" s="33" t="s">
        <v>78</v>
      </c>
      <c r="X33" s="33" t="s">
        <v>78</v>
      </c>
      <c r="Y33" s="4"/>
      <c r="Z33" s="33" t="s">
        <v>99</v>
      </c>
      <c r="AA33" s="32" t="s">
        <v>103</v>
      </c>
      <c r="AB33" s="63">
        <v>0</v>
      </c>
      <c r="AC33" s="28"/>
      <c r="AD33" s="28"/>
      <c r="AE33" s="7">
        <v>0</v>
      </c>
      <c r="AF33" s="28"/>
      <c r="AG33" s="28"/>
      <c r="AH33" s="7">
        <f t="shared" si="0"/>
        <v>0</v>
      </c>
      <c r="AI33" s="134"/>
      <c r="AJ33" s="27"/>
      <c r="AK33" s="27"/>
      <c r="AL33" s="7">
        <v>0</v>
      </c>
      <c r="AM33" s="134"/>
      <c r="AN33" s="27"/>
      <c r="AO33" s="27"/>
      <c r="AP33" s="7">
        <v>0</v>
      </c>
      <c r="AQ33" s="4"/>
      <c r="AR33" s="4"/>
      <c r="AS33" s="7">
        <f t="shared" si="1"/>
        <v>0</v>
      </c>
      <c r="AT33" s="9"/>
      <c r="AU33" s="7"/>
      <c r="AV33" s="65"/>
      <c r="AW33" s="66"/>
      <c r="AX33" s="67"/>
      <c r="AY33" s="62"/>
      <c r="AZ33" s="66"/>
      <c r="BA33" s="66"/>
      <c r="BB33" s="66"/>
      <c r="BC33" s="27"/>
      <c r="BD33" s="62"/>
      <c r="BE33" s="66"/>
      <c r="BF33" s="66"/>
      <c r="BG33" s="67"/>
      <c r="BH33" s="62"/>
      <c r="BI33" s="66"/>
      <c r="BJ33" s="68"/>
      <c r="BK33" s="66"/>
      <c r="BL33" s="66"/>
      <c r="BM33" s="62"/>
      <c r="BN33" s="69"/>
      <c r="BO33" s="62"/>
      <c r="BP33" s="32"/>
    </row>
    <row r="34" spans="2:68" s="1" customFormat="1" x14ac:dyDescent="0.25">
      <c r="B34" s="44" t="s">
        <v>317</v>
      </c>
      <c r="C34" s="44" t="s">
        <v>1100</v>
      </c>
      <c r="D34" s="33" t="s">
        <v>72</v>
      </c>
      <c r="E34" s="33" t="s">
        <v>73</v>
      </c>
      <c r="F34" s="44" t="s">
        <v>1183</v>
      </c>
      <c r="G34" s="44" t="s">
        <v>1184</v>
      </c>
      <c r="H34" s="33" t="s">
        <v>114</v>
      </c>
      <c r="I34" s="70" t="s">
        <v>1185</v>
      </c>
      <c r="J34" s="130" t="s">
        <v>78</v>
      </c>
      <c r="K34" s="367" t="s">
        <v>79</v>
      </c>
      <c r="L34" s="33" t="s">
        <v>79</v>
      </c>
      <c r="M34" s="109" t="s">
        <v>78</v>
      </c>
      <c r="N34" s="109" t="s">
        <v>78</v>
      </c>
      <c r="O34" s="62">
        <v>0</v>
      </c>
      <c r="P34" s="62">
        <v>0</v>
      </c>
      <c r="Q34" s="369">
        <v>0</v>
      </c>
      <c r="R34" s="368">
        <v>0</v>
      </c>
      <c r="S34" s="33" t="s">
        <v>90</v>
      </c>
      <c r="T34" s="33" t="s">
        <v>97</v>
      </c>
      <c r="U34" s="33" t="s">
        <v>141</v>
      </c>
      <c r="V34" s="33" t="s">
        <v>141</v>
      </c>
      <c r="W34" s="33" t="s">
        <v>78</v>
      </c>
      <c r="X34" s="33" t="s">
        <v>78</v>
      </c>
      <c r="Y34" s="4"/>
      <c r="Z34" s="33" t="s">
        <v>99</v>
      </c>
      <c r="AA34" s="32" t="s">
        <v>103</v>
      </c>
      <c r="AB34" s="63">
        <v>0</v>
      </c>
      <c r="AC34" s="28"/>
      <c r="AD34" s="28"/>
      <c r="AE34" s="7">
        <v>0</v>
      </c>
      <c r="AF34" s="28"/>
      <c r="AG34" s="28"/>
      <c r="AH34" s="7">
        <f t="shared" si="0"/>
        <v>0</v>
      </c>
      <c r="AI34" s="134"/>
      <c r="AJ34" s="27"/>
      <c r="AK34" s="27"/>
      <c r="AL34" s="7">
        <v>0</v>
      </c>
      <c r="AM34" s="134"/>
      <c r="AN34" s="27"/>
      <c r="AO34" s="27"/>
      <c r="AP34" s="7">
        <v>0</v>
      </c>
      <c r="AQ34" s="4"/>
      <c r="AR34" s="4"/>
      <c r="AS34" s="7">
        <f t="shared" si="1"/>
        <v>0</v>
      </c>
      <c r="AT34" s="9"/>
      <c r="AU34" s="7"/>
      <c r="AV34" s="65"/>
      <c r="AW34" s="66"/>
      <c r="AX34" s="67"/>
      <c r="AY34" s="62"/>
      <c r="AZ34" s="66"/>
      <c r="BA34" s="66"/>
      <c r="BB34" s="66"/>
      <c r="BC34" s="27"/>
      <c r="BD34" s="62"/>
      <c r="BE34" s="66"/>
      <c r="BF34" s="66"/>
      <c r="BG34" s="67"/>
      <c r="BH34" s="62"/>
      <c r="BI34" s="66"/>
      <c r="BJ34" s="68"/>
      <c r="BK34" s="66"/>
      <c r="BL34" s="66"/>
      <c r="BM34" s="62"/>
      <c r="BN34" s="69"/>
      <c r="BO34" s="62"/>
      <c r="BP34" s="32"/>
    </row>
    <row r="35" spans="2:68" s="1" customFormat="1" x14ac:dyDescent="0.25">
      <c r="B35" s="44" t="s">
        <v>317</v>
      </c>
      <c r="C35" s="44" t="s">
        <v>1158</v>
      </c>
      <c r="D35" s="33" t="s">
        <v>72</v>
      </c>
      <c r="E35" s="33" t="s">
        <v>73</v>
      </c>
      <c r="F35" s="44" t="s">
        <v>1186</v>
      </c>
      <c r="G35" s="44" t="s">
        <v>1187</v>
      </c>
      <c r="H35" s="33" t="s">
        <v>114</v>
      </c>
      <c r="I35" s="70" t="s">
        <v>1188</v>
      </c>
      <c r="J35" s="130" t="s">
        <v>78</v>
      </c>
      <c r="K35" s="367" t="s">
        <v>79</v>
      </c>
      <c r="L35" s="33" t="s">
        <v>79</v>
      </c>
      <c r="M35" s="109" t="s">
        <v>78</v>
      </c>
      <c r="N35" s="109" t="s">
        <v>78</v>
      </c>
      <c r="O35" s="62">
        <v>0</v>
      </c>
      <c r="P35" s="62">
        <v>0</v>
      </c>
      <c r="Q35" s="369">
        <v>0</v>
      </c>
      <c r="R35" s="368">
        <v>0</v>
      </c>
      <c r="S35" s="33" t="s">
        <v>90</v>
      </c>
      <c r="T35" s="33" t="s">
        <v>97</v>
      </c>
      <c r="U35" s="33" t="s">
        <v>141</v>
      </c>
      <c r="V35" s="33" t="s">
        <v>141</v>
      </c>
      <c r="W35" s="33" t="s">
        <v>78</v>
      </c>
      <c r="X35" s="33" t="s">
        <v>78</v>
      </c>
      <c r="Y35" s="4"/>
      <c r="Z35" s="33" t="s">
        <v>99</v>
      </c>
      <c r="AA35" s="32" t="s">
        <v>103</v>
      </c>
      <c r="AB35" s="63">
        <v>0</v>
      </c>
      <c r="AC35" s="28"/>
      <c r="AD35" s="28"/>
      <c r="AE35" s="7">
        <v>0</v>
      </c>
      <c r="AF35" s="28"/>
      <c r="AG35" s="28"/>
      <c r="AH35" s="7">
        <f t="shared" si="0"/>
        <v>0</v>
      </c>
      <c r="AI35" s="134"/>
      <c r="AJ35" s="27"/>
      <c r="AK35" s="27"/>
      <c r="AL35" s="7">
        <v>0</v>
      </c>
      <c r="AM35" s="134"/>
      <c r="AN35" s="27"/>
      <c r="AO35" s="27"/>
      <c r="AP35" s="7">
        <v>0</v>
      </c>
      <c r="AQ35" s="4"/>
      <c r="AR35" s="4"/>
      <c r="AS35" s="7">
        <f t="shared" si="1"/>
        <v>0</v>
      </c>
      <c r="AT35" s="9"/>
      <c r="AU35" s="7"/>
      <c r="AV35" s="65"/>
      <c r="AW35" s="66"/>
      <c r="AX35" s="67"/>
      <c r="AY35" s="62"/>
      <c r="AZ35" s="66"/>
      <c r="BA35" s="66"/>
      <c r="BB35" s="66"/>
      <c r="BC35" s="27"/>
      <c r="BD35" s="62"/>
      <c r="BE35" s="66"/>
      <c r="BF35" s="66"/>
      <c r="BG35" s="67"/>
      <c r="BH35" s="62"/>
      <c r="BI35" s="66"/>
      <c r="BJ35" s="68"/>
      <c r="BK35" s="66"/>
      <c r="BL35" s="66"/>
      <c r="BM35" s="62"/>
      <c r="BN35" s="69"/>
      <c r="BO35" s="62"/>
      <c r="BP35" s="32"/>
    </row>
    <row r="36" spans="2:68" s="1" customFormat="1" ht="45" x14ac:dyDescent="0.25">
      <c r="B36" s="77" t="s">
        <v>317</v>
      </c>
      <c r="C36" s="93" t="s">
        <v>1096</v>
      </c>
      <c r="D36" s="33" t="s">
        <v>85</v>
      </c>
      <c r="E36" s="33" t="s">
        <v>193</v>
      </c>
      <c r="F36" s="72" t="s">
        <v>1189</v>
      </c>
      <c r="G36" s="72"/>
      <c r="H36" s="33" t="s">
        <v>96</v>
      </c>
      <c r="I36" s="77"/>
      <c r="J36" s="343" t="s">
        <v>78</v>
      </c>
      <c r="K36" s="33" t="s">
        <v>79</v>
      </c>
      <c r="L36" s="33" t="s">
        <v>79</v>
      </c>
      <c r="M36" s="109" t="s">
        <v>78</v>
      </c>
      <c r="N36" s="109" t="s">
        <v>78</v>
      </c>
      <c r="O36" s="62">
        <v>0</v>
      </c>
      <c r="P36" s="62">
        <v>0</v>
      </c>
      <c r="Q36" s="228">
        <v>375.76</v>
      </c>
      <c r="R36" s="228"/>
      <c r="S36" s="33" t="s">
        <v>90</v>
      </c>
      <c r="T36" s="33" t="s">
        <v>97</v>
      </c>
      <c r="U36" s="33" t="s">
        <v>141</v>
      </c>
      <c r="V36" s="33" t="s">
        <v>141</v>
      </c>
      <c r="W36" s="33" t="s">
        <v>79</v>
      </c>
      <c r="X36" s="33" t="s">
        <v>79</v>
      </c>
      <c r="Y36" s="4">
        <v>45429</v>
      </c>
      <c r="Z36" s="33" t="s">
        <v>99</v>
      </c>
      <c r="AA36" s="32" t="s">
        <v>103</v>
      </c>
      <c r="AB36" s="63">
        <v>0</v>
      </c>
      <c r="AC36" s="28"/>
      <c r="AD36" s="28"/>
      <c r="AE36" s="7">
        <v>0</v>
      </c>
      <c r="AF36" s="28"/>
      <c r="AG36" s="28"/>
      <c r="AH36" s="7">
        <f t="shared" si="0"/>
        <v>0</v>
      </c>
      <c r="AI36" s="134"/>
      <c r="AJ36" s="27"/>
      <c r="AK36" s="27"/>
      <c r="AL36" s="7">
        <v>0</v>
      </c>
      <c r="AM36" s="134"/>
      <c r="AN36" s="27"/>
      <c r="AO36" s="27"/>
      <c r="AP36" s="7">
        <v>0</v>
      </c>
      <c r="AQ36" s="4"/>
      <c r="AR36" s="4"/>
      <c r="AS36" s="7">
        <f t="shared" si="1"/>
        <v>0</v>
      </c>
      <c r="AT36" s="9"/>
      <c r="AU36" s="7"/>
      <c r="AV36" s="65"/>
      <c r="AW36" s="66"/>
      <c r="AX36" s="67"/>
      <c r="AY36" s="62"/>
      <c r="AZ36" s="66"/>
      <c r="BA36" s="66"/>
      <c r="BB36" s="66"/>
      <c r="BC36" s="27"/>
      <c r="BD36" s="62"/>
      <c r="BE36" s="66"/>
      <c r="BF36" s="66"/>
      <c r="BG36" s="67"/>
      <c r="BH36" s="62"/>
      <c r="BI36" s="66"/>
      <c r="BJ36" s="68"/>
      <c r="BK36" s="66"/>
      <c r="BL36" s="66"/>
      <c r="BM36" s="62"/>
      <c r="BN36" s="69"/>
      <c r="BO36" s="62"/>
      <c r="BP36" s="32"/>
    </row>
    <row r="37" spans="2:68" x14ac:dyDescent="0.25">
      <c r="B37" s="54"/>
      <c r="C37" s="54"/>
      <c r="D37" s="54"/>
      <c r="E37" s="54"/>
      <c r="F37" s="72"/>
      <c r="G37" s="72"/>
      <c r="H37" s="33"/>
      <c r="I37" s="77"/>
      <c r="J37" s="51"/>
      <c r="K37" s="33"/>
      <c r="L37" s="33"/>
      <c r="M37" s="109"/>
      <c r="N37" s="109"/>
      <c r="O37" s="62"/>
      <c r="P37" s="62"/>
      <c r="Q37" s="196"/>
      <c r="R37" s="196"/>
      <c r="S37" s="33"/>
      <c r="T37" s="33"/>
      <c r="U37" s="33"/>
      <c r="V37" s="33"/>
      <c r="W37" s="33"/>
      <c r="X37" s="33"/>
      <c r="Y37" s="4"/>
      <c r="Z37" s="33"/>
      <c r="AA37" s="32"/>
      <c r="AB37" s="63"/>
      <c r="AC37" s="28"/>
      <c r="AD37" s="4"/>
      <c r="AE37" s="63"/>
      <c r="AF37" s="28"/>
      <c r="AG37" s="4"/>
      <c r="AH37" s="7"/>
      <c r="AI37" s="27"/>
      <c r="AJ37" s="27"/>
      <c r="AK37" s="27"/>
      <c r="AL37" s="62"/>
      <c r="AM37" s="27"/>
      <c r="AN37" s="27"/>
      <c r="AO37" s="27"/>
      <c r="AP37" s="62"/>
      <c r="AQ37" s="4"/>
      <c r="AR37" s="4"/>
      <c r="AS37" s="62"/>
      <c r="AT37" s="9"/>
      <c r="AU37" s="7"/>
      <c r="AV37" s="65"/>
      <c r="AW37" s="66"/>
      <c r="AX37" s="67"/>
      <c r="AY37" s="62"/>
      <c r="AZ37" s="66"/>
      <c r="BA37" s="66"/>
      <c r="BB37" s="66"/>
      <c r="BC37" s="27"/>
      <c r="BD37" s="62"/>
      <c r="BE37" s="66"/>
      <c r="BF37" s="66"/>
      <c r="BG37" s="67"/>
      <c r="BH37" s="62"/>
      <c r="BI37" s="66"/>
      <c r="BJ37" s="68"/>
      <c r="BK37" s="66"/>
      <c r="BL37" s="66"/>
      <c r="BM37" s="62"/>
      <c r="BN37" s="69"/>
      <c r="BO37" s="62"/>
      <c r="BP37" s="32"/>
    </row>
    <row r="38" spans="2:68" x14ac:dyDescent="0.25">
      <c r="B38" s="54"/>
      <c r="C38" s="54"/>
      <c r="D38" s="54"/>
      <c r="E38" s="54"/>
      <c r="F38" s="72"/>
      <c r="G38" s="72"/>
      <c r="H38" s="33"/>
      <c r="I38" s="77"/>
      <c r="J38" s="51"/>
      <c r="K38" s="33"/>
      <c r="L38" s="33"/>
      <c r="M38" s="109"/>
      <c r="N38" s="109"/>
      <c r="O38" s="62"/>
      <c r="P38" s="62"/>
      <c r="Q38" s="196"/>
      <c r="R38" s="196"/>
      <c r="S38" s="33"/>
      <c r="T38" s="33"/>
      <c r="U38" s="33"/>
      <c r="V38" s="33"/>
      <c r="W38" s="33"/>
      <c r="X38" s="33"/>
      <c r="Y38" s="4"/>
      <c r="Z38" s="33"/>
      <c r="AA38" s="32"/>
      <c r="AB38" s="63"/>
      <c r="AC38" s="28"/>
      <c r="AD38" s="4"/>
      <c r="AE38" s="63"/>
      <c r="AF38" s="28"/>
      <c r="AG38" s="4"/>
      <c r="AH38" s="7"/>
      <c r="AI38" s="27"/>
      <c r="AJ38" s="27"/>
      <c r="AK38" s="27"/>
      <c r="AL38" s="62"/>
      <c r="AM38" s="27"/>
      <c r="AN38" s="27"/>
      <c r="AO38" s="27"/>
      <c r="AP38" s="62"/>
      <c r="AQ38" s="4"/>
      <c r="AR38" s="4"/>
      <c r="AS38" s="62"/>
      <c r="AT38" s="9"/>
      <c r="AU38" s="7"/>
      <c r="AV38" s="65"/>
      <c r="AW38" s="66"/>
      <c r="AX38" s="67"/>
      <c r="AY38" s="62"/>
      <c r="AZ38" s="66"/>
      <c r="BA38" s="66"/>
      <c r="BB38" s="66"/>
      <c r="BC38" s="27"/>
      <c r="BD38" s="62"/>
      <c r="BE38" s="66"/>
      <c r="BF38" s="66"/>
      <c r="BG38" s="67"/>
      <c r="BH38" s="62"/>
      <c r="BI38" s="66"/>
      <c r="BJ38" s="68"/>
      <c r="BK38" s="66"/>
      <c r="BL38" s="66"/>
      <c r="BM38" s="62"/>
      <c r="BN38" s="69"/>
      <c r="BO38" s="62"/>
      <c r="BP38" s="32"/>
    </row>
    <row r="39" spans="2:68" x14ac:dyDescent="0.25">
      <c r="B39" s="54"/>
      <c r="C39" s="54"/>
      <c r="D39" s="54"/>
      <c r="E39" s="54"/>
      <c r="F39" s="72"/>
      <c r="G39" s="72"/>
      <c r="H39" s="33"/>
      <c r="I39" s="77"/>
      <c r="J39" s="51"/>
      <c r="K39" s="33"/>
      <c r="L39" s="33"/>
      <c r="M39" s="109"/>
      <c r="N39" s="109"/>
      <c r="O39" s="62"/>
      <c r="P39" s="62"/>
      <c r="Q39" s="196"/>
      <c r="R39" s="196"/>
      <c r="S39" s="33"/>
      <c r="T39" s="33"/>
      <c r="U39" s="33"/>
      <c r="V39" s="33"/>
      <c r="W39" s="33"/>
      <c r="X39" s="33"/>
      <c r="Y39" s="4"/>
      <c r="Z39" s="33"/>
      <c r="AA39" s="32"/>
      <c r="AB39" s="63"/>
      <c r="AC39" s="28"/>
      <c r="AD39" s="4"/>
      <c r="AE39" s="63"/>
      <c r="AF39" s="28"/>
      <c r="AG39" s="4"/>
      <c r="AH39" s="7"/>
      <c r="AI39" s="27"/>
      <c r="AJ39" s="27"/>
      <c r="AK39" s="27"/>
      <c r="AL39" s="62"/>
      <c r="AM39" s="27"/>
      <c r="AN39" s="27"/>
      <c r="AO39" s="27"/>
      <c r="AP39" s="62"/>
      <c r="AQ39" s="4"/>
      <c r="AR39" s="4"/>
      <c r="AS39" s="62"/>
      <c r="AT39" s="9"/>
      <c r="AU39" s="7"/>
      <c r="AV39" s="65"/>
      <c r="AW39" s="66"/>
      <c r="AX39" s="67"/>
      <c r="AY39" s="62"/>
      <c r="AZ39" s="66"/>
      <c r="BA39" s="66"/>
      <c r="BB39" s="66"/>
      <c r="BC39" s="27"/>
      <c r="BD39" s="62"/>
      <c r="BE39" s="66"/>
      <c r="BF39" s="66"/>
      <c r="BG39" s="67"/>
      <c r="BH39" s="62"/>
      <c r="BI39" s="66"/>
      <c r="BJ39" s="68"/>
      <c r="BK39" s="66"/>
      <c r="BL39" s="66"/>
      <c r="BM39" s="62"/>
      <c r="BN39" s="69"/>
      <c r="BO39" s="62"/>
      <c r="BP39" s="32"/>
    </row>
  </sheetData>
  <mergeCells count="5">
    <mergeCell ref="B4:I4"/>
    <mergeCell ref="AB3:AI3"/>
    <mergeCell ref="AJ3:AU3"/>
    <mergeCell ref="AV3:BN3"/>
    <mergeCell ref="J4:R4"/>
  </mergeCells>
  <dataValidations count="14">
    <dataValidation type="list" allowBlank="1" showInputMessage="1" showErrorMessage="1" sqref="BH6:BH39" xr:uid="{00000000-0002-0000-0700-000000000000}">
      <formula1>"SI,NO"</formula1>
    </dataValidation>
    <dataValidation type="list" allowBlank="1" showInputMessage="1" showErrorMessage="1" sqref="AI6:AI39 AM6:AM39" xr:uid="{00000000-0002-0000-0700-000001000000}">
      <formula1>"ESTRUCTURACIÓN, PROCESO DE SELECCIÓN, EJECUCIÓN, TERMINADO"</formula1>
    </dataValidation>
    <dataValidation type="list" allowBlank="1" showInputMessage="1" showErrorMessage="1" sqref="Z6:Z39" xr:uid="{00000000-0002-0000-0700-000002000000}">
      <formula1>"FERRETERIA Y TODEROS, REGIONAL (TRASLADO), SEDE NACIONAL, FINDETER, NO REQUIERE, NO PRIORIZADA"</formula1>
    </dataValidation>
    <dataValidation type="list" allowBlank="1" showInputMessage="1" showErrorMessage="1" sqref="U6:V39" xr:uid="{00000000-0002-0000-0700-000003000000}">
      <formula1>"MOBILIARIO, ESTUDIOS Y DISEÑOS, REFORZAMIENTO ESTRUCTURAL, MANTENIMIENTOS BASICOS, MANTENIMIENTOS ESPECIALIZADOS, AMPLIACIÓN, MANTENIMIENTOS ELECTRICOS, NINGUNA"</formula1>
    </dataValidation>
    <dataValidation type="list" allowBlank="1" showInputMessage="1" showErrorMessage="1" sqref="S6:S39 K6:L39" xr:uid="{00000000-0002-0000-0700-000004000000}">
      <formula1>"SI, NO"</formula1>
    </dataValidation>
    <dataValidation type="list" allowBlank="1" showInputMessage="1" showErrorMessage="1" sqref="BL6:BL39 W6:X39 BB6:BB39" xr:uid="{00000000-0002-0000-0700-000005000000}">
      <formula1>"SI, NO, NO APLICA"</formula1>
    </dataValidation>
    <dataValidation type="list" allowBlank="1" showInputMessage="1" showErrorMessage="1" sqref="T6:T39" xr:uid="{00000000-0002-0000-0700-000006000000}">
      <formula1>"BAJO, MEDIO, ALTO"</formula1>
    </dataValidation>
    <dataValidation type="list" allowBlank="1" showInputMessage="1" showErrorMessage="1" sqref="H6:H39" xr:uid="{00000000-0002-0000-0700-000007000000}">
      <formula1>"PROPIA, ARRIENDO, COMODATO"</formula1>
    </dataValidation>
    <dataValidation type="list" allowBlank="1" showInputMessage="1" showErrorMessage="1" sqref="D6:D36" xr:uid="{00000000-0002-0000-0700-000008000000}">
      <formula1>"SRPA, PRIMERA INFANCIA, SEDES ADMINISTRATIVAS,ADOLESCENCIA Y JUVENTUD, DIRECCIÓN DE PROTECCIÓN "</formula1>
    </dataValidation>
    <dataValidation type="list" allowBlank="1" showInputMessage="1" showErrorMessage="1" sqref="E6:E36" xr:uid="{00000000-0002-0000-0700-000009000000}">
      <formula1>"CDI, HI, CAE, CIP, CETRA, INTERNADO RAJ, CASAS POSTINSTITUCIONALES, CZ, REGIONAL, UNIDAD DE SERVICIO, CASA ATRAPASUEÑOS, CASA DE LA MADRE Y EL NIÑO, CETI"</formula1>
    </dataValidation>
    <dataValidation type="list" allowBlank="1" showInputMessage="1" showErrorMessage="1" sqref="M6:M39" xr:uid="{00000000-0002-0000-0700-00000A000000}">
      <formula1>"ARRIENDO, ADECUACIÓN, NO APLICA"</formula1>
    </dataValidation>
    <dataValidation type="list" allowBlank="1" showInputMessage="1" showErrorMessage="1" sqref="J37:J39" xr:uid="{00000000-0002-0000-0700-00000B000000}">
      <formula1>"NO APLICA, HACINAMIENTO Y CONDICIONES DE INFRAESTRUCTURA, HACINAMIENTO, MALAS CONDICIONES DE LA INFRAESTRUCUTRA, RIESGOS EN LA INFRAESTRUCTURA, POR SOLICITUD DEL PROPIETARIO, TRASLADO A SEDE PROPIA."</formula1>
    </dataValidation>
    <dataValidation type="list" allowBlank="1" showInputMessage="1" showErrorMessage="1" sqref="N6:N39" xr:uid="{00000000-0002-0000-0700-00000C000000}">
      <formula1>"NO APLICA, BUSQUEDA INMUEBLE, VISITA, CONCEPTO, MESA TECNICA, REMISIÓN SG, RECURSO TRASLADADO"</formula1>
    </dataValidation>
    <dataValidation type="list" allowBlank="1" showInputMessage="1" showErrorMessage="1" sqref="J6:J36" xr:uid="{00000000-0002-0000-0700-00000D000000}">
      <formula1>"NO APLICA, HACINAMIENTO, HACINAMIENTO Y MALAS CONDICIONES DE LA INFRAESTRUCTURA, MALAS CONDICIONES DE LA INFRAESTRUCUTRA, RIESGOS EN LA INFRAESTRUCTURA, POR SOLICITUD DEL PROPIETARIO, TRASLADO A SEDE PROPIA."</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ColWidth="8.710937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1.Amazonas</vt:lpstr>
      <vt:lpstr>2. Antioquia</vt:lpstr>
      <vt:lpstr>3. Arauca</vt:lpstr>
      <vt:lpstr>4. Atlántico</vt:lpstr>
      <vt:lpstr>5. Bogotá</vt:lpstr>
      <vt:lpstr>6. Bolivar</vt:lpstr>
      <vt:lpstr>7. Boyacá</vt:lpstr>
      <vt:lpstr>8. Caldas</vt:lpstr>
      <vt:lpstr>Hoja1</vt:lpstr>
      <vt:lpstr>9. Caquetá</vt:lpstr>
      <vt:lpstr>10. Casanare</vt:lpstr>
      <vt:lpstr>11. Cauca</vt:lpstr>
      <vt:lpstr>12. Cesar</vt:lpstr>
      <vt:lpstr>13. Chocó</vt:lpstr>
      <vt:lpstr>14. Cordoba</vt:lpstr>
      <vt:lpstr>15. Cundinamarca</vt:lpstr>
      <vt:lpstr>16. Guania</vt:lpstr>
      <vt:lpstr>17. Guaviare</vt:lpstr>
      <vt:lpstr>18. Huila</vt:lpstr>
      <vt:lpstr>19. La Guajira</vt:lpstr>
      <vt:lpstr>20. Magdalena</vt:lpstr>
      <vt:lpstr>21. Meta</vt:lpstr>
      <vt:lpstr>22. Nariño</vt:lpstr>
      <vt:lpstr>23. Nte Santander</vt:lpstr>
      <vt:lpstr>24. Putumayo</vt:lpstr>
      <vt:lpstr>25. Quindio</vt:lpstr>
      <vt:lpstr>26. Risaralda</vt:lpstr>
      <vt:lpstr>27. San Andres</vt:lpstr>
      <vt:lpstr>28. Santander</vt:lpstr>
      <vt:lpstr>29. Sucre</vt:lpstr>
      <vt:lpstr>30. Tolima</vt:lpstr>
      <vt:lpstr>31. Valle del Cauca</vt:lpstr>
      <vt:lpstr>32. Vaupes</vt:lpstr>
      <vt:lpstr>33. Vichada</vt:lpstr>
      <vt:lpstr>Seguimiento</vt:lpstr>
      <vt:lpstr>INSTRUCTIVO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David Amon Rodriguez</dc:creator>
  <cp:keywords/>
  <dc:description/>
  <cp:lastModifiedBy>Cesar Augusto Rodriguez Chaparro</cp:lastModifiedBy>
  <cp:revision/>
  <cp:lastPrinted>2025-07-02T00:16:09Z</cp:lastPrinted>
  <dcterms:created xsi:type="dcterms:W3CDTF">2024-04-18T15:24:33Z</dcterms:created>
  <dcterms:modified xsi:type="dcterms:W3CDTF">2025-07-14T20:23:55Z</dcterms:modified>
  <cp:category/>
  <cp:contentStatus/>
</cp:coreProperties>
</file>