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bfgob-my.sharepoint.com/personal/cesar_rodriguez_icbf_gov_co/Documents/documentos 22/recuperados/"/>
    </mc:Choice>
  </mc:AlternateContent>
  <xr:revisionPtr revIDLastSave="1" documentId="8_{A6327502-C36B-4818-A765-94B528D6A65E}" xr6:coauthVersionLast="47" xr6:coauthVersionMax="47" xr10:uidLastSave="{9AF6FC08-1A10-4332-92DD-CAB174A322DA}"/>
  <bookViews>
    <workbookView xWindow="-120" yWindow="-120" windowWidth="29040" windowHeight="15720" xr2:uid="{B18B61E1-85E2-45ED-8EF2-184D48490458}"/>
  </bookViews>
  <sheets>
    <sheet name="Riesgos_Ambiental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1" l="1"/>
  <c r="L39" i="1"/>
  <c r="K39" i="1"/>
  <c r="M38" i="1"/>
  <c r="L38" i="1"/>
  <c r="K38" i="1" s="1"/>
  <c r="M37" i="1"/>
  <c r="L37" i="1"/>
  <c r="K37" i="1"/>
  <c r="M36" i="1"/>
  <c r="L36" i="1"/>
  <c r="K36" i="1" s="1"/>
  <c r="M35" i="1"/>
  <c r="K35" i="1" s="1"/>
  <c r="L35" i="1"/>
  <c r="M34" i="1"/>
  <c r="L34" i="1"/>
  <c r="K34" i="1" s="1"/>
  <c r="M33" i="1"/>
  <c r="L33" i="1"/>
  <c r="K33" i="1"/>
  <c r="M32" i="1"/>
  <c r="L32" i="1"/>
  <c r="K32" i="1" s="1"/>
  <c r="L26" i="1"/>
  <c r="G26" i="1"/>
  <c r="L24" i="1"/>
  <c r="G24" i="1"/>
  <c r="L22" i="1"/>
  <c r="N22" i="1" s="1"/>
  <c r="G22" i="1"/>
  <c r="N18" i="1"/>
  <c r="O18" i="1" s="1"/>
  <c r="O22" i="1" l="1"/>
  <c r="O20" i="1" s="1"/>
  <c r="O32" i="1"/>
  <c r="O33" i="1" s="1"/>
  <c r="O34" i="1" s="1"/>
  <c r="O35" i="1" s="1"/>
  <c r="O36" i="1" s="1"/>
  <c r="O37" i="1" s="1"/>
  <c r="O38" i="1" s="1"/>
  <c r="O39" i="1" s="1"/>
  <c r="O30" i="1" s="1"/>
  <c r="N32" i="1"/>
  <c r="N33" i="1" s="1"/>
  <c r="N34" i="1" s="1"/>
  <c r="N35" i="1" s="1"/>
  <c r="N36" i="1" s="1"/>
  <c r="N37" i="1" s="1"/>
  <c r="N38" i="1" s="1"/>
  <c r="N39" i="1" s="1"/>
  <c r="N30" i="1" s="1"/>
  <c r="N31" i="1" s="1"/>
  <c r="J59" i="1" s="1"/>
  <c r="I68" i="1" l="1"/>
  <c r="E68" i="1"/>
  <c r="F67" i="1"/>
  <c r="G66" i="1"/>
  <c r="H65" i="1"/>
  <c r="I64" i="1"/>
  <c r="E64" i="1"/>
  <c r="H68" i="1"/>
  <c r="I67" i="1"/>
  <c r="E67" i="1"/>
  <c r="F66" i="1"/>
  <c r="G65" i="1"/>
  <c r="H64" i="1"/>
  <c r="G68" i="1"/>
  <c r="H67" i="1"/>
  <c r="I66" i="1"/>
  <c r="E66" i="1"/>
  <c r="F65" i="1"/>
  <c r="G64" i="1"/>
  <c r="E59" i="1"/>
  <c r="F68" i="1"/>
  <c r="G67" i="1"/>
  <c r="H66" i="1"/>
  <c r="I65" i="1"/>
  <c r="E65" i="1"/>
  <c r="F64" i="1"/>
</calcChain>
</file>

<file path=xl/sharedStrings.xml><?xml version="1.0" encoding="utf-8"?>
<sst xmlns="http://schemas.openxmlformats.org/spreadsheetml/2006/main" count="52" uniqueCount="48">
  <si>
    <t>IDENTIFICACIÓN DE RIESGO</t>
  </si>
  <si>
    <t>PROCESO</t>
  </si>
  <si>
    <t>CÓDIGO RIESGO:</t>
  </si>
  <si>
    <t>DESCRIPCIÓN DEL RIESGO</t>
  </si>
  <si>
    <t>PUNTO DE RIESGO</t>
  </si>
  <si>
    <t>APLICA EN:</t>
  </si>
  <si>
    <t>Dirección General</t>
  </si>
  <si>
    <t>Regional</t>
  </si>
  <si>
    <t xml:space="preserve">Centro Zonal </t>
  </si>
  <si>
    <t>TIPO DE RIESGO:</t>
  </si>
  <si>
    <t>ANÁLISIS DE RIESGO</t>
  </si>
  <si>
    <t>PROBABILIDAD</t>
  </si>
  <si>
    <t>IMPACTO</t>
  </si>
  <si>
    <t>Afectación Economica</t>
  </si>
  <si>
    <t xml:space="preserve">Reputacional </t>
  </si>
  <si>
    <t>CONTROLES</t>
  </si>
  <si>
    <t>Descripción Control</t>
  </si>
  <si>
    <t>Atributos de Eficiencia</t>
  </si>
  <si>
    <t>Atributos Informativos</t>
  </si>
  <si>
    <t xml:space="preserve">Calificación Control </t>
  </si>
  <si>
    <t>Tipo</t>
  </si>
  <si>
    <t>Naturaleza</t>
  </si>
  <si>
    <t xml:space="preserve">Documentación </t>
  </si>
  <si>
    <t>Frecuencia</t>
  </si>
  <si>
    <t>Evidencia</t>
  </si>
  <si>
    <t>PLAN DE TRATAMIENTO</t>
  </si>
  <si>
    <t>Nivel</t>
  </si>
  <si>
    <t>Descripción de la Actividad</t>
  </si>
  <si>
    <t>Fecha Inicio</t>
  </si>
  <si>
    <t>Fecha Fin</t>
  </si>
  <si>
    <t>Responsable</t>
  </si>
  <si>
    <t>MAPA DE CALOR</t>
  </si>
  <si>
    <t>Calificación riesgo 
inherente</t>
  </si>
  <si>
    <t>Calificación riesgo Residual</t>
  </si>
  <si>
    <t>Leve</t>
  </si>
  <si>
    <t>Menor</t>
  </si>
  <si>
    <t>Moderado</t>
  </si>
  <si>
    <t xml:space="preserve">Mayor </t>
  </si>
  <si>
    <t>Catastrófico</t>
  </si>
  <si>
    <t>Muy Alta</t>
  </si>
  <si>
    <t>Extremo</t>
  </si>
  <si>
    <t>Alta</t>
  </si>
  <si>
    <t>Alto</t>
  </si>
  <si>
    <t>Media</t>
  </si>
  <si>
    <t>Baja</t>
  </si>
  <si>
    <t>Bajo</t>
  </si>
  <si>
    <t>Muy Baja</t>
  </si>
  <si>
    <t>Cumplimiento Objetivos del SGA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</si>
</sst>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b/>
      <sz val="36"/>
      <color theme="1"/>
      <name val="Aptos Narrow"/>
      <family val="2"/>
      <scheme val="minor"/>
    </font>
    <font>
      <b/>
      <u/>
      <sz val="18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9" fontId="0" fillId="0" borderId="1" xfId="1" applyFon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9" fontId="0" fillId="0" borderId="0" xfId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3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center" vertical="center"/>
      <protection locked="0"/>
    </xf>
    <xf numFmtId="0" fontId="3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justify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justify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justify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justify" vertic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justify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right" vertical="center" textRotation="90"/>
      <protection locked="0"/>
    </xf>
    <xf numFmtId="0" fontId="13" fillId="0" borderId="1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31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C0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2" name="Imagen 305" descr="http://www.icbf.gov.co/images/pobtrans.gif">
          <a:extLst>
            <a:ext uri="{FF2B5EF4-FFF2-40B4-BE49-F238E27FC236}">
              <a16:creationId xmlns:a16="http://schemas.microsoft.com/office/drawing/2014/main" id="{7E653525-C15C-4887-ABC8-03D7C272A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3" name="Imagen 306" descr="http://www.icbf.gov.co/images/pobtrans.gif">
          <a:extLst>
            <a:ext uri="{FF2B5EF4-FFF2-40B4-BE49-F238E27FC236}">
              <a16:creationId xmlns:a16="http://schemas.microsoft.com/office/drawing/2014/main" id="{02492F63-5D6C-4FEF-9C1D-43C1DD0E7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4" name="Imagen 307" descr="http://www.icbf.gov.co/images/pobtrans.gif">
          <a:extLst>
            <a:ext uri="{FF2B5EF4-FFF2-40B4-BE49-F238E27FC236}">
              <a16:creationId xmlns:a16="http://schemas.microsoft.com/office/drawing/2014/main" id="{90BFC7FB-83FC-489E-A32A-0D68A52B5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5" name="Imagen 697" descr="http://www.icbf.gov.co/images/pobtrans.gif">
          <a:extLst>
            <a:ext uri="{FF2B5EF4-FFF2-40B4-BE49-F238E27FC236}">
              <a16:creationId xmlns:a16="http://schemas.microsoft.com/office/drawing/2014/main" id="{DBE9F1AD-0853-470E-8DEC-7BB9BDB02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6" name="Imagen 785" descr="http://www.icbf.gov.co/images/pobtrans.gif">
          <a:extLst>
            <a:ext uri="{FF2B5EF4-FFF2-40B4-BE49-F238E27FC236}">
              <a16:creationId xmlns:a16="http://schemas.microsoft.com/office/drawing/2014/main" id="{68C47ABE-4658-4C58-9C8B-52A579E9F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7" name="Imagen 790" descr="http://www.icbf.gov.co/images/pobtrans.gif">
          <a:extLst>
            <a:ext uri="{FF2B5EF4-FFF2-40B4-BE49-F238E27FC236}">
              <a16:creationId xmlns:a16="http://schemas.microsoft.com/office/drawing/2014/main" id="{09BBA706-C944-49F6-9E09-2BB0D325F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8" name="Imagen 1079" descr="http://www.icbf.gov.co/images/pobtrans.gif">
          <a:extLst>
            <a:ext uri="{FF2B5EF4-FFF2-40B4-BE49-F238E27FC236}">
              <a16:creationId xmlns:a16="http://schemas.microsoft.com/office/drawing/2014/main" id="{A67A5688-D9B8-4A7C-9298-D04450A94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9" name="Imagen 1566" descr="http://www.icbf.gov.co/images/pobtrans.gif">
          <a:extLst>
            <a:ext uri="{FF2B5EF4-FFF2-40B4-BE49-F238E27FC236}">
              <a16:creationId xmlns:a16="http://schemas.microsoft.com/office/drawing/2014/main" id="{7108F55A-DEBB-4196-8D8A-50170F32D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0" name="Imagen 1570" descr="http://www.icbf.gov.co/images/pobtrans.gif">
          <a:extLst>
            <a:ext uri="{FF2B5EF4-FFF2-40B4-BE49-F238E27FC236}">
              <a16:creationId xmlns:a16="http://schemas.microsoft.com/office/drawing/2014/main" id="{A6488D2C-FF2D-48DF-8345-1D194B3D3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1" name="Imagen 1687" descr="http://www.icbf.gov.co/images/pobtrans.gif">
          <a:extLst>
            <a:ext uri="{FF2B5EF4-FFF2-40B4-BE49-F238E27FC236}">
              <a16:creationId xmlns:a16="http://schemas.microsoft.com/office/drawing/2014/main" id="{FA788DBA-B73A-40FB-8F7E-77D660ED7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2" name="Imagen 1914" descr="http://www.icbf.gov.co/images/pobtrans.gif">
          <a:extLst>
            <a:ext uri="{FF2B5EF4-FFF2-40B4-BE49-F238E27FC236}">
              <a16:creationId xmlns:a16="http://schemas.microsoft.com/office/drawing/2014/main" id="{ED9ED9A3-6C64-443F-9B5A-0E1F078D3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3" name="Imagen 2186" descr="http://www.icbf.gov.co/images/pobtrans.gif">
          <a:extLst>
            <a:ext uri="{FF2B5EF4-FFF2-40B4-BE49-F238E27FC236}">
              <a16:creationId xmlns:a16="http://schemas.microsoft.com/office/drawing/2014/main" id="{C52E3236-9669-4F26-964E-C10CECBD9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4" name="Imagen 2221" descr="http://www.icbf.gov.co/images/pobtrans.gif">
          <a:extLst>
            <a:ext uri="{FF2B5EF4-FFF2-40B4-BE49-F238E27FC236}">
              <a16:creationId xmlns:a16="http://schemas.microsoft.com/office/drawing/2014/main" id="{CF404F9C-01B5-43A7-A2AA-CF7DD412B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5" name="Imagen 2859" descr="http://www.icbf.gov.co/images/pobtrans.gif">
          <a:extLst>
            <a:ext uri="{FF2B5EF4-FFF2-40B4-BE49-F238E27FC236}">
              <a16:creationId xmlns:a16="http://schemas.microsoft.com/office/drawing/2014/main" id="{80B98DC5-7306-4CA4-B6A7-7023B3D17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6" name="Imagen 2870" descr="http://www.icbf.gov.co/images/pobtrans.gif">
          <a:extLst>
            <a:ext uri="{FF2B5EF4-FFF2-40B4-BE49-F238E27FC236}">
              <a16:creationId xmlns:a16="http://schemas.microsoft.com/office/drawing/2014/main" id="{90837FE7-FE58-4A37-9DE2-A6479D0A0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7" name="Imagen 2951" descr="http://www.icbf.gov.co/images/pobtrans.gif">
          <a:extLst>
            <a:ext uri="{FF2B5EF4-FFF2-40B4-BE49-F238E27FC236}">
              <a16:creationId xmlns:a16="http://schemas.microsoft.com/office/drawing/2014/main" id="{0AA41F32-D313-4146-BB8D-713065CB1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8" name="Imagen 2954" descr="http://www.icbf.gov.co/images/pobtrans.gif">
          <a:extLst>
            <a:ext uri="{FF2B5EF4-FFF2-40B4-BE49-F238E27FC236}">
              <a16:creationId xmlns:a16="http://schemas.microsoft.com/office/drawing/2014/main" id="{1F10A493-9D12-4AEA-949F-43ACDB9B6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9" name="Imagen 3123" descr="http://www.icbf.gov.co/images/pobtrans.gif">
          <a:extLst>
            <a:ext uri="{FF2B5EF4-FFF2-40B4-BE49-F238E27FC236}">
              <a16:creationId xmlns:a16="http://schemas.microsoft.com/office/drawing/2014/main" id="{33D77248-2C4A-4DE9-A2CC-64B1F3632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20" name="Imagen 3206" descr="http://www.icbf.gov.co/images/pobtrans.gif">
          <a:extLst>
            <a:ext uri="{FF2B5EF4-FFF2-40B4-BE49-F238E27FC236}">
              <a16:creationId xmlns:a16="http://schemas.microsoft.com/office/drawing/2014/main" id="{D5BC8C4C-85C8-4547-9478-EB6DD0AFA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21" name="Imagen 3810" descr="http://www.icbf.gov.co/images/pobtrans.gif">
          <a:extLst>
            <a:ext uri="{FF2B5EF4-FFF2-40B4-BE49-F238E27FC236}">
              <a16:creationId xmlns:a16="http://schemas.microsoft.com/office/drawing/2014/main" id="{E9ED755D-56B6-49B4-98B6-59CB89AC4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22" name="Imagen 3821" descr="http://www.icbf.gov.co/images/pobtrans.gif">
          <a:extLst>
            <a:ext uri="{FF2B5EF4-FFF2-40B4-BE49-F238E27FC236}">
              <a16:creationId xmlns:a16="http://schemas.microsoft.com/office/drawing/2014/main" id="{AE36DEBA-8E45-4BE9-A002-05D41B838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23" name="Imagen 3899" descr="http://www.icbf.gov.co/images/pobtrans.gif">
          <a:extLst>
            <a:ext uri="{FF2B5EF4-FFF2-40B4-BE49-F238E27FC236}">
              <a16:creationId xmlns:a16="http://schemas.microsoft.com/office/drawing/2014/main" id="{F8FD2A00-D499-465A-969A-F6822EB67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24" name="Imagen 3909" descr="http://www.icbf.gov.co/images/pobtrans.gif">
          <a:extLst>
            <a:ext uri="{FF2B5EF4-FFF2-40B4-BE49-F238E27FC236}">
              <a16:creationId xmlns:a16="http://schemas.microsoft.com/office/drawing/2014/main" id="{B1EF7F44-4616-4C0A-BECD-7F1FF7307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25" name="Imagen 4244" descr="http://www.icbf.gov.co/images/pobtrans.gif">
          <a:extLst>
            <a:ext uri="{FF2B5EF4-FFF2-40B4-BE49-F238E27FC236}">
              <a16:creationId xmlns:a16="http://schemas.microsoft.com/office/drawing/2014/main" id="{49E0BE43-AC38-4158-9C89-33EE248A2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26" name="Imagen 4461" descr="http://www.icbf.gov.co/images/pobtrans.gif">
          <a:extLst>
            <a:ext uri="{FF2B5EF4-FFF2-40B4-BE49-F238E27FC236}">
              <a16:creationId xmlns:a16="http://schemas.microsoft.com/office/drawing/2014/main" id="{D5AA3AE7-1DEA-4103-850B-753C7BE1A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27" name="Imagen 4811" descr="http://www.icbf.gov.co/images/pobtrans.gif">
          <a:extLst>
            <a:ext uri="{FF2B5EF4-FFF2-40B4-BE49-F238E27FC236}">
              <a16:creationId xmlns:a16="http://schemas.microsoft.com/office/drawing/2014/main" id="{8567A4C5-A887-4E4D-AD00-FEDC51210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28" name="Imagen 4820" descr="http://www.icbf.gov.co/images/pobtrans.gif">
          <a:extLst>
            <a:ext uri="{FF2B5EF4-FFF2-40B4-BE49-F238E27FC236}">
              <a16:creationId xmlns:a16="http://schemas.microsoft.com/office/drawing/2014/main" id="{3BFAA500-97AC-4F1D-AA89-F2B376559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29" name="Imagen 5584" descr="http://www.icbf.gov.co/images/pobtrans.gif">
          <a:extLst>
            <a:ext uri="{FF2B5EF4-FFF2-40B4-BE49-F238E27FC236}">
              <a16:creationId xmlns:a16="http://schemas.microsoft.com/office/drawing/2014/main" id="{AC4DD213-910F-4492-866A-A1D411A79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30" name="Imagen 5931" descr="http://www.icbf.gov.co/images/pobtrans.gif">
          <a:extLst>
            <a:ext uri="{FF2B5EF4-FFF2-40B4-BE49-F238E27FC236}">
              <a16:creationId xmlns:a16="http://schemas.microsoft.com/office/drawing/2014/main" id="{138A82E6-3E6C-47A7-8C92-A22CAB3E0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31" name="Imagen 6103" descr="http://www.icbf.gov.co/images/pobtrans.gif">
          <a:extLst>
            <a:ext uri="{FF2B5EF4-FFF2-40B4-BE49-F238E27FC236}">
              <a16:creationId xmlns:a16="http://schemas.microsoft.com/office/drawing/2014/main" id="{E4FC1F0D-C51F-4E5B-BA37-E82089673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32" name="Imagen 6107" descr="http://www.icbf.gov.co/images/pobtrans.gif">
          <a:extLst>
            <a:ext uri="{FF2B5EF4-FFF2-40B4-BE49-F238E27FC236}">
              <a16:creationId xmlns:a16="http://schemas.microsoft.com/office/drawing/2014/main" id="{1FD87898-9B31-42EC-ACAB-D9A17CB5F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33" name="Imagen 6731" descr="http://www.icbf.gov.co/images/pobtrans.gif">
          <a:extLst>
            <a:ext uri="{FF2B5EF4-FFF2-40B4-BE49-F238E27FC236}">
              <a16:creationId xmlns:a16="http://schemas.microsoft.com/office/drawing/2014/main" id="{8B527A1E-1B89-40CE-97ED-DB08B10B8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34" name="Imagen 6951" descr="http://www.icbf.gov.co/images/pobtrans.gif">
          <a:extLst>
            <a:ext uri="{FF2B5EF4-FFF2-40B4-BE49-F238E27FC236}">
              <a16:creationId xmlns:a16="http://schemas.microsoft.com/office/drawing/2014/main" id="{4B8C5EFA-D137-4824-B8C2-FDFAF5C33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35" name="Imagen 7032" descr="http://www.icbf.gov.co/images/pobtrans.gif">
          <a:extLst>
            <a:ext uri="{FF2B5EF4-FFF2-40B4-BE49-F238E27FC236}">
              <a16:creationId xmlns:a16="http://schemas.microsoft.com/office/drawing/2014/main" id="{8C82D118-1A53-4F4D-B802-5D0A0F51D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36" name="Imagen 7042" descr="http://www.icbf.gov.co/images/pobtrans.gif">
          <a:extLst>
            <a:ext uri="{FF2B5EF4-FFF2-40B4-BE49-F238E27FC236}">
              <a16:creationId xmlns:a16="http://schemas.microsoft.com/office/drawing/2014/main" id="{E1B46E3F-6722-4949-B137-8596FC19B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37" name="Imagen 7053" descr="http://www.icbf.gov.co/images/pobtrans.gif">
          <a:extLst>
            <a:ext uri="{FF2B5EF4-FFF2-40B4-BE49-F238E27FC236}">
              <a16:creationId xmlns:a16="http://schemas.microsoft.com/office/drawing/2014/main" id="{6D42306A-76C4-4064-9A65-0EA523A0A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38" name="Imagen 7120" descr="http://www.icbf.gov.co/images/pobtrans.gif">
          <a:extLst>
            <a:ext uri="{FF2B5EF4-FFF2-40B4-BE49-F238E27FC236}">
              <a16:creationId xmlns:a16="http://schemas.microsoft.com/office/drawing/2014/main" id="{FE542E16-B1DE-4258-9513-B6416F089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39" name="Imagen 7187" descr="http://www.icbf.gov.co/images/pobtrans.gif">
          <a:extLst>
            <a:ext uri="{FF2B5EF4-FFF2-40B4-BE49-F238E27FC236}">
              <a16:creationId xmlns:a16="http://schemas.microsoft.com/office/drawing/2014/main" id="{65718BBD-97CD-4DC1-BF09-7FB5D0239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40" name="Imagen 7417" descr="http://www.icbf.gov.co/images/pobtrans.gif">
          <a:extLst>
            <a:ext uri="{FF2B5EF4-FFF2-40B4-BE49-F238E27FC236}">
              <a16:creationId xmlns:a16="http://schemas.microsoft.com/office/drawing/2014/main" id="{3EAE3FB4-8386-4902-A33A-A6EDC9314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41" name="Imagen 7504" descr="http://www.icbf.gov.co/images/pobtrans.gif">
          <a:extLst>
            <a:ext uri="{FF2B5EF4-FFF2-40B4-BE49-F238E27FC236}">
              <a16:creationId xmlns:a16="http://schemas.microsoft.com/office/drawing/2014/main" id="{791CFEA8-8A57-4512-AF78-6F7DC35A8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42" name="Imagen 7597" descr="http://www.icbf.gov.co/images/pobtrans.gif">
          <a:extLst>
            <a:ext uri="{FF2B5EF4-FFF2-40B4-BE49-F238E27FC236}">
              <a16:creationId xmlns:a16="http://schemas.microsoft.com/office/drawing/2014/main" id="{E94DF041-A030-4CF6-BFD7-B969DA22B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43" name="Imagen 7659" descr="http://www.icbf.gov.co/images/pobtrans.gif">
          <a:extLst>
            <a:ext uri="{FF2B5EF4-FFF2-40B4-BE49-F238E27FC236}">
              <a16:creationId xmlns:a16="http://schemas.microsoft.com/office/drawing/2014/main" id="{864ADCEB-3B5A-4964-AEB1-1B53362AD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44" name="Imagen 7767" descr="http://www.icbf.gov.co/images/pobtrans.gif">
          <a:extLst>
            <a:ext uri="{FF2B5EF4-FFF2-40B4-BE49-F238E27FC236}">
              <a16:creationId xmlns:a16="http://schemas.microsoft.com/office/drawing/2014/main" id="{0505BBBA-99FF-4432-AF1D-E249F7973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45" name="Imagen 7853" descr="http://www.icbf.gov.co/images/pobtrans.gif">
          <a:extLst>
            <a:ext uri="{FF2B5EF4-FFF2-40B4-BE49-F238E27FC236}">
              <a16:creationId xmlns:a16="http://schemas.microsoft.com/office/drawing/2014/main" id="{9C99DCA5-5EA9-484D-BF65-11D3CE6E4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46" name="Imagen 7936" descr="http://www.icbf.gov.co/images/pobtrans.gif">
          <a:extLst>
            <a:ext uri="{FF2B5EF4-FFF2-40B4-BE49-F238E27FC236}">
              <a16:creationId xmlns:a16="http://schemas.microsoft.com/office/drawing/2014/main" id="{758CBC0E-2DB4-475C-8496-F1B87BC27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47" name="Imagen 8612" descr="http://www.icbf.gov.co/images/pobtrans.gif">
          <a:extLst>
            <a:ext uri="{FF2B5EF4-FFF2-40B4-BE49-F238E27FC236}">
              <a16:creationId xmlns:a16="http://schemas.microsoft.com/office/drawing/2014/main" id="{59B10C4F-3CC4-4EA8-83DE-27C915FA1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48" name="Imagen 9931" descr="http://www.icbf.gov.co/images/pobtrans.gif">
          <a:extLst>
            <a:ext uri="{FF2B5EF4-FFF2-40B4-BE49-F238E27FC236}">
              <a16:creationId xmlns:a16="http://schemas.microsoft.com/office/drawing/2014/main" id="{4C8010FC-8EF5-4C79-B7D5-46B55EB81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49" name="Imagen 10425" descr="http://www.icbf.gov.co/images/pobtrans.gif">
          <a:extLst>
            <a:ext uri="{FF2B5EF4-FFF2-40B4-BE49-F238E27FC236}">
              <a16:creationId xmlns:a16="http://schemas.microsoft.com/office/drawing/2014/main" id="{D957EFBD-6496-4538-A3ED-2B76F1522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50" name="Imagen 10665" descr="http://www.icbf.gov.co/images/pobtrans.gif">
          <a:extLst>
            <a:ext uri="{FF2B5EF4-FFF2-40B4-BE49-F238E27FC236}">
              <a16:creationId xmlns:a16="http://schemas.microsoft.com/office/drawing/2014/main" id="{EEFC1F7B-6921-4A18-BE7B-81FCE5FB9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51" name="Imagen 12565" descr="http://www.icbf.gov.co/images/pobtrans.gif">
          <a:extLst>
            <a:ext uri="{FF2B5EF4-FFF2-40B4-BE49-F238E27FC236}">
              <a16:creationId xmlns:a16="http://schemas.microsoft.com/office/drawing/2014/main" id="{000E2DB8-0ADB-4059-922C-EDBBD2B8F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52" name="Imagen 12591" descr="http://www.icbf.gov.co/images/pobtrans.gif">
          <a:extLst>
            <a:ext uri="{FF2B5EF4-FFF2-40B4-BE49-F238E27FC236}">
              <a16:creationId xmlns:a16="http://schemas.microsoft.com/office/drawing/2014/main" id="{85C7311C-38D7-49E4-8EB6-FAE20CD16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53" name="Imagen 12605" descr="http://www.icbf.gov.co/images/pobtrans.gif">
          <a:extLst>
            <a:ext uri="{FF2B5EF4-FFF2-40B4-BE49-F238E27FC236}">
              <a16:creationId xmlns:a16="http://schemas.microsoft.com/office/drawing/2014/main" id="{88007592-C336-422E-8D85-EDE807880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54" name="Imagen 12623" descr="http://www.icbf.gov.co/images/pobtrans.gif">
          <a:extLst>
            <a:ext uri="{FF2B5EF4-FFF2-40B4-BE49-F238E27FC236}">
              <a16:creationId xmlns:a16="http://schemas.microsoft.com/office/drawing/2014/main" id="{EC0276E3-BC3A-4088-8F71-24A6EFF8A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55" name="Imagen 12635" descr="http://www.icbf.gov.co/images/pobtrans.gif">
          <a:extLst>
            <a:ext uri="{FF2B5EF4-FFF2-40B4-BE49-F238E27FC236}">
              <a16:creationId xmlns:a16="http://schemas.microsoft.com/office/drawing/2014/main" id="{31F3A796-021E-4140-9A69-10928DD91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56" name="Imagen 12645" descr="http://www.icbf.gov.co/images/pobtrans.gif">
          <a:extLst>
            <a:ext uri="{FF2B5EF4-FFF2-40B4-BE49-F238E27FC236}">
              <a16:creationId xmlns:a16="http://schemas.microsoft.com/office/drawing/2014/main" id="{8F945B12-F973-45A6-B399-018FF22AF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57" name="Imagen 12651" descr="http://www.icbf.gov.co/images/pobtrans.gif">
          <a:extLst>
            <a:ext uri="{FF2B5EF4-FFF2-40B4-BE49-F238E27FC236}">
              <a16:creationId xmlns:a16="http://schemas.microsoft.com/office/drawing/2014/main" id="{255D1E13-7AAA-4A11-8530-405F7E837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58" name="Imagen 13130" descr="http://www.icbf.gov.co/images/pobtrans.gif">
          <a:extLst>
            <a:ext uri="{FF2B5EF4-FFF2-40B4-BE49-F238E27FC236}">
              <a16:creationId xmlns:a16="http://schemas.microsoft.com/office/drawing/2014/main" id="{0DBC350B-620B-430C-BD3F-056B72174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59" name="Imagen 13576" descr="http://www.icbf.gov.co/images/pobtrans.gif">
          <a:extLst>
            <a:ext uri="{FF2B5EF4-FFF2-40B4-BE49-F238E27FC236}">
              <a16:creationId xmlns:a16="http://schemas.microsoft.com/office/drawing/2014/main" id="{DF48711C-695A-461C-8252-18CDE8B7E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60" name="Imagen 13599" descr="http://www.icbf.gov.co/images/pobtrans.gif">
          <a:extLst>
            <a:ext uri="{FF2B5EF4-FFF2-40B4-BE49-F238E27FC236}">
              <a16:creationId xmlns:a16="http://schemas.microsoft.com/office/drawing/2014/main" id="{EC560611-638D-48F3-8441-64AFF5F3E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61" name="Imagen 13600" descr="http://www.icbf.gov.co/images/pobtrans.gif">
          <a:extLst>
            <a:ext uri="{FF2B5EF4-FFF2-40B4-BE49-F238E27FC236}">
              <a16:creationId xmlns:a16="http://schemas.microsoft.com/office/drawing/2014/main" id="{4A540A6A-647F-4D45-A8A4-77C94D9F2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62" name="Imagen 13603" descr="http://www.icbf.gov.co/images/pobtrans.gif">
          <a:extLst>
            <a:ext uri="{FF2B5EF4-FFF2-40B4-BE49-F238E27FC236}">
              <a16:creationId xmlns:a16="http://schemas.microsoft.com/office/drawing/2014/main" id="{E1D5A1FF-16E5-4971-893E-54389144D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63" name="Imagen 13611" descr="http://www.icbf.gov.co/images/pobtrans.gif">
          <a:extLst>
            <a:ext uri="{FF2B5EF4-FFF2-40B4-BE49-F238E27FC236}">
              <a16:creationId xmlns:a16="http://schemas.microsoft.com/office/drawing/2014/main" id="{58ADBC27-3D4F-486C-A99A-373EEB6EF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64" name="Imagen 13903" descr="http://www.icbf.gov.co/images/pobtrans.gif">
          <a:extLst>
            <a:ext uri="{FF2B5EF4-FFF2-40B4-BE49-F238E27FC236}">
              <a16:creationId xmlns:a16="http://schemas.microsoft.com/office/drawing/2014/main" id="{97851B02-0B95-4B84-AEA6-E998866BA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65" name="Imagen 13983" descr="http://www.icbf.gov.co/images/pobtrans.gif">
          <a:extLst>
            <a:ext uri="{FF2B5EF4-FFF2-40B4-BE49-F238E27FC236}">
              <a16:creationId xmlns:a16="http://schemas.microsoft.com/office/drawing/2014/main" id="{2CBBAAA3-78C9-4689-9D4B-F8B4B197F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66" name="Imagen 14387" descr="http://www.icbf.gov.co/images/pobtrans.gif">
          <a:extLst>
            <a:ext uri="{FF2B5EF4-FFF2-40B4-BE49-F238E27FC236}">
              <a16:creationId xmlns:a16="http://schemas.microsoft.com/office/drawing/2014/main" id="{652BE84A-E097-437F-A974-6167D44F6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67" name="Imagen 14460" descr="http://www.icbf.gov.co/images/pobtrans.gif">
          <a:extLst>
            <a:ext uri="{FF2B5EF4-FFF2-40B4-BE49-F238E27FC236}">
              <a16:creationId xmlns:a16="http://schemas.microsoft.com/office/drawing/2014/main" id="{0398D199-80D6-49EF-82CB-0BCF67D3B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68" name="Imagen 14689" descr="http://www.icbf.gov.co/images/pobtrans.gif">
          <a:extLst>
            <a:ext uri="{FF2B5EF4-FFF2-40B4-BE49-F238E27FC236}">
              <a16:creationId xmlns:a16="http://schemas.microsoft.com/office/drawing/2014/main" id="{E6595C2B-6C26-44C2-95DB-C3B5F50E4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69" name="Imagen 14884" descr="http://www.icbf.gov.co/images/pobtrans.gif">
          <a:extLst>
            <a:ext uri="{FF2B5EF4-FFF2-40B4-BE49-F238E27FC236}">
              <a16:creationId xmlns:a16="http://schemas.microsoft.com/office/drawing/2014/main" id="{8E75A252-C0D9-45F0-BE02-FA136A31F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70" name="Imagen 15080" descr="http://www.icbf.gov.co/images/pobtrans.gif">
          <a:extLst>
            <a:ext uri="{FF2B5EF4-FFF2-40B4-BE49-F238E27FC236}">
              <a16:creationId xmlns:a16="http://schemas.microsoft.com/office/drawing/2014/main" id="{B53B0F6C-0DD8-4BB0-8446-783B47F71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71" name="Imagen 15397" descr="http://www.icbf.gov.co/images/pobtrans.gif">
          <a:extLst>
            <a:ext uri="{FF2B5EF4-FFF2-40B4-BE49-F238E27FC236}">
              <a16:creationId xmlns:a16="http://schemas.microsoft.com/office/drawing/2014/main" id="{476E6A4F-36E6-4392-B7D5-75FDB17A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72" name="Imagen 15538" descr="http://www.icbf.gov.co/images/pobtrans.gif">
          <a:extLst>
            <a:ext uri="{FF2B5EF4-FFF2-40B4-BE49-F238E27FC236}">
              <a16:creationId xmlns:a16="http://schemas.microsoft.com/office/drawing/2014/main" id="{24910120-976C-44FA-8100-600A728F7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73" name="Imagen 15814" descr="http://www.icbf.gov.co/images/pobtrans.gif">
          <a:extLst>
            <a:ext uri="{FF2B5EF4-FFF2-40B4-BE49-F238E27FC236}">
              <a16:creationId xmlns:a16="http://schemas.microsoft.com/office/drawing/2014/main" id="{6B1CA667-8FFF-43FE-88A1-FC3741FE3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74" name="Imagen 15817" descr="http://www.icbf.gov.co/images/pobtrans.gif">
          <a:extLst>
            <a:ext uri="{FF2B5EF4-FFF2-40B4-BE49-F238E27FC236}">
              <a16:creationId xmlns:a16="http://schemas.microsoft.com/office/drawing/2014/main" id="{8201FF61-0CD2-4808-9FCD-39ACF307D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75" name="Imagen 16193" descr="http://www.icbf.gov.co/images/pobtrans.gif">
          <a:extLst>
            <a:ext uri="{FF2B5EF4-FFF2-40B4-BE49-F238E27FC236}">
              <a16:creationId xmlns:a16="http://schemas.microsoft.com/office/drawing/2014/main" id="{D39FDF5A-DFB8-4AA5-9408-40D7941A2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76" name="Imagen 16273" descr="http://www.icbf.gov.co/images/pobtrans.gif">
          <a:extLst>
            <a:ext uri="{FF2B5EF4-FFF2-40B4-BE49-F238E27FC236}">
              <a16:creationId xmlns:a16="http://schemas.microsoft.com/office/drawing/2014/main" id="{DD80B792-64B9-43AC-ADD0-304E2F359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77" name="Imagen 16503" descr="http://www.icbf.gov.co/images/pobtrans.gif">
          <a:extLst>
            <a:ext uri="{FF2B5EF4-FFF2-40B4-BE49-F238E27FC236}">
              <a16:creationId xmlns:a16="http://schemas.microsoft.com/office/drawing/2014/main" id="{EDE2003A-A952-4025-8C6C-A289AFF81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78" name="Imagen 16724" descr="http://www.icbf.gov.co/images/pobtrans.gif">
          <a:extLst>
            <a:ext uri="{FF2B5EF4-FFF2-40B4-BE49-F238E27FC236}">
              <a16:creationId xmlns:a16="http://schemas.microsoft.com/office/drawing/2014/main" id="{1EC74E65-5511-48D4-9119-87BF8BC2C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79" name="Imagen 17478" descr="http://www.icbf.gov.co/images/pobtrans.gif">
          <a:extLst>
            <a:ext uri="{FF2B5EF4-FFF2-40B4-BE49-F238E27FC236}">
              <a16:creationId xmlns:a16="http://schemas.microsoft.com/office/drawing/2014/main" id="{E383A7AA-4B59-40BB-8171-50850F86D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80" name="Imagen 17640" descr="http://www.icbf.gov.co/images/pobtrans.gif">
          <a:extLst>
            <a:ext uri="{FF2B5EF4-FFF2-40B4-BE49-F238E27FC236}">
              <a16:creationId xmlns:a16="http://schemas.microsoft.com/office/drawing/2014/main" id="{1E285B40-BE1F-4E03-86A7-6199E5242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81" name="Imagen 17642" descr="http://www.icbf.gov.co/images/pobtrans.gif">
          <a:extLst>
            <a:ext uri="{FF2B5EF4-FFF2-40B4-BE49-F238E27FC236}">
              <a16:creationId xmlns:a16="http://schemas.microsoft.com/office/drawing/2014/main" id="{4B1437C5-2306-4EEC-AE81-7ECA89E59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82" name="Imagen 19004" descr="http://www.icbf.gov.co/images/pobtrans.gif">
          <a:extLst>
            <a:ext uri="{FF2B5EF4-FFF2-40B4-BE49-F238E27FC236}">
              <a16:creationId xmlns:a16="http://schemas.microsoft.com/office/drawing/2014/main" id="{60B0E71B-CC17-4E25-BF29-79EC0F163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83" name="Imagen 19474" descr="http://www.icbf.gov.co/images/pobtrans.gif">
          <a:extLst>
            <a:ext uri="{FF2B5EF4-FFF2-40B4-BE49-F238E27FC236}">
              <a16:creationId xmlns:a16="http://schemas.microsoft.com/office/drawing/2014/main" id="{2D870F5F-5BED-4991-A1BE-0F9E832C3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84" name="Imagen 19708" descr="http://www.icbf.gov.co/images/pobtrans.gif">
          <a:extLst>
            <a:ext uri="{FF2B5EF4-FFF2-40B4-BE49-F238E27FC236}">
              <a16:creationId xmlns:a16="http://schemas.microsoft.com/office/drawing/2014/main" id="{AD8903F9-9577-41AE-9D43-1C1EE5475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85" name="Imagen 19720" descr="http://www.icbf.gov.co/images/pobtrans.gif">
          <a:extLst>
            <a:ext uri="{FF2B5EF4-FFF2-40B4-BE49-F238E27FC236}">
              <a16:creationId xmlns:a16="http://schemas.microsoft.com/office/drawing/2014/main" id="{CB3F1DFC-4FC4-4A9D-BC00-0BDC91EA3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86" name="Imagen 19739" descr="http://www.icbf.gov.co/images/pobtrans.gif">
          <a:extLst>
            <a:ext uri="{FF2B5EF4-FFF2-40B4-BE49-F238E27FC236}">
              <a16:creationId xmlns:a16="http://schemas.microsoft.com/office/drawing/2014/main" id="{959737BA-FAFE-47F8-A609-A3D504CC1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87" name="Imagen 19765" descr="http://www.icbf.gov.co/images/pobtrans.gif">
          <a:extLst>
            <a:ext uri="{FF2B5EF4-FFF2-40B4-BE49-F238E27FC236}">
              <a16:creationId xmlns:a16="http://schemas.microsoft.com/office/drawing/2014/main" id="{3FF6D368-DDCF-422A-B34D-DE08DF403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88" name="Imagen 19774" descr="http://www.icbf.gov.co/images/pobtrans.gif">
          <a:extLst>
            <a:ext uri="{FF2B5EF4-FFF2-40B4-BE49-F238E27FC236}">
              <a16:creationId xmlns:a16="http://schemas.microsoft.com/office/drawing/2014/main" id="{F185077F-61D5-49C4-8691-5E1631A05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89" name="Imagen 20425" descr="http://www.icbf.gov.co/images/pobtrans.gif">
          <a:extLst>
            <a:ext uri="{FF2B5EF4-FFF2-40B4-BE49-F238E27FC236}">
              <a16:creationId xmlns:a16="http://schemas.microsoft.com/office/drawing/2014/main" id="{E9A0EFED-FCE9-4C07-9ADC-08F444652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90" name="Imagen 20722" descr="http://www.icbf.gov.co/images/pobtrans.gif">
          <a:extLst>
            <a:ext uri="{FF2B5EF4-FFF2-40B4-BE49-F238E27FC236}">
              <a16:creationId xmlns:a16="http://schemas.microsoft.com/office/drawing/2014/main" id="{13523665-387B-4BB1-9163-A9473952F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91" name="Imagen 20732" descr="http://www.icbf.gov.co/images/pobtrans.gif">
          <a:extLst>
            <a:ext uri="{FF2B5EF4-FFF2-40B4-BE49-F238E27FC236}">
              <a16:creationId xmlns:a16="http://schemas.microsoft.com/office/drawing/2014/main" id="{8C2B7F62-BBDB-4282-880F-3B9704503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92" name="Imagen 21759" descr="http://www.icbf.gov.co/images/pobtrans.gif">
          <a:extLst>
            <a:ext uri="{FF2B5EF4-FFF2-40B4-BE49-F238E27FC236}">
              <a16:creationId xmlns:a16="http://schemas.microsoft.com/office/drawing/2014/main" id="{A2107C17-6D1C-4E1B-8C8D-1CCCBB6C9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93" name="Imagen 21761" descr="http://www.icbf.gov.co/images/pobtrans.gif">
          <a:extLst>
            <a:ext uri="{FF2B5EF4-FFF2-40B4-BE49-F238E27FC236}">
              <a16:creationId xmlns:a16="http://schemas.microsoft.com/office/drawing/2014/main" id="{5A0563DD-017C-4C93-AEC5-CDBC58F28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94" name="Imagen 22260" descr="http://www.icbf.gov.co/images/pobtrans.gif">
          <a:extLst>
            <a:ext uri="{FF2B5EF4-FFF2-40B4-BE49-F238E27FC236}">
              <a16:creationId xmlns:a16="http://schemas.microsoft.com/office/drawing/2014/main" id="{2D826CD8-E7A6-496D-8068-69EFF3FF2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95" name="Imagen 22263" descr="http://www.icbf.gov.co/images/pobtrans.gif">
          <a:extLst>
            <a:ext uri="{FF2B5EF4-FFF2-40B4-BE49-F238E27FC236}">
              <a16:creationId xmlns:a16="http://schemas.microsoft.com/office/drawing/2014/main" id="{7DF3533F-C18A-439B-8892-3573A9590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96" name="Imagen 22421" descr="http://www.icbf.gov.co/images/pobtrans.gif">
          <a:extLst>
            <a:ext uri="{FF2B5EF4-FFF2-40B4-BE49-F238E27FC236}">
              <a16:creationId xmlns:a16="http://schemas.microsoft.com/office/drawing/2014/main" id="{41C72E82-5BE4-4085-84C7-28B733855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97" name="Imagen 22513" descr="http://www.icbf.gov.co/images/pobtrans.gif">
          <a:extLst>
            <a:ext uri="{FF2B5EF4-FFF2-40B4-BE49-F238E27FC236}">
              <a16:creationId xmlns:a16="http://schemas.microsoft.com/office/drawing/2014/main" id="{A829CB95-48E9-4181-BF5F-40A35DBE0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98" name="Imagen 22526" descr="http://www.icbf.gov.co/images/pobtrans.gif">
          <a:extLst>
            <a:ext uri="{FF2B5EF4-FFF2-40B4-BE49-F238E27FC236}">
              <a16:creationId xmlns:a16="http://schemas.microsoft.com/office/drawing/2014/main" id="{FFC3168E-56FE-41C9-8E7E-61D46DBA5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99" name="Imagen 22532" descr="http://www.icbf.gov.co/images/pobtrans.gif">
          <a:extLst>
            <a:ext uri="{FF2B5EF4-FFF2-40B4-BE49-F238E27FC236}">
              <a16:creationId xmlns:a16="http://schemas.microsoft.com/office/drawing/2014/main" id="{8DFDAA14-D1C2-4A79-AE07-90698C8A6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00" name="Imagen 22541" descr="http://www.icbf.gov.co/images/pobtrans.gif">
          <a:extLst>
            <a:ext uri="{FF2B5EF4-FFF2-40B4-BE49-F238E27FC236}">
              <a16:creationId xmlns:a16="http://schemas.microsoft.com/office/drawing/2014/main" id="{3232D7D2-B0FD-40EA-974F-80545E1C3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01" name="Imagen 22616" descr="http://www.icbf.gov.co/images/pobtrans.gif">
          <a:extLst>
            <a:ext uri="{FF2B5EF4-FFF2-40B4-BE49-F238E27FC236}">
              <a16:creationId xmlns:a16="http://schemas.microsoft.com/office/drawing/2014/main" id="{7700D399-C110-4589-9610-5921A0E09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02" name="Imagen 24926" descr="http://www.icbf.gov.co/images/pobtrans.gif">
          <a:extLst>
            <a:ext uri="{FF2B5EF4-FFF2-40B4-BE49-F238E27FC236}">
              <a16:creationId xmlns:a16="http://schemas.microsoft.com/office/drawing/2014/main" id="{9FABC45C-81F2-4367-A1FB-5CD3D8CB6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03" name="Imagen 25180" descr="http://www.icbf.gov.co/images/pobtrans.gif">
          <a:extLst>
            <a:ext uri="{FF2B5EF4-FFF2-40B4-BE49-F238E27FC236}">
              <a16:creationId xmlns:a16="http://schemas.microsoft.com/office/drawing/2014/main" id="{668D4E23-B15B-4FF2-A1C0-6DE8F9A7A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04" name="Imagen 26352" descr="http://www.icbf.gov.co/images/pobtrans.gif">
          <a:extLst>
            <a:ext uri="{FF2B5EF4-FFF2-40B4-BE49-F238E27FC236}">
              <a16:creationId xmlns:a16="http://schemas.microsoft.com/office/drawing/2014/main" id="{A158C885-6D92-49AA-9FC6-F743438EE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05" name="Imagen 26386" descr="http://www.icbf.gov.co/images/pobtrans.gif">
          <a:extLst>
            <a:ext uri="{FF2B5EF4-FFF2-40B4-BE49-F238E27FC236}">
              <a16:creationId xmlns:a16="http://schemas.microsoft.com/office/drawing/2014/main" id="{AB4C6088-BC3D-4C15-9E31-058AC1958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06" name="Imagen 26401" descr="http://www.icbf.gov.co/images/pobtrans.gif">
          <a:extLst>
            <a:ext uri="{FF2B5EF4-FFF2-40B4-BE49-F238E27FC236}">
              <a16:creationId xmlns:a16="http://schemas.microsoft.com/office/drawing/2014/main" id="{28781643-86B7-44AF-88D5-DB5B4CDC9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07" name="Imagen 26411" descr="http://www.icbf.gov.co/images/pobtrans.gif">
          <a:extLst>
            <a:ext uri="{FF2B5EF4-FFF2-40B4-BE49-F238E27FC236}">
              <a16:creationId xmlns:a16="http://schemas.microsoft.com/office/drawing/2014/main" id="{0CB672CC-33AE-4ACB-8DB3-AFDB7151A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08" name="Imagen 26420" descr="http://www.icbf.gov.co/images/pobtrans.gif">
          <a:extLst>
            <a:ext uri="{FF2B5EF4-FFF2-40B4-BE49-F238E27FC236}">
              <a16:creationId xmlns:a16="http://schemas.microsoft.com/office/drawing/2014/main" id="{461BA1C6-259E-495B-8A0C-66950B0DC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09" name="Imagen 26433" descr="http://www.icbf.gov.co/images/pobtrans.gif">
          <a:extLst>
            <a:ext uri="{FF2B5EF4-FFF2-40B4-BE49-F238E27FC236}">
              <a16:creationId xmlns:a16="http://schemas.microsoft.com/office/drawing/2014/main" id="{B5CB588C-1F7E-47A9-B00A-165E13D0B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10" name="Imagen 26468" descr="http://www.icbf.gov.co/images/pobtrans.gif">
          <a:extLst>
            <a:ext uri="{FF2B5EF4-FFF2-40B4-BE49-F238E27FC236}">
              <a16:creationId xmlns:a16="http://schemas.microsoft.com/office/drawing/2014/main" id="{1B7867DF-818D-4830-8FD6-35079F35D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11" name="Imagen 26473" descr="http://www.icbf.gov.co/images/pobtrans.gif">
          <a:extLst>
            <a:ext uri="{FF2B5EF4-FFF2-40B4-BE49-F238E27FC236}">
              <a16:creationId xmlns:a16="http://schemas.microsoft.com/office/drawing/2014/main" id="{164B7484-D49D-4BC9-99A6-4CAC2E573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12" name="Imagen 26476" descr="http://www.icbf.gov.co/images/pobtrans.gif">
          <a:extLst>
            <a:ext uri="{FF2B5EF4-FFF2-40B4-BE49-F238E27FC236}">
              <a16:creationId xmlns:a16="http://schemas.microsoft.com/office/drawing/2014/main" id="{BABF22E7-5586-4673-B30F-9CB1BB9EB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13" name="Imagen 26583" descr="http://www.icbf.gov.co/images/pobtrans.gif">
          <a:extLst>
            <a:ext uri="{FF2B5EF4-FFF2-40B4-BE49-F238E27FC236}">
              <a16:creationId xmlns:a16="http://schemas.microsoft.com/office/drawing/2014/main" id="{DA1CCA36-3CE3-40C8-9E4D-46C5A899D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14" name="Imagen 26594" descr="http://www.icbf.gov.co/images/pobtrans.gif">
          <a:extLst>
            <a:ext uri="{FF2B5EF4-FFF2-40B4-BE49-F238E27FC236}">
              <a16:creationId xmlns:a16="http://schemas.microsoft.com/office/drawing/2014/main" id="{663CF65C-6ADD-40D5-A803-166E1226C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15" name="Imagen 26605" descr="http://www.icbf.gov.co/images/pobtrans.gif">
          <a:extLst>
            <a:ext uri="{FF2B5EF4-FFF2-40B4-BE49-F238E27FC236}">
              <a16:creationId xmlns:a16="http://schemas.microsoft.com/office/drawing/2014/main" id="{D3628800-651D-4972-85BD-7131B39CF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16" name="Imagen 26617" descr="http://www.icbf.gov.co/images/pobtrans.gif">
          <a:extLst>
            <a:ext uri="{FF2B5EF4-FFF2-40B4-BE49-F238E27FC236}">
              <a16:creationId xmlns:a16="http://schemas.microsoft.com/office/drawing/2014/main" id="{A9A79500-6FE8-447F-BD80-EAAEDE0F1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17" name="Imagen 26634" descr="http://www.icbf.gov.co/images/pobtrans.gif">
          <a:extLst>
            <a:ext uri="{FF2B5EF4-FFF2-40B4-BE49-F238E27FC236}">
              <a16:creationId xmlns:a16="http://schemas.microsoft.com/office/drawing/2014/main" id="{5BF59886-79FB-4BA9-9427-50ACD66E7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18" name="Imagen 26666" descr="http://www.icbf.gov.co/images/pobtrans.gif">
          <a:extLst>
            <a:ext uri="{FF2B5EF4-FFF2-40B4-BE49-F238E27FC236}">
              <a16:creationId xmlns:a16="http://schemas.microsoft.com/office/drawing/2014/main" id="{C10A5DF8-39FD-4ED4-806A-3C57DD75B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19" name="Imagen 26687" descr="http://www.icbf.gov.co/images/pobtrans.gif">
          <a:extLst>
            <a:ext uri="{FF2B5EF4-FFF2-40B4-BE49-F238E27FC236}">
              <a16:creationId xmlns:a16="http://schemas.microsoft.com/office/drawing/2014/main" id="{B19F8317-31C4-4BEB-933F-65AF75FD6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20" name="Imagen 26713" descr="http://www.icbf.gov.co/images/pobtrans.gif">
          <a:extLst>
            <a:ext uri="{FF2B5EF4-FFF2-40B4-BE49-F238E27FC236}">
              <a16:creationId xmlns:a16="http://schemas.microsoft.com/office/drawing/2014/main" id="{7517A809-928C-451A-9064-A21492BD2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21" name="Imagen 26726" descr="http://www.icbf.gov.co/images/pobtrans.gif">
          <a:extLst>
            <a:ext uri="{FF2B5EF4-FFF2-40B4-BE49-F238E27FC236}">
              <a16:creationId xmlns:a16="http://schemas.microsoft.com/office/drawing/2014/main" id="{2689975C-9AFE-4C65-AAD7-7865408EC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22" name="Imagen 27432" descr="http://www.icbf.gov.co/images/pobtrans.gif">
          <a:extLst>
            <a:ext uri="{FF2B5EF4-FFF2-40B4-BE49-F238E27FC236}">
              <a16:creationId xmlns:a16="http://schemas.microsoft.com/office/drawing/2014/main" id="{C1002EAE-AA40-4FE2-893E-F4198B742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23" name="Imagen 29931" descr="http://www.icbf.gov.co/images/pobtrans.gif">
          <a:extLst>
            <a:ext uri="{FF2B5EF4-FFF2-40B4-BE49-F238E27FC236}">
              <a16:creationId xmlns:a16="http://schemas.microsoft.com/office/drawing/2014/main" id="{13B05D9B-DB41-4498-B77F-F6109B07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24" name="Imagen 29941" descr="http://www.icbf.gov.co/images/pobtrans.gif">
          <a:extLst>
            <a:ext uri="{FF2B5EF4-FFF2-40B4-BE49-F238E27FC236}">
              <a16:creationId xmlns:a16="http://schemas.microsoft.com/office/drawing/2014/main" id="{300A7D1F-423F-4D41-AE3D-6664C8DEA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25" name="Imagen 29990" descr="http://www.icbf.gov.co/images/pobtrans.gif">
          <a:extLst>
            <a:ext uri="{FF2B5EF4-FFF2-40B4-BE49-F238E27FC236}">
              <a16:creationId xmlns:a16="http://schemas.microsoft.com/office/drawing/2014/main" id="{68D46134-1D16-4165-8B1D-4DE193DFE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26" name="Imagen 30000" descr="http://www.icbf.gov.co/images/pobtrans.gif">
          <a:extLst>
            <a:ext uri="{FF2B5EF4-FFF2-40B4-BE49-F238E27FC236}">
              <a16:creationId xmlns:a16="http://schemas.microsoft.com/office/drawing/2014/main" id="{14F18070-F899-448D-8065-D51AA2BC6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27" name="Imagen 30062" descr="http://www.icbf.gov.co/images/pobtrans.gif">
          <a:extLst>
            <a:ext uri="{FF2B5EF4-FFF2-40B4-BE49-F238E27FC236}">
              <a16:creationId xmlns:a16="http://schemas.microsoft.com/office/drawing/2014/main" id="{F2A49888-6C8F-4780-8724-C0A9CE357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28" name="Imagen 30457" descr="http://www.icbf.gov.co/images/pobtrans.gif">
          <a:extLst>
            <a:ext uri="{FF2B5EF4-FFF2-40B4-BE49-F238E27FC236}">
              <a16:creationId xmlns:a16="http://schemas.microsoft.com/office/drawing/2014/main" id="{B00A4BFF-5291-4AFB-BDE7-4354BC9DB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29" name="Imagen 30467" descr="http://www.icbf.gov.co/images/pobtrans.gif">
          <a:extLst>
            <a:ext uri="{FF2B5EF4-FFF2-40B4-BE49-F238E27FC236}">
              <a16:creationId xmlns:a16="http://schemas.microsoft.com/office/drawing/2014/main" id="{9E396980-0A1E-4792-860F-AF74DF826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30" name="Imagen 30991" descr="http://www.icbf.gov.co/images/pobtrans.gif">
          <a:extLst>
            <a:ext uri="{FF2B5EF4-FFF2-40B4-BE49-F238E27FC236}">
              <a16:creationId xmlns:a16="http://schemas.microsoft.com/office/drawing/2014/main" id="{BC51228A-8E94-46A6-933C-66F00E37C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31" name="Imagen 31612" descr="http://www.icbf.gov.co/images/pobtrans.gif">
          <a:extLst>
            <a:ext uri="{FF2B5EF4-FFF2-40B4-BE49-F238E27FC236}">
              <a16:creationId xmlns:a16="http://schemas.microsoft.com/office/drawing/2014/main" id="{9407E168-62A6-4B80-BBE7-6EB075DEF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32" name="Imagen 31624" descr="http://www.icbf.gov.co/images/pobtrans.gif">
          <a:extLst>
            <a:ext uri="{FF2B5EF4-FFF2-40B4-BE49-F238E27FC236}">
              <a16:creationId xmlns:a16="http://schemas.microsoft.com/office/drawing/2014/main" id="{FD0816D3-0C6A-420A-8826-190F2C6FA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33" name="Imagen 32047" descr="http://www.icbf.gov.co/images/pobtrans.gif">
          <a:extLst>
            <a:ext uri="{FF2B5EF4-FFF2-40B4-BE49-F238E27FC236}">
              <a16:creationId xmlns:a16="http://schemas.microsoft.com/office/drawing/2014/main" id="{991146DE-4641-4E0F-9B02-51EF1B0FD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34" name="Imagen 32272" descr="http://www.icbf.gov.co/images/pobtrans.gif">
          <a:extLst>
            <a:ext uri="{FF2B5EF4-FFF2-40B4-BE49-F238E27FC236}">
              <a16:creationId xmlns:a16="http://schemas.microsoft.com/office/drawing/2014/main" id="{131E075A-935C-4806-888D-EF49E9715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35" name="Imagen 32612" descr="http://www.icbf.gov.co/images/pobtrans.gif">
          <a:extLst>
            <a:ext uri="{FF2B5EF4-FFF2-40B4-BE49-F238E27FC236}">
              <a16:creationId xmlns:a16="http://schemas.microsoft.com/office/drawing/2014/main" id="{62F04B6C-82C5-47C5-A209-C843940B6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36" name="Imagen 32881" descr="http://www.icbf.gov.co/images/pobtrans.gif">
          <a:extLst>
            <a:ext uri="{FF2B5EF4-FFF2-40B4-BE49-F238E27FC236}">
              <a16:creationId xmlns:a16="http://schemas.microsoft.com/office/drawing/2014/main" id="{293BDEBF-5454-4E87-B841-B18E41C65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37" name="Imagen 34363" descr="http://www.icbf.gov.co/images/pobtrans.gif">
          <a:extLst>
            <a:ext uri="{FF2B5EF4-FFF2-40B4-BE49-F238E27FC236}">
              <a16:creationId xmlns:a16="http://schemas.microsoft.com/office/drawing/2014/main" id="{24956AED-312C-4B7F-9C8D-9EDC1F533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38" name="Imagen 34367" descr="http://www.icbf.gov.co/images/pobtrans.gif">
          <a:extLst>
            <a:ext uri="{FF2B5EF4-FFF2-40B4-BE49-F238E27FC236}">
              <a16:creationId xmlns:a16="http://schemas.microsoft.com/office/drawing/2014/main" id="{5A57E931-24B9-41C0-A7A3-37293FB3C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39" name="Imagen 34608" descr="http://www.icbf.gov.co/images/pobtrans.gif">
          <a:extLst>
            <a:ext uri="{FF2B5EF4-FFF2-40B4-BE49-F238E27FC236}">
              <a16:creationId xmlns:a16="http://schemas.microsoft.com/office/drawing/2014/main" id="{62354F8A-0B47-43F1-A04C-A720C1534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40" name="Imagen 35048" descr="http://www.icbf.gov.co/images/pobtrans.gif">
          <a:extLst>
            <a:ext uri="{FF2B5EF4-FFF2-40B4-BE49-F238E27FC236}">
              <a16:creationId xmlns:a16="http://schemas.microsoft.com/office/drawing/2014/main" id="{5B2CD695-7DDE-49F7-A76E-7B7CB7119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41" name="Imagen 35978" descr="http://www.icbf.gov.co/images/pobtrans.gif">
          <a:extLst>
            <a:ext uri="{FF2B5EF4-FFF2-40B4-BE49-F238E27FC236}">
              <a16:creationId xmlns:a16="http://schemas.microsoft.com/office/drawing/2014/main" id="{258923DB-1229-43BA-9A07-34F10C1A6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42" name="Imagen 36001" descr="http://www.icbf.gov.co/images/pobtrans.gif">
          <a:extLst>
            <a:ext uri="{FF2B5EF4-FFF2-40B4-BE49-F238E27FC236}">
              <a16:creationId xmlns:a16="http://schemas.microsoft.com/office/drawing/2014/main" id="{9F6D98DB-9AFD-47A7-8C9B-A45405A4E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43" name="Imagen 36006" descr="http://www.icbf.gov.co/images/pobtrans.gif">
          <a:extLst>
            <a:ext uri="{FF2B5EF4-FFF2-40B4-BE49-F238E27FC236}">
              <a16:creationId xmlns:a16="http://schemas.microsoft.com/office/drawing/2014/main" id="{DCC592E4-F663-4F65-A3FD-502CB21AA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44" name="Imagen 36010" descr="http://www.icbf.gov.co/images/pobtrans.gif">
          <a:extLst>
            <a:ext uri="{FF2B5EF4-FFF2-40B4-BE49-F238E27FC236}">
              <a16:creationId xmlns:a16="http://schemas.microsoft.com/office/drawing/2014/main" id="{6530F68A-8423-47F2-BD64-829DA6896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45" name="Imagen 36018" descr="http://www.icbf.gov.co/images/pobtrans.gif">
          <a:extLst>
            <a:ext uri="{FF2B5EF4-FFF2-40B4-BE49-F238E27FC236}">
              <a16:creationId xmlns:a16="http://schemas.microsoft.com/office/drawing/2014/main" id="{AE6C88FA-162F-499F-8AA3-0C0AB32C4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9525</xdr:colOff>
      <xdr:row>69</xdr:row>
      <xdr:rowOff>114300</xdr:rowOff>
    </xdr:to>
    <xdr:pic>
      <xdr:nvPicPr>
        <xdr:cNvPr id="146" name="Imagen 36027" descr="http://www.icbf.gov.co/images/pobtrans.gif">
          <a:extLst>
            <a:ext uri="{FF2B5EF4-FFF2-40B4-BE49-F238E27FC236}">
              <a16:creationId xmlns:a16="http://schemas.microsoft.com/office/drawing/2014/main" id="{0B7016FE-8A71-4AC5-9666-1EC8FE184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945350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47" name="Imagen 146" descr="http://www.icbf.gov.co/images/pobtrans.gif">
          <a:extLst>
            <a:ext uri="{FF2B5EF4-FFF2-40B4-BE49-F238E27FC236}">
              <a16:creationId xmlns:a16="http://schemas.microsoft.com/office/drawing/2014/main" id="{CA6A8ADF-611E-4DFD-A049-1733B944D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48" name="Imagen 147" descr="http://www.icbf.gov.co/images/pobtrans.gif">
          <a:extLst>
            <a:ext uri="{FF2B5EF4-FFF2-40B4-BE49-F238E27FC236}">
              <a16:creationId xmlns:a16="http://schemas.microsoft.com/office/drawing/2014/main" id="{B7C1B74A-B65A-4C25-A919-2FC10EBF7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49" name="Imagen 148" descr="http://www.icbf.gov.co/images/pobtrans.gif">
          <a:extLst>
            <a:ext uri="{FF2B5EF4-FFF2-40B4-BE49-F238E27FC236}">
              <a16:creationId xmlns:a16="http://schemas.microsoft.com/office/drawing/2014/main" id="{61534710-166A-4613-83F9-7F5BAF0F9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50" name="Imagen 149" descr="http://www.icbf.gov.co/images/pobtrans.gif">
          <a:extLst>
            <a:ext uri="{FF2B5EF4-FFF2-40B4-BE49-F238E27FC236}">
              <a16:creationId xmlns:a16="http://schemas.microsoft.com/office/drawing/2014/main" id="{0DBF0D11-DA43-4581-81E1-C163E6B97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51" name="Imagen 150" descr="http://www.icbf.gov.co/images/pobtrans.gif">
          <a:extLst>
            <a:ext uri="{FF2B5EF4-FFF2-40B4-BE49-F238E27FC236}">
              <a16:creationId xmlns:a16="http://schemas.microsoft.com/office/drawing/2014/main" id="{5FA61433-36D5-4F46-8FFB-2C71E1768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52" name="Imagen 151" descr="http://www.icbf.gov.co/images/pobtrans.gif">
          <a:extLst>
            <a:ext uri="{FF2B5EF4-FFF2-40B4-BE49-F238E27FC236}">
              <a16:creationId xmlns:a16="http://schemas.microsoft.com/office/drawing/2014/main" id="{3A7FEB13-3583-464F-91B4-C4EBF971C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53" name="Imagen 152" descr="http://www.icbf.gov.co/images/pobtrans.gif">
          <a:extLst>
            <a:ext uri="{FF2B5EF4-FFF2-40B4-BE49-F238E27FC236}">
              <a16:creationId xmlns:a16="http://schemas.microsoft.com/office/drawing/2014/main" id="{45405FCD-38F6-46BE-897F-0B03E3CFB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54" name="Imagen 153" descr="http://www.icbf.gov.co/images/pobtrans.gif">
          <a:extLst>
            <a:ext uri="{FF2B5EF4-FFF2-40B4-BE49-F238E27FC236}">
              <a16:creationId xmlns:a16="http://schemas.microsoft.com/office/drawing/2014/main" id="{1224CEC4-6D9F-4838-B428-56E39FF53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55" name="Imagen 154" descr="http://www.icbf.gov.co/images/pobtrans.gif">
          <a:extLst>
            <a:ext uri="{FF2B5EF4-FFF2-40B4-BE49-F238E27FC236}">
              <a16:creationId xmlns:a16="http://schemas.microsoft.com/office/drawing/2014/main" id="{555A5FF8-B508-4E5C-9FA7-EB07B0763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56" name="Imagen 155" descr="http://www.icbf.gov.co/images/pobtrans.gif">
          <a:extLst>
            <a:ext uri="{FF2B5EF4-FFF2-40B4-BE49-F238E27FC236}">
              <a16:creationId xmlns:a16="http://schemas.microsoft.com/office/drawing/2014/main" id="{5EF47302-A2D2-41BF-923C-A291B79C9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57" name="Imagen 156" descr="http://www.icbf.gov.co/images/pobtrans.gif">
          <a:extLst>
            <a:ext uri="{FF2B5EF4-FFF2-40B4-BE49-F238E27FC236}">
              <a16:creationId xmlns:a16="http://schemas.microsoft.com/office/drawing/2014/main" id="{6A03C282-A95C-4A03-AD0A-E13C24394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58" name="Imagen 157" descr="http://www.icbf.gov.co/images/pobtrans.gif">
          <a:extLst>
            <a:ext uri="{FF2B5EF4-FFF2-40B4-BE49-F238E27FC236}">
              <a16:creationId xmlns:a16="http://schemas.microsoft.com/office/drawing/2014/main" id="{84F6495F-CCF1-4E8A-9B45-186E2B7B9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59" name="Imagen 158" descr="http://www.icbf.gov.co/images/pobtrans.gif">
          <a:extLst>
            <a:ext uri="{FF2B5EF4-FFF2-40B4-BE49-F238E27FC236}">
              <a16:creationId xmlns:a16="http://schemas.microsoft.com/office/drawing/2014/main" id="{4A989B15-4ED2-4EC2-9FE0-D71D31247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60" name="Imagen 159" descr="http://www.icbf.gov.co/images/pobtrans.gif">
          <a:extLst>
            <a:ext uri="{FF2B5EF4-FFF2-40B4-BE49-F238E27FC236}">
              <a16:creationId xmlns:a16="http://schemas.microsoft.com/office/drawing/2014/main" id="{5F5A98C1-676B-4C3A-A297-801195543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61" name="Imagen 160" descr="http://www.icbf.gov.co/images/pobtrans.gif">
          <a:extLst>
            <a:ext uri="{FF2B5EF4-FFF2-40B4-BE49-F238E27FC236}">
              <a16:creationId xmlns:a16="http://schemas.microsoft.com/office/drawing/2014/main" id="{D3FDA9F2-7598-4B45-BBDB-3F09F0F6E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62" name="Imagen 161" descr="http://www.icbf.gov.co/images/pobtrans.gif">
          <a:extLst>
            <a:ext uri="{FF2B5EF4-FFF2-40B4-BE49-F238E27FC236}">
              <a16:creationId xmlns:a16="http://schemas.microsoft.com/office/drawing/2014/main" id="{C1C68B19-CFF3-4122-8483-7EEA21393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63" name="Imagen 162" descr="http://www.icbf.gov.co/images/pobtrans.gif">
          <a:extLst>
            <a:ext uri="{FF2B5EF4-FFF2-40B4-BE49-F238E27FC236}">
              <a16:creationId xmlns:a16="http://schemas.microsoft.com/office/drawing/2014/main" id="{BB7A56B6-2D8D-4BD5-9468-4A33823B4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64" name="Imagen 163" descr="http://www.icbf.gov.co/images/pobtrans.gif">
          <a:extLst>
            <a:ext uri="{FF2B5EF4-FFF2-40B4-BE49-F238E27FC236}">
              <a16:creationId xmlns:a16="http://schemas.microsoft.com/office/drawing/2014/main" id="{41D87DB3-87EA-4D0C-921C-39D10EA14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65" name="Imagen 164" descr="http://www.icbf.gov.co/images/pobtrans.gif">
          <a:extLst>
            <a:ext uri="{FF2B5EF4-FFF2-40B4-BE49-F238E27FC236}">
              <a16:creationId xmlns:a16="http://schemas.microsoft.com/office/drawing/2014/main" id="{DCEA71EB-816A-4CD5-8D00-1929EFE2C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66" name="Imagen 165" descr="http://www.icbf.gov.co/images/pobtrans.gif">
          <a:extLst>
            <a:ext uri="{FF2B5EF4-FFF2-40B4-BE49-F238E27FC236}">
              <a16:creationId xmlns:a16="http://schemas.microsoft.com/office/drawing/2014/main" id="{5AF649E9-59B8-4B15-9B01-CAB609D32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67" name="Imagen 166" descr="http://www.icbf.gov.co/images/pobtrans.gif">
          <a:extLst>
            <a:ext uri="{FF2B5EF4-FFF2-40B4-BE49-F238E27FC236}">
              <a16:creationId xmlns:a16="http://schemas.microsoft.com/office/drawing/2014/main" id="{812AAB97-28D6-42EA-85D2-9DA0A3C78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68" name="Imagen 167" descr="http://www.icbf.gov.co/images/pobtrans.gif">
          <a:extLst>
            <a:ext uri="{FF2B5EF4-FFF2-40B4-BE49-F238E27FC236}">
              <a16:creationId xmlns:a16="http://schemas.microsoft.com/office/drawing/2014/main" id="{4565B710-18D0-4313-9B6B-6F630029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69" name="Imagen 168" descr="http://www.icbf.gov.co/images/pobtrans.gif">
          <a:extLst>
            <a:ext uri="{FF2B5EF4-FFF2-40B4-BE49-F238E27FC236}">
              <a16:creationId xmlns:a16="http://schemas.microsoft.com/office/drawing/2014/main" id="{09A58744-61F9-4E89-BA22-5562BD167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70" name="Imagen 169" descr="http://www.icbf.gov.co/images/pobtrans.gif">
          <a:extLst>
            <a:ext uri="{FF2B5EF4-FFF2-40B4-BE49-F238E27FC236}">
              <a16:creationId xmlns:a16="http://schemas.microsoft.com/office/drawing/2014/main" id="{C76543D8-3048-494D-BC5D-6195D5B54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71" name="Imagen 170" descr="http://www.icbf.gov.co/images/pobtrans.gif">
          <a:extLst>
            <a:ext uri="{FF2B5EF4-FFF2-40B4-BE49-F238E27FC236}">
              <a16:creationId xmlns:a16="http://schemas.microsoft.com/office/drawing/2014/main" id="{E064A278-9305-4251-9507-0627B188B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72" name="Imagen 171" descr="http://www.icbf.gov.co/images/pobtrans.gif">
          <a:extLst>
            <a:ext uri="{FF2B5EF4-FFF2-40B4-BE49-F238E27FC236}">
              <a16:creationId xmlns:a16="http://schemas.microsoft.com/office/drawing/2014/main" id="{E6FB361C-70D6-4544-AA44-840643D69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73" name="Imagen 172" descr="http://www.icbf.gov.co/images/pobtrans.gif">
          <a:extLst>
            <a:ext uri="{FF2B5EF4-FFF2-40B4-BE49-F238E27FC236}">
              <a16:creationId xmlns:a16="http://schemas.microsoft.com/office/drawing/2014/main" id="{3A4FCA95-06A6-4C07-B039-D4F7A772A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74" name="Imagen 173" descr="http://www.icbf.gov.co/images/pobtrans.gif">
          <a:extLst>
            <a:ext uri="{FF2B5EF4-FFF2-40B4-BE49-F238E27FC236}">
              <a16:creationId xmlns:a16="http://schemas.microsoft.com/office/drawing/2014/main" id="{B32FA74D-0DE6-4F97-8ED4-9BE5F7DE7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75" name="Imagen 174" descr="http://www.icbf.gov.co/images/pobtrans.gif">
          <a:extLst>
            <a:ext uri="{FF2B5EF4-FFF2-40B4-BE49-F238E27FC236}">
              <a16:creationId xmlns:a16="http://schemas.microsoft.com/office/drawing/2014/main" id="{9EFDF23C-9EA4-4682-AC94-17BFB92A2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76" name="Imagen 175" descr="http://www.icbf.gov.co/images/pobtrans.gif">
          <a:extLst>
            <a:ext uri="{FF2B5EF4-FFF2-40B4-BE49-F238E27FC236}">
              <a16:creationId xmlns:a16="http://schemas.microsoft.com/office/drawing/2014/main" id="{01CBFF62-4E9C-4BBB-895C-456F009CD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77" name="Imagen 176" descr="http://www.icbf.gov.co/images/pobtrans.gif">
          <a:extLst>
            <a:ext uri="{FF2B5EF4-FFF2-40B4-BE49-F238E27FC236}">
              <a16:creationId xmlns:a16="http://schemas.microsoft.com/office/drawing/2014/main" id="{8DE89DBF-817A-4582-96CF-61FF93841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78" name="Imagen 177" descr="http://www.icbf.gov.co/images/pobtrans.gif">
          <a:extLst>
            <a:ext uri="{FF2B5EF4-FFF2-40B4-BE49-F238E27FC236}">
              <a16:creationId xmlns:a16="http://schemas.microsoft.com/office/drawing/2014/main" id="{5B691CB9-F9FE-455B-8588-DF3DC7C29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79" name="Imagen 178" descr="http://www.icbf.gov.co/images/pobtrans.gif">
          <a:extLst>
            <a:ext uri="{FF2B5EF4-FFF2-40B4-BE49-F238E27FC236}">
              <a16:creationId xmlns:a16="http://schemas.microsoft.com/office/drawing/2014/main" id="{AA492846-1FC9-49E3-8F21-545094E58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80" name="Imagen 179" descr="http://www.icbf.gov.co/images/pobtrans.gif">
          <a:extLst>
            <a:ext uri="{FF2B5EF4-FFF2-40B4-BE49-F238E27FC236}">
              <a16:creationId xmlns:a16="http://schemas.microsoft.com/office/drawing/2014/main" id="{3B935B01-EB89-4A23-8A16-4B2790ED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81" name="Imagen 180" descr="http://www.icbf.gov.co/images/pobtrans.gif">
          <a:extLst>
            <a:ext uri="{FF2B5EF4-FFF2-40B4-BE49-F238E27FC236}">
              <a16:creationId xmlns:a16="http://schemas.microsoft.com/office/drawing/2014/main" id="{DC2F68B8-64DB-4E01-AD49-288B83426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82" name="Imagen 181" descr="http://www.icbf.gov.co/images/pobtrans.gif">
          <a:extLst>
            <a:ext uri="{FF2B5EF4-FFF2-40B4-BE49-F238E27FC236}">
              <a16:creationId xmlns:a16="http://schemas.microsoft.com/office/drawing/2014/main" id="{6946D719-B7A2-4BED-8466-223CEE0B3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83" name="Imagen 182" descr="http://www.icbf.gov.co/images/pobtrans.gif">
          <a:extLst>
            <a:ext uri="{FF2B5EF4-FFF2-40B4-BE49-F238E27FC236}">
              <a16:creationId xmlns:a16="http://schemas.microsoft.com/office/drawing/2014/main" id="{F530A529-88E9-4F0C-924B-C58F53006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84" name="Imagen 183" descr="http://www.icbf.gov.co/images/pobtrans.gif">
          <a:extLst>
            <a:ext uri="{FF2B5EF4-FFF2-40B4-BE49-F238E27FC236}">
              <a16:creationId xmlns:a16="http://schemas.microsoft.com/office/drawing/2014/main" id="{C9292D0E-3BF8-4174-A3F7-FDBBFE6D0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85" name="Imagen 184" descr="http://www.icbf.gov.co/images/pobtrans.gif">
          <a:extLst>
            <a:ext uri="{FF2B5EF4-FFF2-40B4-BE49-F238E27FC236}">
              <a16:creationId xmlns:a16="http://schemas.microsoft.com/office/drawing/2014/main" id="{D8A27C7F-5C8C-49CB-9A9C-9F3DEB2F7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86" name="Imagen 185" descr="http://www.icbf.gov.co/images/pobtrans.gif">
          <a:extLst>
            <a:ext uri="{FF2B5EF4-FFF2-40B4-BE49-F238E27FC236}">
              <a16:creationId xmlns:a16="http://schemas.microsoft.com/office/drawing/2014/main" id="{DEA12DE3-390E-431C-91DA-1A8B52C6F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87" name="Imagen 186" descr="http://www.icbf.gov.co/images/pobtrans.gif">
          <a:extLst>
            <a:ext uri="{FF2B5EF4-FFF2-40B4-BE49-F238E27FC236}">
              <a16:creationId xmlns:a16="http://schemas.microsoft.com/office/drawing/2014/main" id="{EF510DDC-DD16-4754-8964-01195373B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88" name="Imagen 187" descr="http://www.icbf.gov.co/images/pobtrans.gif">
          <a:extLst>
            <a:ext uri="{FF2B5EF4-FFF2-40B4-BE49-F238E27FC236}">
              <a16:creationId xmlns:a16="http://schemas.microsoft.com/office/drawing/2014/main" id="{54749850-00D3-489F-8D02-364C2109D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89" name="Imagen 188" descr="http://www.icbf.gov.co/images/pobtrans.gif">
          <a:extLst>
            <a:ext uri="{FF2B5EF4-FFF2-40B4-BE49-F238E27FC236}">
              <a16:creationId xmlns:a16="http://schemas.microsoft.com/office/drawing/2014/main" id="{2C5A7293-F7FA-4E4B-91F8-4A1C7ECA6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90" name="Imagen 189" descr="http://www.icbf.gov.co/images/pobtrans.gif">
          <a:extLst>
            <a:ext uri="{FF2B5EF4-FFF2-40B4-BE49-F238E27FC236}">
              <a16:creationId xmlns:a16="http://schemas.microsoft.com/office/drawing/2014/main" id="{CC6824E0-38B9-4C70-9318-0AADE7D38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91" name="Imagen 190" descr="http://www.icbf.gov.co/images/pobtrans.gif">
          <a:extLst>
            <a:ext uri="{FF2B5EF4-FFF2-40B4-BE49-F238E27FC236}">
              <a16:creationId xmlns:a16="http://schemas.microsoft.com/office/drawing/2014/main" id="{87964321-30D8-4D3E-A569-BC97CA5E4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92" name="Imagen 191" descr="http://www.icbf.gov.co/images/pobtrans.gif">
          <a:extLst>
            <a:ext uri="{FF2B5EF4-FFF2-40B4-BE49-F238E27FC236}">
              <a16:creationId xmlns:a16="http://schemas.microsoft.com/office/drawing/2014/main" id="{4F9773C3-55A9-42E1-912A-E2A084D6D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93" name="Imagen 192" descr="http://www.icbf.gov.co/images/pobtrans.gif">
          <a:extLst>
            <a:ext uri="{FF2B5EF4-FFF2-40B4-BE49-F238E27FC236}">
              <a16:creationId xmlns:a16="http://schemas.microsoft.com/office/drawing/2014/main" id="{F33CECDB-A9EC-4DE4-ACF5-10CD7EF30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94" name="Imagen 193" descr="http://www.icbf.gov.co/images/pobtrans.gif">
          <a:extLst>
            <a:ext uri="{FF2B5EF4-FFF2-40B4-BE49-F238E27FC236}">
              <a16:creationId xmlns:a16="http://schemas.microsoft.com/office/drawing/2014/main" id="{78145AA4-5A2B-4B4B-928D-B6FCAA19B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95" name="Imagen 194" descr="http://www.icbf.gov.co/images/pobtrans.gif">
          <a:extLst>
            <a:ext uri="{FF2B5EF4-FFF2-40B4-BE49-F238E27FC236}">
              <a16:creationId xmlns:a16="http://schemas.microsoft.com/office/drawing/2014/main" id="{54B517A1-A6F4-49D5-9031-2D489EBCC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96" name="Imagen 195" descr="http://www.icbf.gov.co/images/pobtrans.gif">
          <a:extLst>
            <a:ext uri="{FF2B5EF4-FFF2-40B4-BE49-F238E27FC236}">
              <a16:creationId xmlns:a16="http://schemas.microsoft.com/office/drawing/2014/main" id="{F53A3840-2FB6-427F-873C-1EA1B4587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97" name="Imagen 196" descr="http://www.icbf.gov.co/images/pobtrans.gif">
          <a:extLst>
            <a:ext uri="{FF2B5EF4-FFF2-40B4-BE49-F238E27FC236}">
              <a16:creationId xmlns:a16="http://schemas.microsoft.com/office/drawing/2014/main" id="{14E7244A-BD1F-460F-8185-0300452E3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98" name="Imagen 197" descr="http://www.icbf.gov.co/images/pobtrans.gif">
          <a:extLst>
            <a:ext uri="{FF2B5EF4-FFF2-40B4-BE49-F238E27FC236}">
              <a16:creationId xmlns:a16="http://schemas.microsoft.com/office/drawing/2014/main" id="{21DD681E-9BA9-4DD2-8B77-84A3FD366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199" name="Imagen 198" descr="http://www.icbf.gov.co/images/pobtrans.gif">
          <a:extLst>
            <a:ext uri="{FF2B5EF4-FFF2-40B4-BE49-F238E27FC236}">
              <a16:creationId xmlns:a16="http://schemas.microsoft.com/office/drawing/2014/main" id="{F81AFE30-C218-40AC-B784-7715683EA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00" name="Imagen 199" descr="http://www.icbf.gov.co/images/pobtrans.gif">
          <a:extLst>
            <a:ext uri="{FF2B5EF4-FFF2-40B4-BE49-F238E27FC236}">
              <a16:creationId xmlns:a16="http://schemas.microsoft.com/office/drawing/2014/main" id="{3EE5AF38-698E-4329-B851-FE677918F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01" name="Imagen 200" descr="http://www.icbf.gov.co/images/pobtrans.gif">
          <a:extLst>
            <a:ext uri="{FF2B5EF4-FFF2-40B4-BE49-F238E27FC236}">
              <a16:creationId xmlns:a16="http://schemas.microsoft.com/office/drawing/2014/main" id="{6739CC9E-23C3-44B9-A570-40443C50A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02" name="Imagen 201" descr="http://www.icbf.gov.co/images/pobtrans.gif">
          <a:extLst>
            <a:ext uri="{FF2B5EF4-FFF2-40B4-BE49-F238E27FC236}">
              <a16:creationId xmlns:a16="http://schemas.microsoft.com/office/drawing/2014/main" id="{8FF6C311-A26A-47E7-A429-508282F09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03" name="Imagen 202" descr="http://www.icbf.gov.co/images/pobtrans.gif">
          <a:extLst>
            <a:ext uri="{FF2B5EF4-FFF2-40B4-BE49-F238E27FC236}">
              <a16:creationId xmlns:a16="http://schemas.microsoft.com/office/drawing/2014/main" id="{34A251E3-41B8-4573-A5FC-6E12F295F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04" name="Imagen 203" descr="http://www.icbf.gov.co/images/pobtrans.gif">
          <a:extLst>
            <a:ext uri="{FF2B5EF4-FFF2-40B4-BE49-F238E27FC236}">
              <a16:creationId xmlns:a16="http://schemas.microsoft.com/office/drawing/2014/main" id="{3F67A479-949D-4854-8B76-B592AAA2D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05" name="Imagen 204" descr="http://www.icbf.gov.co/images/pobtrans.gif">
          <a:extLst>
            <a:ext uri="{FF2B5EF4-FFF2-40B4-BE49-F238E27FC236}">
              <a16:creationId xmlns:a16="http://schemas.microsoft.com/office/drawing/2014/main" id="{5A953989-85A0-4A4A-886B-49A20E80D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06" name="Imagen 205" descr="http://www.icbf.gov.co/images/pobtrans.gif">
          <a:extLst>
            <a:ext uri="{FF2B5EF4-FFF2-40B4-BE49-F238E27FC236}">
              <a16:creationId xmlns:a16="http://schemas.microsoft.com/office/drawing/2014/main" id="{C278F0BC-9BB8-4B8F-B777-B1F2E4704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07" name="Imagen 206" descr="http://www.icbf.gov.co/images/pobtrans.gif">
          <a:extLst>
            <a:ext uri="{FF2B5EF4-FFF2-40B4-BE49-F238E27FC236}">
              <a16:creationId xmlns:a16="http://schemas.microsoft.com/office/drawing/2014/main" id="{E9B45681-F9EC-41F4-A4AD-B51ED46C6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08" name="Imagen 207" descr="http://www.icbf.gov.co/images/pobtrans.gif">
          <a:extLst>
            <a:ext uri="{FF2B5EF4-FFF2-40B4-BE49-F238E27FC236}">
              <a16:creationId xmlns:a16="http://schemas.microsoft.com/office/drawing/2014/main" id="{E76229FE-6C74-4001-B1A6-6129D8AD5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09" name="Imagen 208" descr="http://www.icbf.gov.co/images/pobtrans.gif">
          <a:extLst>
            <a:ext uri="{FF2B5EF4-FFF2-40B4-BE49-F238E27FC236}">
              <a16:creationId xmlns:a16="http://schemas.microsoft.com/office/drawing/2014/main" id="{76A78F6A-1DBB-4207-9407-4AC00FA9D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10" name="Imagen 209" descr="http://www.icbf.gov.co/images/pobtrans.gif">
          <a:extLst>
            <a:ext uri="{FF2B5EF4-FFF2-40B4-BE49-F238E27FC236}">
              <a16:creationId xmlns:a16="http://schemas.microsoft.com/office/drawing/2014/main" id="{A063EA0E-C306-49E5-807D-CE601A8CB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11" name="Imagen 210" descr="http://www.icbf.gov.co/images/pobtrans.gif">
          <a:extLst>
            <a:ext uri="{FF2B5EF4-FFF2-40B4-BE49-F238E27FC236}">
              <a16:creationId xmlns:a16="http://schemas.microsoft.com/office/drawing/2014/main" id="{2A07614A-359A-4105-A2F8-554DB63C1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12" name="Imagen 211" descr="http://www.icbf.gov.co/images/pobtrans.gif">
          <a:extLst>
            <a:ext uri="{FF2B5EF4-FFF2-40B4-BE49-F238E27FC236}">
              <a16:creationId xmlns:a16="http://schemas.microsoft.com/office/drawing/2014/main" id="{80DDBA55-7984-47C6-BD2B-DF5752F2D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13" name="Imagen 212" descr="http://www.icbf.gov.co/images/pobtrans.gif">
          <a:extLst>
            <a:ext uri="{FF2B5EF4-FFF2-40B4-BE49-F238E27FC236}">
              <a16:creationId xmlns:a16="http://schemas.microsoft.com/office/drawing/2014/main" id="{D21073FC-9587-42FE-9073-BCD415D4D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14" name="Imagen 213" descr="http://www.icbf.gov.co/images/pobtrans.gif">
          <a:extLst>
            <a:ext uri="{FF2B5EF4-FFF2-40B4-BE49-F238E27FC236}">
              <a16:creationId xmlns:a16="http://schemas.microsoft.com/office/drawing/2014/main" id="{7FD69254-6970-43E2-917B-E234F3092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15" name="Imagen 214" descr="http://www.icbf.gov.co/images/pobtrans.gif">
          <a:extLst>
            <a:ext uri="{FF2B5EF4-FFF2-40B4-BE49-F238E27FC236}">
              <a16:creationId xmlns:a16="http://schemas.microsoft.com/office/drawing/2014/main" id="{43F64A45-6AF9-4FC3-869B-0A1EED3FD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16" name="Imagen 215" descr="http://www.icbf.gov.co/images/pobtrans.gif">
          <a:extLst>
            <a:ext uri="{FF2B5EF4-FFF2-40B4-BE49-F238E27FC236}">
              <a16:creationId xmlns:a16="http://schemas.microsoft.com/office/drawing/2014/main" id="{47EEB40F-2D64-4D56-A475-9D04003D2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17" name="Imagen 216" descr="http://www.icbf.gov.co/images/pobtrans.gif">
          <a:extLst>
            <a:ext uri="{FF2B5EF4-FFF2-40B4-BE49-F238E27FC236}">
              <a16:creationId xmlns:a16="http://schemas.microsoft.com/office/drawing/2014/main" id="{B3667593-312D-4981-8FDE-C9BC729C7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18" name="Imagen 217" descr="http://www.icbf.gov.co/images/pobtrans.gif">
          <a:extLst>
            <a:ext uri="{FF2B5EF4-FFF2-40B4-BE49-F238E27FC236}">
              <a16:creationId xmlns:a16="http://schemas.microsoft.com/office/drawing/2014/main" id="{402C1231-6C41-402B-8FD9-79243AFB6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19" name="Imagen 218" descr="http://www.icbf.gov.co/images/pobtrans.gif">
          <a:extLst>
            <a:ext uri="{FF2B5EF4-FFF2-40B4-BE49-F238E27FC236}">
              <a16:creationId xmlns:a16="http://schemas.microsoft.com/office/drawing/2014/main" id="{B9673B44-DD05-4CFF-8757-80439EAA6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20" name="Imagen 219" descr="http://www.icbf.gov.co/images/pobtrans.gif">
          <a:extLst>
            <a:ext uri="{FF2B5EF4-FFF2-40B4-BE49-F238E27FC236}">
              <a16:creationId xmlns:a16="http://schemas.microsoft.com/office/drawing/2014/main" id="{AB844A76-1420-4974-958A-96063E7D6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21" name="Imagen 220" descr="http://www.icbf.gov.co/images/pobtrans.gif">
          <a:extLst>
            <a:ext uri="{FF2B5EF4-FFF2-40B4-BE49-F238E27FC236}">
              <a16:creationId xmlns:a16="http://schemas.microsoft.com/office/drawing/2014/main" id="{DADFB6BA-7A8F-41EC-B5BE-CC39F66B3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22" name="Imagen 221" descr="http://www.icbf.gov.co/images/pobtrans.gif">
          <a:extLst>
            <a:ext uri="{FF2B5EF4-FFF2-40B4-BE49-F238E27FC236}">
              <a16:creationId xmlns:a16="http://schemas.microsoft.com/office/drawing/2014/main" id="{DD12BC2B-2F95-4536-A0C0-A2E1A1158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23" name="Imagen 222" descr="http://www.icbf.gov.co/images/pobtrans.gif">
          <a:extLst>
            <a:ext uri="{FF2B5EF4-FFF2-40B4-BE49-F238E27FC236}">
              <a16:creationId xmlns:a16="http://schemas.microsoft.com/office/drawing/2014/main" id="{22432A4F-7EE9-4E63-A605-99A8989F9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24" name="Imagen 223" descr="http://www.icbf.gov.co/images/pobtrans.gif">
          <a:extLst>
            <a:ext uri="{FF2B5EF4-FFF2-40B4-BE49-F238E27FC236}">
              <a16:creationId xmlns:a16="http://schemas.microsoft.com/office/drawing/2014/main" id="{7172BCD2-0AD1-4594-808C-38A8621FC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25" name="Imagen 224" descr="http://www.icbf.gov.co/images/pobtrans.gif">
          <a:extLst>
            <a:ext uri="{FF2B5EF4-FFF2-40B4-BE49-F238E27FC236}">
              <a16:creationId xmlns:a16="http://schemas.microsoft.com/office/drawing/2014/main" id="{FCDDFD87-2C74-4AB5-AA05-BDDCDD383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26" name="Imagen 225" descr="http://www.icbf.gov.co/images/pobtrans.gif">
          <a:extLst>
            <a:ext uri="{FF2B5EF4-FFF2-40B4-BE49-F238E27FC236}">
              <a16:creationId xmlns:a16="http://schemas.microsoft.com/office/drawing/2014/main" id="{8B9CA207-C7DB-4B99-9AA2-5E335F3FF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27" name="Imagen 226" descr="http://www.icbf.gov.co/images/pobtrans.gif">
          <a:extLst>
            <a:ext uri="{FF2B5EF4-FFF2-40B4-BE49-F238E27FC236}">
              <a16:creationId xmlns:a16="http://schemas.microsoft.com/office/drawing/2014/main" id="{AEFF5986-A672-47CA-A67C-9FC29E390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28" name="Imagen 227" descr="http://www.icbf.gov.co/images/pobtrans.gif">
          <a:extLst>
            <a:ext uri="{FF2B5EF4-FFF2-40B4-BE49-F238E27FC236}">
              <a16:creationId xmlns:a16="http://schemas.microsoft.com/office/drawing/2014/main" id="{925D39B7-D83C-4C2F-8EFF-307ECF6E1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29" name="Imagen 228" descr="http://www.icbf.gov.co/images/pobtrans.gif">
          <a:extLst>
            <a:ext uri="{FF2B5EF4-FFF2-40B4-BE49-F238E27FC236}">
              <a16:creationId xmlns:a16="http://schemas.microsoft.com/office/drawing/2014/main" id="{9AD91AAA-737F-40B2-A1AE-B2F32338A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30" name="Imagen 229" descr="http://www.icbf.gov.co/images/pobtrans.gif">
          <a:extLst>
            <a:ext uri="{FF2B5EF4-FFF2-40B4-BE49-F238E27FC236}">
              <a16:creationId xmlns:a16="http://schemas.microsoft.com/office/drawing/2014/main" id="{575B34D1-E00C-44E7-831B-E7CA11632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31" name="Imagen 230" descr="http://www.icbf.gov.co/images/pobtrans.gif">
          <a:extLst>
            <a:ext uri="{FF2B5EF4-FFF2-40B4-BE49-F238E27FC236}">
              <a16:creationId xmlns:a16="http://schemas.microsoft.com/office/drawing/2014/main" id="{45D81B2B-9EE6-47CD-9BB8-B01B5C11A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32" name="Imagen 231" descr="http://www.icbf.gov.co/images/pobtrans.gif">
          <a:extLst>
            <a:ext uri="{FF2B5EF4-FFF2-40B4-BE49-F238E27FC236}">
              <a16:creationId xmlns:a16="http://schemas.microsoft.com/office/drawing/2014/main" id="{ABB2F721-8096-4B98-8B9F-755494B92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33" name="Imagen 232" descr="http://www.icbf.gov.co/images/pobtrans.gif">
          <a:extLst>
            <a:ext uri="{FF2B5EF4-FFF2-40B4-BE49-F238E27FC236}">
              <a16:creationId xmlns:a16="http://schemas.microsoft.com/office/drawing/2014/main" id="{38F4EFB0-BC6B-4B2B-94F6-B33EFC81D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34" name="Imagen 233" descr="http://www.icbf.gov.co/images/pobtrans.gif">
          <a:extLst>
            <a:ext uri="{FF2B5EF4-FFF2-40B4-BE49-F238E27FC236}">
              <a16:creationId xmlns:a16="http://schemas.microsoft.com/office/drawing/2014/main" id="{F66D7783-5328-46EE-94F1-E69C1F5AA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35" name="Imagen 234" descr="http://www.icbf.gov.co/images/pobtrans.gif">
          <a:extLst>
            <a:ext uri="{FF2B5EF4-FFF2-40B4-BE49-F238E27FC236}">
              <a16:creationId xmlns:a16="http://schemas.microsoft.com/office/drawing/2014/main" id="{B6569A93-F71C-4945-8015-B839FED4E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36" name="Imagen 235" descr="http://www.icbf.gov.co/images/pobtrans.gif">
          <a:extLst>
            <a:ext uri="{FF2B5EF4-FFF2-40B4-BE49-F238E27FC236}">
              <a16:creationId xmlns:a16="http://schemas.microsoft.com/office/drawing/2014/main" id="{594A966D-1BFD-447A-9088-E1B3C068C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37" name="Imagen 236" descr="http://www.icbf.gov.co/images/pobtrans.gif">
          <a:extLst>
            <a:ext uri="{FF2B5EF4-FFF2-40B4-BE49-F238E27FC236}">
              <a16:creationId xmlns:a16="http://schemas.microsoft.com/office/drawing/2014/main" id="{D811584B-5263-434D-BAB5-4D3F91BD9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38" name="Imagen 237" descr="http://www.icbf.gov.co/images/pobtrans.gif">
          <a:extLst>
            <a:ext uri="{FF2B5EF4-FFF2-40B4-BE49-F238E27FC236}">
              <a16:creationId xmlns:a16="http://schemas.microsoft.com/office/drawing/2014/main" id="{EB7AB78B-82B0-46E4-B04D-B03259DC4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39" name="Imagen 238" descr="http://www.icbf.gov.co/images/pobtrans.gif">
          <a:extLst>
            <a:ext uri="{FF2B5EF4-FFF2-40B4-BE49-F238E27FC236}">
              <a16:creationId xmlns:a16="http://schemas.microsoft.com/office/drawing/2014/main" id="{931F9FD3-C882-430A-891D-E203DF61C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40" name="Imagen 239" descr="http://www.icbf.gov.co/images/pobtrans.gif">
          <a:extLst>
            <a:ext uri="{FF2B5EF4-FFF2-40B4-BE49-F238E27FC236}">
              <a16:creationId xmlns:a16="http://schemas.microsoft.com/office/drawing/2014/main" id="{9026F462-FA15-4B42-BED3-9C55898CC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41" name="Imagen 240" descr="http://www.icbf.gov.co/images/pobtrans.gif">
          <a:extLst>
            <a:ext uri="{FF2B5EF4-FFF2-40B4-BE49-F238E27FC236}">
              <a16:creationId xmlns:a16="http://schemas.microsoft.com/office/drawing/2014/main" id="{907B7E2E-EAFC-4875-B18F-D88EF8586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42" name="Imagen 241" descr="http://www.icbf.gov.co/images/pobtrans.gif">
          <a:extLst>
            <a:ext uri="{FF2B5EF4-FFF2-40B4-BE49-F238E27FC236}">
              <a16:creationId xmlns:a16="http://schemas.microsoft.com/office/drawing/2014/main" id="{9C54AE89-A6F2-4DED-96B5-E67E5C534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43" name="Imagen 242" descr="http://www.icbf.gov.co/images/pobtrans.gif">
          <a:extLst>
            <a:ext uri="{FF2B5EF4-FFF2-40B4-BE49-F238E27FC236}">
              <a16:creationId xmlns:a16="http://schemas.microsoft.com/office/drawing/2014/main" id="{B4EA9F0B-DA1A-4BC2-A27F-0EF5EA536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44" name="Imagen 243" descr="http://www.icbf.gov.co/images/pobtrans.gif">
          <a:extLst>
            <a:ext uri="{FF2B5EF4-FFF2-40B4-BE49-F238E27FC236}">
              <a16:creationId xmlns:a16="http://schemas.microsoft.com/office/drawing/2014/main" id="{3AAF321A-E12E-4478-A2BC-E2DE7ACA0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45" name="Imagen 244" descr="http://www.icbf.gov.co/images/pobtrans.gif">
          <a:extLst>
            <a:ext uri="{FF2B5EF4-FFF2-40B4-BE49-F238E27FC236}">
              <a16:creationId xmlns:a16="http://schemas.microsoft.com/office/drawing/2014/main" id="{A2E54492-9DBF-4062-B2AF-0D11E1486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46" name="Imagen 245" descr="http://www.icbf.gov.co/images/pobtrans.gif">
          <a:extLst>
            <a:ext uri="{FF2B5EF4-FFF2-40B4-BE49-F238E27FC236}">
              <a16:creationId xmlns:a16="http://schemas.microsoft.com/office/drawing/2014/main" id="{AB6B1F11-2EF6-4B0D-8609-1A73C365B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47" name="Imagen 246" descr="http://www.icbf.gov.co/images/pobtrans.gif">
          <a:extLst>
            <a:ext uri="{FF2B5EF4-FFF2-40B4-BE49-F238E27FC236}">
              <a16:creationId xmlns:a16="http://schemas.microsoft.com/office/drawing/2014/main" id="{18210B1C-1BF1-4823-882B-E0EA06DC6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48" name="Imagen 247" descr="http://www.icbf.gov.co/images/pobtrans.gif">
          <a:extLst>
            <a:ext uri="{FF2B5EF4-FFF2-40B4-BE49-F238E27FC236}">
              <a16:creationId xmlns:a16="http://schemas.microsoft.com/office/drawing/2014/main" id="{640F42BB-6963-4B5C-9F01-00E618CB0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49" name="Imagen 248" descr="http://www.icbf.gov.co/images/pobtrans.gif">
          <a:extLst>
            <a:ext uri="{FF2B5EF4-FFF2-40B4-BE49-F238E27FC236}">
              <a16:creationId xmlns:a16="http://schemas.microsoft.com/office/drawing/2014/main" id="{4C9A88C0-5669-4987-9CE1-F4030EB01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50" name="Imagen 249" descr="http://www.icbf.gov.co/images/pobtrans.gif">
          <a:extLst>
            <a:ext uri="{FF2B5EF4-FFF2-40B4-BE49-F238E27FC236}">
              <a16:creationId xmlns:a16="http://schemas.microsoft.com/office/drawing/2014/main" id="{9378401D-6DA3-4847-903F-25ED5C48D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51" name="Imagen 250" descr="http://www.icbf.gov.co/images/pobtrans.gif">
          <a:extLst>
            <a:ext uri="{FF2B5EF4-FFF2-40B4-BE49-F238E27FC236}">
              <a16:creationId xmlns:a16="http://schemas.microsoft.com/office/drawing/2014/main" id="{096CDEFA-2F2E-47BD-9710-6E0084A12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52" name="Imagen 251" descr="http://www.icbf.gov.co/images/pobtrans.gif">
          <a:extLst>
            <a:ext uri="{FF2B5EF4-FFF2-40B4-BE49-F238E27FC236}">
              <a16:creationId xmlns:a16="http://schemas.microsoft.com/office/drawing/2014/main" id="{866FFE8D-278A-498C-A368-C69ECBD71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53" name="Imagen 252" descr="http://www.icbf.gov.co/images/pobtrans.gif">
          <a:extLst>
            <a:ext uri="{FF2B5EF4-FFF2-40B4-BE49-F238E27FC236}">
              <a16:creationId xmlns:a16="http://schemas.microsoft.com/office/drawing/2014/main" id="{BC2539AB-F4C6-4722-A218-88EB2E79C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54" name="Imagen 253" descr="http://www.icbf.gov.co/images/pobtrans.gif">
          <a:extLst>
            <a:ext uri="{FF2B5EF4-FFF2-40B4-BE49-F238E27FC236}">
              <a16:creationId xmlns:a16="http://schemas.microsoft.com/office/drawing/2014/main" id="{30946C11-78E5-43BA-A148-6C6677102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55" name="Imagen 254" descr="http://www.icbf.gov.co/images/pobtrans.gif">
          <a:extLst>
            <a:ext uri="{FF2B5EF4-FFF2-40B4-BE49-F238E27FC236}">
              <a16:creationId xmlns:a16="http://schemas.microsoft.com/office/drawing/2014/main" id="{C0DE2789-AB98-412C-92B5-B4B742E07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56" name="Imagen 255" descr="http://www.icbf.gov.co/images/pobtrans.gif">
          <a:extLst>
            <a:ext uri="{FF2B5EF4-FFF2-40B4-BE49-F238E27FC236}">
              <a16:creationId xmlns:a16="http://schemas.microsoft.com/office/drawing/2014/main" id="{ED286B16-1B6E-4316-8B34-4B9EDA3A7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57" name="Imagen 256" descr="http://www.icbf.gov.co/images/pobtrans.gif">
          <a:extLst>
            <a:ext uri="{FF2B5EF4-FFF2-40B4-BE49-F238E27FC236}">
              <a16:creationId xmlns:a16="http://schemas.microsoft.com/office/drawing/2014/main" id="{6F210A0E-54A2-4DD9-89A5-1349C6D4D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58" name="Imagen 257" descr="http://www.icbf.gov.co/images/pobtrans.gif">
          <a:extLst>
            <a:ext uri="{FF2B5EF4-FFF2-40B4-BE49-F238E27FC236}">
              <a16:creationId xmlns:a16="http://schemas.microsoft.com/office/drawing/2014/main" id="{4E01BFB3-18DA-4764-BCF3-EC8380D5F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59" name="Imagen 258" descr="http://www.icbf.gov.co/images/pobtrans.gif">
          <a:extLst>
            <a:ext uri="{FF2B5EF4-FFF2-40B4-BE49-F238E27FC236}">
              <a16:creationId xmlns:a16="http://schemas.microsoft.com/office/drawing/2014/main" id="{AF170F12-56CC-4260-8BBD-997FDFFF7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60" name="Imagen 259" descr="http://www.icbf.gov.co/images/pobtrans.gif">
          <a:extLst>
            <a:ext uri="{FF2B5EF4-FFF2-40B4-BE49-F238E27FC236}">
              <a16:creationId xmlns:a16="http://schemas.microsoft.com/office/drawing/2014/main" id="{0E86E5FD-E920-4902-B9AE-A24F753B1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61" name="Imagen 260" descr="http://www.icbf.gov.co/images/pobtrans.gif">
          <a:extLst>
            <a:ext uri="{FF2B5EF4-FFF2-40B4-BE49-F238E27FC236}">
              <a16:creationId xmlns:a16="http://schemas.microsoft.com/office/drawing/2014/main" id="{E4D01722-D1CE-494F-8DA2-67640DEED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62" name="Imagen 261" descr="http://www.icbf.gov.co/images/pobtrans.gif">
          <a:extLst>
            <a:ext uri="{FF2B5EF4-FFF2-40B4-BE49-F238E27FC236}">
              <a16:creationId xmlns:a16="http://schemas.microsoft.com/office/drawing/2014/main" id="{420724CC-9676-49B1-9ECE-5CF650FF7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63" name="Imagen 262" descr="http://www.icbf.gov.co/images/pobtrans.gif">
          <a:extLst>
            <a:ext uri="{FF2B5EF4-FFF2-40B4-BE49-F238E27FC236}">
              <a16:creationId xmlns:a16="http://schemas.microsoft.com/office/drawing/2014/main" id="{92E7C35B-A353-47AC-AC52-499D778B2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64" name="Imagen 263" descr="http://www.icbf.gov.co/images/pobtrans.gif">
          <a:extLst>
            <a:ext uri="{FF2B5EF4-FFF2-40B4-BE49-F238E27FC236}">
              <a16:creationId xmlns:a16="http://schemas.microsoft.com/office/drawing/2014/main" id="{CBDD4380-15AD-4110-81C8-2457EFFAE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65" name="Imagen 264" descr="http://www.icbf.gov.co/images/pobtrans.gif">
          <a:extLst>
            <a:ext uri="{FF2B5EF4-FFF2-40B4-BE49-F238E27FC236}">
              <a16:creationId xmlns:a16="http://schemas.microsoft.com/office/drawing/2014/main" id="{8E07D68C-932D-485E-8769-DCE71217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66" name="Imagen 265" descr="http://www.icbf.gov.co/images/pobtrans.gif">
          <a:extLst>
            <a:ext uri="{FF2B5EF4-FFF2-40B4-BE49-F238E27FC236}">
              <a16:creationId xmlns:a16="http://schemas.microsoft.com/office/drawing/2014/main" id="{B8F0E0EB-ECB2-468F-947B-87C17BBB3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67" name="Imagen 266" descr="http://www.icbf.gov.co/images/pobtrans.gif">
          <a:extLst>
            <a:ext uri="{FF2B5EF4-FFF2-40B4-BE49-F238E27FC236}">
              <a16:creationId xmlns:a16="http://schemas.microsoft.com/office/drawing/2014/main" id="{64385024-757A-49DF-803A-6D4B69E38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68" name="Imagen 267" descr="http://www.icbf.gov.co/images/pobtrans.gif">
          <a:extLst>
            <a:ext uri="{FF2B5EF4-FFF2-40B4-BE49-F238E27FC236}">
              <a16:creationId xmlns:a16="http://schemas.microsoft.com/office/drawing/2014/main" id="{8D34899F-E5AE-4B1F-A1DA-064427501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69" name="Imagen 268" descr="http://www.icbf.gov.co/images/pobtrans.gif">
          <a:extLst>
            <a:ext uri="{FF2B5EF4-FFF2-40B4-BE49-F238E27FC236}">
              <a16:creationId xmlns:a16="http://schemas.microsoft.com/office/drawing/2014/main" id="{3A945D7B-28F7-4EB4-A364-934C51966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70" name="Imagen 269" descr="http://www.icbf.gov.co/images/pobtrans.gif">
          <a:extLst>
            <a:ext uri="{FF2B5EF4-FFF2-40B4-BE49-F238E27FC236}">
              <a16:creationId xmlns:a16="http://schemas.microsoft.com/office/drawing/2014/main" id="{146EFDB8-FED0-4917-B6A9-EF8FF1FF9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71" name="Imagen 270" descr="http://www.icbf.gov.co/images/pobtrans.gif">
          <a:extLst>
            <a:ext uri="{FF2B5EF4-FFF2-40B4-BE49-F238E27FC236}">
              <a16:creationId xmlns:a16="http://schemas.microsoft.com/office/drawing/2014/main" id="{05685644-92AE-418F-8324-D4781E41E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72" name="Imagen 271" descr="http://www.icbf.gov.co/images/pobtrans.gif">
          <a:extLst>
            <a:ext uri="{FF2B5EF4-FFF2-40B4-BE49-F238E27FC236}">
              <a16:creationId xmlns:a16="http://schemas.microsoft.com/office/drawing/2014/main" id="{B41A7187-D496-49EB-A9F1-FD71A6FDA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73" name="Imagen 272" descr="http://www.icbf.gov.co/images/pobtrans.gif">
          <a:extLst>
            <a:ext uri="{FF2B5EF4-FFF2-40B4-BE49-F238E27FC236}">
              <a16:creationId xmlns:a16="http://schemas.microsoft.com/office/drawing/2014/main" id="{6D790280-B089-4F79-B4B2-5E1377CFB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74" name="Imagen 273" descr="http://www.icbf.gov.co/images/pobtrans.gif">
          <a:extLst>
            <a:ext uri="{FF2B5EF4-FFF2-40B4-BE49-F238E27FC236}">
              <a16:creationId xmlns:a16="http://schemas.microsoft.com/office/drawing/2014/main" id="{6843BC60-0F28-4C04-B0B9-103DE0075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75" name="Imagen 274" descr="http://www.icbf.gov.co/images/pobtrans.gif">
          <a:extLst>
            <a:ext uri="{FF2B5EF4-FFF2-40B4-BE49-F238E27FC236}">
              <a16:creationId xmlns:a16="http://schemas.microsoft.com/office/drawing/2014/main" id="{DD5097F1-B72A-404F-AD45-F92446362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76" name="Imagen 275" descr="http://www.icbf.gov.co/images/pobtrans.gif">
          <a:extLst>
            <a:ext uri="{FF2B5EF4-FFF2-40B4-BE49-F238E27FC236}">
              <a16:creationId xmlns:a16="http://schemas.microsoft.com/office/drawing/2014/main" id="{05DC293E-F7E8-4D08-BF7D-19AA32EB1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77" name="Imagen 276" descr="http://www.icbf.gov.co/images/pobtrans.gif">
          <a:extLst>
            <a:ext uri="{FF2B5EF4-FFF2-40B4-BE49-F238E27FC236}">
              <a16:creationId xmlns:a16="http://schemas.microsoft.com/office/drawing/2014/main" id="{F033211A-E070-450F-BB46-A7B28D4D5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78" name="Imagen 277" descr="http://www.icbf.gov.co/images/pobtrans.gif">
          <a:extLst>
            <a:ext uri="{FF2B5EF4-FFF2-40B4-BE49-F238E27FC236}">
              <a16:creationId xmlns:a16="http://schemas.microsoft.com/office/drawing/2014/main" id="{A9FBB785-7078-461D-806C-E67315670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79" name="Imagen 278" descr="http://www.icbf.gov.co/images/pobtrans.gif">
          <a:extLst>
            <a:ext uri="{FF2B5EF4-FFF2-40B4-BE49-F238E27FC236}">
              <a16:creationId xmlns:a16="http://schemas.microsoft.com/office/drawing/2014/main" id="{EDB0981D-B841-4226-954B-7789E325F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80" name="Imagen 279" descr="http://www.icbf.gov.co/images/pobtrans.gif">
          <a:extLst>
            <a:ext uri="{FF2B5EF4-FFF2-40B4-BE49-F238E27FC236}">
              <a16:creationId xmlns:a16="http://schemas.microsoft.com/office/drawing/2014/main" id="{36D1CC53-A71B-4382-A77D-842FF296B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81" name="Imagen 280" descr="http://www.icbf.gov.co/images/pobtrans.gif">
          <a:extLst>
            <a:ext uri="{FF2B5EF4-FFF2-40B4-BE49-F238E27FC236}">
              <a16:creationId xmlns:a16="http://schemas.microsoft.com/office/drawing/2014/main" id="{EF83DF70-5C07-4357-A6C3-679E0883B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82" name="Imagen 281" descr="http://www.icbf.gov.co/images/pobtrans.gif">
          <a:extLst>
            <a:ext uri="{FF2B5EF4-FFF2-40B4-BE49-F238E27FC236}">
              <a16:creationId xmlns:a16="http://schemas.microsoft.com/office/drawing/2014/main" id="{E7F59CD8-A5E2-432E-9666-16CA0D932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69</xdr:row>
      <xdr:rowOff>0</xdr:rowOff>
    </xdr:from>
    <xdr:ext cx="9525" cy="114300"/>
    <xdr:pic>
      <xdr:nvPicPr>
        <xdr:cNvPr id="283" name="Imagen 282" descr="http://www.icbf.gov.co/images/pobtrans.gif">
          <a:extLst>
            <a:ext uri="{FF2B5EF4-FFF2-40B4-BE49-F238E27FC236}">
              <a16:creationId xmlns:a16="http://schemas.microsoft.com/office/drawing/2014/main" id="{EF9204A8-741B-42E2-8AFC-2116D0D72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284" name="Imagen 283" descr="http://www.icbf.gov.co/images/pobtrans.gif">
          <a:extLst>
            <a:ext uri="{FF2B5EF4-FFF2-40B4-BE49-F238E27FC236}">
              <a16:creationId xmlns:a16="http://schemas.microsoft.com/office/drawing/2014/main" id="{CE2C3C25-4415-4630-B964-82A317785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285" name="Imagen 284" descr="http://www.icbf.gov.co/images/pobtrans.gif">
          <a:extLst>
            <a:ext uri="{FF2B5EF4-FFF2-40B4-BE49-F238E27FC236}">
              <a16:creationId xmlns:a16="http://schemas.microsoft.com/office/drawing/2014/main" id="{9589C5E1-6706-46B2-BE30-E9746723F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286" name="Imagen 285" descr="http://www.icbf.gov.co/images/pobtrans.gif">
          <a:extLst>
            <a:ext uri="{FF2B5EF4-FFF2-40B4-BE49-F238E27FC236}">
              <a16:creationId xmlns:a16="http://schemas.microsoft.com/office/drawing/2014/main" id="{41452E4F-A763-468E-ADE9-D8663E42E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287" name="Imagen 286" descr="http://www.icbf.gov.co/images/pobtrans.gif">
          <a:extLst>
            <a:ext uri="{FF2B5EF4-FFF2-40B4-BE49-F238E27FC236}">
              <a16:creationId xmlns:a16="http://schemas.microsoft.com/office/drawing/2014/main" id="{D0B04013-39AC-4419-9C32-C8481D5AF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288" name="Imagen 287" descr="http://www.icbf.gov.co/images/pobtrans.gif">
          <a:extLst>
            <a:ext uri="{FF2B5EF4-FFF2-40B4-BE49-F238E27FC236}">
              <a16:creationId xmlns:a16="http://schemas.microsoft.com/office/drawing/2014/main" id="{DFB7378E-7A51-45D3-B66D-78E9B4B37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289" name="Imagen 288" descr="http://www.icbf.gov.co/images/pobtrans.gif">
          <a:extLst>
            <a:ext uri="{FF2B5EF4-FFF2-40B4-BE49-F238E27FC236}">
              <a16:creationId xmlns:a16="http://schemas.microsoft.com/office/drawing/2014/main" id="{601242D0-126A-4109-92E9-65B7FD42D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290" name="Imagen 289" descr="http://www.icbf.gov.co/images/pobtrans.gif">
          <a:extLst>
            <a:ext uri="{FF2B5EF4-FFF2-40B4-BE49-F238E27FC236}">
              <a16:creationId xmlns:a16="http://schemas.microsoft.com/office/drawing/2014/main" id="{0B71B81F-CA28-4B0E-9AA7-E744C1BBA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291" name="Imagen 290" descr="http://www.icbf.gov.co/images/pobtrans.gif">
          <a:extLst>
            <a:ext uri="{FF2B5EF4-FFF2-40B4-BE49-F238E27FC236}">
              <a16:creationId xmlns:a16="http://schemas.microsoft.com/office/drawing/2014/main" id="{2250C831-83CE-4E76-A04D-CBC1BE336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292" name="Imagen 291" descr="http://www.icbf.gov.co/images/pobtrans.gif">
          <a:extLst>
            <a:ext uri="{FF2B5EF4-FFF2-40B4-BE49-F238E27FC236}">
              <a16:creationId xmlns:a16="http://schemas.microsoft.com/office/drawing/2014/main" id="{5ACEED8D-4AB7-4155-9AB7-D62105F19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293" name="Imagen 292" descr="http://www.icbf.gov.co/images/pobtrans.gif">
          <a:extLst>
            <a:ext uri="{FF2B5EF4-FFF2-40B4-BE49-F238E27FC236}">
              <a16:creationId xmlns:a16="http://schemas.microsoft.com/office/drawing/2014/main" id="{A8145180-7F6A-434F-855E-2875F1062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294" name="Imagen 293" descr="http://www.icbf.gov.co/images/pobtrans.gif">
          <a:extLst>
            <a:ext uri="{FF2B5EF4-FFF2-40B4-BE49-F238E27FC236}">
              <a16:creationId xmlns:a16="http://schemas.microsoft.com/office/drawing/2014/main" id="{22E691DC-D19C-40F2-82D7-5ABB1C152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295" name="Imagen 294" descr="http://www.icbf.gov.co/images/pobtrans.gif">
          <a:extLst>
            <a:ext uri="{FF2B5EF4-FFF2-40B4-BE49-F238E27FC236}">
              <a16:creationId xmlns:a16="http://schemas.microsoft.com/office/drawing/2014/main" id="{6C91B88C-B4B5-471B-9CC9-5833769D6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296" name="Imagen 295" descr="http://www.icbf.gov.co/images/pobtrans.gif">
          <a:extLst>
            <a:ext uri="{FF2B5EF4-FFF2-40B4-BE49-F238E27FC236}">
              <a16:creationId xmlns:a16="http://schemas.microsoft.com/office/drawing/2014/main" id="{31A8AC65-5DFC-4A12-B080-9649BB92A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297" name="Imagen 296" descr="http://www.icbf.gov.co/images/pobtrans.gif">
          <a:extLst>
            <a:ext uri="{FF2B5EF4-FFF2-40B4-BE49-F238E27FC236}">
              <a16:creationId xmlns:a16="http://schemas.microsoft.com/office/drawing/2014/main" id="{88D3CB79-F30E-43AF-ABF2-FA8DC36A0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298" name="Imagen 297" descr="http://www.icbf.gov.co/images/pobtrans.gif">
          <a:extLst>
            <a:ext uri="{FF2B5EF4-FFF2-40B4-BE49-F238E27FC236}">
              <a16:creationId xmlns:a16="http://schemas.microsoft.com/office/drawing/2014/main" id="{83EE2283-07DC-490D-85B2-A7FC39B8A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299" name="Imagen 298" descr="http://www.icbf.gov.co/images/pobtrans.gif">
          <a:extLst>
            <a:ext uri="{FF2B5EF4-FFF2-40B4-BE49-F238E27FC236}">
              <a16:creationId xmlns:a16="http://schemas.microsoft.com/office/drawing/2014/main" id="{ED0F94C9-00CA-4844-9515-6FF52ABED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300" name="Imagen 299" descr="http://www.icbf.gov.co/images/pobtrans.gif">
          <a:extLst>
            <a:ext uri="{FF2B5EF4-FFF2-40B4-BE49-F238E27FC236}">
              <a16:creationId xmlns:a16="http://schemas.microsoft.com/office/drawing/2014/main" id="{2F0F2284-4BB5-4861-8DE0-D5CE5B914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301" name="Imagen 300" descr="http://www.icbf.gov.co/images/pobtrans.gif">
          <a:extLst>
            <a:ext uri="{FF2B5EF4-FFF2-40B4-BE49-F238E27FC236}">
              <a16:creationId xmlns:a16="http://schemas.microsoft.com/office/drawing/2014/main" id="{E6886704-029C-461D-9EDF-6521EA333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302" name="Imagen 301" descr="http://www.icbf.gov.co/images/pobtrans.gif">
          <a:extLst>
            <a:ext uri="{FF2B5EF4-FFF2-40B4-BE49-F238E27FC236}">
              <a16:creationId xmlns:a16="http://schemas.microsoft.com/office/drawing/2014/main" id="{6997BF07-5687-45F1-A128-8779278F1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303" name="Imagen 302" descr="http://www.icbf.gov.co/images/pobtrans.gif">
          <a:extLst>
            <a:ext uri="{FF2B5EF4-FFF2-40B4-BE49-F238E27FC236}">
              <a16:creationId xmlns:a16="http://schemas.microsoft.com/office/drawing/2014/main" id="{79D2B12E-DA6B-49AD-BCBB-E591C10E5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304" name="Imagen 303" descr="http://www.icbf.gov.co/images/pobtrans.gif">
          <a:extLst>
            <a:ext uri="{FF2B5EF4-FFF2-40B4-BE49-F238E27FC236}">
              <a16:creationId xmlns:a16="http://schemas.microsoft.com/office/drawing/2014/main" id="{E93FE773-6287-4285-9139-882452477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305" name="Imagen 304" descr="http://www.icbf.gov.co/images/pobtrans.gif">
          <a:extLst>
            <a:ext uri="{FF2B5EF4-FFF2-40B4-BE49-F238E27FC236}">
              <a16:creationId xmlns:a16="http://schemas.microsoft.com/office/drawing/2014/main" id="{FD8CE67C-2618-47E2-A124-E640651E5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306" name="Imagen 305" descr="http://www.icbf.gov.co/images/pobtrans.gif">
          <a:extLst>
            <a:ext uri="{FF2B5EF4-FFF2-40B4-BE49-F238E27FC236}">
              <a16:creationId xmlns:a16="http://schemas.microsoft.com/office/drawing/2014/main" id="{6F57FEEE-C9E9-42F4-9B42-FBE65D53D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307" name="Imagen 306" descr="http://www.icbf.gov.co/images/pobtrans.gif">
          <a:extLst>
            <a:ext uri="{FF2B5EF4-FFF2-40B4-BE49-F238E27FC236}">
              <a16:creationId xmlns:a16="http://schemas.microsoft.com/office/drawing/2014/main" id="{BA7F85FD-EDE3-49FE-BCAF-602CE7F80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308" name="Imagen 307" descr="http://www.icbf.gov.co/images/pobtrans.gif">
          <a:extLst>
            <a:ext uri="{FF2B5EF4-FFF2-40B4-BE49-F238E27FC236}">
              <a16:creationId xmlns:a16="http://schemas.microsoft.com/office/drawing/2014/main" id="{412B86DA-D857-4580-B6FB-95CCBD98C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309" name="Imagen 308" descr="http://www.icbf.gov.co/images/pobtrans.gif">
          <a:extLst>
            <a:ext uri="{FF2B5EF4-FFF2-40B4-BE49-F238E27FC236}">
              <a16:creationId xmlns:a16="http://schemas.microsoft.com/office/drawing/2014/main" id="{E9A78BF6-41E7-4238-A45C-7A9169AB3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310" name="Imagen 309" descr="http://www.icbf.gov.co/images/pobtrans.gif">
          <a:extLst>
            <a:ext uri="{FF2B5EF4-FFF2-40B4-BE49-F238E27FC236}">
              <a16:creationId xmlns:a16="http://schemas.microsoft.com/office/drawing/2014/main" id="{5B25A8D0-17DB-4896-9170-CA042C126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311" name="Imagen 310" descr="http://www.icbf.gov.co/images/pobtrans.gif">
          <a:extLst>
            <a:ext uri="{FF2B5EF4-FFF2-40B4-BE49-F238E27FC236}">
              <a16:creationId xmlns:a16="http://schemas.microsoft.com/office/drawing/2014/main" id="{D440A4BF-26CB-446C-903A-A8F78FF40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312" name="Imagen 311" descr="http://www.icbf.gov.co/images/pobtrans.gif">
          <a:extLst>
            <a:ext uri="{FF2B5EF4-FFF2-40B4-BE49-F238E27FC236}">
              <a16:creationId xmlns:a16="http://schemas.microsoft.com/office/drawing/2014/main" id="{C561AF0B-BE9A-43AD-8465-4D67858C7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313" name="Imagen 312" descr="http://www.icbf.gov.co/images/pobtrans.gif">
          <a:extLst>
            <a:ext uri="{FF2B5EF4-FFF2-40B4-BE49-F238E27FC236}">
              <a16:creationId xmlns:a16="http://schemas.microsoft.com/office/drawing/2014/main" id="{2E271D06-BFDE-4E9D-8E14-F5CDEF625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314" name="Imagen 313" descr="http://www.icbf.gov.co/images/pobtrans.gif">
          <a:extLst>
            <a:ext uri="{FF2B5EF4-FFF2-40B4-BE49-F238E27FC236}">
              <a16:creationId xmlns:a16="http://schemas.microsoft.com/office/drawing/2014/main" id="{9D883ACC-2104-4294-A0D2-E05904FBD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315" name="Imagen 314" descr="http://www.icbf.gov.co/images/pobtrans.gif">
          <a:extLst>
            <a:ext uri="{FF2B5EF4-FFF2-40B4-BE49-F238E27FC236}">
              <a16:creationId xmlns:a16="http://schemas.microsoft.com/office/drawing/2014/main" id="{18250FBA-F3C9-4AA0-B418-DD3537A77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316" name="Imagen 315" descr="http://www.icbf.gov.co/images/pobtrans.gif">
          <a:extLst>
            <a:ext uri="{FF2B5EF4-FFF2-40B4-BE49-F238E27FC236}">
              <a16:creationId xmlns:a16="http://schemas.microsoft.com/office/drawing/2014/main" id="{FADC8674-7B96-401A-A780-0064BE525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317" name="Imagen 316" descr="http://www.icbf.gov.co/images/pobtrans.gif">
          <a:extLst>
            <a:ext uri="{FF2B5EF4-FFF2-40B4-BE49-F238E27FC236}">
              <a16:creationId xmlns:a16="http://schemas.microsoft.com/office/drawing/2014/main" id="{570D447D-F8D1-4002-816D-A89F1F1F7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318" name="Imagen 317" descr="http://www.icbf.gov.co/images/pobtrans.gif">
          <a:extLst>
            <a:ext uri="{FF2B5EF4-FFF2-40B4-BE49-F238E27FC236}">
              <a16:creationId xmlns:a16="http://schemas.microsoft.com/office/drawing/2014/main" id="{C9FB953D-EC45-4708-B6CE-AE41837FC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23812</xdr:colOff>
      <xdr:row>69</xdr:row>
      <xdr:rowOff>0</xdr:rowOff>
    </xdr:from>
    <xdr:ext cx="9525" cy="114300"/>
    <xdr:pic>
      <xdr:nvPicPr>
        <xdr:cNvPr id="319" name="Imagen 318" descr="http://www.icbf.gov.co/images/pobtrans.gif">
          <a:extLst>
            <a:ext uri="{FF2B5EF4-FFF2-40B4-BE49-F238E27FC236}">
              <a16:creationId xmlns:a16="http://schemas.microsoft.com/office/drawing/2014/main" id="{05F2A922-05F7-4452-9C6B-7DC3826B0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99453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ennye.beltran\Downloads\f1.p14.mi_formato_identificacion_analis_evaluacion_tratamiento_riesgos_calidad_corrupcion_v1_2%20(5).xlsx" TargetMode="External"/><Relationship Id="rId1" Type="http://schemas.openxmlformats.org/officeDocument/2006/relationships/externalLinkPath" Target="file:///C:\Users\yennye.beltran\Downloads\f1.p14.mi_formato_identificacion_analis_evaluacion_tratamiento_riesgos_calidad_corrupcion_v1_2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iesgos_Calidad"/>
      <sheetName val="Riesgos_Corrupcion"/>
      <sheetName val="Hoja2"/>
    </sheetNames>
    <sheetDataSet>
      <sheetData sheetId="0"/>
      <sheetData sheetId="1"/>
      <sheetData sheetId="2">
        <row r="3">
          <cell r="B3" t="str">
            <v>Leve 20%</v>
          </cell>
          <cell r="C3" t="str">
            <v>Afectación mejor a 10 SMLMV</v>
          </cell>
          <cell r="D3" t="str">
            <v>El riesgo afecta la imagen de algún área de la organización.</v>
          </cell>
          <cell r="E3" t="str">
            <v>Sería imperceptible el impacto en el logro del objetivo.</v>
          </cell>
          <cell r="F3">
            <v>0.2</v>
          </cell>
          <cell r="H3" t="str">
            <v>Muy Baja 20%</v>
          </cell>
          <cell r="I3" t="str">
            <v>Muy Baja</v>
          </cell>
          <cell r="J3" t="str">
            <v>La actividad critica que conlleva el riesgo se ejecuta máximo 4 veces al año</v>
          </cell>
          <cell r="K3">
            <v>0.2</v>
          </cell>
        </row>
        <row r="4">
          <cell r="B4" t="str">
            <v>Menor 40%</v>
          </cell>
          <cell r="C4" t="str">
            <v>Entre 11 y 50 SMLMV</v>
          </cell>
          <cell r="D4" t="str">
            <v>El riesgo afecta la imagen de la entidad internamente, de conocimiento general nivel interno, de junta directiva y/o de proveedores.</v>
          </cell>
          <cell r="E4" t="str">
            <v>Impactaría de manera mínima en el logro del objetivo.</v>
          </cell>
          <cell r="F4">
            <v>0.4</v>
          </cell>
          <cell r="H4" t="str">
            <v>Baja 40%</v>
          </cell>
          <cell r="I4" t="str">
            <v>Baja</v>
          </cell>
          <cell r="J4" t="str">
            <v>La actividad critica que conlleva el riesgo se ejecuta de 5 a 24 veces por año</v>
          </cell>
          <cell r="K4">
            <v>0.4</v>
          </cell>
        </row>
        <row r="5">
          <cell r="B5" t="str">
            <v>Moderado 60%</v>
          </cell>
          <cell r="C5" t="str">
            <v>Entre 51 y 100 SMLMV</v>
          </cell>
          <cell r="D5" t="str">
            <v>El riesgo afecta la imagen de la entidad con algunos usuarios de relevancia frente al logro de los objetivos.</v>
          </cell>
          <cell r="E5" t="str">
            <v>Impactaría moderadamente el logro del objetivo.</v>
          </cell>
          <cell r="F5">
            <v>0.6</v>
          </cell>
          <cell r="H5" t="str">
            <v>Media 60%</v>
          </cell>
          <cell r="I5" t="str">
            <v>Media</v>
          </cell>
          <cell r="J5" t="str">
            <v>La actividad critica que conlleva el riesgo se ejecuta de 25 a 110 veces por año</v>
          </cell>
          <cell r="K5">
            <v>0.6</v>
          </cell>
        </row>
        <row r="6">
          <cell r="B6" t="str">
            <v>Mayor 80%</v>
          </cell>
          <cell r="C6" t="str">
            <v>Entre 100 y 500 SMLMV</v>
          </cell>
          <cell r="D6" t="str">
            <v>El riesgo afecta la imagen de la entidad con efecto publicitario sostenido a nivel de sector administrativo, nivel departamental o municipal.</v>
          </cell>
          <cell r="E6" t="str">
            <v>Impactaría en alto grado el objetivo del proceso.</v>
          </cell>
          <cell r="F6">
            <v>0.8</v>
          </cell>
          <cell r="H6" t="str">
            <v>Alta 80%</v>
          </cell>
          <cell r="I6" t="str">
            <v>Alta</v>
          </cell>
          <cell r="J6" t="str">
            <v>La actividad critica que conlleva el riesgo se ejecuta de 111 a 365 veces por año</v>
          </cell>
          <cell r="K6">
            <v>0.8</v>
          </cell>
        </row>
        <row r="7">
          <cell r="B7" t="str">
            <v>Catastrófico 100%</v>
          </cell>
          <cell r="C7" t="str">
            <v>Mayor a 500 SMLMV</v>
          </cell>
          <cell r="D7" t="str">
            <v>El riesgo afecta la imagen de la entidad a nivel nacional, con efecto publicitario sostenido a nivel país</v>
          </cell>
          <cell r="E7" t="str">
            <v>No se lograría el objetivo del proceso</v>
          </cell>
          <cell r="F7">
            <v>1</v>
          </cell>
          <cell r="H7" t="str">
            <v>Muy Alta 100%</v>
          </cell>
          <cell r="I7" t="str">
            <v>Muy Alta</v>
          </cell>
          <cell r="J7" t="str">
            <v>La actividad critica que conlleva el riesgo se ejecuta más de 365 veces por año</v>
          </cell>
          <cell r="K7">
            <v>1</v>
          </cell>
        </row>
        <row r="19">
          <cell r="B19" t="str">
            <v>11</v>
          </cell>
          <cell r="C19">
            <v>1</v>
          </cell>
          <cell r="D19">
            <v>0.2</v>
          </cell>
          <cell r="E19" t="str">
            <v>Alto</v>
          </cell>
          <cell r="G19">
            <v>0.1</v>
          </cell>
          <cell r="H19">
            <v>5</v>
          </cell>
          <cell r="I19">
            <v>1</v>
          </cell>
        </row>
        <row r="20">
          <cell r="B20" t="str">
            <v>21</v>
          </cell>
          <cell r="C20">
            <v>0.8</v>
          </cell>
          <cell r="D20">
            <v>0.2</v>
          </cell>
          <cell r="E20" t="str">
            <v>Moderado</v>
          </cell>
          <cell r="G20">
            <v>0.2</v>
          </cell>
          <cell r="H20">
            <v>5</v>
          </cell>
          <cell r="I20">
            <v>1</v>
          </cell>
        </row>
        <row r="21">
          <cell r="B21" t="str">
            <v>31</v>
          </cell>
          <cell r="C21">
            <v>0.6</v>
          </cell>
          <cell r="D21">
            <v>0.2</v>
          </cell>
          <cell r="E21" t="str">
            <v>Moderado</v>
          </cell>
          <cell r="G21">
            <v>0.3</v>
          </cell>
          <cell r="H21">
            <v>4</v>
          </cell>
          <cell r="I21">
            <v>2</v>
          </cell>
        </row>
        <row r="22">
          <cell r="B22" t="str">
            <v>41</v>
          </cell>
          <cell r="C22">
            <v>0.4</v>
          </cell>
          <cell r="D22">
            <v>0.2</v>
          </cell>
          <cell r="E22" t="str">
            <v>Bajo</v>
          </cell>
          <cell r="G22">
            <v>0.4</v>
          </cell>
          <cell r="H22">
            <v>4</v>
          </cell>
          <cell r="I22">
            <v>2</v>
          </cell>
        </row>
        <row r="23">
          <cell r="B23" t="str">
            <v>51</v>
          </cell>
          <cell r="C23">
            <v>0.2</v>
          </cell>
          <cell r="D23">
            <v>0.2</v>
          </cell>
          <cell r="E23" t="str">
            <v>Bajo</v>
          </cell>
          <cell r="G23">
            <v>0.5</v>
          </cell>
          <cell r="H23">
            <v>3</v>
          </cell>
          <cell r="I23">
            <v>3</v>
          </cell>
        </row>
        <row r="24">
          <cell r="B24" t="str">
            <v>12</v>
          </cell>
          <cell r="C24">
            <v>1</v>
          </cell>
          <cell r="D24">
            <v>0.4</v>
          </cell>
          <cell r="E24" t="str">
            <v>Alto</v>
          </cell>
          <cell r="G24">
            <v>0.6</v>
          </cell>
          <cell r="H24">
            <v>3</v>
          </cell>
          <cell r="I24">
            <v>3</v>
          </cell>
        </row>
        <row r="25">
          <cell r="B25" t="str">
            <v>22</v>
          </cell>
          <cell r="C25">
            <v>0.8</v>
          </cell>
          <cell r="D25">
            <v>0.4</v>
          </cell>
          <cell r="E25" t="str">
            <v>Moderado</v>
          </cell>
          <cell r="G25">
            <v>0.7</v>
          </cell>
          <cell r="H25">
            <v>2</v>
          </cell>
          <cell r="I25">
            <v>4</v>
          </cell>
        </row>
        <row r="26">
          <cell r="B26" t="str">
            <v>32</v>
          </cell>
          <cell r="C26">
            <v>0.6</v>
          </cell>
          <cell r="D26">
            <v>0.4</v>
          </cell>
          <cell r="E26" t="str">
            <v>Moderado</v>
          </cell>
          <cell r="G26">
            <v>0.8</v>
          </cell>
          <cell r="H26">
            <v>2</v>
          </cell>
          <cell r="I26">
            <v>4</v>
          </cell>
        </row>
        <row r="27">
          <cell r="B27" t="str">
            <v>42</v>
          </cell>
          <cell r="C27">
            <v>0.4</v>
          </cell>
          <cell r="D27">
            <v>0.4</v>
          </cell>
          <cell r="E27" t="str">
            <v>Moderado</v>
          </cell>
          <cell r="G27">
            <v>0.9</v>
          </cell>
          <cell r="H27">
            <v>1</v>
          </cell>
          <cell r="I27">
            <v>5</v>
          </cell>
        </row>
        <row r="28">
          <cell r="B28" t="str">
            <v>52</v>
          </cell>
          <cell r="C28">
            <v>0.2</v>
          </cell>
          <cell r="D28">
            <v>0.4</v>
          </cell>
          <cell r="E28" t="str">
            <v>Bajo</v>
          </cell>
          <cell r="G28">
            <v>1</v>
          </cell>
          <cell r="H28">
            <v>1</v>
          </cell>
          <cell r="I28">
            <v>5</v>
          </cell>
        </row>
        <row r="29">
          <cell r="B29" t="str">
            <v>13</v>
          </cell>
          <cell r="C29">
            <v>1</v>
          </cell>
          <cell r="D29">
            <v>0.6</v>
          </cell>
          <cell r="E29" t="str">
            <v>Alto</v>
          </cell>
        </row>
        <row r="30">
          <cell r="B30" t="str">
            <v>23</v>
          </cell>
          <cell r="C30">
            <v>0.8</v>
          </cell>
          <cell r="D30">
            <v>0.6</v>
          </cell>
          <cell r="E30" t="str">
            <v>Alto</v>
          </cell>
        </row>
        <row r="31">
          <cell r="B31" t="str">
            <v>33</v>
          </cell>
          <cell r="C31">
            <v>0.6</v>
          </cell>
          <cell r="D31">
            <v>0.6</v>
          </cell>
          <cell r="E31" t="str">
            <v>Moderado</v>
          </cell>
        </row>
        <row r="32">
          <cell r="B32" t="str">
            <v>43</v>
          </cell>
          <cell r="C32">
            <v>0.4</v>
          </cell>
          <cell r="D32">
            <v>0.6</v>
          </cell>
          <cell r="E32" t="str">
            <v>Moderado</v>
          </cell>
        </row>
        <row r="33">
          <cell r="B33" t="str">
            <v>53</v>
          </cell>
          <cell r="C33">
            <v>0.2</v>
          </cell>
          <cell r="D33">
            <v>0.6</v>
          </cell>
          <cell r="E33" t="str">
            <v>Moderado</v>
          </cell>
        </row>
        <row r="34">
          <cell r="B34" t="str">
            <v>14</v>
          </cell>
          <cell r="C34">
            <v>1</v>
          </cell>
          <cell r="D34">
            <v>0.8</v>
          </cell>
          <cell r="E34" t="str">
            <v>Alto</v>
          </cell>
        </row>
        <row r="35">
          <cell r="B35" t="str">
            <v>24</v>
          </cell>
          <cell r="C35">
            <v>0.8</v>
          </cell>
          <cell r="D35">
            <v>0.8</v>
          </cell>
          <cell r="E35" t="str">
            <v>Alto</v>
          </cell>
        </row>
        <row r="36">
          <cell r="B36" t="str">
            <v>34</v>
          </cell>
          <cell r="C36">
            <v>0.6</v>
          </cell>
          <cell r="D36">
            <v>0.8</v>
          </cell>
          <cell r="E36" t="str">
            <v>Alto</v>
          </cell>
        </row>
        <row r="37">
          <cell r="B37" t="str">
            <v>44</v>
          </cell>
          <cell r="C37">
            <v>0.4</v>
          </cell>
          <cell r="D37">
            <v>0.8</v>
          </cell>
          <cell r="E37" t="str">
            <v>Alto</v>
          </cell>
        </row>
        <row r="38">
          <cell r="B38" t="str">
            <v>54</v>
          </cell>
          <cell r="C38">
            <v>0.2</v>
          </cell>
          <cell r="D38">
            <v>0.8</v>
          </cell>
          <cell r="E38" t="str">
            <v>Alto</v>
          </cell>
        </row>
        <row r="39">
          <cell r="B39" t="str">
            <v>15</v>
          </cell>
          <cell r="C39">
            <v>1</v>
          </cell>
          <cell r="D39">
            <v>1</v>
          </cell>
          <cell r="E39" t="str">
            <v>Extremo</v>
          </cell>
        </row>
        <row r="40">
          <cell r="B40" t="str">
            <v>25</v>
          </cell>
          <cell r="C40">
            <v>0.8</v>
          </cell>
          <cell r="D40">
            <v>1</v>
          </cell>
          <cell r="E40" t="str">
            <v>Extremo</v>
          </cell>
        </row>
        <row r="41">
          <cell r="B41" t="str">
            <v>35</v>
          </cell>
          <cell r="C41">
            <v>0.6</v>
          </cell>
          <cell r="D41">
            <v>1</v>
          </cell>
          <cell r="E41" t="str">
            <v>Extremo</v>
          </cell>
        </row>
        <row r="42">
          <cell r="B42" t="str">
            <v>45</v>
          </cell>
          <cell r="C42">
            <v>0.4</v>
          </cell>
          <cell r="D42">
            <v>1</v>
          </cell>
          <cell r="E42" t="str">
            <v>Extremo</v>
          </cell>
        </row>
        <row r="43">
          <cell r="B43" t="str">
            <v>55</v>
          </cell>
          <cell r="C43">
            <v>0.2</v>
          </cell>
          <cell r="D43">
            <v>1</v>
          </cell>
          <cell r="E43" t="str">
            <v>Extremo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CD152-5993-4FD7-812F-BA3E60C9DCA3}">
  <sheetPr>
    <pageSetUpPr fitToPage="1"/>
  </sheetPr>
  <dimension ref="A1:S89"/>
  <sheetViews>
    <sheetView showGridLines="0" tabSelected="1" view="pageLayout" zoomScale="80" zoomScaleNormal="100" zoomScaleSheetLayoutView="80" zoomScalePageLayoutView="80" workbookViewId="0">
      <selection activeCell="C7" sqref="C7:K7"/>
    </sheetView>
  </sheetViews>
  <sheetFormatPr baseColWidth="10" defaultColWidth="0" defaultRowHeight="15" customHeight="1" zeroHeight="1" x14ac:dyDescent="0.25"/>
  <cols>
    <col min="1" max="2" width="2.85546875" style="1" customWidth="1"/>
    <col min="3" max="3" width="17.140625" style="1" customWidth="1"/>
    <col min="4" max="11" width="21.42578125" style="1" customWidth="1"/>
    <col min="12" max="13" width="5.140625" style="1" hidden="1" customWidth="1"/>
    <col min="14" max="15" width="5" style="1" hidden="1" customWidth="1"/>
    <col min="16" max="17" width="2.85546875" style="1" customWidth="1"/>
    <col min="18" max="19" width="0" style="1" hidden="1" customWidth="1"/>
    <col min="20" max="16384" width="11.42578125" style="1" hidden="1"/>
  </cols>
  <sheetData>
    <row r="1" spans="3:13" x14ac:dyDescent="0.25"/>
    <row r="2" spans="3:13" ht="21" x14ac:dyDescent="0.25">
      <c r="C2" s="46" t="s">
        <v>0</v>
      </c>
      <c r="D2" s="46"/>
      <c r="E2" s="46"/>
      <c r="F2" s="46"/>
      <c r="G2" s="46"/>
      <c r="H2" s="46"/>
      <c r="I2" s="46"/>
      <c r="J2" s="46"/>
      <c r="K2" s="46"/>
      <c r="L2" s="2"/>
      <c r="M2" s="2"/>
    </row>
    <row r="3" spans="3:13" x14ac:dyDescent="0.25"/>
    <row r="4" spans="3:13" ht="21" x14ac:dyDescent="0.25">
      <c r="C4" s="3" t="s">
        <v>1</v>
      </c>
      <c r="D4" s="47"/>
      <c r="E4" s="47"/>
      <c r="F4" s="47"/>
      <c r="G4" s="47"/>
      <c r="H4" s="47"/>
      <c r="I4" s="4" t="s">
        <v>2</v>
      </c>
      <c r="J4" s="47"/>
      <c r="K4" s="47"/>
      <c r="L4" s="5"/>
      <c r="M4" s="5"/>
    </row>
    <row r="5" spans="3:13" ht="6" customHeight="1" x14ac:dyDescent="0.25">
      <c r="C5" s="6"/>
      <c r="D5" s="6"/>
      <c r="E5" s="6"/>
    </row>
    <row r="6" spans="3:13" ht="18.75" x14ac:dyDescent="0.3">
      <c r="C6" s="7" t="s">
        <v>3</v>
      </c>
      <c r="D6" s="3"/>
      <c r="E6" s="3"/>
    </row>
    <row r="7" spans="3:13" ht="37.5" customHeight="1" x14ac:dyDescent="0.25">
      <c r="C7" s="48"/>
      <c r="D7" s="48"/>
      <c r="E7" s="48"/>
      <c r="F7" s="48"/>
      <c r="G7" s="48"/>
      <c r="H7" s="48"/>
      <c r="I7" s="48"/>
      <c r="J7" s="48"/>
      <c r="K7" s="48"/>
      <c r="L7" s="8"/>
      <c r="M7" s="8"/>
    </row>
    <row r="8" spans="3:13" ht="6" customHeight="1" x14ac:dyDescent="0.25"/>
    <row r="9" spans="3:13" ht="18.75" x14ac:dyDescent="0.3">
      <c r="C9" s="7" t="s">
        <v>4</v>
      </c>
    </row>
    <row r="10" spans="3:13" ht="22.5" customHeight="1" x14ac:dyDescent="0.3">
      <c r="C10" s="49"/>
      <c r="D10" s="50"/>
      <c r="E10" s="50"/>
      <c r="F10" s="50"/>
      <c r="G10" s="50"/>
      <c r="H10" s="50"/>
      <c r="I10" s="50"/>
      <c r="J10" s="50"/>
      <c r="K10" s="51"/>
      <c r="L10" s="9"/>
      <c r="M10" s="9"/>
    </row>
    <row r="11" spans="3:13" ht="5.25" customHeight="1" x14ac:dyDescent="0.3">
      <c r="C11" s="10"/>
      <c r="D11" s="10"/>
      <c r="E11" s="10"/>
      <c r="F11" s="10"/>
      <c r="G11" s="10"/>
      <c r="H11" s="10"/>
      <c r="I11" s="10"/>
      <c r="J11" s="10"/>
      <c r="K11" s="10"/>
      <c r="L11" s="9"/>
      <c r="M11" s="9"/>
    </row>
    <row r="12" spans="3:13" ht="22.5" customHeight="1" x14ac:dyDescent="0.3">
      <c r="C12" s="3" t="s">
        <v>5</v>
      </c>
      <c r="D12" s="11" t="s">
        <v>6</v>
      </c>
      <c r="E12" s="12"/>
      <c r="F12" s="11" t="s">
        <v>7</v>
      </c>
      <c r="G12" s="12"/>
      <c r="H12" s="11" t="s">
        <v>8</v>
      </c>
      <c r="I12" s="12"/>
      <c r="J12" s="3" t="s">
        <v>9</v>
      </c>
      <c r="K12" s="13"/>
      <c r="L12" s="9"/>
      <c r="M12" s="9"/>
    </row>
    <row r="13" spans="3:13" x14ac:dyDescent="0.25"/>
    <row r="14" spans="3:13" ht="21" x14ac:dyDescent="0.25">
      <c r="C14" s="46" t="s">
        <v>10</v>
      </c>
      <c r="D14" s="46"/>
      <c r="E14" s="46"/>
      <c r="F14" s="46"/>
      <c r="G14" s="46"/>
      <c r="H14" s="46"/>
      <c r="I14" s="46"/>
      <c r="J14" s="46"/>
      <c r="K14" s="46"/>
      <c r="L14" s="2"/>
      <c r="M14" s="2"/>
    </row>
    <row r="15" spans="3:13" ht="15" customHeight="1" x14ac:dyDescent="0.25"/>
    <row r="16" spans="3:13" ht="18.75" x14ac:dyDescent="0.25">
      <c r="C16" s="52" t="s">
        <v>11</v>
      </c>
      <c r="D16" s="52"/>
      <c r="E16" s="52"/>
      <c r="F16" s="52"/>
      <c r="G16" s="52"/>
      <c r="H16" s="52"/>
      <c r="I16" s="52"/>
      <c r="J16" s="52"/>
      <c r="K16" s="52"/>
      <c r="L16" s="5"/>
      <c r="M16" s="5"/>
    </row>
    <row r="17" spans="3:16" ht="6" customHeight="1" x14ac:dyDescent="0.25"/>
    <row r="18" spans="3:16" s="14" customFormat="1" ht="30" customHeight="1" x14ac:dyDescent="0.25">
      <c r="C18" s="53"/>
      <c r="D18" s="53"/>
      <c r="E18" s="53"/>
      <c r="F18" s="53"/>
      <c r="G18" s="53"/>
      <c r="H18" s="53"/>
      <c r="I18" s="53"/>
      <c r="J18" s="53"/>
      <c r="K18" s="53"/>
      <c r="L18" s="15"/>
      <c r="M18" s="15"/>
      <c r="N18" s="14" t="str">
        <f>IFERROR(VLOOKUP(C18,[1]Hoja2!H3:K7,4,FALSE),"")</f>
        <v/>
      </c>
      <c r="O18" s="14" t="str">
        <f>IFERROR(VLOOKUP(N18,[1]Hoja2!G19:I28,2,FALSE),"")</f>
        <v/>
      </c>
    </row>
    <row r="19" spans="3:16" ht="15.75" customHeight="1" x14ac:dyDescent="0.25"/>
    <row r="20" spans="3:16" ht="18.75" x14ac:dyDescent="0.25">
      <c r="C20" s="52" t="s">
        <v>12</v>
      </c>
      <c r="D20" s="52"/>
      <c r="E20" s="52"/>
      <c r="F20" s="52"/>
      <c r="G20" s="52"/>
      <c r="H20" s="52"/>
      <c r="I20" s="52"/>
      <c r="J20" s="52"/>
      <c r="K20" s="52"/>
      <c r="L20" s="5"/>
      <c r="M20" s="5"/>
      <c r="O20" s="6" t="str">
        <f>CONCATENATE(O18,O22)</f>
        <v/>
      </c>
    </row>
    <row r="21" spans="3:16" ht="6" customHeight="1" x14ac:dyDescent="0.25"/>
    <row r="22" spans="3:16" ht="33.75" customHeight="1" x14ac:dyDescent="0.25">
      <c r="C22" s="54" t="s">
        <v>13</v>
      </c>
      <c r="D22" s="55"/>
      <c r="E22" s="56"/>
      <c r="F22" s="56"/>
      <c r="G22" s="57" t="str">
        <f>IFERROR(VLOOKUP(E22,[1]Hoja2!$B$3:$E$7,2,FALSE),"")</f>
        <v/>
      </c>
      <c r="H22" s="57"/>
      <c r="I22" s="57"/>
      <c r="J22" s="57"/>
      <c r="K22" s="57"/>
      <c r="L22" s="17" t="str">
        <f>IFERROR(VLOOKUP(E22,[1]Hoja2!$B$3:$F$7,5,FALSE),"")</f>
        <v/>
      </c>
      <c r="M22" s="17"/>
      <c r="N22" s="1" t="str">
        <f>IF(MAX(L22,L24,L26)=0,"",MAX(L22,L24,L26))</f>
        <v/>
      </c>
      <c r="O22" s="1" t="str">
        <f>IFERROR(VLOOKUP(N22,[1]Hoja2!G19:I28,3,FALSE),"")</f>
        <v/>
      </c>
    </row>
    <row r="23" spans="3:16" ht="6" customHeight="1" x14ac:dyDescent="0.25"/>
    <row r="24" spans="3:16" ht="33.75" customHeight="1" x14ac:dyDescent="0.25">
      <c r="C24" s="54" t="s">
        <v>14</v>
      </c>
      <c r="D24" s="55"/>
      <c r="E24" s="56"/>
      <c r="F24" s="56"/>
      <c r="G24" s="59" t="str">
        <f>IFERROR(VLOOKUP(E24,[1]Hoja2!$B$3:$E$7,3,FALSE),"")</f>
        <v/>
      </c>
      <c r="H24" s="59"/>
      <c r="I24" s="59"/>
      <c r="J24" s="59"/>
      <c r="K24" s="59"/>
      <c r="L24" s="17" t="str">
        <f>IFERROR(VLOOKUP(E24,[1]Hoja2!$B$3:$F$7,5,FALSE),"")</f>
        <v/>
      </c>
      <c r="M24" s="18"/>
    </row>
    <row r="25" spans="3:16" ht="5.25" customHeight="1" x14ac:dyDescent="0.25">
      <c r="F25" s="8"/>
      <c r="G25" s="8"/>
      <c r="I25" s="8"/>
      <c r="J25" s="8"/>
      <c r="K25" s="8"/>
      <c r="L25" s="8"/>
      <c r="M25" s="8"/>
    </row>
    <row r="26" spans="3:16" ht="33.75" customHeight="1" x14ac:dyDescent="0.25">
      <c r="C26" s="54" t="s">
        <v>47</v>
      </c>
      <c r="D26" s="55"/>
      <c r="E26" s="56"/>
      <c r="F26" s="56"/>
      <c r="G26" s="59" t="str">
        <f>IFERROR(VLOOKUP(E26,[1]Hoja2!$B$3:$E$7,4,FALSE),"")</f>
        <v/>
      </c>
      <c r="H26" s="59"/>
      <c r="I26" s="59"/>
      <c r="J26" s="59"/>
      <c r="K26" s="59"/>
      <c r="L26" s="1" t="str">
        <f>IFERROR(VLOOKUP(E26,[1]Hoja2!$B$3:$F$7,5,FALSE),"")</f>
        <v/>
      </c>
      <c r="M26" s="18"/>
    </row>
    <row r="27" spans="3:16" ht="15.75" customHeight="1" x14ac:dyDescent="0.25">
      <c r="F27" s="8"/>
      <c r="G27" s="8"/>
      <c r="H27" s="8"/>
      <c r="I27" s="8"/>
      <c r="J27" s="8"/>
      <c r="K27" s="8"/>
      <c r="L27" s="8"/>
      <c r="M27" s="8"/>
    </row>
    <row r="28" spans="3:16" ht="21" x14ac:dyDescent="0.25">
      <c r="C28" s="46" t="s">
        <v>15</v>
      </c>
      <c r="D28" s="46"/>
      <c r="E28" s="46"/>
      <c r="F28" s="46"/>
      <c r="G28" s="46"/>
      <c r="H28" s="46"/>
      <c r="I28" s="46"/>
      <c r="J28" s="46"/>
      <c r="K28" s="46"/>
      <c r="L28" s="2"/>
      <c r="M28" s="2"/>
    </row>
    <row r="29" spans="3:16" ht="6" customHeight="1" x14ac:dyDescent="0.25"/>
    <row r="30" spans="3:16" ht="18.75" x14ac:dyDescent="0.25">
      <c r="C30" s="53" t="s">
        <v>16</v>
      </c>
      <c r="D30" s="53"/>
      <c r="E30" s="53"/>
      <c r="F30" s="60" t="s">
        <v>17</v>
      </c>
      <c r="G30" s="60"/>
      <c r="H30" s="60" t="s">
        <v>18</v>
      </c>
      <c r="I30" s="60"/>
      <c r="J30" s="60"/>
      <c r="K30" s="61" t="s">
        <v>19</v>
      </c>
      <c r="L30" s="19"/>
      <c r="M30" s="19"/>
      <c r="N30" s="1">
        <f>IFERROR(IF(N39="",0,IF(N39&lt;=0.2,5,IF(AND(N39&gt;0.2,N39&lt;=0.4),4,IF(AND(N39&gt;0.4,N39&lt;=0.6),3,IF(AND(N39&gt;0.6,N39&lt;=0.8),2,1))))),"")</f>
        <v>0</v>
      </c>
      <c r="O30" s="1">
        <f>IFERROR(IF(O39="",0,IF(O39&lt;=0.2,1,IF(AND(O39&gt;0.2,O39&lt;=0.4),2,IF(AND(O39&gt;0.4,O39&lt;=0.6),3,IF(AND(O39&gt;0.6,O39&lt;=0.8),4,5))))),"")</f>
        <v>0</v>
      </c>
    </row>
    <row r="31" spans="3:16" ht="18.75" x14ac:dyDescent="0.25">
      <c r="C31" s="53"/>
      <c r="D31" s="53"/>
      <c r="E31" s="53"/>
      <c r="F31" s="16" t="s">
        <v>20</v>
      </c>
      <c r="G31" s="16" t="s">
        <v>21</v>
      </c>
      <c r="H31" s="16" t="s">
        <v>22</v>
      </c>
      <c r="I31" s="16" t="s">
        <v>23</v>
      </c>
      <c r="J31" s="16" t="s">
        <v>24</v>
      </c>
      <c r="K31" s="61"/>
      <c r="L31" s="19"/>
      <c r="M31" s="19"/>
      <c r="N31" s="20" t="str">
        <f>CONCATENATE(N30,O30)</f>
        <v>00</v>
      </c>
      <c r="O31" s="20"/>
      <c r="P31" s="21"/>
    </row>
    <row r="32" spans="3:16" ht="30" customHeight="1" x14ac:dyDescent="0.25">
      <c r="C32" s="58"/>
      <c r="D32" s="58"/>
      <c r="E32" s="58"/>
      <c r="F32" s="22"/>
      <c r="G32" s="22"/>
      <c r="H32" s="22"/>
      <c r="I32" s="22"/>
      <c r="J32" s="22"/>
      <c r="K32" s="23" t="str">
        <f t="shared" ref="K32:K39" si="0">IFERROR(L32+M32,"")</f>
        <v/>
      </c>
      <c r="L32" s="24" t="str">
        <f t="shared" ref="L32:L39" si="1">IF(F32="Preventivo",0.25,IF(F32="Detectivo",0.15,IF(F32="Correctivo",0.1,"")))</f>
        <v/>
      </c>
      <c r="M32" s="24" t="str">
        <f t="shared" ref="M32:M39" si="2">IF(G32="Automático",0.25,IF(G32="Manual",0.15,""))</f>
        <v/>
      </c>
      <c r="N32" s="20" t="str">
        <f>IFERROR(IF(OR(F32="Detectivo",F32="Preventivo"),N18-(N18*K32),N18),N18)</f>
        <v/>
      </c>
      <c r="O32" s="20" t="str">
        <f>IFERROR(IF(F32="Correctivo",N22-(N22*K32),N22),N22)</f>
        <v/>
      </c>
    </row>
    <row r="33" spans="3:15" ht="30" customHeight="1" x14ac:dyDescent="0.25">
      <c r="C33" s="67"/>
      <c r="D33" s="67"/>
      <c r="E33" s="67"/>
      <c r="F33" s="22"/>
      <c r="G33" s="22"/>
      <c r="H33" s="22"/>
      <c r="I33" s="22"/>
      <c r="J33" s="22"/>
      <c r="K33" s="23" t="str">
        <f t="shared" si="0"/>
        <v/>
      </c>
      <c r="L33" s="24" t="str">
        <f t="shared" si="1"/>
        <v/>
      </c>
      <c r="M33" s="24" t="str">
        <f t="shared" si="2"/>
        <v/>
      </c>
      <c r="N33" s="20" t="str">
        <f t="shared" ref="N33:N39" si="3">IFERROR(IF(OR(F33="Detectivo",F33="Preventivo"),N32-(N32*K33),N32),N32)</f>
        <v/>
      </c>
      <c r="O33" s="20" t="str">
        <f t="shared" ref="O33:O39" si="4">IFERROR(IF(F33="Correctivo",O32-(O32*K33),O32),O32)</f>
        <v/>
      </c>
    </row>
    <row r="34" spans="3:15" ht="30" customHeight="1" x14ac:dyDescent="0.25">
      <c r="C34" s="67"/>
      <c r="D34" s="67"/>
      <c r="E34" s="67"/>
      <c r="F34" s="22"/>
      <c r="G34" s="22"/>
      <c r="H34" s="22"/>
      <c r="I34" s="22"/>
      <c r="J34" s="22"/>
      <c r="K34" s="23" t="str">
        <f t="shared" si="0"/>
        <v/>
      </c>
      <c r="L34" s="24" t="str">
        <f t="shared" si="1"/>
        <v/>
      </c>
      <c r="M34" s="24" t="str">
        <f t="shared" si="2"/>
        <v/>
      </c>
      <c r="N34" s="20" t="str">
        <f t="shared" si="3"/>
        <v/>
      </c>
      <c r="O34" s="20" t="str">
        <f t="shared" si="4"/>
        <v/>
      </c>
    </row>
    <row r="35" spans="3:15" ht="30" customHeight="1" x14ac:dyDescent="0.25">
      <c r="C35" s="67"/>
      <c r="D35" s="67"/>
      <c r="E35" s="67"/>
      <c r="F35" s="25"/>
      <c r="G35" s="25"/>
      <c r="H35" s="25"/>
      <c r="I35" s="25"/>
      <c r="J35" s="25"/>
      <c r="K35" s="23" t="str">
        <f t="shared" si="0"/>
        <v/>
      </c>
      <c r="L35" s="24" t="str">
        <f t="shared" si="1"/>
        <v/>
      </c>
      <c r="M35" s="24" t="str">
        <f t="shared" si="2"/>
        <v/>
      </c>
      <c r="N35" s="20" t="str">
        <f t="shared" si="3"/>
        <v/>
      </c>
      <c r="O35" s="20" t="str">
        <f t="shared" si="4"/>
        <v/>
      </c>
    </row>
    <row r="36" spans="3:15" ht="30" customHeight="1" x14ac:dyDescent="0.25">
      <c r="C36" s="67"/>
      <c r="D36" s="67"/>
      <c r="E36" s="67"/>
      <c r="F36" s="25"/>
      <c r="G36" s="25"/>
      <c r="H36" s="25"/>
      <c r="I36" s="25"/>
      <c r="J36" s="25"/>
      <c r="K36" s="23" t="str">
        <f t="shared" si="0"/>
        <v/>
      </c>
      <c r="L36" s="24" t="str">
        <f t="shared" si="1"/>
        <v/>
      </c>
      <c r="M36" s="24" t="str">
        <f t="shared" si="2"/>
        <v/>
      </c>
      <c r="N36" s="20" t="str">
        <f t="shared" si="3"/>
        <v/>
      </c>
      <c r="O36" s="20" t="str">
        <f t="shared" si="4"/>
        <v/>
      </c>
    </row>
    <row r="37" spans="3:15" ht="30" customHeight="1" x14ac:dyDescent="0.25">
      <c r="C37" s="67"/>
      <c r="D37" s="67"/>
      <c r="E37" s="67"/>
      <c r="F37" s="25"/>
      <c r="G37" s="25"/>
      <c r="H37" s="25"/>
      <c r="I37" s="25"/>
      <c r="J37" s="25"/>
      <c r="K37" s="23" t="str">
        <f t="shared" si="0"/>
        <v/>
      </c>
      <c r="L37" s="24" t="str">
        <f t="shared" si="1"/>
        <v/>
      </c>
      <c r="M37" s="24" t="str">
        <f t="shared" si="2"/>
        <v/>
      </c>
      <c r="N37" s="20" t="str">
        <f t="shared" si="3"/>
        <v/>
      </c>
      <c r="O37" s="20" t="str">
        <f t="shared" si="4"/>
        <v/>
      </c>
    </row>
    <row r="38" spans="3:15" ht="30" customHeight="1" x14ac:dyDescent="0.25">
      <c r="C38" s="67"/>
      <c r="D38" s="67"/>
      <c r="E38" s="67"/>
      <c r="F38" s="25"/>
      <c r="G38" s="25"/>
      <c r="H38" s="25"/>
      <c r="I38" s="25"/>
      <c r="J38" s="25"/>
      <c r="K38" s="23" t="str">
        <f t="shared" si="0"/>
        <v/>
      </c>
      <c r="L38" s="24" t="str">
        <f t="shared" si="1"/>
        <v/>
      </c>
      <c r="M38" s="24" t="str">
        <f t="shared" si="2"/>
        <v/>
      </c>
      <c r="N38" s="20" t="str">
        <f t="shared" si="3"/>
        <v/>
      </c>
      <c r="O38" s="20" t="str">
        <f t="shared" si="4"/>
        <v/>
      </c>
    </row>
    <row r="39" spans="3:15" ht="30" customHeight="1" x14ac:dyDescent="0.25">
      <c r="C39" s="67"/>
      <c r="D39" s="67"/>
      <c r="E39" s="67"/>
      <c r="F39" s="25"/>
      <c r="G39" s="25"/>
      <c r="H39" s="25"/>
      <c r="I39" s="25"/>
      <c r="J39" s="25"/>
      <c r="K39" s="23" t="str">
        <f t="shared" si="0"/>
        <v/>
      </c>
      <c r="L39" s="24" t="str">
        <f t="shared" si="1"/>
        <v/>
      </c>
      <c r="M39" s="24" t="str">
        <f t="shared" si="2"/>
        <v/>
      </c>
      <c r="N39" s="20" t="str">
        <f t="shared" si="3"/>
        <v/>
      </c>
      <c r="O39" s="20" t="str">
        <f t="shared" si="4"/>
        <v/>
      </c>
    </row>
    <row r="40" spans="3:15" x14ac:dyDescent="0.25">
      <c r="C40" s="8"/>
      <c r="D40" s="8"/>
      <c r="E40" s="8"/>
      <c r="H40" s="26"/>
      <c r="K40" s="27"/>
      <c r="L40" s="27"/>
      <c r="M40" s="27"/>
      <c r="N40" s="20"/>
      <c r="O40" s="20"/>
    </row>
    <row r="41" spans="3:15" ht="21" x14ac:dyDescent="0.25">
      <c r="C41" s="46" t="s">
        <v>25</v>
      </c>
      <c r="D41" s="46"/>
      <c r="E41" s="46"/>
      <c r="F41" s="46"/>
      <c r="G41" s="46"/>
      <c r="H41" s="46"/>
      <c r="I41" s="46"/>
      <c r="J41" s="46"/>
      <c r="K41" s="46"/>
      <c r="L41" s="2"/>
      <c r="M41" s="2"/>
    </row>
    <row r="42" spans="3:15" ht="5.25" customHeight="1" x14ac:dyDescent="0.25"/>
    <row r="43" spans="3:15" ht="18.75" x14ac:dyDescent="0.3">
      <c r="C43" s="28" t="s">
        <v>26</v>
      </c>
      <c r="D43" s="68" t="s">
        <v>27</v>
      </c>
      <c r="E43" s="69"/>
      <c r="F43" s="28" t="s">
        <v>28</v>
      </c>
      <c r="G43" s="28" t="s">
        <v>29</v>
      </c>
      <c r="H43" s="68" t="s">
        <v>30</v>
      </c>
      <c r="I43" s="69"/>
      <c r="J43" s="68" t="s">
        <v>24</v>
      </c>
      <c r="K43" s="69"/>
      <c r="L43" s="9"/>
      <c r="M43" s="9"/>
    </row>
    <row r="44" spans="3:15" ht="30" customHeight="1" x14ac:dyDescent="0.25">
      <c r="C44" s="29"/>
      <c r="D44" s="62"/>
      <c r="E44" s="62"/>
      <c r="F44" s="30"/>
      <c r="G44" s="30"/>
      <c r="H44" s="63"/>
      <c r="I44" s="64"/>
      <c r="J44" s="65"/>
      <c r="K44" s="66"/>
      <c r="L44" s="8"/>
      <c r="M44" s="8"/>
    </row>
    <row r="45" spans="3:15" ht="30" customHeight="1" x14ac:dyDescent="0.25">
      <c r="C45" s="29"/>
      <c r="D45" s="70"/>
      <c r="E45" s="70"/>
      <c r="F45" s="30"/>
      <c r="G45" s="30"/>
      <c r="H45" s="63"/>
      <c r="I45" s="64"/>
      <c r="J45" s="63"/>
      <c r="K45" s="64"/>
      <c r="L45" s="8"/>
      <c r="M45" s="8"/>
    </row>
    <row r="46" spans="3:15" ht="30" customHeight="1" x14ac:dyDescent="0.25">
      <c r="C46" s="29"/>
      <c r="D46" s="70"/>
      <c r="E46" s="70"/>
      <c r="F46" s="30"/>
      <c r="G46" s="30"/>
      <c r="H46" s="65"/>
      <c r="I46" s="66"/>
      <c r="J46" s="63"/>
      <c r="K46" s="64"/>
      <c r="L46" s="8"/>
      <c r="M46" s="8"/>
    </row>
    <row r="47" spans="3:15" ht="30" customHeight="1" x14ac:dyDescent="0.25">
      <c r="C47" s="29"/>
      <c r="D47" s="70"/>
      <c r="E47" s="70"/>
      <c r="F47" s="30"/>
      <c r="G47" s="30"/>
      <c r="H47" s="63"/>
      <c r="I47" s="64"/>
      <c r="J47" s="63"/>
      <c r="K47" s="64"/>
      <c r="L47" s="8"/>
      <c r="M47" s="8"/>
    </row>
    <row r="48" spans="3:15" ht="30" customHeight="1" x14ac:dyDescent="0.25">
      <c r="C48" s="29"/>
      <c r="D48" s="70"/>
      <c r="E48" s="70"/>
      <c r="F48" s="30"/>
      <c r="G48" s="30"/>
      <c r="H48" s="63"/>
      <c r="I48" s="64"/>
      <c r="J48" s="63"/>
      <c r="K48" s="64"/>
      <c r="L48" s="8"/>
      <c r="M48" s="8"/>
    </row>
    <row r="49" spans="3:13" ht="30" customHeight="1" x14ac:dyDescent="0.25">
      <c r="C49" s="29"/>
      <c r="D49" s="70"/>
      <c r="E49" s="70"/>
      <c r="F49" s="30"/>
      <c r="G49" s="30"/>
      <c r="H49" s="63"/>
      <c r="I49" s="64"/>
      <c r="J49" s="63"/>
      <c r="K49" s="64"/>
      <c r="L49" s="8"/>
      <c r="M49" s="8"/>
    </row>
    <row r="50" spans="3:13" ht="30" customHeight="1" x14ac:dyDescent="0.25">
      <c r="C50" s="29"/>
      <c r="D50" s="70"/>
      <c r="E50" s="70"/>
      <c r="F50" s="30"/>
      <c r="G50" s="30"/>
      <c r="H50" s="63"/>
      <c r="I50" s="64"/>
      <c r="J50" s="63"/>
      <c r="K50" s="64"/>
      <c r="L50" s="8"/>
      <c r="M50" s="8"/>
    </row>
    <row r="51" spans="3:13" ht="30" customHeight="1" x14ac:dyDescent="0.25">
      <c r="C51" s="29"/>
      <c r="D51" s="70"/>
      <c r="E51" s="70"/>
      <c r="F51" s="30"/>
      <c r="G51" s="30"/>
      <c r="H51" s="63"/>
      <c r="I51" s="64"/>
      <c r="J51" s="63"/>
      <c r="K51" s="64"/>
      <c r="L51" s="8"/>
      <c r="M51" s="8"/>
    </row>
    <row r="52" spans="3:13" ht="30" customHeight="1" x14ac:dyDescent="0.25">
      <c r="C52" s="29"/>
      <c r="D52" s="70"/>
      <c r="E52" s="70"/>
      <c r="F52" s="30"/>
      <c r="G52" s="30"/>
      <c r="H52" s="63"/>
      <c r="I52" s="64"/>
      <c r="J52" s="63"/>
      <c r="K52" s="64"/>
      <c r="L52" s="8"/>
      <c r="M52" s="8"/>
    </row>
    <row r="53" spans="3:13" ht="30" customHeight="1" x14ac:dyDescent="0.25">
      <c r="C53" s="29"/>
      <c r="D53" s="70"/>
      <c r="E53" s="70"/>
      <c r="F53" s="30"/>
      <c r="G53" s="30"/>
      <c r="H53" s="63"/>
      <c r="I53" s="64"/>
      <c r="J53" s="63"/>
      <c r="K53" s="64"/>
      <c r="L53" s="8"/>
      <c r="M53" s="8"/>
    </row>
    <row r="54" spans="3:13" ht="30" customHeight="1" x14ac:dyDescent="0.25">
      <c r="C54" s="29"/>
      <c r="D54" s="70"/>
      <c r="E54" s="70"/>
      <c r="F54" s="30"/>
      <c r="G54" s="30"/>
      <c r="H54" s="63"/>
      <c r="I54" s="64"/>
      <c r="J54" s="63"/>
      <c r="K54" s="64"/>
      <c r="L54" s="8"/>
      <c r="M54" s="8"/>
    </row>
    <row r="55" spans="3:13" ht="30" customHeight="1" x14ac:dyDescent="0.25">
      <c r="C55" s="29"/>
      <c r="D55" s="70"/>
      <c r="E55" s="70"/>
      <c r="F55" s="30"/>
      <c r="G55" s="30"/>
      <c r="H55" s="63"/>
      <c r="I55" s="64"/>
      <c r="J55" s="63"/>
      <c r="K55" s="64"/>
      <c r="L55" s="8"/>
      <c r="M55" s="8"/>
    </row>
    <row r="56" spans="3:13" x14ac:dyDescent="0.25"/>
    <row r="57" spans="3:13" ht="21" x14ac:dyDescent="0.25">
      <c r="C57" s="46" t="s">
        <v>31</v>
      </c>
      <c r="D57" s="46"/>
      <c r="E57" s="46"/>
      <c r="F57" s="46"/>
      <c r="G57" s="46"/>
      <c r="H57" s="46"/>
      <c r="I57" s="46"/>
      <c r="J57" s="46"/>
      <c r="K57" s="46"/>
      <c r="L57" s="2"/>
      <c r="M57" s="2"/>
    </row>
    <row r="58" spans="3:13" x14ac:dyDescent="0.25"/>
    <row r="59" spans="3:13" ht="46.5" x14ac:dyDescent="0.25">
      <c r="C59" s="61" t="s">
        <v>32</v>
      </c>
      <c r="D59" s="56"/>
      <c r="E59" s="73" t="str">
        <f>IFERROR(VLOOKUP(O20,[1]Hoja2!B19:E43,4,FALSE),"")</f>
        <v/>
      </c>
      <c r="F59" s="73"/>
      <c r="G59" s="31"/>
      <c r="H59" s="61" t="s">
        <v>33</v>
      </c>
      <c r="I59" s="61"/>
      <c r="J59" s="73" t="str">
        <f>IFERROR(VLOOKUP(N31,[1]Hoja2!B19:E43,4,FALSE),"")</f>
        <v/>
      </c>
      <c r="K59" s="73"/>
      <c r="L59" s="32"/>
      <c r="M59" s="32"/>
    </row>
    <row r="60" spans="3:13" x14ac:dyDescent="0.25"/>
    <row r="61" spans="3:13" ht="24" x14ac:dyDescent="0.25">
      <c r="C61" s="6"/>
      <c r="D61" s="6"/>
      <c r="E61" s="71" t="s">
        <v>12</v>
      </c>
      <c r="F61" s="71"/>
      <c r="G61" s="71"/>
      <c r="H61" s="71"/>
      <c r="I61" s="71"/>
    </row>
    <row r="62" spans="3:13" ht="18.75" x14ac:dyDescent="0.25">
      <c r="C62" s="6"/>
      <c r="D62" s="6"/>
      <c r="E62" s="33" t="s">
        <v>34</v>
      </c>
      <c r="F62" s="33" t="s">
        <v>35</v>
      </c>
      <c r="G62" s="33" t="s">
        <v>36</v>
      </c>
      <c r="H62" s="33" t="s">
        <v>37</v>
      </c>
      <c r="I62" s="33" t="s">
        <v>38</v>
      </c>
    </row>
    <row r="63" spans="3:13" ht="5.25" customHeight="1" x14ac:dyDescent="0.25">
      <c r="C63" s="6"/>
      <c r="D63" s="6"/>
      <c r="E63" s="33"/>
      <c r="F63" s="33"/>
      <c r="G63" s="33"/>
      <c r="H63" s="33"/>
      <c r="I63" s="33"/>
    </row>
    <row r="64" spans="3:13" ht="37.5" customHeight="1" x14ac:dyDescent="0.25">
      <c r="C64" s="72" t="s">
        <v>11</v>
      </c>
      <c r="D64" s="33" t="s">
        <v>39</v>
      </c>
      <c r="E64" s="34" t="str">
        <f>CONCATENATE(IF($O$20="11","Inherente","")," ",IF($N$31="11","Residual",""))</f>
        <v xml:space="preserve"> </v>
      </c>
      <c r="F64" s="34" t="str">
        <f>CONCATENATE(IF($O$20="12","Inherente","")," ",IF($N$31="12","Residual",""))</f>
        <v xml:space="preserve"> </v>
      </c>
      <c r="G64" s="34" t="str">
        <f>CONCATENATE(IF($O$20="13","Inherente","")," ",IF($N$31="13","Residual",""))</f>
        <v xml:space="preserve"> </v>
      </c>
      <c r="H64" s="34" t="str">
        <f>CONCATENATE(IF($O$20="14","Inherente","")," ",IF($N$31="14","Residual",""))</f>
        <v xml:space="preserve"> </v>
      </c>
      <c r="I64" s="35" t="str">
        <f>CONCATENATE(IF($O$20="15","Inherente","")," ",IF($N$31="15","Residual",""))</f>
        <v xml:space="preserve"> </v>
      </c>
      <c r="K64" s="36" t="s">
        <v>40</v>
      </c>
      <c r="L64" s="37"/>
      <c r="M64" s="37"/>
    </row>
    <row r="65" spans="3:13" ht="37.5" customHeight="1" x14ac:dyDescent="0.25">
      <c r="C65" s="72"/>
      <c r="D65" s="33" t="s">
        <v>41</v>
      </c>
      <c r="E65" s="38" t="str">
        <f>CONCATENATE(IF($O$20="21","Inherente","")," ",IF($N$31="21","Residual",""))</f>
        <v xml:space="preserve"> </v>
      </c>
      <c r="F65" s="38" t="str">
        <f>CONCATENATE(IF($O$20="22","Inherente","")," ",IF($N$31="22","Residual",""))</f>
        <v xml:space="preserve"> </v>
      </c>
      <c r="G65" s="34" t="str">
        <f>CONCATENATE(IF($O$20="23","Inherente","")," ",IF($N$31="23","Residual",""))</f>
        <v xml:space="preserve"> </v>
      </c>
      <c r="H65" s="34" t="str">
        <f>CONCATENATE(IF($O$20="24","Inherente","")," ",IF($N$31="24","Residual",""))</f>
        <v xml:space="preserve"> </v>
      </c>
      <c r="I65" s="35" t="str">
        <f>CONCATENATE(IF($O$20="25","Inherente","")," ",IF($N$31="25","Residual",""))</f>
        <v xml:space="preserve"> </v>
      </c>
      <c r="K65" s="39" t="s">
        <v>42</v>
      </c>
      <c r="L65" s="40"/>
      <c r="M65" s="40"/>
    </row>
    <row r="66" spans="3:13" ht="37.5" customHeight="1" x14ac:dyDescent="0.25">
      <c r="C66" s="72"/>
      <c r="D66" s="33" t="s">
        <v>43</v>
      </c>
      <c r="E66" s="38" t="str">
        <f>CONCATENATE(IF($O$20="31","Inherente","")," ",IF($N$31="31","Residual",""))</f>
        <v xml:space="preserve"> </v>
      </c>
      <c r="F66" s="38" t="str">
        <f>CONCATENATE(IF($O$20="32","Inherente","")," ",IF($N$31="32","Residual",""))</f>
        <v xml:space="preserve"> </v>
      </c>
      <c r="G66" s="38" t="str">
        <f>CONCATENATE(IF($O$20="33","Inherente","")," ",IF($N$31="33","Residual",""))</f>
        <v xml:space="preserve"> </v>
      </c>
      <c r="H66" s="34" t="str">
        <f>CONCATENATE(IF($O$20="34","Inherente","")," ",IF($N$31="34","Residual",""))</f>
        <v xml:space="preserve"> </v>
      </c>
      <c r="I66" s="35" t="str">
        <f>CONCATENATE(IF($O$20="35","Inherente","")," ",IF($N$31="35","Residual",""))</f>
        <v xml:space="preserve"> </v>
      </c>
      <c r="K66" s="41" t="s">
        <v>36</v>
      </c>
      <c r="L66" s="42"/>
      <c r="M66" s="42"/>
    </row>
    <row r="67" spans="3:13" ht="37.5" customHeight="1" x14ac:dyDescent="0.25">
      <c r="C67" s="72"/>
      <c r="D67" s="33" t="s">
        <v>44</v>
      </c>
      <c r="E67" s="43" t="str">
        <f>CONCATENATE(IF($O$20="41","Inherente","")," ",IF($N$31="41","Residual",""))</f>
        <v xml:space="preserve"> </v>
      </c>
      <c r="F67" s="38" t="str">
        <f>CONCATENATE(IF($O$20="42","Inherente","")," ",IF($N$31="42","Residual",""))</f>
        <v xml:space="preserve"> </v>
      </c>
      <c r="G67" s="38" t="str">
        <f>CONCATENATE(IF($O$20="43","Inherente","")," ",IF($N$31="43","Residual",""))</f>
        <v xml:space="preserve"> </v>
      </c>
      <c r="H67" s="34" t="str">
        <f>CONCATENATE(IF($O$20="44","Inherente","")," ",IF($N$31="44","Residual",""))</f>
        <v xml:space="preserve"> </v>
      </c>
      <c r="I67" s="35" t="str">
        <f>CONCATENATE(IF($O$20="45","Inherente","")," ",IF($N$31="45","Residual",""))</f>
        <v xml:space="preserve"> </v>
      </c>
      <c r="K67" s="44" t="s">
        <v>45</v>
      </c>
      <c r="L67" s="45"/>
      <c r="M67" s="45"/>
    </row>
    <row r="68" spans="3:13" ht="37.5" customHeight="1" x14ac:dyDescent="0.25">
      <c r="C68" s="72"/>
      <c r="D68" s="33" t="s">
        <v>46</v>
      </c>
      <c r="E68" s="43" t="str">
        <f>CONCATENATE(IF($O$20="51","Inherente","")," ",IF($N$31="51","Residual",""))</f>
        <v xml:space="preserve"> </v>
      </c>
      <c r="F68" s="43" t="str">
        <f>CONCATENATE(IF($O$20="52","Inherente","")," ",IF($N$31="52","Residual",""))</f>
        <v xml:space="preserve"> </v>
      </c>
      <c r="G68" s="38" t="str">
        <f>CONCATENATE(IF($O$20="53","Inherente","")," ",IF($N$31="53","Residual",""))</f>
        <v xml:space="preserve"> </v>
      </c>
      <c r="H68" s="34" t="str">
        <f>CONCATENATE(IF($O$20="54","Inherente","")," ",IF($N$31="54","Residual",""))</f>
        <v xml:space="preserve"> </v>
      </c>
      <c r="I68" s="35" t="str">
        <f>CONCATENATE(IF($O$20="55","Inherente","")," ",IF($N$31="55","Residual",""))</f>
        <v xml:space="preserve"> </v>
      </c>
    </row>
    <row r="69" spans="3:13" x14ac:dyDescent="0.25"/>
    <row r="70" spans="3:13" x14ac:dyDescent="0.25"/>
    <row r="71" spans="3:13" x14ac:dyDescent="0.25"/>
    <row r="72" spans="3:13" x14ac:dyDescent="0.25"/>
    <row r="73" spans="3:13" x14ac:dyDescent="0.25"/>
    <row r="74" spans="3:13" x14ac:dyDescent="0.25"/>
    <row r="75" spans="3:13" x14ac:dyDescent="0.25"/>
    <row r="76" spans="3:13" x14ac:dyDescent="0.25"/>
    <row r="77" spans="3:13" x14ac:dyDescent="0.25"/>
    <row r="78" spans="3:13" x14ac:dyDescent="0.25"/>
    <row r="79" spans="3:13" x14ac:dyDescent="0.25"/>
    <row r="80" spans="3:13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</sheetData>
  <sheetProtection selectLockedCells="1"/>
  <mergeCells count="78">
    <mergeCell ref="E61:I61"/>
    <mergeCell ref="C64:C68"/>
    <mergeCell ref="D55:E55"/>
    <mergeCell ref="H55:I55"/>
    <mergeCell ref="J55:K55"/>
    <mergeCell ref="C57:K57"/>
    <mergeCell ref="C59:D59"/>
    <mergeCell ref="E59:F59"/>
    <mergeCell ref="H59:I59"/>
    <mergeCell ref="J59:K59"/>
    <mergeCell ref="D53:E53"/>
    <mergeCell ref="H53:I53"/>
    <mergeCell ref="J53:K53"/>
    <mergeCell ref="D54:E54"/>
    <mergeCell ref="H54:I54"/>
    <mergeCell ref="J54:K54"/>
    <mergeCell ref="D51:E51"/>
    <mergeCell ref="H51:I51"/>
    <mergeCell ref="J51:K51"/>
    <mergeCell ref="D52:E52"/>
    <mergeCell ref="H52:I52"/>
    <mergeCell ref="J52:K52"/>
    <mergeCell ref="D49:E49"/>
    <mergeCell ref="H49:I49"/>
    <mergeCell ref="J49:K49"/>
    <mergeCell ref="D50:E50"/>
    <mergeCell ref="H50:I50"/>
    <mergeCell ref="J50:K50"/>
    <mergeCell ref="D47:E47"/>
    <mergeCell ref="H47:I47"/>
    <mergeCell ref="J47:K47"/>
    <mergeCell ref="D48:E48"/>
    <mergeCell ref="H48:I48"/>
    <mergeCell ref="J48:K48"/>
    <mergeCell ref="D45:E45"/>
    <mergeCell ref="H45:I45"/>
    <mergeCell ref="J45:K45"/>
    <mergeCell ref="D46:E46"/>
    <mergeCell ref="H46:I46"/>
    <mergeCell ref="J46:K46"/>
    <mergeCell ref="D44:E44"/>
    <mergeCell ref="H44:I44"/>
    <mergeCell ref="J44:K44"/>
    <mergeCell ref="C33:E33"/>
    <mergeCell ref="C34:E34"/>
    <mergeCell ref="C35:E35"/>
    <mergeCell ref="C36:E36"/>
    <mergeCell ref="C37:E37"/>
    <mergeCell ref="C38:E38"/>
    <mergeCell ref="C39:E39"/>
    <mergeCell ref="C41:K41"/>
    <mergeCell ref="D43:E43"/>
    <mergeCell ref="H43:I43"/>
    <mergeCell ref="J43:K43"/>
    <mergeCell ref="C32:E32"/>
    <mergeCell ref="C24:D24"/>
    <mergeCell ref="E24:F24"/>
    <mergeCell ref="G24:K24"/>
    <mergeCell ref="C26:D26"/>
    <mergeCell ref="E26:F26"/>
    <mergeCell ref="G26:K26"/>
    <mergeCell ref="C28:K28"/>
    <mergeCell ref="C30:E31"/>
    <mergeCell ref="F30:G30"/>
    <mergeCell ref="H30:J30"/>
    <mergeCell ref="K30:K31"/>
    <mergeCell ref="C16:K16"/>
    <mergeCell ref="C18:K18"/>
    <mergeCell ref="C20:K20"/>
    <mergeCell ref="C22:D22"/>
    <mergeCell ref="E22:F22"/>
    <mergeCell ref="G22:K22"/>
    <mergeCell ref="C14:K14"/>
    <mergeCell ref="C2:K2"/>
    <mergeCell ref="D4:H4"/>
    <mergeCell ref="J4:K4"/>
    <mergeCell ref="C7:K7"/>
    <mergeCell ref="C10:K10"/>
  </mergeCells>
  <conditionalFormatting sqref="C18:E18">
    <cfRule type="expression" dxfId="30" priority="23">
      <formula>$C$18="Muy Alta 100%"</formula>
    </cfRule>
    <cfRule type="expression" dxfId="29" priority="24">
      <formula>$C$18="Alta 80%"</formula>
    </cfRule>
    <cfRule type="expression" dxfId="28" priority="25">
      <formula>$C$18="Media 60%"</formula>
    </cfRule>
    <cfRule type="expression" dxfId="27" priority="26">
      <formula>$C$18="Baja 40%"</formula>
    </cfRule>
    <cfRule type="expression" dxfId="26" priority="27">
      <formula>$C$18="Muy Baja 20%"</formula>
    </cfRule>
  </conditionalFormatting>
  <conditionalFormatting sqref="E22">
    <cfRule type="expression" dxfId="25" priority="18">
      <formula>E22="Catastrófico 100%"</formula>
    </cfRule>
    <cfRule type="expression" dxfId="24" priority="19">
      <formula>E22="Mayor 80%"</formula>
    </cfRule>
    <cfRule type="expression" dxfId="23" priority="20">
      <formula>E22="Moderado 60%"</formula>
    </cfRule>
    <cfRule type="expression" dxfId="22" priority="21">
      <formula>E22="Leve 20%"</formula>
    </cfRule>
    <cfRule type="expression" dxfId="21" priority="22">
      <formula>E22="Menor 40%"</formula>
    </cfRule>
  </conditionalFormatting>
  <conditionalFormatting sqref="E24">
    <cfRule type="expression" dxfId="20" priority="13">
      <formula>E24="Catastrófico 100%"</formula>
    </cfRule>
    <cfRule type="expression" dxfId="19" priority="14">
      <formula>E24="Mayor 80%"</formula>
    </cfRule>
    <cfRule type="expression" dxfId="18" priority="15">
      <formula>E24="Moderado 60%"</formula>
    </cfRule>
    <cfRule type="expression" dxfId="17" priority="16">
      <formula>E24="Leve 20%"</formula>
    </cfRule>
    <cfRule type="expression" dxfId="16" priority="17">
      <formula>E24="Menor 40%"</formula>
    </cfRule>
  </conditionalFormatting>
  <conditionalFormatting sqref="E26">
    <cfRule type="expression" dxfId="15" priority="8">
      <formula>E26="Catastrófico 100%"</formula>
    </cfRule>
    <cfRule type="expression" dxfId="14" priority="9">
      <formula>E26="Mayor 80%"</formula>
    </cfRule>
    <cfRule type="expression" dxfId="13" priority="10">
      <formula>E26="Moderado 60%"</formula>
    </cfRule>
    <cfRule type="expression" dxfId="12" priority="11">
      <formula>E26="Leve 20%"</formula>
    </cfRule>
    <cfRule type="expression" dxfId="11" priority="12">
      <formula>E26="Menor 40%"</formula>
    </cfRule>
  </conditionalFormatting>
  <conditionalFormatting sqref="E59">
    <cfRule type="expression" dxfId="10" priority="28">
      <formula>$E$59="Extremo"</formula>
    </cfRule>
    <cfRule type="expression" dxfId="9" priority="29">
      <formula>$E$59="Alto"</formula>
    </cfRule>
    <cfRule type="expression" dxfId="8" priority="30">
      <formula>$E$59="Moderado"</formula>
    </cfRule>
    <cfRule type="expression" dxfId="7" priority="31">
      <formula>$E$59="Bajo"</formula>
    </cfRule>
  </conditionalFormatting>
  <conditionalFormatting sqref="G22:M22">
    <cfRule type="expression" dxfId="6" priority="3">
      <formula>$E$22&lt;&gt;""</formula>
    </cfRule>
  </conditionalFormatting>
  <conditionalFormatting sqref="G24:M24">
    <cfRule type="expression" dxfId="5" priority="2">
      <formula>$E$24&lt;&gt;""</formula>
    </cfRule>
  </conditionalFormatting>
  <conditionalFormatting sqref="G26:M26">
    <cfRule type="expression" dxfId="4" priority="1">
      <formula>$E$26&lt;&gt;""</formula>
    </cfRule>
  </conditionalFormatting>
  <conditionalFormatting sqref="J59">
    <cfRule type="expression" dxfId="3" priority="4">
      <formula>$J$59="Extremo"</formula>
    </cfRule>
    <cfRule type="expression" dxfId="2" priority="5">
      <formula>$J$59="Alto"</formula>
    </cfRule>
    <cfRule type="expression" dxfId="1" priority="6">
      <formula>$J$59="Moderado"</formula>
    </cfRule>
    <cfRule type="expression" dxfId="0" priority="7">
      <formula>$J$59="Bajo"</formula>
    </cfRule>
  </conditionalFormatting>
  <dataValidations disablePrompts="1" count="8">
    <dataValidation type="list" allowBlank="1" showInputMessage="1" showErrorMessage="1" sqref="K12" xr:uid="{A2DA90FB-7924-4465-AFC2-A737E2D787C2}">
      <formula1>"Cumplimiento,Reputacional,Económico"</formula1>
    </dataValidation>
    <dataValidation type="list" allowBlank="1" showInputMessage="1" showErrorMessage="1" sqref="C44:C55" xr:uid="{336C0E99-22E6-46FB-A9D9-DF48F2186812}">
      <formula1>"Nacional,Regional,Centro Zonal"</formula1>
    </dataValidation>
    <dataValidation type="list" allowBlank="1" showInputMessage="1" showErrorMessage="1" sqref="C18:E18" xr:uid="{5BEC4063-128C-444E-A599-8E1DE8B07443}">
      <formula1>"Muy Baja 20%,Baja 40%,Media 60%,Alta 80%,Muy Alta 100%"</formula1>
    </dataValidation>
    <dataValidation type="list" allowBlank="1" showInputMessage="1" showErrorMessage="1" sqref="J32:J40" xr:uid="{E0D28662-E75C-46CE-93D7-EBF51A085994}">
      <formula1>"Con Registro,Sin Registro"</formula1>
    </dataValidation>
    <dataValidation type="list" allowBlank="1" showInputMessage="1" showErrorMessage="1" sqref="I32:I40" xr:uid="{4706BE42-4CFB-4A12-BAD6-B7C19328A1A7}">
      <formula1>"Continua,Aleatoria"</formula1>
    </dataValidation>
    <dataValidation type="list" allowBlank="1" showInputMessage="1" showErrorMessage="1" sqref="H32:H40" xr:uid="{9EDD91AE-C394-4389-9F7C-0120D06CA185}">
      <formula1>"Documentado,Sin Documentar"</formula1>
    </dataValidation>
    <dataValidation type="list" allowBlank="1" showInputMessage="1" showErrorMessage="1" sqref="G32:G40" xr:uid="{52D15AF8-D3FF-48F1-8624-000C205A84ED}">
      <formula1>"Automático,Manual"</formula1>
    </dataValidation>
    <dataValidation type="list" allowBlank="1" showInputMessage="1" showErrorMessage="1" sqref="F32:F40" xr:uid="{6FDA45A0-7113-48C0-9357-DC358DD791E2}">
      <formula1>"Preventivo,Detectivo,Correctivo"</formula1>
    </dataValidation>
  </dataValidations>
  <pageMargins left="0.82677165354330717" right="0.62992125984251968" top="1.0629921259842521" bottom="0.74803149606299213" header="0.31496062992125984" footer="0.31496062992125984"/>
  <pageSetup scale="41" orientation="portrait" r:id="rId1"/>
  <headerFooter>
    <oddHeader>&amp;L&amp;G&amp;C&amp;16PROCESO
MEJORA E INNOVACIÓN&amp;11
&amp;"-,Negrita"&amp;20FORMATO IDENTIFICACIÓN, ANÁLISIS, EVALUACIÓN TRATAMIENTO RIESGOS AMBIENTALES&amp;R&amp;16F5.G3.MI
Versión 1
Página &amp;P de &amp;N
27/02/2025
Clasificación de la Información:
PÚBLICA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Riesgos_Ambiental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Eunice Beltran Pardo</dc:creator>
  <cp:lastModifiedBy>Cesar Augusto Rodriguez Chaparro</cp:lastModifiedBy>
  <dcterms:created xsi:type="dcterms:W3CDTF">2024-09-20T20:27:43Z</dcterms:created>
  <dcterms:modified xsi:type="dcterms:W3CDTF">2025-02-27T20:06:28Z</dcterms:modified>
</cp:coreProperties>
</file>