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536AB7FB-6135-4FBA-BAA2-729A6A594A4F}" xr6:coauthVersionLast="47" xr6:coauthVersionMax="47" xr10:uidLastSave="{00000000-0000-0000-0000-000000000000}"/>
  <bookViews>
    <workbookView xWindow="-120" yWindow="-120" windowWidth="20730" windowHeight="11160" xr2:uid="{F21D677F-F5FF-4603-9667-FE544BD7FF9D}"/>
  </bookViews>
  <sheets>
    <sheet name="Formato" sheetId="4" r:id="rId1"/>
    <sheet name="Instructivo" sheetId="5" r:id="rId2"/>
    <sheet name="datos" sheetId="2" r:id="rId3"/>
  </sheets>
  <definedNames>
    <definedName name="_xlnm.Print_Area" localSheetId="0">Formato!$B$1:$L$31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G8" i="4"/>
  <c r="AF24" i="2" l="1"/>
  <c r="D28" i="4" l="1"/>
  <c r="B31" i="4" l="1"/>
  <c r="B30" i="4"/>
  <c r="H14" i="4" l="1"/>
  <c r="L14" i="4" s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2" i="2"/>
</calcChain>
</file>

<file path=xl/sharedStrings.xml><?xml version="1.0" encoding="utf-8"?>
<sst xmlns="http://schemas.openxmlformats.org/spreadsheetml/2006/main" count="357" uniqueCount="275">
  <si>
    <t>Página 1 de 1</t>
  </si>
  <si>
    <t>Clasificación de la información:
Clasificada</t>
  </si>
  <si>
    <t>Tipo de Vinculación</t>
  </si>
  <si>
    <t>Contratista</t>
  </si>
  <si>
    <t>Correo electronico</t>
  </si>
  <si>
    <t>Entidad Bancaria</t>
  </si>
  <si>
    <t>Bancolombia</t>
  </si>
  <si>
    <t>Davivienda</t>
  </si>
  <si>
    <t>Banco de Bogotá</t>
  </si>
  <si>
    <t>Banco Popular</t>
  </si>
  <si>
    <t>Banco de Occidente</t>
  </si>
  <si>
    <t>Banco Caja Social</t>
  </si>
  <si>
    <t>Scotiabank</t>
  </si>
  <si>
    <t>Banco Falabella</t>
  </si>
  <si>
    <t>Banco Agrario</t>
  </si>
  <si>
    <t>Banco Finandina</t>
  </si>
  <si>
    <t>Banco Gnb Sudameris</t>
  </si>
  <si>
    <t>Av Villas</t>
  </si>
  <si>
    <t>Banco BBVA</t>
  </si>
  <si>
    <t>Banco Coopcentral</t>
  </si>
  <si>
    <t>Banco Itau</t>
  </si>
  <si>
    <t>Banco Pichincha</t>
  </si>
  <si>
    <t>Banco Mundo Mujer</t>
  </si>
  <si>
    <t>Banco Procredit</t>
  </si>
  <si>
    <t>BanCoomeva</t>
  </si>
  <si>
    <t>Tipo</t>
  </si>
  <si>
    <t>Ahorros</t>
  </si>
  <si>
    <t>Corriente</t>
  </si>
  <si>
    <t>Número</t>
  </si>
  <si>
    <t>Datos Personales</t>
  </si>
  <si>
    <t>Datos del viaje</t>
  </si>
  <si>
    <t>Departamento</t>
  </si>
  <si>
    <t>Días de antelación</t>
  </si>
  <si>
    <t>Tipo Solicitud</t>
  </si>
  <si>
    <t>Ordinaria</t>
  </si>
  <si>
    <t>Extraordinaria</t>
  </si>
  <si>
    <t>Justificación de la comisión/antecedentes</t>
  </si>
  <si>
    <t>Justificación de gastos de transporte, terminales y otros gastos</t>
  </si>
  <si>
    <t>Pernoctados</t>
  </si>
  <si>
    <t>No Pernoctados</t>
  </si>
  <si>
    <t>Intermunicipal</t>
  </si>
  <si>
    <t>Fluvial</t>
  </si>
  <si>
    <t>Mototaxi</t>
  </si>
  <si>
    <t>Expresso</t>
  </si>
  <si>
    <t>Otro</t>
  </si>
  <si>
    <t>Director Regional</t>
  </si>
  <si>
    <t>Director Gestion Humana</t>
  </si>
  <si>
    <t>Secretario General</t>
  </si>
  <si>
    <t>Nombre Completo</t>
  </si>
  <si>
    <t>Objeto de la comisión (max. 250 caracteres)</t>
  </si>
  <si>
    <t>Teléfono Celular</t>
  </si>
  <si>
    <t>No. Cédula Ciudadania</t>
  </si>
  <si>
    <t>Justificación  Solicitud Extraordinaria</t>
  </si>
  <si>
    <t>Dependencia/Regional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</si>
  <si>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</si>
  <si>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</si>
  <si>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</si>
  <si>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</si>
  <si>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</si>
  <si>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</si>
  <si>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</si>
  <si>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</si>
  <si>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</si>
  <si>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</si>
  <si>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</si>
  <si>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</si>
  <si>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</si>
  <si>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</si>
  <si>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</si>
  <si>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</si>
  <si>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</si>
  <si>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</si>
  <si>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</si>
  <si>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</si>
  <si>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</si>
  <si>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</si>
  <si>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</si>
  <si>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</si>
  <si>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</si>
  <si>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</si>
  <si>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</si>
  <si>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</si>
  <si>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</si>
  <si>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</si>
  <si>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</si>
  <si>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</si>
  <si>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</si>
  <si>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No</t>
  </si>
  <si>
    <t>Si</t>
  </si>
  <si>
    <t>Duración comisión (días)</t>
  </si>
  <si>
    <t>Pernoctados otros</t>
  </si>
  <si>
    <t>No Pernoctados otros</t>
  </si>
  <si>
    <t>Modificatoria</t>
  </si>
  <si>
    <t>Prórroga</t>
  </si>
  <si>
    <t>Interrupción</t>
  </si>
  <si>
    <t>Solicitud Comisión</t>
  </si>
  <si>
    <t>Fecha de Inicio  (DD/MM/AAAA)</t>
  </si>
  <si>
    <t>Fecha Finalización (DD/MM/AAAA)</t>
  </si>
  <si>
    <t xml:space="preserve">Ciudad o municipio de inicio </t>
  </si>
  <si>
    <t>Ciudad o municipio de Destino 1</t>
  </si>
  <si>
    <t>Ciudad o municipio de Destino 2</t>
  </si>
  <si>
    <t>Ciudad o municipio de Destino 3</t>
  </si>
  <si>
    <t>Ciudad o municipio de Destino 4</t>
  </si>
  <si>
    <t>Aeropuerto</t>
  </si>
  <si>
    <t>Terminal Terrestre</t>
  </si>
  <si>
    <t>A</t>
  </si>
  <si>
    <t>B</t>
  </si>
  <si>
    <t>C</t>
  </si>
  <si>
    <t>D</t>
  </si>
  <si>
    <t>MIXTA</t>
  </si>
  <si>
    <t xml:space="preserve"> DIRECCIÓN REGIONAL AMAZONAS</t>
  </si>
  <si>
    <t xml:space="preserve"> DIRECCIÓN REGIONAL ANTIOQUIA</t>
  </si>
  <si>
    <t xml:space="preserve"> DIRECCIÓN REGIONAL ARAUCA</t>
  </si>
  <si>
    <t xml:space="preserve"> DIRECCIÓN REGIONAL ATLANTICO</t>
  </si>
  <si>
    <t xml:space="preserve"> DIRECCIÓN REGIONAL BOGOTA</t>
  </si>
  <si>
    <t xml:space="preserve"> DIRECCIÓN REGIONAL BOLIVAR</t>
  </si>
  <si>
    <t xml:space="preserve"> DIRECCIÓN REGIONAL BOYACÁ</t>
  </si>
  <si>
    <t xml:space="preserve"> DIRECCIÓN REGIONAL CALDAS</t>
  </si>
  <si>
    <t xml:space="preserve"> DIRECCIÓN REGIONAL CAQUETÁ</t>
  </si>
  <si>
    <t xml:space="preserve"> DIRECCIÓN REGIONAL CASANARE</t>
  </si>
  <si>
    <t xml:space="preserve"> DIRECCIÓN REGIONAL CAUCA</t>
  </si>
  <si>
    <t xml:space="preserve"> DIRECCIÓN REGIONAL CESAR</t>
  </si>
  <si>
    <t xml:space="preserve"> DIRECCIÓN REGIONAL CHOCÓ</t>
  </si>
  <si>
    <t xml:space="preserve"> DIRECCIÓN REGIONAL CÓRDOBA</t>
  </si>
  <si>
    <t xml:space="preserve"> DIRECCIÓN REGIONAL CUNDINAMARCA</t>
  </si>
  <si>
    <t xml:space="preserve"> DIRECCIÓN REGIONAL GUAINIA</t>
  </si>
  <si>
    <t xml:space="preserve"> DIRECCIÓN REGIONAL GUAJIRA</t>
  </si>
  <si>
    <t xml:space="preserve"> DIRECCIÓN REGIONAL GUAVIARE</t>
  </si>
  <si>
    <t xml:space="preserve"> DIRECCIÓN REGIONAL HUILA</t>
  </si>
  <si>
    <t xml:space="preserve"> DIRECCIÓN REGIONAL MAGDALENA</t>
  </si>
  <si>
    <t xml:space="preserve"> DIRECCIÓN REGIONAL META</t>
  </si>
  <si>
    <t xml:space="preserve"> DIRECCIÓN REGIONAL NARIÑO</t>
  </si>
  <si>
    <t xml:space="preserve"> DIRECCIÓN REGIONAL NORTE DE SANTANDER</t>
  </si>
  <si>
    <t xml:space="preserve"> DIRECCIÓN REGIONAL PUTUMAYO</t>
  </si>
  <si>
    <t xml:space="preserve"> DIRECCIÓN REGIONAL QUINDIO</t>
  </si>
  <si>
    <t xml:space="preserve"> DIRECCIÓN REGIONAL RISARALDA</t>
  </si>
  <si>
    <t xml:space="preserve"> DIRECCIÓN REGIONAL SAN ANDRES</t>
  </si>
  <si>
    <t xml:space="preserve"> DIRECCIÓN REGIONAL SANTANDER</t>
  </si>
  <si>
    <t xml:space="preserve"> DIRECCIÓN REGIONAL SUCRE</t>
  </si>
  <si>
    <t xml:space="preserve"> DIRECCIÓN REGIONAL TOLIMA</t>
  </si>
  <si>
    <t xml:space="preserve"> DIRECCIÓN REGIONAL VALLE</t>
  </si>
  <si>
    <t xml:space="preserve"> DIRECCIÓN REGIONAL VAUPÉS</t>
  </si>
  <si>
    <t xml:space="preserve"> DIRECCIÓN REGIONAL VICHADA</t>
  </si>
  <si>
    <t>DIRECCIÓN ADMINISTRATIVA</t>
  </si>
  <si>
    <t>DIRECCIÓN DE ABASTECIMIENTO</t>
  </si>
  <si>
    <t>DIRECCIÓN DE ADOLESCENCIA Y JUVENTUD</t>
  </si>
  <si>
    <t>DIRECCIÓN DE CONTRATACIÓN</t>
  </si>
  <si>
    <t>DIRECCIÓN DE GESTIÓN HUMANA</t>
  </si>
  <si>
    <t>DIRECCIÓN DE INFANCIA</t>
  </si>
  <si>
    <t>DIRECCION DE INFORMACION Y TECNOLOGIA</t>
  </si>
  <si>
    <t>DIRECCIÓN DE NUTRICIÓN</t>
  </si>
  <si>
    <t xml:space="preserve">DIRECCIÓN DE NUTRICIÓN </t>
  </si>
  <si>
    <t>DIRECCIÓN DE PLANEACIÓN Y CONTROL DE GESTIÓN</t>
  </si>
  <si>
    <t>DIRECCIÓN DE PRIMERA INFANCIA</t>
  </si>
  <si>
    <t>DIRECCIÓN DE PROTECCIÓN</t>
  </si>
  <si>
    <t xml:space="preserve">DIRECCIÓN DE SERVICIOS Y ATENCIÓN </t>
  </si>
  <si>
    <t>DIRECCIÓN DEL SISTEMA NACIONAL DE BIENESTAR FAMILIAR</t>
  </si>
  <si>
    <t>DIRECCIÓN FINANCIERA</t>
  </si>
  <si>
    <t>DIRECCIÓN GENERAL</t>
  </si>
  <si>
    <t>DIRECTOR DE FAMILIAS Y COMUNIDADES</t>
  </si>
  <si>
    <t>OFICINA ASESORA DE COMUNICACIONES</t>
  </si>
  <si>
    <t>OFICINA ASESORA JURÍDICA</t>
  </si>
  <si>
    <t>OFICINA DE ASEGURAMIENTO DE LA CALIDAD</t>
  </si>
  <si>
    <t xml:space="preserve">OFICINA DE CONTROL INTERNO </t>
  </si>
  <si>
    <t>OFICINA DE CONTROL INTERNO DISCIPLINARIO</t>
  </si>
  <si>
    <t>OFICINA DE COOPERACION Y CONVENIOS</t>
  </si>
  <si>
    <t>OFICINA DE GESTIÓN REGIONAL</t>
  </si>
  <si>
    <t>SECRETARÍA GENERAL</t>
  </si>
  <si>
    <t xml:space="preserve">SUBDIRECCIÓN DE ADOPCIONES </t>
  </si>
  <si>
    <t>SUBDIRECCIÓN DE ARTICULACIÓN NACIONAL</t>
  </si>
  <si>
    <t>SUBDIRECCIÓN DE ARTICULACIÓN TERRITORIAL</t>
  </si>
  <si>
    <t xml:space="preserve">SUBDIRECCIÓN DE GESTIÓN TECNICA PARA LA ATENCION A LA PRIMERA INFANCIA </t>
  </si>
  <si>
    <t>SUBDIRECCIÓN DE OPERACIÓN DE PROGRAMAS PARA LA ADOLESCENCIA Y LA JUVENTUD</t>
  </si>
  <si>
    <t xml:space="preserve">SUBDIRECCIÓN DE OPERACIONES DE LA ATENCION A LA PRIMERA INFANCIA </t>
  </si>
  <si>
    <t>SUBDIRECCIÓN DE PROGRAMACIÓN</t>
  </si>
  <si>
    <t>SUBDIRECCIÓN DE PROMOCIÓN Y FORTALECIMIENTO A LA INFANCIA</t>
  </si>
  <si>
    <t>SUBDIRECCIÓN DE RECURSOS TECNOLÓGICOS</t>
  </si>
  <si>
    <t>SUBDIRECCIÓN DE RESPONSABILIDAD PENAL</t>
  </si>
  <si>
    <t>SUBDIRECCIÓN DE RESTABLECIMIENTO DE DERECHOS</t>
  </si>
  <si>
    <t>SUBDIRECCIÓN DE SISTEMAS INTEGRADOS DE INFORMACIÓN</t>
  </si>
  <si>
    <t xml:space="preserve">SUBDIRECCIÓN GENERAL </t>
  </si>
  <si>
    <t>SUBDIRECCIÓN MEJORAMIENTO ORGANIZACIONAL</t>
  </si>
  <si>
    <t>SUBDIRECCIÓN MONITOREO Y EVALUACIÓN</t>
  </si>
  <si>
    <t>SUBDIRECCIÓN TECNICA PARA LA ADOLESCENCIA Y LA JUVENTUD</t>
  </si>
  <si>
    <t>SUBDIRECTOR DE OPERACIÓN PARA LA ATENCIÓN A LA FAMILIA Y COMUNIDADES</t>
  </si>
  <si>
    <t>SUBDIRECTORA DE GESTIÓN TÉCNICA PARA LA ATENCIÓN A LA FAMILIA Y COMUNIDADES</t>
  </si>
  <si>
    <t>Ruta ida:</t>
  </si>
  <si>
    <t>Ruta regreso</t>
  </si>
  <si>
    <t>Ciudad o municipio de Destino 5</t>
  </si>
  <si>
    <t>Semoviente</t>
  </si>
  <si>
    <t xml:space="preserve">En caso de comisiones liquidadas a tarifas mixtas el valor liquidado en SIIF podrá ser inferior  ya que no permite liquidar con centavos por ende se debe rendondear al  entero inferior. </t>
  </si>
  <si>
    <t>Servidor Público</t>
  </si>
  <si>
    <t>Nombre del Comisionado</t>
  </si>
  <si>
    <t>Firma del Comsionado</t>
  </si>
  <si>
    <t>TARIFA A      100%</t>
  </si>
  <si>
    <t>TARIFA B      85%</t>
  </si>
  <si>
    <t>TARIFA C     50%</t>
  </si>
  <si>
    <t>BASE DE LIQUIDACION</t>
  </si>
  <si>
    <t>CAPITALES DE DEPARTAMENTO, CIUDADES, MUNICIPIOS O CORREGIMIENTOS FRONTERIZOS</t>
  </si>
  <si>
    <t>MUNICIPIOS RESTANTES</t>
  </si>
  <si>
    <t>50% de Tarifa B pernoctando</t>
  </si>
  <si>
    <t>DISTANCIAS INFERIORES O IGUALES A 50 KM DE LA SEDE HABITUAL DE TRABAJO</t>
  </si>
  <si>
    <t>37% de Tarifa B pernoctando</t>
  </si>
  <si>
    <t>PERNOCTADO</t>
  </si>
  <si>
    <t>NO PERNOCTADO</t>
  </si>
  <si>
    <t>De</t>
  </si>
  <si>
    <t>a</t>
  </si>
  <si>
    <t>Hasta</t>
  </si>
  <si>
    <t>En adelante</t>
  </si>
  <si>
    <t>Suledo</t>
  </si>
  <si>
    <t>sueldo</t>
  </si>
  <si>
    <t>comision</t>
  </si>
  <si>
    <t>TARIFA</t>
  </si>
  <si>
    <t>pernoctado</t>
  </si>
  <si>
    <t>sin pernoctado</t>
  </si>
  <si>
    <t>c</t>
  </si>
  <si>
    <t>Manutención</t>
  </si>
  <si>
    <t>Hospedaje nna</t>
  </si>
  <si>
    <r>
      <rPr>
        <b/>
        <sz val="12"/>
        <rFont val="Tempus Sans ITC"/>
        <family val="5"/>
      </rPr>
      <t>Antes de imprimir este documento… piense en el medio ambiente!</t>
    </r>
    <r>
      <rPr>
        <sz val="10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CONTROLADA.
LOS DATOS PROPORCIONADOS SERÁN TRATADOS DE ACUERDO A LA POLÌTICA DE TRATAMIENTO DE DATOS PERSONALES DEL ICBF Y A LA LEY 1581 DE 2012</t>
    </r>
  </si>
  <si>
    <t>Instructivo</t>
  </si>
  <si>
    <t>Registrar el nombre completo del comisionado.</t>
  </si>
  <si>
    <t>Registrar el número del celular del comisionado.</t>
  </si>
  <si>
    <t>Seleccionar la dependencia o regional según corresponda a la cuál pertenence el comisionado.</t>
  </si>
  <si>
    <t>Registrar el número del cédula del comisionado.</t>
  </si>
  <si>
    <t>Registrar el correo electrónico del comisionado.</t>
  </si>
  <si>
    <t>Seleccionar el tipo de vinculación conforme a lista desplegable.</t>
  </si>
  <si>
    <t>Honorarios Mensual/Sueldo</t>
  </si>
  <si>
    <t>Registrar el valor de los honorarios o del sueldo del comisionado</t>
  </si>
  <si>
    <t>Número y objeto Contrato/ Cargo</t>
  </si>
  <si>
    <t>Registrar el cargo o el numero y objeto  del comisionado según corresponda.</t>
  </si>
  <si>
    <t>Seleccionar la entidad bancaria conforme a la lista desplegable.</t>
  </si>
  <si>
    <t>Seleccionar el tipo de cuenta bancaria conforme a la lista desplegable.</t>
  </si>
  <si>
    <t>Registrar el numero de la cuenta bancaria del comisionado.</t>
  </si>
  <si>
    <t>Registrar la fecha de inicio del viaje del comisionado.</t>
  </si>
  <si>
    <t>Registrar la fecha de terminación del viaje del comisionado.</t>
  </si>
  <si>
    <t>Registrar la duración de la comisión en días.</t>
  </si>
  <si>
    <t>Fecha de Solciitud  (DD/MM/AAAA)</t>
  </si>
  <si>
    <t>Registrar la fecha de solicitud de  la comisión.</t>
  </si>
  <si>
    <t>No registrar, el sistema calculara automaticamente el valor de la celda.</t>
  </si>
  <si>
    <t>No registrar, el sistema calculara automáticamente el tipo de comisión.</t>
  </si>
  <si>
    <t>Registrar  la justificación extemporanea de la comisión cuando aplique.</t>
  </si>
  <si>
    <t>Registrar la ciudad o municipio inicio de la comisión.</t>
  </si>
  <si>
    <t xml:space="preserve">Ciudad o municipio de Destino </t>
  </si>
  <si>
    <t>Registrar la ciudad o municipio de destino de la comisión.</t>
  </si>
  <si>
    <t>Seleccionar el departamento de la ciudad o municipio de inicio conforme a la lista desplegable.</t>
  </si>
  <si>
    <t>Registrar el objeto de la comisión tener en cuenta que debe ser concisa e inlcuir el destino si es un corregimiento, vereda o resguardo.</t>
  </si>
  <si>
    <t>Registrar la justificación de la comisión esta difiera de la justificación de la excecionalidad.</t>
  </si>
  <si>
    <t>Registrar la justificación de lo.s gastos de transporte, terminales y otros gastos</t>
  </si>
  <si>
    <t>Requiere Tiquete Aéreo</t>
  </si>
  <si>
    <t>Seleccionar conforme a la lista desplegable.</t>
  </si>
  <si>
    <t>Ruta de ida</t>
  </si>
  <si>
    <t>Ruta de regreso</t>
  </si>
  <si>
    <t>Registrar la ruta  de ida si aplica tiquete aéreo.</t>
  </si>
  <si>
    <t>Registrar la ruta  de regreso si aplica tiquete aéreo.</t>
  </si>
  <si>
    <t>Datos personales</t>
  </si>
  <si>
    <t>Nombre del supervisor o Jefe inmediato</t>
  </si>
  <si>
    <t>Se registra autómaticamente el nombre del comisionado,</t>
  </si>
  <si>
    <t>El comisionado debe registrar su firma.</t>
  </si>
  <si>
    <t>Registrar el nombre del supervisor o jefe inmediato del comisionado según corresponda.</t>
  </si>
  <si>
    <t>Firma del supervisor o Jefe inmediato</t>
  </si>
  <si>
    <t>El jefe inmediato o supervisor debe registrar su firma según corresponda.</t>
  </si>
  <si>
    <t>Colaborador Convenio Interadministrativo</t>
  </si>
  <si>
    <t>Responsable de iva</t>
  </si>
  <si>
    <t>Seleccionar si el contratista comisionado es responsable de iva. Si es funcionario seleccionar No.</t>
  </si>
  <si>
    <t>Versión 1</t>
  </si>
  <si>
    <t>Nombre del Secretario General</t>
  </si>
  <si>
    <t>Firma del Secretario General</t>
  </si>
  <si>
    <t>Justificación del anticipo</t>
  </si>
  <si>
    <t>Registrar el nombre del Secretario General</t>
  </si>
  <si>
    <t>El jSecretario General debe resgistrar su firma</t>
  </si>
  <si>
    <t>En mi calidad de Secretario General , autorizo  que la comisión con el objeto, fecha y comisonado descrito en este documento se tramite con anticipo.</t>
  </si>
  <si>
    <t>Autorización de comisión con avance</t>
  </si>
  <si>
    <t>Justificación del avance</t>
  </si>
  <si>
    <r>
      <rPr>
        <b/>
        <sz val="12"/>
        <rFont val="Arial"/>
        <family val="2"/>
      </rPr>
      <t xml:space="preserve">PROCESO GESTIÓN DEL TALENTO HUMANO
</t>
    </r>
    <r>
      <rPr>
        <sz val="12"/>
        <rFont val="Arial"/>
        <family val="2"/>
      </rPr>
      <t xml:space="preserve">
FORMATO DE AUTORIZACIÓN  COMISIÓN  DE SERVICIOS CON AVANCE</t>
    </r>
  </si>
  <si>
    <t>F16.P5.GTH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</si>
</sst>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d/mm/yyyy;@"/>
    <numFmt numFmtId="165" formatCode="_-&quot;$&quot;\ * #,##0_-;\-&quot;$&quot;\ * #,##0_-;_-&quot;$&quot;\ * &quot;-&quot;??_-;_-@_-"/>
    <numFmt numFmtId="166" formatCode="\(###\)\ 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Arial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empus Sans ITC"/>
      <family val="5"/>
    </font>
    <font>
      <sz val="6"/>
      <name val="Arial"/>
      <family val="2"/>
    </font>
    <font>
      <b/>
      <sz val="26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B20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CE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0" fillId="4" borderId="13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left" vertical="center" indent="1"/>
    </xf>
    <xf numFmtId="1" fontId="0" fillId="0" borderId="0" xfId="0" applyNumberForma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2" fontId="14" fillId="3" borderId="1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/>
    <xf numFmtId="165" fontId="0" fillId="0" borderId="0" xfId="1" applyNumberFormat="1" applyFont="1"/>
    <xf numFmtId="0" fontId="0" fillId="0" borderId="10" xfId="0" applyBorder="1"/>
    <xf numFmtId="165" fontId="7" fillId="0" borderId="0" xfId="1" applyNumberFormat="1" applyFont="1" applyAlignment="1">
      <alignment horizontal="left" vertical="center" indent="1"/>
    </xf>
    <xf numFmtId="0" fontId="25" fillId="3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25" fillId="3" borderId="22" xfId="0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25" xfId="0" applyBorder="1" applyAlignment="1">
      <alignment wrapText="1"/>
    </xf>
    <xf numFmtId="0" fontId="25" fillId="3" borderId="5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7" fillId="0" borderId="5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2"/>
    </xf>
    <xf numFmtId="0" fontId="7" fillId="6" borderId="10" xfId="0" applyFont="1" applyFill="1" applyBorder="1" applyAlignment="1">
      <alignment horizontal="left" vertical="center" indent="2"/>
    </xf>
    <xf numFmtId="0" fontId="7" fillId="2" borderId="17" xfId="0" applyFont="1" applyFill="1" applyBorder="1" applyAlignment="1">
      <alignment horizontal="left" vertical="center" indent="5"/>
    </xf>
    <xf numFmtId="0" fontId="7" fillId="2" borderId="19" xfId="0" applyFont="1" applyFill="1" applyBorder="1" applyAlignment="1">
      <alignment horizontal="left" vertical="center" indent="5"/>
    </xf>
    <xf numFmtId="0" fontId="7" fillId="2" borderId="18" xfId="0" applyFont="1" applyFill="1" applyBorder="1" applyAlignment="1">
      <alignment horizontal="left" vertical="center" indent="5"/>
    </xf>
    <xf numFmtId="0" fontId="7" fillId="2" borderId="1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wrapText="1"/>
    </xf>
    <xf numFmtId="0" fontId="14" fillId="2" borderId="2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8" fillId="0" borderId="5" xfId="2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164" fontId="7" fillId="0" borderId="13" xfId="0" applyNumberFormat="1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indent="1"/>
    </xf>
    <xf numFmtId="0" fontId="10" fillId="4" borderId="18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center"/>
    </xf>
    <xf numFmtId="165" fontId="7" fillId="0" borderId="8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left" vertical="center" wrapText="1" indent="1"/>
    </xf>
    <xf numFmtId="164" fontId="10" fillId="4" borderId="4" xfId="0" applyNumberFormat="1" applyFont="1" applyFill="1" applyBorder="1" applyAlignment="1">
      <alignment horizontal="left" vertical="center" wrapText="1" inden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6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2"/>
    </xf>
    <xf numFmtId="0" fontId="20" fillId="2" borderId="1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>
      <alignment horizontal="left" vertical="center" wrapText="1" inden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 indent="1"/>
    </xf>
    <xf numFmtId="0" fontId="17" fillId="3" borderId="3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5" borderId="9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6">
    <dxf>
      <fill>
        <patternFill patternType="mediumGray">
          <bgColor theme="0" tint="-0.14996795556505021"/>
        </patternFill>
      </fill>
    </dxf>
    <dxf>
      <fill>
        <patternFill patternType="mediumGray">
          <bgColor theme="0" tint="-0.14996795556505021"/>
        </patternFill>
      </fill>
    </dxf>
    <dxf>
      <fill>
        <patternFill patternType="mediumGray">
          <bgColor theme="0" tint="-0.14996795556505021"/>
        </patternFill>
      </fill>
    </dxf>
    <dxf>
      <fill>
        <patternFill patternType="mediumGray">
          <bgColor theme="0" tint="-0.14996795556505021"/>
        </patternFill>
      </fill>
    </dxf>
    <dxf>
      <fill>
        <patternFill patternType="mediumGray">
          <bgColor theme="0" tint="-0.14996795556505021"/>
        </patternFill>
      </fill>
    </dxf>
    <dxf>
      <fill>
        <patternFill patternType="mediumGray">
          <bgColor theme="0" tint="-0.14996795556505021"/>
        </patternFill>
      </fill>
    </dxf>
  </dxfs>
  <tableStyles count="0" defaultTableStyle="TableStyleMedium2" defaultPivotStyle="PivotStyleLight16"/>
  <colors>
    <mruColors>
      <color rgb="FF49B20E"/>
      <color rgb="FFEAFCE0"/>
      <color rgb="FFDDFBCD"/>
      <color rgb="FF43A30D"/>
      <color rgb="FF000066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782384</xdr:colOff>
      <xdr:row>0</xdr:row>
      <xdr:rowOff>22826</xdr:rowOff>
    </xdr:from>
    <xdr:to>
      <xdr:col>1</xdr:col>
      <xdr:colOff>1810029</xdr:colOff>
      <xdr:row>2</xdr:row>
      <xdr:rowOff>331173</xdr:rowOff>
    </xdr:to>
    <xdr:pic>
      <xdr:nvPicPr>
        <xdr:cNvPr id="3" name="Picture 44" descr="ICBFNEW">
          <a:extLst>
            <a:ext uri="{FF2B5EF4-FFF2-40B4-BE49-F238E27FC236}">
              <a16:creationId xmlns:a16="http://schemas.microsoft.com/office/drawing/2014/main" id="{95894856-FB62-4DA5-8480-678D9009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84" y="22826"/>
          <a:ext cx="1027645" cy="109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CD1D-1E8A-4447-9DF7-E1DC7F1B46DD}">
  <sheetPr>
    <pageSetUpPr fitToPage="1"/>
  </sheetPr>
  <dimension ref="B1:N38"/>
  <sheetViews>
    <sheetView showGridLines="0" tabSelected="1" zoomScaleNormal="100" workbookViewId="0">
      <selection activeCell="C5" sqref="C5:L5"/>
    </sheetView>
  </sheetViews>
  <sheetFormatPr baseColWidth="10" defaultColWidth="10.85546875" defaultRowHeight="15" x14ac:dyDescent="0.25"/>
  <cols>
    <col min="2" max="2" width="40.42578125" style="3" customWidth="1"/>
    <col min="3" max="3" width="10.5703125" style="3" customWidth="1"/>
    <col min="4" max="11" width="11.7109375" customWidth="1"/>
    <col min="12" max="12" width="16.140625" customWidth="1"/>
    <col min="13" max="13" width="25" bestFit="1" customWidth="1"/>
  </cols>
  <sheetData>
    <row r="1" spans="2:14" s="1" customFormat="1" ht="30.95" customHeight="1" x14ac:dyDescent="0.2">
      <c r="B1" s="48"/>
      <c r="C1" s="71" t="s">
        <v>273</v>
      </c>
      <c r="D1" s="71"/>
      <c r="E1" s="71"/>
      <c r="F1" s="71"/>
      <c r="G1" s="71"/>
      <c r="H1" s="71"/>
      <c r="I1" s="137" t="s">
        <v>274</v>
      </c>
      <c r="J1" s="137"/>
      <c r="K1" s="138">
        <v>44631</v>
      </c>
      <c r="L1" s="139"/>
    </row>
    <row r="2" spans="2:14" s="1" customFormat="1" ht="30.95" customHeight="1" x14ac:dyDescent="0.2">
      <c r="B2" s="49"/>
      <c r="C2" s="72"/>
      <c r="D2" s="72"/>
      <c r="E2" s="72"/>
      <c r="F2" s="72"/>
      <c r="G2" s="72"/>
      <c r="H2" s="72"/>
      <c r="I2" s="43" t="s">
        <v>264</v>
      </c>
      <c r="J2" s="43"/>
      <c r="K2" s="46" t="s">
        <v>0</v>
      </c>
      <c r="L2" s="47"/>
    </row>
    <row r="3" spans="2:14" s="1" customFormat="1" ht="30.95" customHeight="1" x14ac:dyDescent="0.25">
      <c r="B3" s="49"/>
      <c r="C3" s="73"/>
      <c r="D3" s="73"/>
      <c r="E3" s="73"/>
      <c r="F3" s="73"/>
      <c r="G3" s="73"/>
      <c r="H3" s="73"/>
      <c r="I3" s="44" t="s">
        <v>1</v>
      </c>
      <c r="J3" s="44"/>
      <c r="K3" s="44"/>
      <c r="L3" s="45"/>
    </row>
    <row r="4" spans="2:14" s="6" customFormat="1" ht="30.95" customHeight="1" thickBot="1" x14ac:dyDescent="0.3">
      <c r="B4" s="50" t="s">
        <v>29</v>
      </c>
      <c r="C4" s="51"/>
      <c r="D4" s="51"/>
      <c r="E4" s="51"/>
      <c r="F4" s="51"/>
      <c r="G4" s="51"/>
      <c r="H4" s="51"/>
      <c r="I4" s="51"/>
      <c r="J4" s="51"/>
      <c r="K4" s="51"/>
      <c r="L4" s="52"/>
      <c r="M4" s="9"/>
    </row>
    <row r="5" spans="2:14" s="7" customFormat="1" ht="21.95" customHeight="1" x14ac:dyDescent="0.25">
      <c r="B5" s="10" t="s">
        <v>48</v>
      </c>
      <c r="C5" s="36"/>
      <c r="D5" s="37"/>
      <c r="E5" s="37"/>
      <c r="F5" s="37"/>
      <c r="G5" s="37"/>
      <c r="H5" s="37"/>
      <c r="I5" s="37"/>
      <c r="J5" s="37"/>
      <c r="K5" s="37"/>
      <c r="L5" s="38"/>
      <c r="M5" s="8"/>
    </row>
    <row r="6" spans="2:14" s="7" customFormat="1" ht="21.95" customHeight="1" x14ac:dyDescent="0.25">
      <c r="B6" s="11" t="s">
        <v>50</v>
      </c>
      <c r="C6" s="62"/>
      <c r="D6" s="63"/>
      <c r="E6" s="63"/>
      <c r="F6" s="64"/>
      <c r="G6" s="40" t="s">
        <v>53</v>
      </c>
      <c r="H6" s="41"/>
      <c r="I6" s="42"/>
      <c r="J6" s="53"/>
      <c r="K6" s="54"/>
      <c r="L6" s="55"/>
      <c r="M6" s="8"/>
    </row>
    <row r="7" spans="2:14" s="7" customFormat="1" ht="21.95" customHeight="1" x14ac:dyDescent="0.25">
      <c r="B7" s="11" t="s">
        <v>51</v>
      </c>
      <c r="C7" s="59"/>
      <c r="D7" s="60"/>
      <c r="E7" s="60"/>
      <c r="F7" s="61"/>
      <c r="G7" s="40" t="s">
        <v>4</v>
      </c>
      <c r="H7" s="41"/>
      <c r="I7" s="42"/>
      <c r="J7" s="56"/>
      <c r="K7" s="57"/>
      <c r="L7" s="58"/>
      <c r="M7" s="8"/>
    </row>
    <row r="8" spans="2:14" s="7" customFormat="1" ht="21.95" customHeight="1" x14ac:dyDescent="0.25">
      <c r="B8" s="11" t="s">
        <v>2</v>
      </c>
      <c r="C8" s="103"/>
      <c r="D8" s="104"/>
      <c r="E8" s="104"/>
      <c r="F8" s="105"/>
      <c r="G8" s="40" t="str">
        <f>IF(C8="Servidor Público","Sueldo Mensual","Honorario Mensual")</f>
        <v>Honorario Mensual</v>
      </c>
      <c r="H8" s="41"/>
      <c r="I8" s="42"/>
      <c r="J8" s="99"/>
      <c r="K8" s="100"/>
      <c r="L8" s="101"/>
      <c r="M8" s="23"/>
    </row>
    <row r="9" spans="2:14" s="7" customFormat="1" ht="38.25" customHeight="1" x14ac:dyDescent="0.25">
      <c r="B9" s="11" t="str">
        <f>IF(C8="Servidor Público","Cargo","Número y objeto Contrato")</f>
        <v>Número y objeto Contrato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8"/>
    </row>
    <row r="10" spans="2:14" s="7" customFormat="1" ht="21.95" customHeight="1" x14ac:dyDescent="0.25">
      <c r="B10" s="11" t="s">
        <v>5</v>
      </c>
      <c r="C10" s="103"/>
      <c r="D10" s="104"/>
      <c r="E10" s="104"/>
      <c r="F10" s="105"/>
      <c r="G10" s="12" t="s">
        <v>25</v>
      </c>
      <c r="H10" s="106"/>
      <c r="I10" s="106"/>
      <c r="J10" s="12" t="s">
        <v>28</v>
      </c>
      <c r="K10" s="102"/>
      <c r="L10" s="102"/>
      <c r="M10" s="8"/>
    </row>
    <row r="11" spans="2:14" s="5" customFormat="1" ht="18" customHeight="1" thickBot="1" x14ac:dyDescent="0.25">
      <c r="B11" s="11" t="s">
        <v>262</v>
      </c>
      <c r="C11" s="111"/>
      <c r="D11" s="112"/>
    </row>
    <row r="12" spans="2:14" s="6" customFormat="1" ht="30.95" customHeight="1" thickBot="1" x14ac:dyDescent="0.3">
      <c r="B12" s="74" t="s">
        <v>30</v>
      </c>
      <c r="C12" s="51"/>
      <c r="D12" s="51"/>
      <c r="E12" s="75"/>
      <c r="F12" s="75"/>
      <c r="G12" s="75"/>
      <c r="H12" s="75"/>
      <c r="I12" s="75"/>
      <c r="J12" s="75"/>
      <c r="K12" s="75"/>
      <c r="L12" s="76"/>
      <c r="M12" s="9"/>
    </row>
    <row r="13" spans="2:14" s="7" customFormat="1" ht="30" customHeight="1" x14ac:dyDescent="0.25">
      <c r="B13" s="77" t="s">
        <v>96</v>
      </c>
      <c r="C13" s="78"/>
      <c r="D13" s="68"/>
      <c r="E13" s="68"/>
      <c r="F13" s="107" t="s">
        <v>97</v>
      </c>
      <c r="G13" s="108"/>
      <c r="H13" s="68"/>
      <c r="I13" s="68"/>
      <c r="J13" s="107" t="s">
        <v>89</v>
      </c>
      <c r="K13" s="108"/>
      <c r="L13" s="13"/>
      <c r="M13" s="14"/>
      <c r="N13" s="15"/>
    </row>
    <row r="14" spans="2:14" s="17" customFormat="1" ht="52.5" customHeight="1" x14ac:dyDescent="0.25">
      <c r="B14" s="66" t="s">
        <v>236</v>
      </c>
      <c r="C14" s="67"/>
      <c r="D14" s="65"/>
      <c r="E14" s="65"/>
      <c r="F14" s="66" t="s">
        <v>32</v>
      </c>
      <c r="G14" s="67"/>
      <c r="H14" s="69">
        <f>VALUE(NETWORKDAYS(D14,D13))</f>
        <v>0</v>
      </c>
      <c r="I14" s="70"/>
      <c r="J14" s="66" t="s">
        <v>33</v>
      </c>
      <c r="K14" s="67"/>
      <c r="L14" s="18" t="str">
        <f>IF(H14&gt;5,"Ordinaria","Extraordinaria")</f>
        <v>Extraordinaria</v>
      </c>
      <c r="M14" s="16"/>
    </row>
    <row r="15" spans="2:14" s="7" customFormat="1" ht="43.5" customHeight="1" x14ac:dyDescent="0.25">
      <c r="B15" s="40" t="s">
        <v>52</v>
      </c>
      <c r="C15" s="42"/>
      <c r="D15" s="79"/>
      <c r="E15" s="80"/>
      <c r="F15" s="80"/>
      <c r="G15" s="80"/>
      <c r="H15" s="80"/>
      <c r="I15" s="80"/>
      <c r="J15" s="80"/>
      <c r="K15" s="80"/>
      <c r="L15" s="81"/>
      <c r="M15" s="8"/>
    </row>
    <row r="16" spans="2:14" s="7" customFormat="1" ht="21.95" customHeight="1" x14ac:dyDescent="0.25">
      <c r="B16" s="40" t="s">
        <v>98</v>
      </c>
      <c r="C16" s="42"/>
      <c r="D16" s="32"/>
      <c r="E16" s="33"/>
      <c r="F16" s="33"/>
      <c r="G16" s="34"/>
      <c r="H16" s="82" t="s">
        <v>31</v>
      </c>
      <c r="I16" s="83"/>
      <c r="J16" s="35"/>
      <c r="K16" s="35"/>
      <c r="L16" s="35"/>
      <c r="M16" s="8"/>
    </row>
    <row r="17" spans="2:13" s="7" customFormat="1" ht="21.95" customHeight="1" x14ac:dyDescent="0.25">
      <c r="B17" s="40" t="s">
        <v>99</v>
      </c>
      <c r="C17" s="42"/>
      <c r="D17" s="32"/>
      <c r="E17" s="33"/>
      <c r="F17" s="33"/>
      <c r="G17" s="34"/>
      <c r="H17" s="82" t="s">
        <v>31</v>
      </c>
      <c r="I17" s="83"/>
      <c r="J17" s="35"/>
      <c r="K17" s="35"/>
      <c r="L17" s="35"/>
      <c r="M17" s="8"/>
    </row>
    <row r="18" spans="2:13" s="7" customFormat="1" ht="21.95" customHeight="1" x14ac:dyDescent="0.25">
      <c r="B18" s="40" t="s">
        <v>100</v>
      </c>
      <c r="C18" s="42"/>
      <c r="D18" s="32"/>
      <c r="E18" s="33"/>
      <c r="F18" s="33"/>
      <c r="G18" s="34"/>
      <c r="H18" s="82" t="s">
        <v>31</v>
      </c>
      <c r="I18" s="83"/>
      <c r="J18" s="35"/>
      <c r="K18" s="35"/>
      <c r="L18" s="35"/>
      <c r="M18" s="8"/>
    </row>
    <row r="19" spans="2:13" s="7" customFormat="1" ht="21.95" customHeight="1" x14ac:dyDescent="0.25">
      <c r="B19" s="40" t="s">
        <v>101</v>
      </c>
      <c r="C19" s="42"/>
      <c r="D19" s="32"/>
      <c r="E19" s="33"/>
      <c r="F19" s="33"/>
      <c r="G19" s="34"/>
      <c r="H19" s="82" t="s">
        <v>31</v>
      </c>
      <c r="I19" s="83"/>
      <c r="J19" s="35"/>
      <c r="K19" s="35"/>
      <c r="L19" s="35"/>
      <c r="M19" s="8"/>
    </row>
    <row r="20" spans="2:13" s="7" customFormat="1" ht="21.95" customHeight="1" x14ac:dyDescent="0.25">
      <c r="B20" s="40" t="s">
        <v>102</v>
      </c>
      <c r="C20" s="42"/>
      <c r="D20" s="32"/>
      <c r="E20" s="33"/>
      <c r="F20" s="33"/>
      <c r="G20" s="34"/>
      <c r="H20" s="82" t="s">
        <v>31</v>
      </c>
      <c r="I20" s="83"/>
      <c r="J20" s="35"/>
      <c r="K20" s="35"/>
      <c r="L20" s="35"/>
      <c r="M20" s="8"/>
    </row>
    <row r="21" spans="2:13" s="7" customFormat="1" ht="21.95" customHeight="1" x14ac:dyDescent="0.25">
      <c r="B21" s="40" t="s">
        <v>188</v>
      </c>
      <c r="C21" s="42"/>
      <c r="D21" s="32"/>
      <c r="E21" s="33"/>
      <c r="F21" s="33"/>
      <c r="G21" s="34"/>
      <c r="H21" s="82" t="s">
        <v>31</v>
      </c>
      <c r="I21" s="83"/>
      <c r="J21" s="35"/>
      <c r="K21" s="35"/>
      <c r="L21" s="35"/>
      <c r="M21" s="8"/>
    </row>
    <row r="22" spans="2:13" ht="53.1" customHeight="1" x14ac:dyDescent="0.25">
      <c r="B22" s="40" t="s">
        <v>49</v>
      </c>
      <c r="C22" s="42"/>
      <c r="D22" s="92"/>
      <c r="E22" s="93"/>
      <c r="F22" s="93"/>
      <c r="G22" s="93"/>
      <c r="H22" s="93"/>
      <c r="I22" s="93"/>
      <c r="J22" s="93"/>
      <c r="K22" s="93"/>
      <c r="L22" s="94"/>
      <c r="M22" s="4"/>
    </row>
    <row r="23" spans="2:13" ht="158.44999999999999" customHeight="1" x14ac:dyDescent="0.25">
      <c r="B23" s="40" t="s">
        <v>36</v>
      </c>
      <c r="C23" s="42"/>
      <c r="D23" s="95"/>
      <c r="E23" s="96"/>
      <c r="F23" s="96"/>
      <c r="G23" s="96"/>
      <c r="H23" s="96"/>
      <c r="I23" s="96"/>
      <c r="J23" s="96"/>
      <c r="K23" s="96"/>
      <c r="L23" s="97"/>
      <c r="M23" s="4"/>
    </row>
    <row r="24" spans="2:13" ht="158.44999999999999" customHeight="1" x14ac:dyDescent="0.25">
      <c r="B24" s="109" t="s">
        <v>37</v>
      </c>
      <c r="C24" s="110"/>
      <c r="D24" s="98"/>
      <c r="E24" s="98"/>
      <c r="F24" s="98"/>
      <c r="G24" s="98"/>
      <c r="H24" s="98"/>
      <c r="I24" s="98"/>
      <c r="J24" s="98"/>
      <c r="K24" s="98"/>
      <c r="L24" s="98"/>
      <c r="M24" s="4"/>
    </row>
    <row r="25" spans="2:13" s="5" customFormat="1" ht="18" customHeight="1" x14ac:dyDescent="0.25">
      <c r="B25" s="88" t="s">
        <v>248</v>
      </c>
      <c r="C25" s="90" t="s">
        <v>87</v>
      </c>
      <c r="D25" s="84" t="s">
        <v>186</v>
      </c>
      <c r="E25" s="84"/>
      <c r="F25" s="85"/>
      <c r="G25" s="86"/>
      <c r="H25" s="86"/>
      <c r="I25" s="86"/>
      <c r="J25" s="86"/>
      <c r="K25" s="86"/>
      <c r="L25" s="87"/>
    </row>
    <row r="26" spans="2:13" s="5" customFormat="1" ht="18" customHeight="1" x14ac:dyDescent="0.25">
      <c r="B26" s="89"/>
      <c r="C26" s="91"/>
      <c r="D26" s="84" t="s">
        <v>187</v>
      </c>
      <c r="E26" s="84"/>
      <c r="F26" s="85"/>
      <c r="G26" s="86"/>
      <c r="H26" s="86"/>
      <c r="I26" s="86"/>
      <c r="J26" s="86"/>
      <c r="K26" s="86"/>
      <c r="L26" s="87"/>
    </row>
    <row r="27" spans="2:13" s="5" customFormat="1" ht="42" customHeight="1" x14ac:dyDescent="0.2">
      <c r="B27" s="113" t="s">
        <v>267</v>
      </c>
      <c r="C27" s="113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2:13" s="20" customFormat="1" ht="30.75" customHeight="1" x14ac:dyDescent="0.3">
      <c r="B28" s="126" t="s">
        <v>192</v>
      </c>
      <c r="C28" s="126"/>
      <c r="D28" s="119">
        <f>+C5</f>
        <v>0</v>
      </c>
      <c r="E28" s="119"/>
      <c r="F28" s="119"/>
      <c r="G28" s="119"/>
      <c r="H28" s="119"/>
      <c r="I28" s="119"/>
      <c r="J28" s="119"/>
      <c r="K28" s="119"/>
      <c r="L28" s="119"/>
      <c r="M28" s="19"/>
    </row>
    <row r="29" spans="2:13" s="20" customFormat="1" ht="47.25" customHeight="1" x14ac:dyDescent="0.3">
      <c r="B29" s="126" t="s">
        <v>193</v>
      </c>
      <c r="C29" s="126"/>
      <c r="D29" s="114"/>
      <c r="E29" s="114"/>
      <c r="F29" s="114"/>
      <c r="G29" s="114"/>
      <c r="H29" s="114"/>
      <c r="I29" s="114"/>
      <c r="J29" s="114"/>
      <c r="K29" s="114"/>
      <c r="L29" s="114"/>
      <c r="M29" s="19"/>
    </row>
    <row r="30" spans="2:13" ht="33.75" customHeight="1" x14ac:dyDescent="0.25">
      <c r="B30" s="121" t="str">
        <f>IF(C8="Servidor Público","Nombre del Jefe Inmediato","Nombre del Supervisor")</f>
        <v>Nombre del Supervisor</v>
      </c>
      <c r="C30" s="121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2:13" ht="35.25" customHeight="1" thickBot="1" x14ac:dyDescent="0.3">
      <c r="B31" s="121" t="str">
        <f>IF(C8="Servidor Público","Firma del Jefe Inmediato","Firma del Supervisor")</f>
        <v>Firma del Supervisor</v>
      </c>
      <c r="C31" s="121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2:13" ht="20.25" x14ac:dyDescent="0.25">
      <c r="B32" s="122" t="s">
        <v>271</v>
      </c>
      <c r="C32" s="123"/>
      <c r="D32" s="123"/>
      <c r="E32" s="124"/>
      <c r="F32" s="124"/>
      <c r="G32" s="124"/>
      <c r="H32" s="124"/>
      <c r="I32" s="124"/>
      <c r="J32" s="124"/>
      <c r="K32" s="124"/>
      <c r="L32" s="125"/>
    </row>
    <row r="33" spans="2:12" ht="51.75" customHeight="1" x14ac:dyDescent="0.25">
      <c r="B33" s="115" t="s">
        <v>270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ht="20.25" x14ac:dyDescent="0.25">
      <c r="B34" s="126" t="s">
        <v>265</v>
      </c>
      <c r="C34" s="126"/>
      <c r="D34" s="116"/>
      <c r="E34" s="117"/>
      <c r="F34" s="117"/>
      <c r="G34" s="117"/>
      <c r="H34" s="117"/>
      <c r="I34" s="117"/>
      <c r="J34" s="117"/>
      <c r="K34" s="117"/>
      <c r="L34" s="118"/>
    </row>
    <row r="35" spans="2:12" ht="20.25" x14ac:dyDescent="0.25">
      <c r="B35" s="126" t="s">
        <v>266</v>
      </c>
      <c r="C35" s="126"/>
      <c r="D35" s="116"/>
      <c r="E35" s="117"/>
      <c r="F35" s="117"/>
      <c r="G35" s="117"/>
      <c r="H35" s="117"/>
      <c r="I35" s="117"/>
      <c r="J35" s="117"/>
      <c r="K35" s="117"/>
      <c r="L35" s="118"/>
    </row>
    <row r="36" spans="2:12" ht="15" customHeight="1" x14ac:dyDescent="0.25">
      <c r="B36" s="120" t="s">
        <v>218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</row>
    <row r="37" spans="2:12" x14ac:dyDescent="0.25"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  <row r="38" spans="2:12" x14ac:dyDescent="0.25"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</row>
  </sheetData>
  <sheetProtection formatCells="0" formatColumns="0" formatRows="0" insertColumns="0" deleteColumns="0" deleteRows="0" selectLockedCells="1" sort="0" autoFilter="0" pivotTables="0"/>
  <protectedRanges>
    <protectedRange algorithmName="SHA-512" hashValue="lWxh+W6FAZQMPSOPx0DTt1JVam1kz3+3HWh+Vj7UeWMxvlacM68DpP4/mhwD8ap4aRZzq6fBVKYRtXw00jK2ig==" saltValue="p4vpVAZxMtT3Lmb0HakzLg==" spinCount="100000" sqref="H14:I14" name="Rango2"/>
    <protectedRange algorithmName="SHA-512" hashValue="oWY6U8xNI4SbDXS+l84YeIXFY4m/pr1DBDaihZgil4FB88eUy5TCqfo4kCHdSg3/lbyjRY1jykC8ohhQUckjqg==" saltValue="TdVgMa8ouuMVpPdnQv517g==" spinCount="100000" sqref="H14:I14" name="Formula"/>
  </protectedRanges>
  <mergeCells count="89">
    <mergeCell ref="B36:L38"/>
    <mergeCell ref="B30:C30"/>
    <mergeCell ref="B31:C31"/>
    <mergeCell ref="B32:L32"/>
    <mergeCell ref="B28:C28"/>
    <mergeCell ref="D28:L28"/>
    <mergeCell ref="B29:C29"/>
    <mergeCell ref="D29:L29"/>
    <mergeCell ref="B34:C34"/>
    <mergeCell ref="B35:C35"/>
    <mergeCell ref="B27:C27"/>
    <mergeCell ref="D27:L27"/>
    <mergeCell ref="B33:L33"/>
    <mergeCell ref="D34:L34"/>
    <mergeCell ref="D35:L35"/>
    <mergeCell ref="D30:L30"/>
    <mergeCell ref="D31:L31"/>
    <mergeCell ref="D22:L22"/>
    <mergeCell ref="D23:L23"/>
    <mergeCell ref="D24:L24"/>
    <mergeCell ref="B22:C22"/>
    <mergeCell ref="J8:L8"/>
    <mergeCell ref="K10:L10"/>
    <mergeCell ref="C10:F10"/>
    <mergeCell ref="C8:F8"/>
    <mergeCell ref="H10:I10"/>
    <mergeCell ref="F13:G13"/>
    <mergeCell ref="D17:G17"/>
    <mergeCell ref="B24:C24"/>
    <mergeCell ref="H21:I21"/>
    <mergeCell ref="B23:C23"/>
    <mergeCell ref="C11:D11"/>
    <mergeCell ref="J13:K13"/>
    <mergeCell ref="D25:E25"/>
    <mergeCell ref="D26:E26"/>
    <mergeCell ref="F25:L25"/>
    <mergeCell ref="F26:L26"/>
    <mergeCell ref="B25:B26"/>
    <mergeCell ref="C25:C26"/>
    <mergeCell ref="B21:C21"/>
    <mergeCell ref="H20:I20"/>
    <mergeCell ref="J20:L20"/>
    <mergeCell ref="H16:I16"/>
    <mergeCell ref="H17:I17"/>
    <mergeCell ref="H18:I18"/>
    <mergeCell ref="H19:I19"/>
    <mergeCell ref="D20:G20"/>
    <mergeCell ref="B19:C19"/>
    <mergeCell ref="B20:C20"/>
    <mergeCell ref="D19:G19"/>
    <mergeCell ref="J18:L18"/>
    <mergeCell ref="J19:L19"/>
    <mergeCell ref="D18:G18"/>
    <mergeCell ref="D21:G21"/>
    <mergeCell ref="J21:L21"/>
    <mergeCell ref="B18:C18"/>
    <mergeCell ref="B15:C15"/>
    <mergeCell ref="B14:C14"/>
    <mergeCell ref="B12:L12"/>
    <mergeCell ref="D13:E13"/>
    <mergeCell ref="B13:C13"/>
    <mergeCell ref="D15:L15"/>
    <mergeCell ref="B1:B3"/>
    <mergeCell ref="B16:C16"/>
    <mergeCell ref="B17:C17"/>
    <mergeCell ref="B4:L4"/>
    <mergeCell ref="G6:I6"/>
    <mergeCell ref="J6:L6"/>
    <mergeCell ref="G7:I7"/>
    <mergeCell ref="J7:L7"/>
    <mergeCell ref="C7:F7"/>
    <mergeCell ref="C6:F6"/>
    <mergeCell ref="D14:E14"/>
    <mergeCell ref="F14:G14"/>
    <mergeCell ref="J14:K14"/>
    <mergeCell ref="H13:I13"/>
    <mergeCell ref="H14:I14"/>
    <mergeCell ref="C1:H3"/>
    <mergeCell ref="I1:J1"/>
    <mergeCell ref="D16:G16"/>
    <mergeCell ref="J16:L16"/>
    <mergeCell ref="J17:L17"/>
    <mergeCell ref="K1:L1"/>
    <mergeCell ref="C5:L5"/>
    <mergeCell ref="C9:L9"/>
    <mergeCell ref="G8:I8"/>
    <mergeCell ref="I2:J2"/>
    <mergeCell ref="I3:L3"/>
    <mergeCell ref="K2:L2"/>
  </mergeCells>
  <conditionalFormatting sqref="D15:L15">
    <cfRule type="expression" dxfId="5" priority="10">
      <formula>$L$14="Ordinaria"</formula>
    </cfRule>
  </conditionalFormatting>
  <conditionalFormatting sqref="D30">
    <cfRule type="expression" dxfId="4" priority="5">
      <formula>$L$14="Ordinaria"</formula>
    </cfRule>
  </conditionalFormatting>
  <conditionalFormatting sqref="D31:L31">
    <cfRule type="expression" dxfId="3" priority="4">
      <formula>$L$14="Ordinaria"</formula>
    </cfRule>
  </conditionalFormatting>
  <conditionalFormatting sqref="D28">
    <cfRule type="expression" dxfId="2" priority="3">
      <formula>$L$14="Ordinaria"</formula>
    </cfRule>
  </conditionalFormatting>
  <conditionalFormatting sqref="D29:L29">
    <cfRule type="expression" dxfId="1" priority="2">
      <formula>$L$14="Ordinaria"</formula>
    </cfRule>
  </conditionalFormatting>
  <conditionalFormatting sqref="D27:L27">
    <cfRule type="expression" dxfId="0" priority="1">
      <formula>$L$14="Ordinaria"</formula>
    </cfRule>
  </conditionalFormatting>
  <dataValidations count="4">
    <dataValidation type="textLength" showInputMessage="1" showErrorMessage="1" sqref="D22:L22" xr:uid="{C9B49E38-54DF-4E85-9EB8-5588E1392A28}">
      <formula1>10</formula1>
      <formula2>250</formula2>
    </dataValidation>
    <dataValidation allowBlank="1" showInputMessage="1" showErrorMessage="1" prompt="Solo se requiere diligenciar, cuando es una comision EXTRAORDINARIA" sqref="D15:L15" xr:uid="{2DA610AF-1948-4770-8FD9-D5E1AE56DC6A}"/>
    <dataValidation type="whole" allowBlank="1" showInputMessage="1" showErrorMessage="1" error="Escribir el número del documento sin comas, ni puntos" prompt="Escribir el número del documento sin comas, ni puntos" sqref="C7:F7" xr:uid="{1C931DE5-3296-4FC0-8B0A-C51BEFEC5D64}">
      <formula1>1000000</formula1>
      <formula2>9900000000</formula2>
    </dataValidation>
    <dataValidation allowBlank="1" showInputMessage="1" showErrorMessage="1" prompt="Digite el valor de los honorios menusales o el valor del sueldo mensual" sqref="J8:L8" xr:uid="{560336C1-F8C8-48A0-93DA-E78DD666F3E7}"/>
  </dataValidations>
  <printOptions horizontalCentered="1"/>
  <pageMargins left="0.25" right="0.25" top="0.25" bottom="0.25" header="0" footer="0"/>
  <pageSetup scale="61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1858F17-6C09-421E-AB78-FD94E1046DE2}">
          <x14:formula1>
            <xm:f>datos!$C$1:$C$2</xm:f>
          </x14:formula1>
          <xm:sqref>H10</xm:sqref>
        </x14:dataValidation>
        <x14:dataValidation type="list" allowBlank="1" showInputMessage="1" showErrorMessage="1" xr:uid="{D3732591-10EB-4FB7-941E-7589C1B30528}">
          <x14:formula1>
            <xm:f>datos!$B$1:$B$19</xm:f>
          </x14:formula1>
          <xm:sqref>C10</xm:sqref>
        </x14:dataValidation>
        <x14:dataValidation type="list" allowBlank="1" showInputMessage="1" showErrorMessage="1" xr:uid="{E3FFADCB-7F19-4E10-9B2F-C77E0E36D172}">
          <x14:formula1>
            <xm:f>datos!$K$1:$K$33</xm:f>
          </x14:formula1>
          <xm:sqref>J16:L21</xm:sqref>
        </x14:dataValidation>
        <x14:dataValidation type="list" allowBlank="1" showInputMessage="1" showErrorMessage="1" xr:uid="{FF5F669A-9920-49E2-849F-BB19E63A8A25}">
          <x14:formula1>
            <xm:f>datos!$J$1:$J$2</xm:f>
          </x14:formula1>
          <xm:sqref>C25 C11:D11</xm:sqref>
        </x14:dataValidation>
        <x14:dataValidation type="list" allowBlank="1" showInputMessage="1" showErrorMessage="1" xr:uid="{2106BFCD-2821-4B77-B74C-589CBC8AED92}">
          <x14:formula1>
            <xm:f>datos!$X$1:$X$79</xm:f>
          </x14:formula1>
          <xm:sqref>J6:L6</xm:sqref>
        </x14:dataValidation>
        <x14:dataValidation type="list" allowBlank="1" showInputMessage="1" showErrorMessage="1" xr:uid="{5F73504C-2929-4956-8281-4BE3F6800CE2}">
          <x14:formula1>
            <xm:f>datos!$A$1:$A$3</xm:f>
          </x14:formula1>
          <xm:sqref>C8:F8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BE40-F3F0-42B9-90C1-B41D761A0E72}">
  <dimension ref="A2:B40"/>
  <sheetViews>
    <sheetView workbookViewId="0">
      <selection activeCell="A27" sqref="A1:XFD1048576"/>
    </sheetView>
  </sheetViews>
  <sheetFormatPr baseColWidth="10" defaultRowHeight="15" x14ac:dyDescent="0.25"/>
  <cols>
    <col min="1" max="1" width="27.140625" customWidth="1"/>
    <col min="2" max="2" width="114.5703125" customWidth="1"/>
  </cols>
  <sheetData>
    <row r="2" spans="1:2" ht="33.75" x14ac:dyDescent="0.25">
      <c r="A2" s="130" t="s">
        <v>219</v>
      </c>
      <c r="B2" s="131"/>
    </row>
    <row r="3" spans="1:2" x14ac:dyDescent="0.25">
      <c r="A3" s="128" t="s">
        <v>254</v>
      </c>
      <c r="B3" s="129"/>
    </row>
    <row r="4" spans="1:2" x14ac:dyDescent="0.25">
      <c r="A4" s="24" t="s">
        <v>48</v>
      </c>
      <c r="B4" s="25" t="s">
        <v>220</v>
      </c>
    </row>
    <row r="5" spans="1:2" x14ac:dyDescent="0.25">
      <c r="A5" s="24" t="s">
        <v>50</v>
      </c>
      <c r="B5" s="25" t="s">
        <v>221</v>
      </c>
    </row>
    <row r="6" spans="1:2" x14ac:dyDescent="0.25">
      <c r="A6" s="24" t="s">
        <v>53</v>
      </c>
      <c r="B6" s="25" t="s">
        <v>222</v>
      </c>
    </row>
    <row r="7" spans="1:2" x14ac:dyDescent="0.25">
      <c r="A7" s="24" t="s">
        <v>51</v>
      </c>
      <c r="B7" s="25" t="s">
        <v>223</v>
      </c>
    </row>
    <row r="8" spans="1:2" x14ac:dyDescent="0.25">
      <c r="A8" s="24" t="s">
        <v>4</v>
      </c>
      <c r="B8" s="25" t="s">
        <v>224</v>
      </c>
    </row>
    <row r="9" spans="1:2" x14ac:dyDescent="0.25">
      <c r="A9" s="24" t="s">
        <v>2</v>
      </c>
      <c r="B9" s="25" t="s">
        <v>225</v>
      </c>
    </row>
    <row r="10" spans="1:2" ht="30" x14ac:dyDescent="0.25">
      <c r="A10" s="24" t="s">
        <v>226</v>
      </c>
      <c r="B10" s="25" t="s">
        <v>227</v>
      </c>
    </row>
    <row r="11" spans="1:2" ht="30" x14ac:dyDescent="0.25">
      <c r="A11" s="24" t="s">
        <v>228</v>
      </c>
      <c r="B11" s="25" t="s">
        <v>229</v>
      </c>
    </row>
    <row r="12" spans="1:2" x14ac:dyDescent="0.25">
      <c r="A12" s="24" t="s">
        <v>5</v>
      </c>
      <c r="B12" s="25" t="s">
        <v>230</v>
      </c>
    </row>
    <row r="13" spans="1:2" x14ac:dyDescent="0.25">
      <c r="A13" s="24" t="s">
        <v>25</v>
      </c>
      <c r="B13" s="25" t="s">
        <v>231</v>
      </c>
    </row>
    <row r="14" spans="1:2" x14ac:dyDescent="0.25">
      <c r="A14" s="24" t="s">
        <v>28</v>
      </c>
      <c r="B14" s="25" t="s">
        <v>232</v>
      </c>
    </row>
    <row r="15" spans="1:2" x14ac:dyDescent="0.25">
      <c r="A15" s="29" t="s">
        <v>262</v>
      </c>
      <c r="B15" s="30" t="s">
        <v>263</v>
      </c>
    </row>
    <row r="16" spans="1:2" x14ac:dyDescent="0.25">
      <c r="A16" s="128" t="s">
        <v>30</v>
      </c>
      <c r="B16" s="129"/>
    </row>
    <row r="17" spans="1:2" ht="30" x14ac:dyDescent="0.25">
      <c r="A17" s="24" t="s">
        <v>96</v>
      </c>
      <c r="B17" s="25" t="s">
        <v>233</v>
      </c>
    </row>
    <row r="18" spans="1:2" ht="15" customHeight="1" x14ac:dyDescent="0.25">
      <c r="A18" s="24" t="s">
        <v>97</v>
      </c>
      <c r="B18" s="25" t="s">
        <v>234</v>
      </c>
    </row>
    <row r="19" spans="1:2" ht="15" customHeight="1" x14ac:dyDescent="0.25">
      <c r="A19" s="24" t="s">
        <v>89</v>
      </c>
      <c r="B19" s="25" t="s">
        <v>235</v>
      </c>
    </row>
    <row r="20" spans="1:2" ht="30" x14ac:dyDescent="0.25">
      <c r="A20" s="24" t="s">
        <v>236</v>
      </c>
      <c r="B20" s="25" t="s">
        <v>237</v>
      </c>
    </row>
    <row r="21" spans="1:2" x14ac:dyDescent="0.25">
      <c r="A21" s="24" t="s">
        <v>32</v>
      </c>
      <c r="B21" s="25" t="s">
        <v>238</v>
      </c>
    </row>
    <row r="22" spans="1:2" x14ac:dyDescent="0.25">
      <c r="A22" s="24" t="s">
        <v>33</v>
      </c>
      <c r="B22" s="25" t="s">
        <v>239</v>
      </c>
    </row>
    <row r="23" spans="1:2" ht="30" x14ac:dyDescent="0.25">
      <c r="A23" s="24" t="s">
        <v>52</v>
      </c>
      <c r="B23" s="25" t="s">
        <v>240</v>
      </c>
    </row>
    <row r="24" spans="1:2" ht="30" x14ac:dyDescent="0.25">
      <c r="A24" s="24" t="s">
        <v>98</v>
      </c>
      <c r="B24" s="25" t="s">
        <v>241</v>
      </c>
    </row>
    <row r="25" spans="1:2" x14ac:dyDescent="0.25">
      <c r="A25" s="24" t="s">
        <v>31</v>
      </c>
      <c r="B25" s="25" t="s">
        <v>244</v>
      </c>
    </row>
    <row r="26" spans="1:2" ht="30" x14ac:dyDescent="0.25">
      <c r="A26" s="24" t="s">
        <v>242</v>
      </c>
      <c r="B26" s="25" t="s">
        <v>243</v>
      </c>
    </row>
    <row r="27" spans="1:2" ht="30" x14ac:dyDescent="0.25">
      <c r="A27" s="24" t="s">
        <v>49</v>
      </c>
      <c r="B27" s="25" t="s">
        <v>245</v>
      </c>
    </row>
    <row r="28" spans="1:2" ht="30" x14ac:dyDescent="0.25">
      <c r="A28" s="24" t="s">
        <v>36</v>
      </c>
      <c r="B28" s="25" t="s">
        <v>246</v>
      </c>
    </row>
    <row r="29" spans="1:2" ht="45" x14ac:dyDescent="0.25">
      <c r="A29" s="24" t="s">
        <v>37</v>
      </c>
      <c r="B29" s="25" t="s">
        <v>247</v>
      </c>
    </row>
    <row r="30" spans="1:2" x14ac:dyDescent="0.25">
      <c r="A30" s="24" t="s">
        <v>248</v>
      </c>
      <c r="B30" s="25" t="s">
        <v>249</v>
      </c>
    </row>
    <row r="31" spans="1:2" x14ac:dyDescent="0.25">
      <c r="A31" s="24" t="s">
        <v>250</v>
      </c>
      <c r="B31" s="25" t="s">
        <v>252</v>
      </c>
    </row>
    <row r="32" spans="1:2" x14ac:dyDescent="0.25">
      <c r="A32" s="26" t="s">
        <v>251</v>
      </c>
      <c r="B32" s="28" t="s">
        <v>253</v>
      </c>
    </row>
    <row r="33" spans="1:2" x14ac:dyDescent="0.25">
      <c r="A33" s="26" t="s">
        <v>272</v>
      </c>
      <c r="B33" s="31"/>
    </row>
    <row r="34" spans="1:2" x14ac:dyDescent="0.25">
      <c r="A34" s="24" t="s">
        <v>192</v>
      </c>
      <c r="B34" s="27" t="s">
        <v>256</v>
      </c>
    </row>
    <row r="35" spans="1:2" x14ac:dyDescent="0.25">
      <c r="A35" s="24" t="s">
        <v>193</v>
      </c>
      <c r="B35" s="27" t="s">
        <v>257</v>
      </c>
    </row>
    <row r="36" spans="1:2" ht="30" x14ac:dyDescent="0.25">
      <c r="A36" s="24" t="s">
        <v>255</v>
      </c>
      <c r="B36" s="27" t="s">
        <v>258</v>
      </c>
    </row>
    <row r="37" spans="1:2" ht="30" x14ac:dyDescent="0.25">
      <c r="A37" s="24" t="s">
        <v>259</v>
      </c>
      <c r="B37" s="27" t="s">
        <v>260</v>
      </c>
    </row>
    <row r="38" spans="1:2" ht="20.25" customHeight="1" x14ac:dyDescent="0.25">
      <c r="A38" s="127" t="s">
        <v>271</v>
      </c>
      <c r="B38" s="123"/>
    </row>
    <row r="39" spans="1:2" ht="15" customHeight="1" x14ac:dyDescent="0.25">
      <c r="A39" s="24" t="s">
        <v>265</v>
      </c>
      <c r="B39" s="27" t="s">
        <v>268</v>
      </c>
    </row>
    <row r="40" spans="1:2" ht="15" customHeight="1" x14ac:dyDescent="0.25">
      <c r="A40" s="24" t="s">
        <v>266</v>
      </c>
      <c r="B40" s="27" t="s">
        <v>269</v>
      </c>
    </row>
  </sheetData>
  <mergeCells count="4">
    <mergeCell ref="A38:B38"/>
    <mergeCell ref="A3:B3"/>
    <mergeCell ref="A2:B2"/>
    <mergeCell ref="A16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0DC7-0F67-4089-977D-30D4F63A471E}">
  <dimension ref="A1:AK79"/>
  <sheetViews>
    <sheetView topLeftCell="D1" workbookViewId="0">
      <selection activeCell="Q1" sqref="Q1"/>
    </sheetView>
  </sheetViews>
  <sheetFormatPr baseColWidth="10" defaultColWidth="10.85546875" defaultRowHeight="15" x14ac:dyDescent="0.25"/>
  <cols>
    <col min="2" max="2" width="20.85546875" customWidth="1"/>
    <col min="5" max="5" width="13.7109375" customWidth="1"/>
    <col min="11" max="11" width="12.7109375" customWidth="1"/>
    <col min="14" max="14" width="20.140625" bestFit="1" customWidth="1"/>
    <col min="15" max="15" width="18.42578125" customWidth="1"/>
    <col min="16" max="16" width="16.85546875" customWidth="1"/>
    <col min="24" max="24" width="80" bestFit="1" customWidth="1"/>
    <col min="26" max="26" width="15.5703125" bestFit="1" customWidth="1"/>
    <col min="28" max="28" width="15.5703125" bestFit="1" customWidth="1"/>
    <col min="30" max="30" width="13" bestFit="1" customWidth="1"/>
    <col min="31" max="31" width="14.5703125" bestFit="1" customWidth="1"/>
    <col min="32" max="32" width="13.140625" bestFit="1" customWidth="1"/>
    <col min="33" max="35" width="13" bestFit="1" customWidth="1"/>
    <col min="37" max="37" width="14.140625" bestFit="1" customWidth="1"/>
  </cols>
  <sheetData>
    <row r="1" spans="1:37" ht="15.75" customHeight="1" x14ac:dyDescent="0.25">
      <c r="A1" t="s">
        <v>191</v>
      </c>
      <c r="B1" t="s">
        <v>6</v>
      </c>
      <c r="C1" t="s">
        <v>26</v>
      </c>
      <c r="D1" s="2">
        <v>0.5</v>
      </c>
      <c r="E1" t="s">
        <v>34</v>
      </c>
      <c r="F1" t="s">
        <v>40</v>
      </c>
      <c r="G1">
        <v>0</v>
      </c>
      <c r="H1" t="s">
        <v>45</v>
      </c>
      <c r="J1" s="2" t="s">
        <v>88</v>
      </c>
      <c r="K1" t="s">
        <v>54</v>
      </c>
      <c r="N1" t="s">
        <v>38</v>
      </c>
      <c r="O1" t="s">
        <v>95</v>
      </c>
      <c r="P1" t="s">
        <v>103</v>
      </c>
      <c r="Q1" s="2" t="s">
        <v>105</v>
      </c>
      <c r="S1" s="133" t="s">
        <v>190</v>
      </c>
      <c r="T1" s="133"/>
      <c r="U1" s="133"/>
      <c r="V1" s="133"/>
      <c r="W1" s="133"/>
      <c r="X1" t="s">
        <v>110</v>
      </c>
      <c r="AD1" s="135" t="s">
        <v>194</v>
      </c>
      <c r="AE1" s="136"/>
      <c r="AF1" s="135" t="s">
        <v>195</v>
      </c>
      <c r="AG1" s="136"/>
      <c r="AH1" s="135" t="s">
        <v>196</v>
      </c>
      <c r="AI1" s="136"/>
      <c r="AK1" t="s">
        <v>216</v>
      </c>
    </row>
    <row r="2" spans="1:37" ht="15" customHeight="1" x14ac:dyDescent="0.25">
      <c r="A2" t="s">
        <v>3</v>
      </c>
      <c r="B2" t="s">
        <v>7</v>
      </c>
      <c r="C2" t="s">
        <v>27</v>
      </c>
      <c r="D2" s="2">
        <f>1+D1</f>
        <v>1.5</v>
      </c>
      <c r="E2" t="s">
        <v>35</v>
      </c>
      <c r="F2" t="s">
        <v>41</v>
      </c>
      <c r="G2">
        <v>1</v>
      </c>
      <c r="H2" t="s">
        <v>46</v>
      </c>
      <c r="J2" s="2" t="s">
        <v>87</v>
      </c>
      <c r="K2" t="s">
        <v>55</v>
      </c>
      <c r="N2" t="s">
        <v>39</v>
      </c>
      <c r="O2" t="s">
        <v>92</v>
      </c>
      <c r="P2" t="s">
        <v>104</v>
      </c>
      <c r="Q2" s="2" t="s">
        <v>106</v>
      </c>
      <c r="S2" s="134"/>
      <c r="T2" s="134"/>
      <c r="U2" s="134"/>
      <c r="V2" s="134"/>
      <c r="W2" s="134"/>
      <c r="X2" t="s">
        <v>111</v>
      </c>
      <c r="Y2" t="s">
        <v>197</v>
      </c>
      <c r="AD2" s="22" t="s">
        <v>198</v>
      </c>
      <c r="AE2" s="22"/>
      <c r="AF2" s="22" t="s">
        <v>199</v>
      </c>
      <c r="AG2" s="22" t="s">
        <v>200</v>
      </c>
      <c r="AH2" s="22" t="s">
        <v>201</v>
      </c>
      <c r="AI2" s="22" t="s">
        <v>202</v>
      </c>
      <c r="AK2" t="s">
        <v>217</v>
      </c>
    </row>
    <row r="3" spans="1:37" ht="15" customHeight="1" x14ac:dyDescent="0.25">
      <c r="A3" t="s">
        <v>261</v>
      </c>
      <c r="B3" t="s">
        <v>17</v>
      </c>
      <c r="D3" s="2">
        <f t="shared" ref="D3:D43" si="0">1+D2</f>
        <v>2.5</v>
      </c>
      <c r="F3" t="s">
        <v>42</v>
      </c>
      <c r="G3">
        <v>2</v>
      </c>
      <c r="H3" t="s">
        <v>47</v>
      </c>
      <c r="K3" t="s">
        <v>56</v>
      </c>
      <c r="N3" t="s">
        <v>90</v>
      </c>
      <c r="O3" t="s">
        <v>93</v>
      </c>
      <c r="Q3" s="2" t="s">
        <v>107</v>
      </c>
      <c r="S3" s="134"/>
      <c r="T3" s="134"/>
      <c r="U3" s="134"/>
      <c r="V3" s="134"/>
      <c r="W3" s="134"/>
      <c r="X3" t="s">
        <v>112</v>
      </c>
      <c r="AD3" s="22"/>
      <c r="AE3" s="22"/>
      <c r="AF3" s="22"/>
      <c r="AG3" s="22"/>
      <c r="AH3" s="22"/>
      <c r="AI3" s="22"/>
    </row>
    <row r="4" spans="1:37" x14ac:dyDescent="0.25">
      <c r="B4" t="s">
        <v>8</v>
      </c>
      <c r="D4" s="2">
        <f t="shared" si="0"/>
        <v>3.5</v>
      </c>
      <c r="F4" t="s">
        <v>189</v>
      </c>
      <c r="G4">
        <v>3</v>
      </c>
      <c r="K4" t="s">
        <v>57</v>
      </c>
      <c r="N4" t="s">
        <v>91</v>
      </c>
      <c r="O4" t="s">
        <v>94</v>
      </c>
      <c r="Q4" s="2" t="s">
        <v>108</v>
      </c>
      <c r="S4" s="134"/>
      <c r="T4" s="134"/>
      <c r="U4" s="134"/>
      <c r="V4" s="134"/>
      <c r="W4" s="134"/>
      <c r="X4" t="s">
        <v>113</v>
      </c>
      <c r="AD4" s="22" t="s">
        <v>203</v>
      </c>
      <c r="AE4" s="22" t="s">
        <v>204</v>
      </c>
      <c r="AF4" s="22" t="s">
        <v>203</v>
      </c>
      <c r="AG4" s="22" t="s">
        <v>204</v>
      </c>
      <c r="AH4" s="22" t="s">
        <v>203</v>
      </c>
      <c r="AI4" s="22" t="s">
        <v>204</v>
      </c>
    </row>
    <row r="5" spans="1:37" x14ac:dyDescent="0.25">
      <c r="B5" t="s">
        <v>9</v>
      </c>
      <c r="D5" s="2">
        <f t="shared" si="0"/>
        <v>4.5</v>
      </c>
      <c r="F5" t="s">
        <v>43</v>
      </c>
      <c r="G5">
        <v>4</v>
      </c>
      <c r="K5" t="s">
        <v>58</v>
      </c>
      <c r="Q5" s="2" t="s">
        <v>109</v>
      </c>
      <c r="X5" t="s">
        <v>114</v>
      </c>
      <c r="Y5" t="s">
        <v>205</v>
      </c>
      <c r="Z5" s="21">
        <v>0</v>
      </c>
      <c r="AA5" s="21" t="s">
        <v>206</v>
      </c>
      <c r="AB5" s="21">
        <v>1228413</v>
      </c>
      <c r="AC5" s="21" t="s">
        <v>207</v>
      </c>
      <c r="AD5" s="21">
        <v>111413.93799999999</v>
      </c>
      <c r="AE5" s="21">
        <v>55706.968999999997</v>
      </c>
      <c r="AF5" s="21">
        <v>94701.847299999994</v>
      </c>
      <c r="AG5" s="21">
        <v>47350.923649999997</v>
      </c>
      <c r="AH5" s="21">
        <v>55706.968999999997</v>
      </c>
      <c r="AI5" s="21">
        <v>27853.484499999999</v>
      </c>
    </row>
    <row r="6" spans="1:37" x14ac:dyDescent="0.25">
      <c r="B6" t="s">
        <v>10</v>
      </c>
      <c r="D6" s="2">
        <f t="shared" si="0"/>
        <v>5.5</v>
      </c>
      <c r="F6" t="s">
        <v>44</v>
      </c>
      <c r="G6">
        <v>5</v>
      </c>
      <c r="K6" t="s">
        <v>59</v>
      </c>
      <c r="X6" t="s">
        <v>115</v>
      </c>
      <c r="Y6" t="s">
        <v>205</v>
      </c>
      <c r="Z6" s="21">
        <v>1228414</v>
      </c>
      <c r="AA6" s="21" t="s">
        <v>206</v>
      </c>
      <c r="AB6" s="21">
        <v>1939333</v>
      </c>
      <c r="AC6" s="21" t="s">
        <v>207</v>
      </c>
      <c r="AD6" s="21">
        <v>152268</v>
      </c>
      <c r="AE6" s="21">
        <v>76134</v>
      </c>
      <c r="AF6" s="21">
        <v>129427.8</v>
      </c>
      <c r="AG6" s="21">
        <v>64713.9</v>
      </c>
      <c r="AH6" s="21">
        <v>76134</v>
      </c>
      <c r="AI6" s="21">
        <v>38067</v>
      </c>
    </row>
    <row r="7" spans="1:37" x14ac:dyDescent="0.25">
      <c r="B7" t="s">
        <v>11</v>
      </c>
      <c r="D7" s="2">
        <f t="shared" si="0"/>
        <v>6.5</v>
      </c>
      <c r="G7">
        <v>6</v>
      </c>
      <c r="K7" t="s">
        <v>60</v>
      </c>
      <c r="X7" t="s">
        <v>116</v>
      </c>
      <c r="Y7" t="s">
        <v>205</v>
      </c>
      <c r="Z7" s="21">
        <v>1939334</v>
      </c>
      <c r="AA7" s="21" t="s">
        <v>206</v>
      </c>
      <c r="AB7" s="21">
        <v>2577679</v>
      </c>
      <c r="AC7" s="21" t="s">
        <v>207</v>
      </c>
      <c r="AD7" s="21">
        <v>184753</v>
      </c>
      <c r="AE7" s="21">
        <v>92376.5</v>
      </c>
      <c r="AF7" s="21">
        <v>157040.04999999999</v>
      </c>
      <c r="AG7" s="21">
        <v>78520.024999999994</v>
      </c>
      <c r="AH7" s="21">
        <v>92376.5</v>
      </c>
      <c r="AI7" s="21">
        <v>46188.25</v>
      </c>
    </row>
    <row r="8" spans="1:37" x14ac:dyDescent="0.25">
      <c r="B8" t="s">
        <v>12</v>
      </c>
      <c r="D8" s="2">
        <f t="shared" si="0"/>
        <v>7.5</v>
      </c>
      <c r="G8">
        <v>7</v>
      </c>
      <c r="K8" t="s">
        <v>61</v>
      </c>
      <c r="X8" t="s">
        <v>117</v>
      </c>
      <c r="Y8" t="s">
        <v>205</v>
      </c>
      <c r="Z8" s="21">
        <v>2577680</v>
      </c>
      <c r="AA8" s="21" t="s">
        <v>206</v>
      </c>
      <c r="AB8" s="21">
        <v>3269437</v>
      </c>
      <c r="AC8" s="21" t="s">
        <v>207</v>
      </c>
      <c r="AD8" s="21">
        <v>214980</v>
      </c>
      <c r="AE8" s="21">
        <v>107490</v>
      </c>
      <c r="AF8" s="21">
        <v>182733</v>
      </c>
      <c r="AG8" s="21">
        <v>91366.5</v>
      </c>
      <c r="AH8" s="21">
        <v>107490</v>
      </c>
      <c r="AI8" s="21">
        <v>53745</v>
      </c>
    </row>
    <row r="9" spans="1:37" x14ac:dyDescent="0.25">
      <c r="B9" t="s">
        <v>13</v>
      </c>
      <c r="D9" s="2">
        <f t="shared" si="0"/>
        <v>8.5</v>
      </c>
      <c r="G9">
        <v>8</v>
      </c>
      <c r="K9" t="s">
        <v>62</v>
      </c>
      <c r="X9" t="s">
        <v>118</v>
      </c>
      <c r="Y9" t="s">
        <v>205</v>
      </c>
      <c r="Z9" s="21">
        <v>3269438</v>
      </c>
      <c r="AA9" s="21" t="s">
        <v>206</v>
      </c>
      <c r="AB9" s="21">
        <v>3948523</v>
      </c>
      <c r="AC9" s="21" t="s">
        <v>207</v>
      </c>
      <c r="AD9" s="21">
        <v>246864</v>
      </c>
      <c r="AE9" s="21">
        <v>123432</v>
      </c>
      <c r="AF9" s="21">
        <v>209834.4</v>
      </c>
      <c r="AG9" s="21">
        <v>104917.2</v>
      </c>
      <c r="AH9" s="21">
        <v>123432</v>
      </c>
      <c r="AI9" s="21">
        <v>61716</v>
      </c>
    </row>
    <row r="10" spans="1:37" x14ac:dyDescent="0.25">
      <c r="B10" t="s">
        <v>14</v>
      </c>
      <c r="D10" s="2">
        <f t="shared" si="0"/>
        <v>9.5</v>
      </c>
      <c r="G10">
        <v>9</v>
      </c>
      <c r="K10" t="s">
        <v>63</v>
      </c>
      <c r="X10" t="s">
        <v>119</v>
      </c>
      <c r="Y10" t="s">
        <v>205</v>
      </c>
      <c r="Z10" s="21">
        <v>3948524</v>
      </c>
      <c r="AA10" s="21" t="s">
        <v>206</v>
      </c>
      <c r="AB10" s="21">
        <v>5954970</v>
      </c>
      <c r="AC10" s="21" t="s">
        <v>207</v>
      </c>
      <c r="AD10" s="21">
        <v>278634</v>
      </c>
      <c r="AE10" s="21">
        <v>139317</v>
      </c>
      <c r="AF10" s="21">
        <v>236838.9</v>
      </c>
      <c r="AG10" s="21">
        <v>118419.45</v>
      </c>
      <c r="AH10" s="21">
        <v>139317</v>
      </c>
      <c r="AI10" s="21">
        <v>69658.5</v>
      </c>
    </row>
    <row r="11" spans="1:37" x14ac:dyDescent="0.25">
      <c r="B11" t="s">
        <v>15</v>
      </c>
      <c r="D11" s="2">
        <f t="shared" si="0"/>
        <v>10.5</v>
      </c>
      <c r="G11">
        <v>10</v>
      </c>
      <c r="K11" t="s">
        <v>64</v>
      </c>
      <c r="X11" t="s">
        <v>120</v>
      </c>
      <c r="Y11" t="s">
        <v>205</v>
      </c>
      <c r="Z11" s="21">
        <v>5954971</v>
      </c>
      <c r="AA11" s="21" t="s">
        <v>206</v>
      </c>
      <c r="AB11" s="21">
        <v>8322997</v>
      </c>
      <c r="AC11" s="21" t="s">
        <v>207</v>
      </c>
      <c r="AD11" s="21">
        <v>338443</v>
      </c>
      <c r="AE11" s="21">
        <v>169221.5</v>
      </c>
      <c r="AF11" s="21">
        <v>287676.55</v>
      </c>
      <c r="AG11" s="21">
        <v>143838.27499999999</v>
      </c>
      <c r="AH11" s="21">
        <v>169221.5</v>
      </c>
      <c r="AI11" s="21">
        <v>84610.75</v>
      </c>
    </row>
    <row r="12" spans="1:37" x14ac:dyDescent="0.25">
      <c r="B12" t="s">
        <v>16</v>
      </c>
      <c r="D12" s="2">
        <f t="shared" si="0"/>
        <v>11.5</v>
      </c>
      <c r="G12">
        <v>11</v>
      </c>
      <c r="K12" t="s">
        <v>65</v>
      </c>
      <c r="X12" t="s">
        <v>121</v>
      </c>
      <c r="Y12" t="s">
        <v>205</v>
      </c>
      <c r="Z12" s="21">
        <v>8322998</v>
      </c>
      <c r="AA12" s="21" t="s">
        <v>206</v>
      </c>
      <c r="AB12" s="21">
        <v>9882403</v>
      </c>
      <c r="AC12" s="21" t="s">
        <v>207</v>
      </c>
      <c r="AD12" s="21">
        <v>456561</v>
      </c>
      <c r="AE12" s="21">
        <v>228280.5</v>
      </c>
      <c r="AF12" s="21">
        <v>388076.85</v>
      </c>
      <c r="AG12" s="21">
        <v>194038.42499999999</v>
      </c>
      <c r="AH12" s="21">
        <v>228280.5</v>
      </c>
      <c r="AI12" s="21">
        <v>114140.25</v>
      </c>
    </row>
    <row r="13" spans="1:37" x14ac:dyDescent="0.25">
      <c r="B13" t="s">
        <v>18</v>
      </c>
      <c r="D13" s="2">
        <f t="shared" si="0"/>
        <v>12.5</v>
      </c>
      <c r="G13">
        <v>12</v>
      </c>
      <c r="K13" t="s">
        <v>66</v>
      </c>
      <c r="X13" t="s">
        <v>122</v>
      </c>
      <c r="Y13" t="s">
        <v>205</v>
      </c>
      <c r="Z13" s="21">
        <v>9882404</v>
      </c>
      <c r="AA13" s="21" t="s">
        <v>206</v>
      </c>
      <c r="AB13" s="21">
        <v>12165606</v>
      </c>
      <c r="AC13" s="21" t="s">
        <v>207</v>
      </c>
      <c r="AD13" s="21">
        <v>593522</v>
      </c>
      <c r="AE13" s="21">
        <v>296761</v>
      </c>
      <c r="AF13" s="21">
        <v>504493.7</v>
      </c>
      <c r="AG13" s="21">
        <v>252246.85</v>
      </c>
      <c r="AH13" s="21">
        <v>296761</v>
      </c>
      <c r="AI13" s="21">
        <v>148380.5</v>
      </c>
    </row>
    <row r="14" spans="1:37" x14ac:dyDescent="0.25">
      <c r="B14" t="s">
        <v>19</v>
      </c>
      <c r="D14" s="2">
        <f t="shared" si="0"/>
        <v>13.5</v>
      </c>
      <c r="G14">
        <v>13</v>
      </c>
      <c r="K14" t="s">
        <v>67</v>
      </c>
      <c r="X14" t="s">
        <v>123</v>
      </c>
      <c r="Y14" t="s">
        <v>205</v>
      </c>
      <c r="Z14" s="21">
        <v>12165607</v>
      </c>
      <c r="AA14" s="21" t="s">
        <v>206</v>
      </c>
      <c r="AB14" s="21">
        <v>14710550</v>
      </c>
      <c r="AC14" s="21" t="s">
        <v>207</v>
      </c>
      <c r="AD14" s="21">
        <v>717923</v>
      </c>
      <c r="AE14" s="21">
        <v>358961.5</v>
      </c>
      <c r="AF14" s="21">
        <v>610234.54999999993</v>
      </c>
      <c r="AG14" s="21">
        <v>305117.27499999997</v>
      </c>
      <c r="AH14" s="21">
        <v>358961.5</v>
      </c>
      <c r="AI14" s="21">
        <v>179480.75</v>
      </c>
    </row>
    <row r="15" spans="1:37" x14ac:dyDescent="0.25">
      <c r="B15" t="s">
        <v>20</v>
      </c>
      <c r="D15" s="2">
        <f t="shared" si="0"/>
        <v>14.5</v>
      </c>
      <c r="G15">
        <v>14</v>
      </c>
      <c r="K15" t="s">
        <v>68</v>
      </c>
      <c r="X15" t="s">
        <v>124</v>
      </c>
      <c r="Y15" t="s">
        <v>205</v>
      </c>
      <c r="Z15" s="21">
        <v>14710551</v>
      </c>
      <c r="AA15" s="21" t="s">
        <v>208</v>
      </c>
      <c r="AB15" s="21"/>
      <c r="AC15" s="21" t="s">
        <v>207</v>
      </c>
      <c r="AD15" s="21">
        <v>845463</v>
      </c>
      <c r="AE15" s="21">
        <v>422731.5</v>
      </c>
      <c r="AF15" s="21">
        <v>718643.54999999993</v>
      </c>
      <c r="AG15" s="21">
        <v>359321.77499999997</v>
      </c>
      <c r="AH15" s="21">
        <v>422731.5</v>
      </c>
      <c r="AI15" s="21">
        <v>211365.75</v>
      </c>
    </row>
    <row r="16" spans="1:37" x14ac:dyDescent="0.25">
      <c r="B16" t="s">
        <v>21</v>
      </c>
      <c r="D16" s="2">
        <f t="shared" si="0"/>
        <v>15.5</v>
      </c>
      <c r="G16">
        <v>15</v>
      </c>
      <c r="K16" t="s">
        <v>69</v>
      </c>
      <c r="X16" t="s">
        <v>125</v>
      </c>
      <c r="Z16" s="21"/>
      <c r="AA16" s="21"/>
    </row>
    <row r="17" spans="2:34" x14ac:dyDescent="0.25">
      <c r="B17" t="s">
        <v>22</v>
      </c>
      <c r="D17" s="2">
        <f t="shared" si="0"/>
        <v>16.5</v>
      </c>
      <c r="G17">
        <v>16</v>
      </c>
      <c r="K17" t="s">
        <v>70</v>
      </c>
      <c r="X17" t="s">
        <v>126</v>
      </c>
      <c r="AB17" s="132" t="s">
        <v>213</v>
      </c>
      <c r="AC17" s="132"/>
      <c r="AG17" s="132" t="s">
        <v>214</v>
      </c>
      <c r="AH17" s="132"/>
    </row>
    <row r="18" spans="2:34" x14ac:dyDescent="0.25">
      <c r="B18" t="s">
        <v>23</v>
      </c>
      <c r="D18" s="2">
        <f t="shared" si="0"/>
        <v>17.5</v>
      </c>
      <c r="G18">
        <v>17</v>
      </c>
      <c r="K18" t="s">
        <v>71</v>
      </c>
      <c r="X18" t="s">
        <v>127</v>
      </c>
      <c r="AB18" t="s">
        <v>209</v>
      </c>
      <c r="AC18" s="21" t="s">
        <v>105</v>
      </c>
      <c r="AG18" t="s">
        <v>209</v>
      </c>
      <c r="AH18" s="21" t="s">
        <v>105</v>
      </c>
    </row>
    <row r="19" spans="2:34" x14ac:dyDescent="0.25">
      <c r="B19" t="s">
        <v>24</v>
      </c>
      <c r="D19" s="2">
        <f t="shared" si="0"/>
        <v>18.5</v>
      </c>
      <c r="G19">
        <v>18</v>
      </c>
      <c r="K19" t="s">
        <v>72</v>
      </c>
      <c r="X19" t="s">
        <v>128</v>
      </c>
      <c r="AB19" s="21">
        <v>0</v>
      </c>
      <c r="AC19" s="21">
        <v>111413.93799999999</v>
      </c>
      <c r="AE19" t="s">
        <v>212</v>
      </c>
      <c r="AG19" s="21">
        <v>0</v>
      </c>
      <c r="AH19" s="21">
        <v>55706.968999999997</v>
      </c>
    </row>
    <row r="20" spans="2:34" x14ac:dyDescent="0.25">
      <c r="D20" s="2">
        <f t="shared" si="0"/>
        <v>19.5</v>
      </c>
      <c r="G20">
        <v>19</v>
      </c>
      <c r="K20" t="s">
        <v>73</v>
      </c>
      <c r="X20" t="s">
        <v>129</v>
      </c>
      <c r="AB20" s="21">
        <v>1228414</v>
      </c>
      <c r="AC20" s="21">
        <v>152268</v>
      </c>
      <c r="AE20" s="2" t="s">
        <v>105</v>
      </c>
      <c r="AG20" s="21">
        <v>1228414</v>
      </c>
      <c r="AH20" s="21">
        <v>76134</v>
      </c>
    </row>
    <row r="21" spans="2:34" x14ac:dyDescent="0.25">
      <c r="D21" s="2">
        <f t="shared" si="0"/>
        <v>20.5</v>
      </c>
      <c r="G21">
        <v>20</v>
      </c>
      <c r="K21" t="s">
        <v>74</v>
      </c>
      <c r="X21" t="s">
        <v>130</v>
      </c>
      <c r="AB21" s="21">
        <v>1939334</v>
      </c>
      <c r="AC21" s="21">
        <v>184753</v>
      </c>
      <c r="AE21" t="s">
        <v>210</v>
      </c>
      <c r="AG21" s="21">
        <v>1939334</v>
      </c>
      <c r="AH21" s="21">
        <v>92376.5</v>
      </c>
    </row>
    <row r="22" spans="2:34" x14ac:dyDescent="0.25">
      <c r="D22" s="2">
        <f t="shared" si="0"/>
        <v>21.5</v>
      </c>
      <c r="G22">
        <v>21</v>
      </c>
      <c r="K22" t="s">
        <v>75</v>
      </c>
      <c r="X22" t="s">
        <v>131</v>
      </c>
      <c r="AB22" s="21">
        <v>2577680</v>
      </c>
      <c r="AC22" s="21">
        <v>214980</v>
      </c>
      <c r="AE22" s="21">
        <v>9000000</v>
      </c>
      <c r="AG22" s="21">
        <v>2577680</v>
      </c>
      <c r="AH22" s="21">
        <v>107490</v>
      </c>
    </row>
    <row r="23" spans="2:34" x14ac:dyDescent="0.25">
      <c r="D23" s="2">
        <f t="shared" si="0"/>
        <v>22.5</v>
      </c>
      <c r="G23">
        <v>22</v>
      </c>
      <c r="K23" t="s">
        <v>76</v>
      </c>
      <c r="X23" t="s">
        <v>132</v>
      </c>
      <c r="AB23" s="21">
        <v>3269438</v>
      </c>
      <c r="AC23" s="21">
        <v>246864</v>
      </c>
      <c r="AF23" t="s">
        <v>211</v>
      </c>
      <c r="AG23" s="21">
        <v>3269438</v>
      </c>
      <c r="AH23" s="21">
        <v>123432</v>
      </c>
    </row>
    <row r="24" spans="2:34" x14ac:dyDescent="0.25">
      <c r="D24" s="2">
        <f t="shared" si="0"/>
        <v>23.5</v>
      </c>
      <c r="G24">
        <v>23</v>
      </c>
      <c r="K24" t="s">
        <v>77</v>
      </c>
      <c r="X24" t="s">
        <v>133</v>
      </c>
      <c r="AB24" s="21">
        <v>3948524</v>
      </c>
      <c r="AC24" s="21">
        <v>278634</v>
      </c>
      <c r="AF24" s="21">
        <f>IF(AE20="A",VLOOKUP(AE22,$AB$19:$AC$29,2,1),IF(AE20="B",VLOOKUP(AE22,$AB$32:$AC$42,2,1),IF(AE20="C",VLOOKUP(AE22,$AB$45:$AC$55,2.1),IF(AE20="D",25000,0))))</f>
        <v>456561</v>
      </c>
      <c r="AG24" s="21">
        <v>3948524</v>
      </c>
      <c r="AH24" s="21">
        <v>139317</v>
      </c>
    </row>
    <row r="25" spans="2:34" x14ac:dyDescent="0.25">
      <c r="D25" s="2">
        <f t="shared" si="0"/>
        <v>24.5</v>
      </c>
      <c r="G25">
        <v>24</v>
      </c>
      <c r="K25" t="s">
        <v>78</v>
      </c>
      <c r="X25" t="s">
        <v>134</v>
      </c>
      <c r="AB25" s="21">
        <v>5954971</v>
      </c>
      <c r="AC25" s="21">
        <v>338443</v>
      </c>
      <c r="AG25" s="21">
        <v>5954971</v>
      </c>
      <c r="AH25" s="21">
        <v>169221.5</v>
      </c>
    </row>
    <row r="26" spans="2:34" x14ac:dyDescent="0.25">
      <c r="D26" s="2">
        <f t="shared" si="0"/>
        <v>25.5</v>
      </c>
      <c r="G26">
        <v>25</v>
      </c>
      <c r="K26" t="s">
        <v>79</v>
      </c>
      <c r="X26" t="s">
        <v>135</v>
      </c>
      <c r="AB26" s="21">
        <v>8322998</v>
      </c>
      <c r="AC26" s="21">
        <v>456561</v>
      </c>
      <c r="AG26" s="21">
        <v>8322998</v>
      </c>
      <c r="AH26" s="21">
        <v>228280.5</v>
      </c>
    </row>
    <row r="27" spans="2:34" x14ac:dyDescent="0.25">
      <c r="D27" s="2">
        <f t="shared" si="0"/>
        <v>26.5</v>
      </c>
      <c r="G27">
        <v>26</v>
      </c>
      <c r="K27" t="s">
        <v>80</v>
      </c>
      <c r="X27" t="s">
        <v>136</v>
      </c>
      <c r="AB27" s="21">
        <v>9882404</v>
      </c>
      <c r="AC27" s="21">
        <v>593522</v>
      </c>
      <c r="AG27" s="21">
        <v>9882404</v>
      </c>
      <c r="AH27" s="21">
        <v>296761</v>
      </c>
    </row>
    <row r="28" spans="2:34" x14ac:dyDescent="0.25">
      <c r="D28" s="2">
        <f t="shared" si="0"/>
        <v>27.5</v>
      </c>
      <c r="G28">
        <v>27</v>
      </c>
      <c r="K28" t="s">
        <v>81</v>
      </c>
      <c r="X28" t="s">
        <v>137</v>
      </c>
      <c r="AB28" s="21">
        <v>12165607</v>
      </c>
      <c r="AC28" s="21">
        <v>717923</v>
      </c>
      <c r="AG28" s="21">
        <v>12165607</v>
      </c>
      <c r="AH28" s="21">
        <v>358961.5</v>
      </c>
    </row>
    <row r="29" spans="2:34" x14ac:dyDescent="0.25">
      <c r="D29" s="2">
        <f t="shared" si="0"/>
        <v>28.5</v>
      </c>
      <c r="G29">
        <v>28</v>
      </c>
      <c r="K29" t="s">
        <v>82</v>
      </c>
      <c r="X29" t="s">
        <v>138</v>
      </c>
      <c r="AB29" s="21">
        <v>14710551</v>
      </c>
      <c r="AC29" s="21">
        <v>845463</v>
      </c>
      <c r="AG29" s="21">
        <v>14710551</v>
      </c>
      <c r="AH29" s="21">
        <v>422731.5</v>
      </c>
    </row>
    <row r="30" spans="2:34" x14ac:dyDescent="0.25">
      <c r="D30" s="2">
        <f t="shared" si="0"/>
        <v>29.5</v>
      </c>
      <c r="G30">
        <v>29</v>
      </c>
      <c r="K30" t="s">
        <v>83</v>
      </c>
      <c r="X30" t="s">
        <v>139</v>
      </c>
    </row>
    <row r="31" spans="2:34" x14ac:dyDescent="0.25">
      <c r="D31" s="2">
        <f t="shared" si="0"/>
        <v>30.5</v>
      </c>
      <c r="G31">
        <v>30</v>
      </c>
      <c r="K31" t="s">
        <v>84</v>
      </c>
      <c r="X31" t="s">
        <v>140</v>
      </c>
      <c r="AB31" t="s">
        <v>209</v>
      </c>
      <c r="AC31" s="21" t="s">
        <v>106</v>
      </c>
      <c r="AG31" t="s">
        <v>209</v>
      </c>
      <c r="AH31" s="21" t="s">
        <v>106</v>
      </c>
    </row>
    <row r="32" spans="2:34" x14ac:dyDescent="0.25">
      <c r="D32" s="2">
        <f t="shared" si="0"/>
        <v>31.5</v>
      </c>
      <c r="G32">
        <v>31</v>
      </c>
      <c r="K32" t="s">
        <v>85</v>
      </c>
      <c r="X32" t="s">
        <v>141</v>
      </c>
      <c r="AB32" s="21">
        <v>0</v>
      </c>
      <c r="AC32" s="21">
        <v>94701.847299999994</v>
      </c>
      <c r="AG32" s="21">
        <v>0</v>
      </c>
      <c r="AH32" s="21">
        <v>47350.923649999997</v>
      </c>
    </row>
    <row r="33" spans="4:34" x14ac:dyDescent="0.25">
      <c r="D33" s="2">
        <f t="shared" si="0"/>
        <v>32.5</v>
      </c>
      <c r="G33">
        <v>32</v>
      </c>
      <c r="K33" t="s">
        <v>86</v>
      </c>
      <c r="X33" t="s">
        <v>142</v>
      </c>
      <c r="AB33" s="21">
        <v>1228414</v>
      </c>
      <c r="AC33" s="21">
        <v>129427.8</v>
      </c>
      <c r="AG33" s="21">
        <v>1228414</v>
      </c>
      <c r="AH33" s="21">
        <v>64713.9</v>
      </c>
    </row>
    <row r="34" spans="4:34" x14ac:dyDescent="0.25">
      <c r="D34" s="2">
        <f t="shared" si="0"/>
        <v>33.5</v>
      </c>
      <c r="G34">
        <v>33</v>
      </c>
      <c r="X34" t="s">
        <v>143</v>
      </c>
      <c r="AB34" s="21">
        <v>1939334</v>
      </c>
      <c r="AC34" s="21">
        <v>157040.04999999999</v>
      </c>
      <c r="AG34" s="21">
        <v>1939334</v>
      </c>
      <c r="AH34" s="21">
        <v>78520.024999999994</v>
      </c>
    </row>
    <row r="35" spans="4:34" x14ac:dyDescent="0.25">
      <c r="D35" s="2">
        <f t="shared" si="0"/>
        <v>34.5</v>
      </c>
      <c r="G35">
        <v>34</v>
      </c>
      <c r="X35" t="s">
        <v>144</v>
      </c>
      <c r="AB35" s="21">
        <v>2577680</v>
      </c>
      <c r="AC35" s="21">
        <v>182733</v>
      </c>
      <c r="AG35" s="21">
        <v>2577680</v>
      </c>
      <c r="AH35" s="21">
        <v>91366.5</v>
      </c>
    </row>
    <row r="36" spans="4:34" x14ac:dyDescent="0.25">
      <c r="D36" s="2">
        <f t="shared" si="0"/>
        <v>35.5</v>
      </c>
      <c r="G36">
        <v>35</v>
      </c>
      <c r="X36" t="s">
        <v>145</v>
      </c>
      <c r="AB36" s="21">
        <v>3269438</v>
      </c>
      <c r="AC36" s="21">
        <v>209834.4</v>
      </c>
      <c r="AG36" s="21">
        <v>3269438</v>
      </c>
      <c r="AH36" s="21">
        <v>104917.2</v>
      </c>
    </row>
    <row r="37" spans="4:34" x14ac:dyDescent="0.25">
      <c r="D37" s="2">
        <f t="shared" si="0"/>
        <v>36.5</v>
      </c>
      <c r="G37">
        <v>36</v>
      </c>
      <c r="X37" t="s">
        <v>146</v>
      </c>
      <c r="AB37" s="21">
        <v>3948524</v>
      </c>
      <c r="AC37" s="21">
        <v>236838.9</v>
      </c>
      <c r="AG37" s="21">
        <v>3948524</v>
      </c>
      <c r="AH37" s="21">
        <v>118419.45</v>
      </c>
    </row>
    <row r="38" spans="4:34" x14ac:dyDescent="0.25">
      <c r="D38" s="2">
        <f t="shared" si="0"/>
        <v>37.5</v>
      </c>
      <c r="G38">
        <v>37</v>
      </c>
      <c r="X38" t="s">
        <v>147</v>
      </c>
      <c r="AB38" s="21">
        <v>5954971</v>
      </c>
      <c r="AC38" s="21">
        <v>287676.55</v>
      </c>
      <c r="AG38" s="21">
        <v>5954971</v>
      </c>
      <c r="AH38" s="21">
        <v>143838.27499999999</v>
      </c>
    </row>
    <row r="39" spans="4:34" x14ac:dyDescent="0.25">
      <c r="D39" s="2">
        <f t="shared" si="0"/>
        <v>38.5</v>
      </c>
      <c r="G39">
        <v>38</v>
      </c>
      <c r="X39" t="s">
        <v>148</v>
      </c>
      <c r="AB39" s="21">
        <v>8322998</v>
      </c>
      <c r="AC39" s="21">
        <v>388076.85</v>
      </c>
      <c r="AG39" s="21">
        <v>8322998</v>
      </c>
      <c r="AH39" s="21">
        <v>194038.42499999999</v>
      </c>
    </row>
    <row r="40" spans="4:34" x14ac:dyDescent="0.25">
      <c r="D40" s="2">
        <f t="shared" si="0"/>
        <v>39.5</v>
      </c>
      <c r="G40">
        <v>39</v>
      </c>
      <c r="X40" t="s">
        <v>149</v>
      </c>
      <c r="AB40" s="21">
        <v>9882404</v>
      </c>
      <c r="AC40" s="21">
        <v>504493.7</v>
      </c>
      <c r="AG40" s="21">
        <v>9882404</v>
      </c>
      <c r="AH40" s="21">
        <v>252246.85</v>
      </c>
    </row>
    <row r="41" spans="4:34" x14ac:dyDescent="0.25">
      <c r="D41" s="2">
        <f t="shared" si="0"/>
        <v>40.5</v>
      </c>
      <c r="G41">
        <v>40</v>
      </c>
      <c r="X41" t="s">
        <v>150</v>
      </c>
      <c r="AB41" s="21">
        <v>12165607</v>
      </c>
      <c r="AC41" s="21">
        <v>610234.54999999993</v>
      </c>
      <c r="AG41" s="21">
        <v>12165607</v>
      </c>
      <c r="AH41" s="21">
        <v>305117.27499999997</v>
      </c>
    </row>
    <row r="42" spans="4:34" x14ac:dyDescent="0.25">
      <c r="D42" s="2">
        <f t="shared" si="0"/>
        <v>41.5</v>
      </c>
      <c r="X42" t="s">
        <v>151</v>
      </c>
      <c r="AB42" s="21">
        <v>14710551</v>
      </c>
      <c r="AC42" s="21">
        <v>718643.54999999993</v>
      </c>
      <c r="AG42" s="21">
        <v>14710551</v>
      </c>
      <c r="AH42" s="21">
        <v>359321.77499999997</v>
      </c>
    </row>
    <row r="43" spans="4:34" x14ac:dyDescent="0.25">
      <c r="D43" s="2">
        <f t="shared" si="0"/>
        <v>42.5</v>
      </c>
      <c r="X43" t="s">
        <v>152</v>
      </c>
    </row>
    <row r="44" spans="4:34" x14ac:dyDescent="0.25">
      <c r="X44" t="s">
        <v>153</v>
      </c>
      <c r="AB44" t="s">
        <v>209</v>
      </c>
      <c r="AC44" t="s">
        <v>107</v>
      </c>
      <c r="AG44" t="s">
        <v>209</v>
      </c>
      <c r="AH44" s="21" t="s">
        <v>215</v>
      </c>
    </row>
    <row r="45" spans="4:34" x14ac:dyDescent="0.25">
      <c r="X45" t="s">
        <v>154</v>
      </c>
      <c r="AB45" s="21">
        <v>0</v>
      </c>
      <c r="AC45" s="21">
        <v>55706.968999999997</v>
      </c>
      <c r="AG45" s="21">
        <v>0</v>
      </c>
      <c r="AH45" s="21">
        <v>27853.484499999999</v>
      </c>
    </row>
    <row r="46" spans="4:34" x14ac:dyDescent="0.25">
      <c r="X46" t="s">
        <v>154</v>
      </c>
      <c r="AB46" s="21">
        <v>1228414</v>
      </c>
      <c r="AC46" s="21">
        <v>76134</v>
      </c>
      <c r="AG46" s="21">
        <v>1228414</v>
      </c>
      <c r="AH46" s="21">
        <v>38067</v>
      </c>
    </row>
    <row r="47" spans="4:34" x14ac:dyDescent="0.25">
      <c r="X47" t="s">
        <v>155</v>
      </c>
      <c r="AB47" s="21">
        <v>1939334</v>
      </c>
      <c r="AC47" s="21">
        <v>92376.5</v>
      </c>
      <c r="AG47" s="21">
        <v>1939334</v>
      </c>
      <c r="AH47" s="21">
        <v>46188.25</v>
      </c>
    </row>
    <row r="48" spans="4:34" x14ac:dyDescent="0.25">
      <c r="X48" t="s">
        <v>156</v>
      </c>
      <c r="AB48" s="21">
        <v>2577680</v>
      </c>
      <c r="AC48" s="21">
        <v>107490</v>
      </c>
      <c r="AG48" s="21">
        <v>2577680</v>
      </c>
      <c r="AH48" s="21">
        <v>53745</v>
      </c>
    </row>
    <row r="49" spans="24:34" x14ac:dyDescent="0.25">
      <c r="X49" t="s">
        <v>157</v>
      </c>
      <c r="AB49" s="21">
        <v>3269438</v>
      </c>
      <c r="AC49" s="21">
        <v>123432</v>
      </c>
      <c r="AG49" s="21">
        <v>3269438</v>
      </c>
      <c r="AH49" s="21">
        <v>61716</v>
      </c>
    </row>
    <row r="50" spans="24:34" x14ac:dyDescent="0.25">
      <c r="X50" t="s">
        <v>158</v>
      </c>
      <c r="AB50" s="21">
        <v>3948524</v>
      </c>
      <c r="AC50" s="21">
        <v>139317</v>
      </c>
      <c r="AG50" s="21">
        <v>3948524</v>
      </c>
      <c r="AH50" s="21">
        <v>69658.5</v>
      </c>
    </row>
    <row r="51" spans="24:34" x14ac:dyDescent="0.25">
      <c r="X51" t="s">
        <v>159</v>
      </c>
      <c r="AB51" s="21">
        <v>5954971</v>
      </c>
      <c r="AC51" s="21">
        <v>169221.5</v>
      </c>
      <c r="AG51" s="21">
        <v>5954971</v>
      </c>
      <c r="AH51" s="21">
        <v>84610.75</v>
      </c>
    </row>
    <row r="52" spans="24:34" x14ac:dyDescent="0.25">
      <c r="X52" t="s">
        <v>160</v>
      </c>
      <c r="AB52" s="21">
        <v>8322998</v>
      </c>
      <c r="AC52" s="21">
        <v>228280.5</v>
      </c>
      <c r="AG52" s="21">
        <v>8322998</v>
      </c>
      <c r="AH52" s="21">
        <v>114140.25</v>
      </c>
    </row>
    <row r="53" spans="24:34" x14ac:dyDescent="0.25">
      <c r="X53" t="s">
        <v>161</v>
      </c>
      <c r="AB53" s="21">
        <v>9882404</v>
      </c>
      <c r="AC53" s="21">
        <v>296761</v>
      </c>
      <c r="AG53" s="21">
        <v>9882404</v>
      </c>
      <c r="AH53" s="21">
        <v>148380.5</v>
      </c>
    </row>
    <row r="54" spans="24:34" x14ac:dyDescent="0.25">
      <c r="X54" t="s">
        <v>162</v>
      </c>
      <c r="AB54" s="21">
        <v>12165607</v>
      </c>
      <c r="AC54" s="21">
        <v>358961.5</v>
      </c>
      <c r="AG54" s="21">
        <v>12165607</v>
      </c>
      <c r="AH54" s="21">
        <v>179480.75</v>
      </c>
    </row>
    <row r="55" spans="24:34" x14ac:dyDescent="0.25">
      <c r="X55" t="s">
        <v>163</v>
      </c>
      <c r="AB55" s="21">
        <v>14710551</v>
      </c>
      <c r="AC55" s="21">
        <v>422731.5</v>
      </c>
      <c r="AG55" s="21">
        <v>14710551</v>
      </c>
      <c r="AH55" s="21">
        <v>211365.75</v>
      </c>
    </row>
    <row r="56" spans="24:34" x14ac:dyDescent="0.25">
      <c r="X56" t="s">
        <v>164</v>
      </c>
    </row>
    <row r="57" spans="24:34" x14ac:dyDescent="0.25">
      <c r="X57" t="s">
        <v>165</v>
      </c>
    </row>
    <row r="58" spans="24:34" x14ac:dyDescent="0.25">
      <c r="X58" t="s">
        <v>165</v>
      </c>
    </row>
    <row r="59" spans="24:34" x14ac:dyDescent="0.25">
      <c r="X59" t="s">
        <v>166</v>
      </c>
    </row>
    <row r="60" spans="24:34" x14ac:dyDescent="0.25">
      <c r="X60" t="s">
        <v>166</v>
      </c>
    </row>
    <row r="61" spans="24:34" x14ac:dyDescent="0.25">
      <c r="X61" t="s">
        <v>167</v>
      </c>
    </row>
    <row r="62" spans="24:34" x14ac:dyDescent="0.25">
      <c r="X62" t="s">
        <v>168</v>
      </c>
    </row>
    <row r="63" spans="24:34" x14ac:dyDescent="0.25">
      <c r="X63" t="s">
        <v>169</v>
      </c>
    </row>
    <row r="64" spans="24:34" x14ac:dyDescent="0.25">
      <c r="X64" t="s">
        <v>170</v>
      </c>
    </row>
    <row r="65" spans="24:24" x14ac:dyDescent="0.25">
      <c r="X65" t="s">
        <v>171</v>
      </c>
    </row>
    <row r="66" spans="24:24" x14ac:dyDescent="0.25">
      <c r="X66" t="s">
        <v>172</v>
      </c>
    </row>
    <row r="67" spans="24:24" x14ac:dyDescent="0.25">
      <c r="X67" t="s">
        <v>173</v>
      </c>
    </row>
    <row r="68" spans="24:24" x14ac:dyDescent="0.25">
      <c r="X68" t="s">
        <v>174</v>
      </c>
    </row>
    <row r="69" spans="24:24" x14ac:dyDescent="0.25">
      <c r="X69" t="s">
        <v>175</v>
      </c>
    </row>
    <row r="70" spans="24:24" x14ac:dyDescent="0.25">
      <c r="X70" t="s">
        <v>176</v>
      </c>
    </row>
    <row r="71" spans="24:24" x14ac:dyDescent="0.25">
      <c r="X71" t="s">
        <v>177</v>
      </c>
    </row>
    <row r="72" spans="24:24" x14ac:dyDescent="0.25">
      <c r="X72" t="s">
        <v>178</v>
      </c>
    </row>
    <row r="73" spans="24:24" x14ac:dyDescent="0.25">
      <c r="X73" t="s">
        <v>179</v>
      </c>
    </row>
    <row r="74" spans="24:24" x14ac:dyDescent="0.25">
      <c r="X74" t="s">
        <v>180</v>
      </c>
    </row>
    <row r="75" spans="24:24" x14ac:dyDescent="0.25">
      <c r="X75" t="s">
        <v>181</v>
      </c>
    </row>
    <row r="76" spans="24:24" x14ac:dyDescent="0.25">
      <c r="X76" t="s">
        <v>182</v>
      </c>
    </row>
    <row r="77" spans="24:24" x14ac:dyDescent="0.25">
      <c r="X77" t="s">
        <v>183</v>
      </c>
    </row>
    <row r="78" spans="24:24" x14ac:dyDescent="0.25">
      <c r="X78" t="s">
        <v>184</v>
      </c>
    </row>
    <row r="79" spans="24:24" x14ac:dyDescent="0.25">
      <c r="X79" t="s">
        <v>185</v>
      </c>
    </row>
  </sheetData>
  <mergeCells count="6">
    <mergeCell ref="AB17:AC17"/>
    <mergeCell ref="AG17:AH17"/>
    <mergeCell ref="S1:W4"/>
    <mergeCell ref="AD1:AE1"/>
    <mergeCell ref="AF1:AG1"/>
    <mergeCell ref="AH1:AI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Instructivo</vt:lpstr>
      <vt:lpstr>datos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Gaitan Galarza</dc:creator>
  <cp:lastModifiedBy>Cesar</cp:lastModifiedBy>
  <cp:lastPrinted>2021-11-22T18:27:17Z</cp:lastPrinted>
  <dcterms:created xsi:type="dcterms:W3CDTF">2021-05-20T12:53:00Z</dcterms:created>
  <dcterms:modified xsi:type="dcterms:W3CDTF">2022-03-14T17:30:11Z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c77bae-9cad-4b1a-aac3-2a4ad557d70b_Enabled">
    <vt:lpwstr>true</vt:lpwstr>
  </property>
  <property fmtid="{D5CDD505-2E9C-101B-9397-08002B2CF9AE}" pid="3" name="MSIP_Label_a7c77bae-9cad-4b1a-aac3-2a4ad557d70b_SetDate">
    <vt:lpwstr>2021-05-21T01:52:29Z</vt:lpwstr>
  </property>
  <property fmtid="{D5CDD505-2E9C-101B-9397-08002B2CF9AE}" pid="4" name="MSIP_Label_a7c77bae-9cad-4b1a-aac3-2a4ad557d70b_Method">
    <vt:lpwstr>Privileged</vt:lpwstr>
  </property>
  <property fmtid="{D5CDD505-2E9C-101B-9397-08002B2CF9AE}" pid="5" name="MSIP_Label_a7c77bae-9cad-4b1a-aac3-2a4ad557d70b_Name">
    <vt:lpwstr>General</vt:lpwstr>
  </property>
  <property fmtid="{D5CDD505-2E9C-101B-9397-08002B2CF9AE}" pid="6" name="MSIP_Label_a7c77bae-9cad-4b1a-aac3-2a4ad557d70b_SiteId">
    <vt:lpwstr>88ed286b-88d8-4faf-918f-883d693321ae</vt:lpwstr>
  </property>
  <property fmtid="{D5CDD505-2E9C-101B-9397-08002B2CF9AE}" pid="7" name="MSIP_Label_a7c77bae-9cad-4b1a-aac3-2a4ad557d70b_ActionId">
    <vt:lpwstr>684a3500-adc0-49c2-9411-d93cf88d4a86</vt:lpwstr>
  </property>
  <property fmtid="{D5CDD505-2E9C-101B-9397-08002B2CF9AE}" pid="8" name="MSIP_Label_a7c77bae-9cad-4b1a-aac3-2a4ad557d70b_ContentBits">
    <vt:lpwstr>0</vt:lpwstr>
  </property>
</Properties>
</file>