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4228"/>
  <workbookPr codeName="ThisWorkbook" defaultThemeVersion="124226"/>
  <mc:AlternateContent xmlns:mc="http://schemas.openxmlformats.org/markup-compatibility/2006">
    <mc:Choice Requires="x15">
      <x15ac:absPath xmlns:x15ac="http://schemas.microsoft.com/office/spreadsheetml/2010/11/ac" url="C:\Users\cesar.rodriguez\Documents\Backup Cesar\D\Cesar.Rodriguez\documentos 22\recuperados\"/>
    </mc:Choice>
  </mc:AlternateContent>
  <xr:revisionPtr revIDLastSave="0" documentId="13_ncr:1_{4C9742AD-7F58-43D1-9181-A0A74E426093}" xr6:coauthVersionLast="47" xr6:coauthVersionMax="47" xr10:uidLastSave="{00000000-0000-0000-0000-000000000000}"/>
  <bookViews>
    <workbookView xWindow="-120" yWindow="-120" windowWidth="29040" windowHeight="15840" tabRatio="732" activeTab="1" xr2:uid="{00000000-000D-0000-FFFF-FFFF00000000}"/>
  </bookViews>
  <sheets>
    <sheet name="instrucciones para diligenciar" sheetId="53" r:id="rId1"/>
    <sheet name="PRESUPUESTO" sheetId="19" r:id="rId2"/>
    <sheet name="ACTA DE INFORME" sheetId="13" state="hidden" r:id="rId3"/>
    <sheet name="En Letras" sheetId="17" state="hidden" r:id="rId4"/>
    <sheet name="MES 1" sheetId="47" r:id="rId5"/>
    <sheet name="MES 2" sheetId="48" r:id="rId6"/>
    <sheet name="MES 3" sheetId="49" r:id="rId7"/>
    <sheet name="MES 4" sheetId="50" r:id="rId8"/>
    <sheet name="MES 5" sheetId="41" r:id="rId9"/>
    <sheet name="MES 6" sheetId="40" r:id="rId10"/>
    <sheet name="MES 7" sheetId="39" r:id="rId11"/>
    <sheet name="MES 8" sheetId="38" r:id="rId12"/>
    <sheet name="MES 9" sheetId="37" r:id="rId13"/>
    <sheet name="MES 10" sheetId="36" r:id="rId14"/>
    <sheet name="MES 11" sheetId="35" r:id="rId15"/>
    <sheet name="MES 12" sheetId="34" r:id="rId16"/>
    <sheet name="RESUMEN CONTRATO" sheetId="46" r:id="rId17"/>
  </sheets>
  <definedNames>
    <definedName name="_xlnm.Print_Area" localSheetId="2">'ACTA DE INFORME'!$A$2:$F$40</definedName>
    <definedName name="_xlnm.Print_Area" localSheetId="0">'instrucciones para diligenciar'!$A$4:$J$176</definedName>
    <definedName name="_xlnm.Print_Area" localSheetId="4">'MES 1'!$A$1:$N$124</definedName>
    <definedName name="_xlnm.Print_Area" localSheetId="13">'MES 10'!$A$1:$N$116</definedName>
    <definedName name="_xlnm.Print_Area" localSheetId="14">'MES 11'!$A$1:$N$124</definedName>
    <definedName name="_xlnm.Print_Area" localSheetId="15">'MES 12'!$A$1:$N$124</definedName>
    <definedName name="_xlnm.Print_Area" localSheetId="5">'MES 2'!$A$1:$N$115</definedName>
    <definedName name="_xlnm.Print_Area" localSheetId="6">'MES 3'!$A$1:$N$116</definedName>
    <definedName name="_xlnm.Print_Area" localSheetId="7">'MES 4'!$A$1:$N$116</definedName>
    <definedName name="_xlnm.Print_Area" localSheetId="8">'MES 5'!$A$1:$N$116</definedName>
    <definedName name="_xlnm.Print_Area" localSheetId="9">'MES 6'!$A$1:$N$117</definedName>
    <definedName name="_xlnm.Print_Area" localSheetId="10">'MES 7'!$A$1:$N$116</definedName>
    <definedName name="_xlnm.Print_Area" localSheetId="11">'MES 8'!$A$1:$N$116</definedName>
    <definedName name="_xlnm.Print_Area" localSheetId="12">'MES 9'!$A$1:$N$124</definedName>
    <definedName name="_xlnm.Print_Area" localSheetId="1">PRESUPUESTO!$A$1:$H$118</definedName>
    <definedName name="_xlnm.Print_Area" localSheetId="16">'RESUMEN CONTRATO'!$A$1:$L$128</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61" i="46" l="1"/>
  <c r="G59" i="46"/>
  <c r="G11" i="46"/>
  <c r="K3" i="46"/>
  <c r="G12" i="46"/>
  <c r="J3" i="46"/>
  <c r="J4" i="46"/>
  <c r="J5" i="46"/>
  <c r="I3" i="46"/>
  <c r="I4" i="46"/>
  <c r="I5" i="46"/>
  <c r="H5" i="46"/>
  <c r="H4" i="46"/>
  <c r="H3" i="46"/>
  <c r="F118" i="34"/>
  <c r="F116" i="34"/>
  <c r="F118" i="35"/>
  <c r="F116" i="35"/>
  <c r="F117" i="35"/>
  <c r="F108" i="36"/>
  <c r="F116" i="37"/>
  <c r="F110" i="38"/>
  <c r="F108" i="38"/>
  <c r="F109" i="38"/>
  <c r="F110" i="39"/>
  <c r="F108" i="39"/>
  <c r="J6" i="41"/>
  <c r="F110" i="41"/>
  <c r="F108" i="41"/>
  <c r="J6" i="47"/>
  <c r="C7" i="46"/>
  <c r="C6" i="46"/>
  <c r="C5" i="46"/>
  <c r="C4" i="46"/>
  <c r="L6" i="34"/>
  <c r="J6" i="34"/>
  <c r="L6" i="35"/>
  <c r="J6" i="35"/>
  <c r="J6" i="36"/>
  <c r="I6" i="36"/>
  <c r="J6" i="37"/>
  <c r="J6" i="38"/>
  <c r="J6" i="39"/>
  <c r="J6" i="40"/>
  <c r="I6" i="41"/>
  <c r="M6" i="50"/>
  <c r="L6" i="50"/>
  <c r="J6" i="50"/>
  <c r="I6" i="50"/>
  <c r="M6" i="49"/>
  <c r="L6" i="49"/>
  <c r="J6" i="49"/>
  <c r="I6" i="49"/>
  <c r="M6" i="47"/>
  <c r="M6" i="48"/>
  <c r="L6" i="48"/>
  <c r="J6" i="48"/>
  <c r="I6" i="48"/>
  <c r="L5" i="48"/>
  <c r="L4" i="47"/>
  <c r="L3" i="47"/>
  <c r="I6" i="47"/>
  <c r="F108" i="50"/>
  <c r="I3" i="50"/>
  <c r="L3" i="50" s="1"/>
  <c r="G3" i="48"/>
  <c r="C7" i="48"/>
  <c r="F68" i="19"/>
  <c r="F88" i="19"/>
  <c r="F56" i="19"/>
  <c r="H11" i="19"/>
  <c r="C8" i="35" s="1"/>
  <c r="G54" i="46"/>
  <c r="F42" i="19"/>
  <c r="H13" i="40"/>
  <c r="H13" i="39"/>
  <c r="H13" i="38"/>
  <c r="H13" i="37"/>
  <c r="H13" i="36"/>
  <c r="H13" i="35"/>
  <c r="H13" i="34"/>
  <c r="H13" i="41"/>
  <c r="H13" i="50"/>
  <c r="H13" i="49"/>
  <c r="H13" i="48"/>
  <c r="I5" i="50"/>
  <c r="L5" i="50" s="1"/>
  <c r="I4" i="50"/>
  <c r="L4" i="50" s="1"/>
  <c r="I5" i="41"/>
  <c r="L5" i="41" s="1"/>
  <c r="I4" i="41"/>
  <c r="L4" i="41" s="1"/>
  <c r="I3" i="41"/>
  <c r="I5" i="40"/>
  <c r="L5" i="40" s="1"/>
  <c r="I4" i="40"/>
  <c r="L4" i="40" s="1"/>
  <c r="I3" i="40"/>
  <c r="I6" i="40" s="1"/>
  <c r="I5" i="39"/>
  <c r="L5" i="39" s="1"/>
  <c r="I4" i="39"/>
  <c r="L4" i="39" s="1"/>
  <c r="I3" i="39"/>
  <c r="I6" i="39" s="1"/>
  <c r="I5" i="38"/>
  <c r="L5" i="38" s="1"/>
  <c r="I4" i="38"/>
  <c r="L4" i="38" s="1"/>
  <c r="I3" i="38"/>
  <c r="L3" i="38" s="1"/>
  <c r="I5" i="37"/>
  <c r="L5" i="37" s="1"/>
  <c r="I4" i="37"/>
  <c r="L4" i="37" s="1"/>
  <c r="I3" i="37"/>
  <c r="I6" i="37" s="1"/>
  <c r="I5" i="36"/>
  <c r="L5" i="36" s="1"/>
  <c r="I4" i="36"/>
  <c r="L4" i="36" s="1"/>
  <c r="I3" i="36"/>
  <c r="I5" i="35"/>
  <c r="I4" i="35"/>
  <c r="I3" i="35"/>
  <c r="I6" i="35" s="1"/>
  <c r="I5" i="34"/>
  <c r="I6" i="34" s="1"/>
  <c r="I4" i="34"/>
  <c r="I3" i="34"/>
  <c r="I5" i="49"/>
  <c r="L5" i="49" s="1"/>
  <c r="I4" i="49"/>
  <c r="L4" i="49" s="1"/>
  <c r="I3" i="49"/>
  <c r="H13" i="47"/>
  <c r="I6" i="38" l="1"/>
  <c r="L6" i="38"/>
  <c r="F107" i="48"/>
  <c r="F108" i="49"/>
  <c r="C8" i="48"/>
  <c r="C8" i="49"/>
  <c r="C8" i="41"/>
  <c r="C8" i="34"/>
  <c r="C8" i="36"/>
  <c r="C8" i="38"/>
  <c r="C8" i="39"/>
  <c r="C8" i="37"/>
  <c r="C8" i="40"/>
  <c r="C8" i="50"/>
  <c r="F121" i="46"/>
  <c r="H15" i="38"/>
  <c r="H14" i="38"/>
  <c r="H16" i="38"/>
  <c r="H14" i="50"/>
  <c r="H15" i="50"/>
  <c r="H16" i="50"/>
  <c r="H16" i="34"/>
  <c r="H14" i="34"/>
  <c r="H15" i="34"/>
  <c r="L3" i="36"/>
  <c r="L6" i="36" s="1"/>
  <c r="L3" i="40"/>
  <c r="L6" i="40" s="1"/>
  <c r="L3" i="39"/>
  <c r="L6" i="39" s="1"/>
  <c r="L3" i="49"/>
  <c r="L3" i="37"/>
  <c r="L6" i="37" s="1"/>
  <c r="L3" i="41"/>
  <c r="L6" i="41" s="1"/>
  <c r="G21" i="47"/>
  <c r="F21" i="47"/>
  <c r="H7" i="19"/>
  <c r="G5" i="35"/>
  <c r="G5" i="49"/>
  <c r="G5" i="50"/>
  <c r="G5" i="41"/>
  <c r="G5" i="40"/>
  <c r="G5" i="39"/>
  <c r="G5" i="38"/>
  <c r="G5" i="37"/>
  <c r="G5" i="36"/>
  <c r="G5" i="34"/>
  <c r="G5" i="48"/>
  <c r="G5" i="47"/>
  <c r="G3" i="47"/>
  <c r="G4" i="47"/>
  <c r="F5" i="46"/>
  <c r="F3" i="46"/>
  <c r="F4" i="46"/>
  <c r="I3" i="48"/>
  <c r="L3" i="48" s="1"/>
  <c r="I3" i="47"/>
  <c r="L20" i="47"/>
  <c r="G4" i="49"/>
  <c r="G3" i="49"/>
  <c r="G4" i="50"/>
  <c r="G3" i="50"/>
  <c r="G4" i="41"/>
  <c r="G3" i="41"/>
  <c r="G4" i="40"/>
  <c r="G3" i="40"/>
  <c r="G4" i="39"/>
  <c r="G3" i="39"/>
  <c r="G4" i="38"/>
  <c r="G3" i="38"/>
  <c r="G4" i="37"/>
  <c r="G3" i="37"/>
  <c r="G4" i="36"/>
  <c r="G3" i="36"/>
  <c r="G4" i="35"/>
  <c r="G3" i="35"/>
  <c r="G4" i="34"/>
  <c r="G3" i="34"/>
  <c r="I5" i="48"/>
  <c r="I4" i="48"/>
  <c r="L4" i="48" s="1"/>
  <c r="G4" i="48"/>
  <c r="I5" i="47"/>
  <c r="L5" i="47" s="1"/>
  <c r="I4" i="47"/>
  <c r="H28" i="19"/>
  <c r="G28" i="19"/>
  <c r="F44" i="19"/>
  <c r="F69" i="19" s="1"/>
  <c r="H33" i="19"/>
  <c r="G29" i="19"/>
  <c r="M3" i="50" s="1"/>
  <c r="F45" i="19"/>
  <c r="F43" i="19"/>
  <c r="G36" i="19"/>
  <c r="G32" i="19"/>
  <c r="H32" i="19"/>
  <c r="H15" i="19"/>
  <c r="L6" i="47" l="1"/>
  <c r="C8" i="47"/>
  <c r="F116" i="47"/>
  <c r="M3" i="48"/>
  <c r="M3" i="38"/>
  <c r="M3" i="34"/>
  <c r="M3" i="35"/>
  <c r="M3" i="47"/>
  <c r="H15" i="48"/>
  <c r="H16" i="48"/>
  <c r="H14" i="48"/>
  <c r="H14" i="35"/>
  <c r="H16" i="35"/>
  <c r="H15" i="35"/>
  <c r="H16" i="36"/>
  <c r="H15" i="36"/>
  <c r="M3" i="36"/>
  <c r="H14" i="36"/>
  <c r="H16" i="37"/>
  <c r="H15" i="37"/>
  <c r="M3" i="37"/>
  <c r="H14" i="37"/>
  <c r="H14" i="39"/>
  <c r="H15" i="39"/>
  <c r="H16" i="39"/>
  <c r="M3" i="39"/>
  <c r="H16" i="40"/>
  <c r="H15" i="40"/>
  <c r="M3" i="40"/>
  <c r="H14" i="40"/>
  <c r="H14" i="41"/>
  <c r="M3" i="41"/>
  <c r="H15" i="41"/>
  <c r="H16" i="41"/>
  <c r="H14" i="49"/>
  <c r="H16" i="49"/>
  <c r="H15" i="49"/>
  <c r="M3" i="49"/>
  <c r="F57" i="19"/>
  <c r="M5" i="47"/>
  <c r="E21" i="47"/>
  <c r="H37" i="19"/>
  <c r="G37" i="19"/>
  <c r="M5" i="48" s="1"/>
  <c r="G33" i="19"/>
  <c r="M4" i="48" s="1"/>
  <c r="H29" i="19"/>
  <c r="H36" i="19"/>
  <c r="C13" i="47"/>
  <c r="F13" i="47" s="1"/>
  <c r="C13" i="48" s="1"/>
  <c r="M6" i="35" l="1"/>
  <c r="M5" i="34"/>
  <c r="M5" i="36"/>
  <c r="M5" i="41"/>
  <c r="M5" i="35"/>
  <c r="M5" i="38"/>
  <c r="M5" i="50"/>
  <c r="M5" i="37"/>
  <c r="M5" i="39"/>
  <c r="M5" i="49"/>
  <c r="M5" i="40"/>
  <c r="M4" i="38"/>
  <c r="M6" i="38" s="1"/>
  <c r="M4" i="34"/>
  <c r="M6" i="34" s="1"/>
  <c r="M4" i="37"/>
  <c r="M4" i="50"/>
  <c r="M4" i="35"/>
  <c r="M4" i="39"/>
  <c r="M6" i="39" s="1"/>
  <c r="M4" i="40"/>
  <c r="M4" i="36"/>
  <c r="M6" i="36" s="1"/>
  <c r="M4" i="49"/>
  <c r="M4" i="41"/>
  <c r="K4" i="46" s="1"/>
  <c r="H17" i="19"/>
  <c r="H16" i="19"/>
  <c r="K5" i="46" l="1"/>
  <c r="K6" i="46" s="1"/>
  <c r="M6" i="41"/>
  <c r="M6" i="37"/>
  <c r="H12" i="37" s="1"/>
  <c r="M6" i="40"/>
  <c r="H12" i="40" s="1"/>
  <c r="H12" i="41"/>
  <c r="H12" i="48"/>
  <c r="H12" i="49"/>
  <c r="H12" i="35"/>
  <c r="H12" i="50"/>
  <c r="H12" i="38"/>
  <c r="H12" i="39"/>
  <c r="H12" i="36"/>
  <c r="H12" i="34"/>
  <c r="H62" i="19"/>
  <c r="H18" i="19"/>
  <c r="F41" i="19" s="1"/>
  <c r="E18" i="19"/>
  <c r="H65" i="19"/>
  <c r="H66" i="19"/>
  <c r="H67" i="19"/>
  <c r="M20" i="47"/>
  <c r="H46" i="19" l="1"/>
  <c r="H64" i="19"/>
  <c r="H63" i="19"/>
  <c r="H93" i="19"/>
  <c r="H97" i="19"/>
  <c r="H101" i="19"/>
  <c r="H74" i="19"/>
  <c r="H80" i="19"/>
  <c r="H84" i="19"/>
  <c r="H73" i="19"/>
  <c r="H54" i="19"/>
  <c r="H105" i="19"/>
  <c r="H82" i="19"/>
  <c r="H60" i="19"/>
  <c r="H92" i="19"/>
  <c r="H100" i="19"/>
  <c r="H79" i="19"/>
  <c r="H87" i="19"/>
  <c r="H94" i="19"/>
  <c r="H98" i="19"/>
  <c r="H104" i="19"/>
  <c r="H75" i="19"/>
  <c r="H81" i="19"/>
  <c r="H85" i="19"/>
  <c r="H55" i="19"/>
  <c r="H42" i="19"/>
  <c r="H95" i="19"/>
  <c r="H99" i="19"/>
  <c r="H78" i="19"/>
  <c r="H86" i="19"/>
  <c r="H96" i="19"/>
  <c r="H91" i="19"/>
  <c r="H83" i="19"/>
  <c r="H61" i="19"/>
  <c r="I13" i="47"/>
  <c r="J13" i="47" s="1"/>
  <c r="C7" i="49"/>
  <c r="C7" i="50"/>
  <c r="C7" i="41"/>
  <c r="C7" i="40"/>
  <c r="C7" i="39"/>
  <c r="C7" i="38"/>
  <c r="C7" i="37"/>
  <c r="C7" i="36"/>
  <c r="C7" i="35"/>
  <c r="C7" i="34"/>
  <c r="C6" i="49"/>
  <c r="C6" i="50"/>
  <c r="C6" i="41"/>
  <c r="C6" i="40"/>
  <c r="C6" i="39"/>
  <c r="C6" i="38"/>
  <c r="C6" i="37"/>
  <c r="C6" i="36"/>
  <c r="C6" i="35"/>
  <c r="C6" i="34"/>
  <c r="C6" i="48"/>
  <c r="C5" i="49"/>
  <c r="C5" i="50"/>
  <c r="C5" i="41"/>
  <c r="C5" i="40"/>
  <c r="C5" i="39"/>
  <c r="C5" i="38"/>
  <c r="C5" i="37"/>
  <c r="C5" i="36"/>
  <c r="C5" i="35"/>
  <c r="C5" i="34"/>
  <c r="C5" i="48"/>
  <c r="C7" i="47"/>
  <c r="C6" i="47"/>
  <c r="C5" i="47"/>
  <c r="M4" i="47" l="1"/>
  <c r="H15" i="47"/>
  <c r="G14" i="46" s="1"/>
  <c r="H16" i="47"/>
  <c r="G15" i="46" s="1"/>
  <c r="H14" i="47"/>
  <c r="G13" i="46" s="1"/>
  <c r="G13" i="48"/>
  <c r="I13" i="48" s="1"/>
  <c r="N13" i="47"/>
  <c r="H56" i="19"/>
  <c r="H106" i="19"/>
  <c r="H68" i="19"/>
  <c r="H12" i="47" l="1"/>
  <c r="F106" i="19"/>
  <c r="F107" i="19" s="1"/>
  <c r="H44" i="19"/>
  <c r="H69" i="19" s="1"/>
  <c r="F49" i="19" l="1"/>
  <c r="H49" i="19" s="1"/>
  <c r="H47" i="19"/>
  <c r="H48" i="19"/>
  <c r="H45" i="19"/>
  <c r="H43" i="19"/>
  <c r="H57" i="19" s="1"/>
  <c r="F109" i="19"/>
  <c r="F110" i="19" s="1"/>
  <c r="F124" i="46"/>
  <c r="F126" i="46" s="1"/>
  <c r="C93" i="47"/>
  <c r="F93" i="47" s="1"/>
  <c r="C14" i="47"/>
  <c r="D13" i="46"/>
  <c r="D14" i="46"/>
  <c r="D15" i="46"/>
  <c r="E13" i="46"/>
  <c r="E14" i="46"/>
  <c r="E15" i="46"/>
  <c r="M104" i="34"/>
  <c r="L104" i="34"/>
  <c r="H104" i="34"/>
  <c r="E104" i="34"/>
  <c r="D104" i="34"/>
  <c r="M57" i="34"/>
  <c r="L57" i="34"/>
  <c r="H57" i="34"/>
  <c r="E57" i="34"/>
  <c r="D57" i="34"/>
  <c r="M20" i="34"/>
  <c r="L20" i="34"/>
  <c r="E20" i="34"/>
  <c r="D20" i="34"/>
  <c r="M104" i="35"/>
  <c r="L104" i="35"/>
  <c r="H104" i="35"/>
  <c r="E104" i="35"/>
  <c r="D104" i="35"/>
  <c r="M57" i="35"/>
  <c r="L57" i="35"/>
  <c r="H57" i="35"/>
  <c r="E57" i="35"/>
  <c r="D57" i="35"/>
  <c r="M20" i="35"/>
  <c r="L20" i="35"/>
  <c r="E20" i="35"/>
  <c r="D20" i="35"/>
  <c r="M96" i="36"/>
  <c r="L96" i="36"/>
  <c r="H96" i="36"/>
  <c r="E96" i="36"/>
  <c r="D96" i="36"/>
  <c r="M49" i="36"/>
  <c r="L49" i="36"/>
  <c r="H49" i="36"/>
  <c r="E49" i="36"/>
  <c r="D49" i="36"/>
  <c r="M20" i="36"/>
  <c r="L20" i="36"/>
  <c r="E20" i="36"/>
  <c r="D20" i="36"/>
  <c r="M20" i="37"/>
  <c r="L20" i="37"/>
  <c r="E20" i="37"/>
  <c r="D20" i="37"/>
  <c r="M104" i="37"/>
  <c r="L104" i="37"/>
  <c r="H104" i="37"/>
  <c r="E104" i="37"/>
  <c r="D104" i="37"/>
  <c r="M57" i="37"/>
  <c r="L57" i="37"/>
  <c r="H57" i="37"/>
  <c r="E57" i="37"/>
  <c r="D57" i="37"/>
  <c r="M96" i="38"/>
  <c r="L96" i="38"/>
  <c r="E96" i="38"/>
  <c r="D96" i="38"/>
  <c r="M60" i="38"/>
  <c r="L60" i="38"/>
  <c r="E60" i="38"/>
  <c r="D60" i="38"/>
  <c r="M49" i="38"/>
  <c r="L49" i="38"/>
  <c r="E49" i="38"/>
  <c r="D49" i="38"/>
  <c r="M20" i="38"/>
  <c r="L20" i="38"/>
  <c r="E20" i="38"/>
  <c r="D20" i="38"/>
  <c r="M96" i="39"/>
  <c r="L96" i="39"/>
  <c r="E96" i="39"/>
  <c r="D96" i="39"/>
  <c r="M97" i="40"/>
  <c r="L97" i="40"/>
  <c r="E97" i="40"/>
  <c r="D97" i="40"/>
  <c r="M49" i="39"/>
  <c r="L49" i="39"/>
  <c r="E49" i="39"/>
  <c r="D49" i="39"/>
  <c r="M50" i="40"/>
  <c r="L50" i="40"/>
  <c r="E50" i="40"/>
  <c r="D50" i="40"/>
  <c r="M60" i="39"/>
  <c r="L60" i="39"/>
  <c r="E60" i="39"/>
  <c r="D60" i="39"/>
  <c r="M20" i="39"/>
  <c r="L20" i="39"/>
  <c r="E20" i="39"/>
  <c r="D20" i="39"/>
  <c r="M61" i="40"/>
  <c r="L61" i="40"/>
  <c r="E61" i="40"/>
  <c r="D61" i="40"/>
  <c r="M20" i="40"/>
  <c r="L20" i="40"/>
  <c r="E20" i="40"/>
  <c r="D20" i="40"/>
  <c r="M96" i="41"/>
  <c r="L96" i="41"/>
  <c r="E96" i="41"/>
  <c r="D96" i="41"/>
  <c r="M80" i="41"/>
  <c r="L80" i="41"/>
  <c r="E80" i="41"/>
  <c r="D80" i="41"/>
  <c r="M60" i="41"/>
  <c r="L60" i="41"/>
  <c r="E60" i="41"/>
  <c r="D60" i="41"/>
  <c r="M49" i="41"/>
  <c r="L49" i="41"/>
  <c r="E49" i="41"/>
  <c r="D49" i="41"/>
  <c r="M20" i="41"/>
  <c r="L20" i="41"/>
  <c r="E20" i="41"/>
  <c r="D20" i="41"/>
  <c r="M96" i="50"/>
  <c r="L96" i="50"/>
  <c r="E96" i="50"/>
  <c r="D96" i="50"/>
  <c r="M60" i="50"/>
  <c r="L60" i="50"/>
  <c r="E60" i="50"/>
  <c r="D60" i="50"/>
  <c r="N63" i="50"/>
  <c r="I63" i="50"/>
  <c r="H63" i="50"/>
  <c r="G63" i="50"/>
  <c r="F63" i="50"/>
  <c r="C63" i="50"/>
  <c r="M49" i="50"/>
  <c r="L49" i="50"/>
  <c r="E49" i="50"/>
  <c r="D49" i="50"/>
  <c r="M20" i="50"/>
  <c r="L20" i="50"/>
  <c r="E20" i="50"/>
  <c r="D20" i="50"/>
  <c r="M20" i="49"/>
  <c r="L20" i="49"/>
  <c r="E20" i="49"/>
  <c r="D20" i="49"/>
  <c r="M20" i="48"/>
  <c r="L20" i="48"/>
  <c r="E20" i="48"/>
  <c r="D20" i="48"/>
  <c r="M96" i="49"/>
  <c r="L96" i="49"/>
  <c r="E96" i="49"/>
  <c r="D96" i="49"/>
  <c r="M96" i="48"/>
  <c r="L96" i="48"/>
  <c r="E96" i="48"/>
  <c r="D96" i="48"/>
  <c r="M80" i="49"/>
  <c r="L80" i="49"/>
  <c r="E80" i="49"/>
  <c r="D80" i="49"/>
  <c r="N63" i="49"/>
  <c r="I63" i="49"/>
  <c r="H63" i="49"/>
  <c r="G63" i="49"/>
  <c r="F63" i="49"/>
  <c r="C63" i="49"/>
  <c r="M49" i="49"/>
  <c r="L49" i="49"/>
  <c r="E49" i="49"/>
  <c r="D49" i="49"/>
  <c r="N63" i="48"/>
  <c r="I63" i="48"/>
  <c r="H63" i="48"/>
  <c r="G63" i="48"/>
  <c r="F63" i="48"/>
  <c r="C63" i="48"/>
  <c r="M49" i="48"/>
  <c r="L49" i="48"/>
  <c r="E49" i="48"/>
  <c r="D49" i="48"/>
  <c r="M105" i="47"/>
  <c r="L105" i="47"/>
  <c r="G105" i="47"/>
  <c r="E105" i="47"/>
  <c r="D105" i="47"/>
  <c r="M58" i="47"/>
  <c r="L58" i="47"/>
  <c r="G58" i="47"/>
  <c r="E58" i="47"/>
  <c r="D58" i="47"/>
  <c r="G20" i="47"/>
  <c r="E20" i="47"/>
  <c r="D20" i="47"/>
  <c r="C17" i="47"/>
  <c r="I93" i="47" l="1"/>
  <c r="N93" i="47" s="1"/>
  <c r="C13" i="46"/>
  <c r="F13" i="46" s="1"/>
  <c r="F14" i="47"/>
  <c r="C14" i="48" s="1"/>
  <c r="C12" i="47"/>
  <c r="M97" i="41"/>
  <c r="D97" i="41"/>
  <c r="E97" i="41"/>
  <c r="L97" i="41"/>
  <c r="C15" i="47" l="1"/>
  <c r="F15" i="47" s="1"/>
  <c r="C15" i="48" s="1"/>
  <c r="C14" i="46"/>
  <c r="F14" i="46" s="1"/>
  <c r="J93" i="47"/>
  <c r="F14" i="48"/>
  <c r="F15" i="48" l="1"/>
  <c r="C14" i="49"/>
  <c r="F14" i="49" s="1"/>
  <c r="C15" i="49" l="1"/>
  <c r="F15" i="49" s="1"/>
  <c r="C14" i="50"/>
  <c r="F14" i="50" s="1"/>
  <c r="C3" i="46"/>
  <c r="C2" i="46"/>
  <c r="C15" i="50" l="1"/>
  <c r="F15" i="50" s="1"/>
  <c r="C14" i="41"/>
  <c r="F14" i="41" s="1"/>
  <c r="C4" i="34"/>
  <c r="C3" i="34"/>
  <c r="C2" i="34"/>
  <c r="C4" i="35"/>
  <c r="C3" i="35"/>
  <c r="C2" i="35"/>
  <c r="C4" i="36"/>
  <c r="C3" i="36"/>
  <c r="C2" i="36"/>
  <c r="C4" i="37"/>
  <c r="C3" i="37"/>
  <c r="C2" i="37"/>
  <c r="C4" i="38"/>
  <c r="C3" i="38"/>
  <c r="C2" i="38"/>
  <c r="C4" i="39"/>
  <c r="C3" i="39"/>
  <c r="C2" i="39"/>
  <c r="C15" i="41" l="1"/>
  <c r="F15" i="41" s="1"/>
  <c r="C14" i="40"/>
  <c r="F14" i="40" s="1"/>
  <c r="C4" i="40"/>
  <c r="C3" i="40"/>
  <c r="C2" i="40"/>
  <c r="C4" i="41"/>
  <c r="C3" i="41"/>
  <c r="C2" i="41"/>
  <c r="C4" i="50"/>
  <c r="C3" i="50"/>
  <c r="C2" i="50"/>
  <c r="C4" i="49"/>
  <c r="C3" i="49"/>
  <c r="C2" i="49"/>
  <c r="C4" i="48"/>
  <c r="C3" i="48"/>
  <c r="C2" i="48"/>
  <c r="C4" i="47"/>
  <c r="C3" i="47"/>
  <c r="C2" i="47"/>
  <c r="C15" i="40" l="1"/>
  <c r="F15" i="40" s="1"/>
  <c r="C14" i="39"/>
  <c r="F14" i="39" s="1"/>
  <c r="G107" i="46"/>
  <c r="E107" i="46"/>
  <c r="D107" i="46"/>
  <c r="C107" i="46"/>
  <c r="E105" i="46"/>
  <c r="D105" i="46"/>
  <c r="C105" i="46"/>
  <c r="G102" i="46"/>
  <c r="E102" i="46"/>
  <c r="D102" i="46"/>
  <c r="C102" i="46"/>
  <c r="G101" i="46"/>
  <c r="E101" i="46"/>
  <c r="D101" i="46"/>
  <c r="C101" i="46"/>
  <c r="G99" i="46"/>
  <c r="E99" i="46"/>
  <c r="D99" i="46"/>
  <c r="C99" i="46"/>
  <c r="C103" i="47"/>
  <c r="F103" i="47" s="1"/>
  <c r="C101" i="47"/>
  <c r="C102" i="47"/>
  <c r="I103" i="47"/>
  <c r="G94" i="48" s="1"/>
  <c r="I94" i="48" s="1"/>
  <c r="G94" i="49" s="1"/>
  <c r="I94" i="49" s="1"/>
  <c r="G94" i="50" s="1"/>
  <c r="I94" i="50" s="1"/>
  <c r="G94" i="41" s="1"/>
  <c r="I94" i="41" s="1"/>
  <c r="G95" i="40" s="1"/>
  <c r="I95" i="40" s="1"/>
  <c r="G94" i="39" s="1"/>
  <c r="I94" i="39" s="1"/>
  <c r="G94" i="38" s="1"/>
  <c r="I94" i="38" s="1"/>
  <c r="G102" i="37" s="1"/>
  <c r="I102" i="37" s="1"/>
  <c r="G94" i="36" s="1"/>
  <c r="I94" i="36" s="1"/>
  <c r="G102" i="35" s="1"/>
  <c r="I102" i="35" s="1"/>
  <c r="G102" i="34" s="1"/>
  <c r="I102" i="34" s="1"/>
  <c r="I100" i="47"/>
  <c r="C100" i="47"/>
  <c r="F100" i="47" s="1"/>
  <c r="C97" i="47"/>
  <c r="F97" i="47" s="1"/>
  <c r="C88" i="48" s="1"/>
  <c r="F88" i="48" s="1"/>
  <c r="C98" i="47"/>
  <c r="F98" i="47" s="1"/>
  <c r="C89" i="48" s="1"/>
  <c r="F89" i="48" s="1"/>
  <c r="I98" i="47"/>
  <c r="G89" i="48" s="1"/>
  <c r="I89" i="48" s="1"/>
  <c r="G89" i="49" s="1"/>
  <c r="I89" i="49" s="1"/>
  <c r="G89" i="50" s="1"/>
  <c r="I89" i="50" s="1"/>
  <c r="G89" i="41" s="1"/>
  <c r="I89" i="41" s="1"/>
  <c r="G90" i="40" s="1"/>
  <c r="I90" i="40" s="1"/>
  <c r="G89" i="39" s="1"/>
  <c r="I89" i="39" s="1"/>
  <c r="G89" i="38" s="1"/>
  <c r="I89" i="38" s="1"/>
  <c r="G97" i="37" s="1"/>
  <c r="I97" i="37" s="1"/>
  <c r="G89" i="36" s="1"/>
  <c r="I89" i="36" s="1"/>
  <c r="G97" i="35" s="1"/>
  <c r="I97" i="35" s="1"/>
  <c r="G97" i="34" s="1"/>
  <c r="I97" i="34" s="1"/>
  <c r="I97" i="47"/>
  <c r="G88" i="48" s="1"/>
  <c r="I88" i="48" s="1"/>
  <c r="G88" i="49" s="1"/>
  <c r="I88" i="49" s="1"/>
  <c r="G88" i="50" s="1"/>
  <c r="I88" i="50" s="1"/>
  <c r="G88" i="41" s="1"/>
  <c r="I88" i="41" s="1"/>
  <c r="G89" i="40" s="1"/>
  <c r="I89" i="40" s="1"/>
  <c r="G88" i="39" s="1"/>
  <c r="I88" i="39" s="1"/>
  <c r="G88" i="38" s="1"/>
  <c r="I88" i="38" s="1"/>
  <c r="G96" i="37" s="1"/>
  <c r="I96" i="37" s="1"/>
  <c r="G88" i="36" s="1"/>
  <c r="I88" i="36" s="1"/>
  <c r="G96" i="35" s="1"/>
  <c r="I96" i="35" s="1"/>
  <c r="G96" i="34" s="1"/>
  <c r="I96" i="34" s="1"/>
  <c r="I95" i="47"/>
  <c r="G86" i="48" s="1"/>
  <c r="I86" i="48" s="1"/>
  <c r="G86" i="49" s="1"/>
  <c r="I86" i="49" s="1"/>
  <c r="G86" i="50" s="1"/>
  <c r="I86" i="50" s="1"/>
  <c r="G86" i="41" s="1"/>
  <c r="I86" i="41" s="1"/>
  <c r="G87" i="40" s="1"/>
  <c r="I87" i="40" s="1"/>
  <c r="G86" i="39" s="1"/>
  <c r="I86" i="39" s="1"/>
  <c r="G86" i="38" s="1"/>
  <c r="I86" i="38" s="1"/>
  <c r="G94" i="37" s="1"/>
  <c r="I94" i="37" s="1"/>
  <c r="G86" i="36" s="1"/>
  <c r="I86" i="36" s="1"/>
  <c r="G94" i="35" s="1"/>
  <c r="I94" i="35" s="1"/>
  <c r="G94" i="34" s="1"/>
  <c r="I94" i="34" s="1"/>
  <c r="C95" i="47"/>
  <c r="F95" i="47" s="1"/>
  <c r="C86" i="48" s="1"/>
  <c r="F86" i="48" s="1"/>
  <c r="C15" i="39" l="1"/>
  <c r="F15" i="39" s="1"/>
  <c r="C14" i="38"/>
  <c r="F14" i="38" s="1"/>
  <c r="N100" i="47"/>
  <c r="N103" i="47"/>
  <c r="F99" i="46"/>
  <c r="K99" i="46" s="1"/>
  <c r="F101" i="46"/>
  <c r="K101" i="46" s="1"/>
  <c r="C94" i="48"/>
  <c r="F94" i="48" s="1"/>
  <c r="C94" i="49" s="1"/>
  <c r="F94" i="49" s="1"/>
  <c r="N89" i="48"/>
  <c r="C89" i="49"/>
  <c r="F89" i="49" s="1"/>
  <c r="C89" i="50" s="1"/>
  <c r="F89" i="50" s="1"/>
  <c r="J89" i="50" s="1"/>
  <c r="N86" i="48"/>
  <c r="C86" i="49"/>
  <c r="F86" i="49" s="1"/>
  <c r="C86" i="50" s="1"/>
  <c r="F86" i="50" s="1"/>
  <c r="J86" i="50" s="1"/>
  <c r="N88" i="48"/>
  <c r="C88" i="49"/>
  <c r="F88" i="49" s="1"/>
  <c r="C88" i="50" s="1"/>
  <c r="F88" i="50" s="1"/>
  <c r="J88" i="50" s="1"/>
  <c r="C91" i="48"/>
  <c r="G104" i="46" s="1"/>
  <c r="F102" i="46"/>
  <c r="I102" i="46" s="1"/>
  <c r="F105" i="46"/>
  <c r="F107" i="46"/>
  <c r="K107" i="46" s="1"/>
  <c r="J89" i="48"/>
  <c r="J88" i="48"/>
  <c r="J86" i="48"/>
  <c r="N98" i="47"/>
  <c r="J103" i="47"/>
  <c r="J100" i="47"/>
  <c r="N95" i="47"/>
  <c r="J98" i="47"/>
  <c r="N97" i="47"/>
  <c r="J97" i="47"/>
  <c r="J95" i="47"/>
  <c r="C15" i="38" l="1"/>
  <c r="F15" i="38" s="1"/>
  <c r="C14" i="37"/>
  <c r="F14" i="37" s="1"/>
  <c r="I101" i="46"/>
  <c r="J94" i="48"/>
  <c r="I99" i="46"/>
  <c r="N88" i="49"/>
  <c r="N86" i="49"/>
  <c r="N94" i="48"/>
  <c r="K102" i="46"/>
  <c r="I107" i="46"/>
  <c r="J88" i="49"/>
  <c r="N89" i="49"/>
  <c r="J89" i="49"/>
  <c r="N89" i="50"/>
  <c r="C89" i="41"/>
  <c r="F89" i="41" s="1"/>
  <c r="N94" i="49"/>
  <c r="C94" i="50"/>
  <c r="F94" i="50" s="1"/>
  <c r="N88" i="50"/>
  <c r="C88" i="41"/>
  <c r="F88" i="41" s="1"/>
  <c r="N86" i="50"/>
  <c r="C86" i="41"/>
  <c r="F86" i="41" s="1"/>
  <c r="J94" i="49"/>
  <c r="J86" i="49"/>
  <c r="C15" i="37" l="1"/>
  <c r="F15" i="37" s="1"/>
  <c r="C14" i="36"/>
  <c r="F14" i="36" s="1"/>
  <c r="N86" i="41"/>
  <c r="C87" i="40"/>
  <c r="F87" i="40" s="1"/>
  <c r="J86" i="41"/>
  <c r="C89" i="40"/>
  <c r="F89" i="40" s="1"/>
  <c r="J88" i="41"/>
  <c r="N88" i="41"/>
  <c r="N94" i="50"/>
  <c r="C94" i="41"/>
  <c r="F94" i="41" s="1"/>
  <c r="J94" i="50"/>
  <c r="N89" i="41"/>
  <c r="C90" i="40"/>
  <c r="F90" i="40" s="1"/>
  <c r="J89" i="41"/>
  <c r="M69" i="47"/>
  <c r="L69" i="47"/>
  <c r="M89" i="47"/>
  <c r="L89" i="47"/>
  <c r="M60" i="48"/>
  <c r="L60" i="48"/>
  <c r="M80" i="48"/>
  <c r="L80" i="48"/>
  <c r="M60" i="49"/>
  <c r="M97" i="49" s="1"/>
  <c r="L60" i="49"/>
  <c r="L97" i="49" s="1"/>
  <c r="C15" i="36" l="1"/>
  <c r="F15" i="36" s="1"/>
  <c r="C14" i="35"/>
  <c r="F14" i="35" s="1"/>
  <c r="L97" i="48"/>
  <c r="M97" i="48"/>
  <c r="L106" i="47"/>
  <c r="M106" i="47"/>
  <c r="N94" i="41"/>
  <c r="C95" i="40"/>
  <c r="F95" i="40" s="1"/>
  <c r="J94" i="41"/>
  <c r="N89" i="40"/>
  <c r="C88" i="39"/>
  <c r="F88" i="39" s="1"/>
  <c r="J89" i="40"/>
  <c r="C86" i="39"/>
  <c r="F86" i="39" s="1"/>
  <c r="J87" i="40"/>
  <c r="N87" i="40"/>
  <c r="C89" i="39"/>
  <c r="F89" i="39" s="1"/>
  <c r="N90" i="40"/>
  <c r="J90" i="40"/>
  <c r="M80" i="50"/>
  <c r="M97" i="50" s="1"/>
  <c r="L80" i="50"/>
  <c r="L97" i="50" s="1"/>
  <c r="M81" i="40"/>
  <c r="M98" i="40" s="1"/>
  <c r="L81" i="40"/>
  <c r="L98" i="40" s="1"/>
  <c r="M80" i="39"/>
  <c r="M97" i="39" s="1"/>
  <c r="L80" i="39"/>
  <c r="L97" i="39" s="1"/>
  <c r="M80" i="38"/>
  <c r="M97" i="38" s="1"/>
  <c r="L80" i="38"/>
  <c r="L97" i="38" s="1"/>
  <c r="M68" i="37"/>
  <c r="L68" i="37"/>
  <c r="M88" i="37"/>
  <c r="L88" i="37"/>
  <c r="M60" i="36"/>
  <c r="L60" i="36"/>
  <c r="M80" i="36"/>
  <c r="L80" i="36"/>
  <c r="M68" i="35"/>
  <c r="L68" i="35"/>
  <c r="M88" i="35"/>
  <c r="L88" i="35"/>
  <c r="M68" i="34"/>
  <c r="L68" i="34"/>
  <c r="M88" i="34"/>
  <c r="L88" i="34"/>
  <c r="C15" i="35" l="1"/>
  <c r="F15" i="35" s="1"/>
  <c r="C14" i="34"/>
  <c r="F14" i="34" s="1"/>
  <c r="L105" i="34"/>
  <c r="L105" i="35"/>
  <c r="L97" i="36"/>
  <c r="L105" i="37"/>
  <c r="M105" i="34"/>
  <c r="M105" i="35"/>
  <c r="M97" i="36"/>
  <c r="M105" i="37"/>
  <c r="N89" i="39"/>
  <c r="C89" i="38"/>
  <c r="F89" i="38" s="1"/>
  <c r="J89" i="39"/>
  <c r="N95" i="40"/>
  <c r="C94" i="39"/>
  <c r="F94" i="39" s="1"/>
  <c r="J95" i="40"/>
  <c r="N86" i="39"/>
  <c r="C86" i="38"/>
  <c r="F86" i="38" s="1"/>
  <c r="J86" i="39"/>
  <c r="N88" i="39"/>
  <c r="C88" i="38"/>
  <c r="F88" i="38" s="1"/>
  <c r="J88" i="39"/>
  <c r="C15" i="34" l="1"/>
  <c r="F15" i="34" s="1"/>
  <c r="C94" i="37"/>
  <c r="F94" i="37" s="1"/>
  <c r="J86" i="38"/>
  <c r="N86" i="38"/>
  <c r="N89" i="38"/>
  <c r="C97" i="37"/>
  <c r="F97" i="37" s="1"/>
  <c r="J89" i="38"/>
  <c r="C96" i="37"/>
  <c r="F96" i="37" s="1"/>
  <c r="J88" i="38"/>
  <c r="N88" i="38"/>
  <c r="N94" i="39"/>
  <c r="C94" i="38"/>
  <c r="F94" i="38" s="1"/>
  <c r="J94" i="39"/>
  <c r="C103" i="46"/>
  <c r="C104" i="46"/>
  <c r="C106" i="46"/>
  <c r="C108" i="46"/>
  <c r="E106" i="46"/>
  <c r="D106" i="46"/>
  <c r="C55" i="46"/>
  <c r="C62" i="46"/>
  <c r="C54" i="46"/>
  <c r="C96" i="46"/>
  <c r="C63" i="46"/>
  <c r="C64" i="46"/>
  <c r="C65" i="46"/>
  <c r="C66" i="46"/>
  <c r="C61" i="46"/>
  <c r="C56" i="46" l="1"/>
  <c r="N94" i="38"/>
  <c r="C102" i="37"/>
  <c r="F102" i="37" s="1"/>
  <c r="J94" i="38"/>
  <c r="N96" i="37"/>
  <c r="C88" i="36"/>
  <c r="F88" i="36" s="1"/>
  <c r="J96" i="37"/>
  <c r="N97" i="37"/>
  <c r="C89" i="36"/>
  <c r="F89" i="36" s="1"/>
  <c r="J97" i="37"/>
  <c r="N94" i="37"/>
  <c r="C86" i="36"/>
  <c r="F86" i="36" s="1"/>
  <c r="J94" i="37"/>
  <c r="F106" i="46"/>
  <c r="G84" i="46"/>
  <c r="G85" i="46"/>
  <c r="G86" i="46"/>
  <c r="E84" i="46"/>
  <c r="E85" i="46"/>
  <c r="E86" i="46"/>
  <c r="D84" i="46"/>
  <c r="D85" i="46"/>
  <c r="D86" i="46"/>
  <c r="C84" i="46"/>
  <c r="C85" i="46"/>
  <c r="C86" i="46"/>
  <c r="G65" i="46"/>
  <c r="E65" i="46"/>
  <c r="D65" i="46"/>
  <c r="G64" i="46"/>
  <c r="E64" i="46"/>
  <c r="D64" i="46"/>
  <c r="E63" i="46"/>
  <c r="D63" i="46"/>
  <c r="G96" i="46"/>
  <c r="E96" i="46"/>
  <c r="D96" i="46"/>
  <c r="N89" i="36" l="1"/>
  <c r="C97" i="35"/>
  <c r="F97" i="35" s="1"/>
  <c r="J89" i="36"/>
  <c r="N102" i="37"/>
  <c r="C94" i="36"/>
  <c r="F94" i="36" s="1"/>
  <c r="J102" i="37"/>
  <c r="N86" i="36"/>
  <c r="C94" i="35"/>
  <c r="F94" i="35" s="1"/>
  <c r="J86" i="36"/>
  <c r="C96" i="35"/>
  <c r="F96" i="35" s="1"/>
  <c r="J88" i="36"/>
  <c r="N88" i="36"/>
  <c r="F84" i="46"/>
  <c r="K84" i="46" s="1"/>
  <c r="F85" i="46"/>
  <c r="K85" i="46" s="1"/>
  <c r="F86" i="46"/>
  <c r="F64" i="46"/>
  <c r="K64" i="46" s="1"/>
  <c r="F96" i="46"/>
  <c r="F63" i="46"/>
  <c r="F65" i="46"/>
  <c r="K65" i="46" s="1"/>
  <c r="K96" i="46" l="1"/>
  <c r="I85" i="46"/>
  <c r="N96" i="35"/>
  <c r="C96" i="34"/>
  <c r="F96" i="34" s="1"/>
  <c r="J96" i="35"/>
  <c r="C94" i="34"/>
  <c r="F94" i="34" s="1"/>
  <c r="N94" i="35"/>
  <c r="J94" i="35"/>
  <c r="N97" i="35"/>
  <c r="C97" i="34"/>
  <c r="F97" i="34" s="1"/>
  <c r="J97" i="35"/>
  <c r="C102" i="35"/>
  <c r="F102" i="35" s="1"/>
  <c r="J94" i="36"/>
  <c r="N94" i="36"/>
  <c r="I64" i="46"/>
  <c r="I65" i="46"/>
  <c r="I96" i="46"/>
  <c r="I84" i="46"/>
  <c r="N102" i="35" l="1"/>
  <c r="C102" i="34"/>
  <c r="F102" i="34" s="1"/>
  <c r="J102" i="35"/>
  <c r="N97" i="34"/>
  <c r="J97" i="34"/>
  <c r="N94" i="34"/>
  <c r="J94" i="34"/>
  <c r="N96" i="34"/>
  <c r="J96" i="34"/>
  <c r="J102" i="34" l="1"/>
  <c r="N102" i="34"/>
  <c r="I104" i="47" l="1"/>
  <c r="G95" i="48" s="1"/>
  <c r="I95" i="48" s="1"/>
  <c r="C104" i="47"/>
  <c r="F104" i="47" s="1"/>
  <c r="C95" i="48" s="1"/>
  <c r="F95" i="48" s="1"/>
  <c r="I102" i="47"/>
  <c r="G93" i="48" s="1"/>
  <c r="F102" i="47"/>
  <c r="I68" i="47"/>
  <c r="G59" i="48" s="1"/>
  <c r="I59" i="48" s="1"/>
  <c r="G59" i="49" s="1"/>
  <c r="I59" i="49" s="1"/>
  <c r="G59" i="50" s="1"/>
  <c r="I59" i="50" s="1"/>
  <c r="C68" i="47"/>
  <c r="F68" i="47" s="1"/>
  <c r="C59" i="48" s="1"/>
  <c r="F59" i="48" s="1"/>
  <c r="I67" i="47"/>
  <c r="G58" i="48" s="1"/>
  <c r="I58" i="48" s="1"/>
  <c r="G58" i="49" s="1"/>
  <c r="I58" i="49" s="1"/>
  <c r="G58" i="50" s="1"/>
  <c r="I58" i="50" s="1"/>
  <c r="G58" i="41" s="1"/>
  <c r="I58" i="41" s="1"/>
  <c r="G59" i="40" s="1"/>
  <c r="I59" i="40" s="1"/>
  <c r="C67" i="47"/>
  <c r="F67" i="47" s="1"/>
  <c r="C58" i="48" s="1"/>
  <c r="F58" i="48" s="1"/>
  <c r="I66" i="47"/>
  <c r="G57" i="48" s="1"/>
  <c r="I57" i="48" s="1"/>
  <c r="G57" i="49" s="1"/>
  <c r="I57" i="49" s="1"/>
  <c r="G57" i="50" s="1"/>
  <c r="I57" i="50" s="1"/>
  <c r="G57" i="41" s="1"/>
  <c r="I57" i="41" s="1"/>
  <c r="G58" i="40" s="1"/>
  <c r="I58" i="40" s="1"/>
  <c r="C66" i="47"/>
  <c r="F66" i="47" s="1"/>
  <c r="C65" i="47"/>
  <c r="I92" i="47"/>
  <c r="C92" i="47"/>
  <c r="G89" i="47"/>
  <c r="E89" i="47"/>
  <c r="D89" i="47"/>
  <c r="F65" i="47" l="1"/>
  <c r="C56" i="48" s="1"/>
  <c r="G83" i="48"/>
  <c r="F92" i="47"/>
  <c r="N92" i="47" s="1"/>
  <c r="N58" i="48"/>
  <c r="C58" i="49"/>
  <c r="F58" i="49" s="1"/>
  <c r="N59" i="48"/>
  <c r="C59" i="49"/>
  <c r="F59" i="49" s="1"/>
  <c r="J59" i="48"/>
  <c r="G58" i="39"/>
  <c r="I58" i="39" s="1"/>
  <c r="N66" i="47"/>
  <c r="C57" i="48"/>
  <c r="F57" i="48" s="1"/>
  <c r="N102" i="47"/>
  <c r="C93" i="48"/>
  <c r="J58" i="48"/>
  <c r="G57" i="39"/>
  <c r="I57" i="39" s="1"/>
  <c r="J102" i="47"/>
  <c r="N67" i="47"/>
  <c r="J66" i="47"/>
  <c r="J67" i="47"/>
  <c r="I88" i="47"/>
  <c r="G79" i="48" s="1"/>
  <c r="I79" i="48" s="1"/>
  <c r="G79" i="49" s="1"/>
  <c r="I79" i="49" s="1"/>
  <c r="G79" i="50" s="1"/>
  <c r="I79" i="50" s="1"/>
  <c r="C88" i="47"/>
  <c r="F88" i="47" s="1"/>
  <c r="I87" i="47"/>
  <c r="G78" i="48" s="1"/>
  <c r="I78" i="48" s="1"/>
  <c r="G78" i="49" s="1"/>
  <c r="I78" i="49" s="1"/>
  <c r="G78" i="50" s="1"/>
  <c r="I78" i="50" s="1"/>
  <c r="G78" i="41" s="1"/>
  <c r="I78" i="41" s="1"/>
  <c r="G79" i="40" s="1"/>
  <c r="I79" i="40" s="1"/>
  <c r="G78" i="39" s="1"/>
  <c r="I78" i="39" s="1"/>
  <c r="C87" i="47"/>
  <c r="F87" i="47" s="1"/>
  <c r="C83" i="48" l="1"/>
  <c r="F83" i="48" s="1"/>
  <c r="C83" i="49" s="1"/>
  <c r="F93" i="48"/>
  <c r="C93" i="49" s="1"/>
  <c r="F93" i="49" s="1"/>
  <c r="C15" i="46"/>
  <c r="F15" i="46" s="1"/>
  <c r="C16" i="47"/>
  <c r="F56" i="48"/>
  <c r="C56" i="49" s="1"/>
  <c r="F56" i="49" s="1"/>
  <c r="I65" i="47"/>
  <c r="J92" i="47"/>
  <c r="I83" i="48"/>
  <c r="N88" i="47"/>
  <c r="C79" i="48"/>
  <c r="F79" i="48" s="1"/>
  <c r="C79" i="49" s="1"/>
  <c r="F79" i="49" s="1"/>
  <c r="C79" i="50" s="1"/>
  <c r="F79" i="50" s="1"/>
  <c r="G58" i="38"/>
  <c r="I58" i="38" s="1"/>
  <c r="N59" i="49"/>
  <c r="C59" i="50"/>
  <c r="F59" i="50" s="1"/>
  <c r="J59" i="49"/>
  <c r="C58" i="50"/>
  <c r="F58" i="50" s="1"/>
  <c r="N58" i="49"/>
  <c r="J58" i="49"/>
  <c r="N87" i="47"/>
  <c r="C78" i="48"/>
  <c r="F78" i="48" s="1"/>
  <c r="G78" i="38"/>
  <c r="I78" i="38" s="1"/>
  <c r="G57" i="38"/>
  <c r="I57" i="38" s="1"/>
  <c r="N57" i="48"/>
  <c r="C57" i="49"/>
  <c r="F57" i="49" s="1"/>
  <c r="J57" i="48"/>
  <c r="J88" i="47"/>
  <c r="J87" i="47"/>
  <c r="N83" i="48" l="1"/>
  <c r="I93" i="48"/>
  <c r="F16" i="47"/>
  <c r="G56" i="48"/>
  <c r="I56" i="48" s="1"/>
  <c r="N65" i="47"/>
  <c r="J65" i="47"/>
  <c r="J83" i="48"/>
  <c r="G83" i="49"/>
  <c r="F83" i="49"/>
  <c r="C83" i="50" s="1"/>
  <c r="G65" i="37"/>
  <c r="I65" i="37" s="1"/>
  <c r="G86" i="37"/>
  <c r="I86" i="37" s="1"/>
  <c r="C56" i="50"/>
  <c r="F56" i="50" s="1"/>
  <c r="N58" i="50"/>
  <c r="C58" i="41"/>
  <c r="F58" i="41" s="1"/>
  <c r="J58" i="50"/>
  <c r="N57" i="49"/>
  <c r="C57" i="50"/>
  <c r="F57" i="50" s="1"/>
  <c r="J57" i="49"/>
  <c r="C93" i="50"/>
  <c r="F93" i="50" s="1"/>
  <c r="N78" i="48"/>
  <c r="C78" i="49"/>
  <c r="F78" i="49" s="1"/>
  <c r="J78" i="48"/>
  <c r="G66" i="37"/>
  <c r="I66" i="37" s="1"/>
  <c r="E104" i="46"/>
  <c r="D104" i="46"/>
  <c r="D62" i="46"/>
  <c r="D55" i="46"/>
  <c r="D61" i="46"/>
  <c r="E62" i="46"/>
  <c r="E55" i="46"/>
  <c r="E61" i="46"/>
  <c r="G66" i="46"/>
  <c r="E66" i="46"/>
  <c r="D66" i="46"/>
  <c r="H68" i="34"/>
  <c r="E68" i="34"/>
  <c r="D68" i="34"/>
  <c r="H68" i="35"/>
  <c r="E68" i="35"/>
  <c r="D68" i="35"/>
  <c r="D60" i="36"/>
  <c r="E60" i="36"/>
  <c r="H60" i="36"/>
  <c r="H68" i="37"/>
  <c r="E68" i="37"/>
  <c r="D68" i="37"/>
  <c r="E60" i="49"/>
  <c r="E97" i="49" s="1"/>
  <c r="D60" i="49"/>
  <c r="D97" i="49" s="1"/>
  <c r="G93" i="49" l="1"/>
  <c r="I93" i="49" s="1"/>
  <c r="J93" i="48"/>
  <c r="N93" i="48"/>
  <c r="C16" i="48"/>
  <c r="G56" i="49"/>
  <c r="I56" i="49" s="1"/>
  <c r="J56" i="48"/>
  <c r="N56" i="48"/>
  <c r="I83" i="49"/>
  <c r="F83" i="50"/>
  <c r="C83" i="41" s="1"/>
  <c r="C59" i="40"/>
  <c r="F59" i="40" s="1"/>
  <c r="N58" i="41"/>
  <c r="J58" i="41"/>
  <c r="G78" i="36"/>
  <c r="I78" i="36" s="1"/>
  <c r="G57" i="36"/>
  <c r="I57" i="36" s="1"/>
  <c r="G58" i="36"/>
  <c r="I58" i="36" s="1"/>
  <c r="C78" i="50"/>
  <c r="F78" i="50" s="1"/>
  <c r="N78" i="49"/>
  <c r="J78" i="49"/>
  <c r="C93" i="41"/>
  <c r="F93" i="41" s="1"/>
  <c r="N57" i="50"/>
  <c r="C57" i="41"/>
  <c r="F57" i="41" s="1"/>
  <c r="J57" i="50"/>
  <c r="C56" i="41"/>
  <c r="F56" i="41" s="1"/>
  <c r="F66" i="46"/>
  <c r="K66" i="46" s="1"/>
  <c r="G93" i="50" l="1"/>
  <c r="I93" i="50" s="1"/>
  <c r="J93" i="49"/>
  <c r="N93" i="49"/>
  <c r="F16" i="48"/>
  <c r="G56" i="50"/>
  <c r="I56" i="50" s="1"/>
  <c r="N56" i="49"/>
  <c r="J56" i="49"/>
  <c r="G83" i="50"/>
  <c r="J83" i="49"/>
  <c r="N83" i="49"/>
  <c r="F83" i="41"/>
  <c r="C84" i="40" s="1"/>
  <c r="C57" i="40"/>
  <c r="F57" i="40" s="1"/>
  <c r="C78" i="41"/>
  <c r="F78" i="41" s="1"/>
  <c r="N78" i="50"/>
  <c r="J78" i="50"/>
  <c r="G66" i="35"/>
  <c r="I66" i="35" s="1"/>
  <c r="G65" i="35"/>
  <c r="I65" i="35" s="1"/>
  <c r="G86" i="35"/>
  <c r="I86" i="35" s="1"/>
  <c r="N57" i="41"/>
  <c r="C58" i="40"/>
  <c r="F58" i="40" s="1"/>
  <c r="J57" i="41"/>
  <c r="C94" i="40"/>
  <c r="F94" i="40" s="1"/>
  <c r="C58" i="39"/>
  <c r="F58" i="39" s="1"/>
  <c r="N59" i="40"/>
  <c r="J59" i="40"/>
  <c r="I66" i="46"/>
  <c r="D60" i="48"/>
  <c r="E60" i="48"/>
  <c r="D69" i="47"/>
  <c r="D106" i="47" s="1"/>
  <c r="E69" i="47"/>
  <c r="E106" i="47" s="1"/>
  <c r="G69" i="47"/>
  <c r="G106" i="47" s="1"/>
  <c r="G93" i="41" l="1"/>
  <c r="I93" i="41" s="1"/>
  <c r="N93" i="50"/>
  <c r="J93" i="50"/>
  <c r="C16" i="49"/>
  <c r="F16" i="49" s="1"/>
  <c r="G56" i="41"/>
  <c r="I56" i="41" s="1"/>
  <c r="J56" i="50"/>
  <c r="N56" i="50"/>
  <c r="I83" i="50"/>
  <c r="F84" i="40"/>
  <c r="C83" i="39" s="1"/>
  <c r="C58" i="38"/>
  <c r="F58" i="38" s="1"/>
  <c r="N58" i="39"/>
  <c r="J58" i="39"/>
  <c r="G86" i="34"/>
  <c r="I86" i="34" s="1"/>
  <c r="G65" i="34"/>
  <c r="I65" i="34" s="1"/>
  <c r="G66" i="34"/>
  <c r="I66" i="34" s="1"/>
  <c r="C56" i="39"/>
  <c r="F56" i="39" s="1"/>
  <c r="C93" i="39"/>
  <c r="F93" i="39" s="1"/>
  <c r="N58" i="40"/>
  <c r="C57" i="39"/>
  <c r="F57" i="39" s="1"/>
  <c r="J58" i="40"/>
  <c r="C79" i="40"/>
  <c r="F79" i="40" s="1"/>
  <c r="N78" i="41"/>
  <c r="J78" i="41"/>
  <c r="N68" i="47"/>
  <c r="J68" i="47"/>
  <c r="G94" i="40" l="1"/>
  <c r="I94" i="40" s="1"/>
  <c r="N93" i="41"/>
  <c r="J93" i="41"/>
  <c r="C16" i="50"/>
  <c r="F16" i="50" s="1"/>
  <c r="G57" i="40"/>
  <c r="I57" i="40" s="1"/>
  <c r="N56" i="41"/>
  <c r="J56" i="41"/>
  <c r="G83" i="41"/>
  <c r="J83" i="50"/>
  <c r="N83" i="50"/>
  <c r="F83" i="39"/>
  <c r="C83" i="38" s="1"/>
  <c r="C78" i="39"/>
  <c r="F78" i="39" s="1"/>
  <c r="N79" i="40"/>
  <c r="J79" i="40"/>
  <c r="C57" i="38"/>
  <c r="F57" i="38" s="1"/>
  <c r="N57" i="39"/>
  <c r="J57" i="39"/>
  <c r="C56" i="38"/>
  <c r="F56" i="38" s="1"/>
  <c r="C93" i="38"/>
  <c r="F93" i="38" s="1"/>
  <c r="N58" i="38"/>
  <c r="C66" i="37"/>
  <c r="F66" i="37" s="1"/>
  <c r="J58" i="38"/>
  <c r="G59" i="41"/>
  <c r="I59" i="41" s="1"/>
  <c r="G63" i="46" l="1"/>
  <c r="C101" i="37"/>
  <c r="F101" i="37" s="1"/>
  <c r="G106" i="46"/>
  <c r="G93" i="39"/>
  <c r="I93" i="39" s="1"/>
  <c r="N94" i="40"/>
  <c r="J94" i="40"/>
  <c r="C16" i="41"/>
  <c r="F16" i="41" s="1"/>
  <c r="G56" i="39"/>
  <c r="I56" i="39" s="1"/>
  <c r="N57" i="40"/>
  <c r="J57" i="40"/>
  <c r="I83" i="41"/>
  <c r="F83" i="38"/>
  <c r="C91" i="37" s="1"/>
  <c r="C64" i="37"/>
  <c r="F64" i="37" s="1"/>
  <c r="N57" i="38"/>
  <c r="C65" i="37"/>
  <c r="F65" i="37" s="1"/>
  <c r="J57" i="38"/>
  <c r="C58" i="36"/>
  <c r="F58" i="36" s="1"/>
  <c r="N66" i="37"/>
  <c r="J66" i="37"/>
  <c r="C78" i="38"/>
  <c r="F78" i="38" s="1"/>
  <c r="N78" i="39"/>
  <c r="J78" i="39"/>
  <c r="G60" i="40"/>
  <c r="I60" i="40" s="1"/>
  <c r="F104" i="46"/>
  <c r="F101" i="47"/>
  <c r="C92" i="48" s="1"/>
  <c r="I101" i="47"/>
  <c r="K63" i="46" l="1"/>
  <c r="I63" i="46"/>
  <c r="G93" i="38"/>
  <c r="I93" i="38" s="1"/>
  <c r="N93" i="39"/>
  <c r="J93" i="39"/>
  <c r="K106" i="46"/>
  <c r="I106" i="46"/>
  <c r="F92" i="48"/>
  <c r="C92" i="49" s="1"/>
  <c r="F92" i="49" s="1"/>
  <c r="C16" i="40"/>
  <c r="F16" i="40" s="1"/>
  <c r="G56" i="38"/>
  <c r="I56" i="38" s="1"/>
  <c r="J56" i="39"/>
  <c r="N56" i="39"/>
  <c r="G84" i="40"/>
  <c r="J83" i="41"/>
  <c r="N83" i="41"/>
  <c r="F91" i="37"/>
  <c r="C83" i="36" s="1"/>
  <c r="I91" i="48"/>
  <c r="G91" i="49" s="1"/>
  <c r="I91" i="49" s="1"/>
  <c r="G91" i="50" s="1"/>
  <c r="I91" i="50" s="1"/>
  <c r="G91" i="41" s="1"/>
  <c r="I91" i="41" s="1"/>
  <c r="G92" i="40" s="1"/>
  <c r="I92" i="40" s="1"/>
  <c r="G91" i="39" s="1"/>
  <c r="I91" i="39" s="1"/>
  <c r="G91" i="38" s="1"/>
  <c r="I91" i="38" s="1"/>
  <c r="G99" i="37" s="1"/>
  <c r="I99" i="37" s="1"/>
  <c r="G92" i="48"/>
  <c r="I92" i="48" s="1"/>
  <c r="G92" i="49" s="1"/>
  <c r="C86" i="37"/>
  <c r="F86" i="37" s="1"/>
  <c r="N78" i="38"/>
  <c r="J78" i="38"/>
  <c r="N58" i="36"/>
  <c r="C66" i="35"/>
  <c r="F66" i="35" s="1"/>
  <c r="N66" i="35" s="1"/>
  <c r="J58" i="36"/>
  <c r="N65" i="37"/>
  <c r="C57" i="36"/>
  <c r="F57" i="36" s="1"/>
  <c r="J65" i="37"/>
  <c r="C56" i="36"/>
  <c r="F56" i="36" s="1"/>
  <c r="C93" i="36"/>
  <c r="F93" i="36" s="1"/>
  <c r="J101" i="47"/>
  <c r="N59" i="50"/>
  <c r="C59" i="41"/>
  <c r="F59" i="41" s="1"/>
  <c r="J59" i="50"/>
  <c r="G59" i="39"/>
  <c r="I59" i="39" s="1"/>
  <c r="I104" i="46"/>
  <c r="K104" i="46"/>
  <c r="F91" i="48"/>
  <c r="N101" i="47"/>
  <c r="I92" i="49" l="1"/>
  <c r="G92" i="50" s="1"/>
  <c r="G101" i="37"/>
  <c r="I101" i="37" s="1"/>
  <c r="J93" i="38"/>
  <c r="N93" i="38"/>
  <c r="C16" i="39"/>
  <c r="F16" i="39" s="1"/>
  <c r="G64" i="37"/>
  <c r="I64" i="37" s="1"/>
  <c r="N56" i="38"/>
  <c r="J56" i="38"/>
  <c r="I84" i="40"/>
  <c r="F83" i="36"/>
  <c r="C91" i="35" s="1"/>
  <c r="J91" i="48"/>
  <c r="J92" i="48"/>
  <c r="N92" i="48"/>
  <c r="C92" i="50"/>
  <c r="F92" i="50" s="1"/>
  <c r="C101" i="35"/>
  <c r="F101" i="35" s="1"/>
  <c r="C66" i="34"/>
  <c r="F66" i="34" s="1"/>
  <c r="J66" i="35"/>
  <c r="C64" i="35"/>
  <c r="F64" i="35" s="1"/>
  <c r="C65" i="35"/>
  <c r="F65" i="35" s="1"/>
  <c r="N65" i="35" s="1"/>
  <c r="N57" i="36"/>
  <c r="J57" i="36"/>
  <c r="C78" i="36"/>
  <c r="F78" i="36" s="1"/>
  <c r="N86" i="37"/>
  <c r="J86" i="37"/>
  <c r="N59" i="41"/>
  <c r="C60" i="40"/>
  <c r="F60" i="40" s="1"/>
  <c r="J59" i="41"/>
  <c r="G59" i="38"/>
  <c r="I59" i="38" s="1"/>
  <c r="C91" i="49"/>
  <c r="F91" i="49" s="1"/>
  <c r="N91" i="48"/>
  <c r="J92" i="49" l="1"/>
  <c r="N92" i="49"/>
  <c r="I92" i="50"/>
  <c r="G93" i="36"/>
  <c r="I93" i="36" s="1"/>
  <c r="N101" i="37"/>
  <c r="J101" i="37"/>
  <c r="C16" i="38"/>
  <c r="F16" i="38" s="1"/>
  <c r="G56" i="36"/>
  <c r="I56" i="36" s="1"/>
  <c r="J64" i="37"/>
  <c r="N64" i="37"/>
  <c r="G83" i="39"/>
  <c r="J84" i="40"/>
  <c r="N84" i="40"/>
  <c r="F91" i="35"/>
  <c r="C91" i="34" s="1"/>
  <c r="C92" i="41"/>
  <c r="F92" i="41" s="1"/>
  <c r="C86" i="35"/>
  <c r="F86" i="35" s="1"/>
  <c r="N86" i="35" s="1"/>
  <c r="N78" i="36"/>
  <c r="J78" i="36"/>
  <c r="C64" i="34"/>
  <c r="F64" i="34" s="1"/>
  <c r="N66" i="34"/>
  <c r="J66" i="34"/>
  <c r="C65" i="34"/>
  <c r="F65" i="34" s="1"/>
  <c r="J65" i="35"/>
  <c r="C101" i="34"/>
  <c r="F101" i="34" s="1"/>
  <c r="N60" i="40"/>
  <c r="C59" i="39"/>
  <c r="F59" i="39" s="1"/>
  <c r="J60" i="40"/>
  <c r="G67" i="37"/>
  <c r="I67" i="37" s="1"/>
  <c r="C91" i="50"/>
  <c r="F91" i="50" s="1"/>
  <c r="J91" i="49"/>
  <c r="N91" i="49"/>
  <c r="G92" i="41" l="1"/>
  <c r="N92" i="50"/>
  <c r="J92" i="50"/>
  <c r="G101" i="35"/>
  <c r="I101" i="35" s="1"/>
  <c r="N93" i="36"/>
  <c r="J93" i="36"/>
  <c r="C16" i="37"/>
  <c r="F16" i="37" s="1"/>
  <c r="G64" i="35"/>
  <c r="I64" i="35" s="1"/>
  <c r="N56" i="36"/>
  <c r="J56" i="36"/>
  <c r="I83" i="39"/>
  <c r="F91" i="34"/>
  <c r="C93" i="40"/>
  <c r="F93" i="40" s="1"/>
  <c r="N65" i="34"/>
  <c r="J65" i="34"/>
  <c r="C86" i="34"/>
  <c r="F86" i="34" s="1"/>
  <c r="J86" i="35"/>
  <c r="C59" i="38"/>
  <c r="F59" i="38" s="1"/>
  <c r="N59" i="39"/>
  <c r="J59" i="39"/>
  <c r="G59" i="36"/>
  <c r="I59" i="36" s="1"/>
  <c r="C91" i="41"/>
  <c r="F91" i="41" s="1"/>
  <c r="N91" i="50"/>
  <c r="J91" i="50"/>
  <c r="I92" i="41" l="1"/>
  <c r="G93" i="40" s="1"/>
  <c r="G101" i="34"/>
  <c r="I101" i="34" s="1"/>
  <c r="N101" i="35"/>
  <c r="J101" i="35"/>
  <c r="C16" i="36"/>
  <c r="F16" i="36" s="1"/>
  <c r="G64" i="34"/>
  <c r="I64" i="34" s="1"/>
  <c r="N64" i="35"/>
  <c r="J64" i="35"/>
  <c r="G83" i="38"/>
  <c r="N83" i="39"/>
  <c r="J83" i="39"/>
  <c r="C92" i="39"/>
  <c r="F92" i="39" s="1"/>
  <c r="N86" i="34"/>
  <c r="J86" i="34"/>
  <c r="G67" i="35"/>
  <c r="I67" i="35" s="1"/>
  <c r="C67" i="37"/>
  <c r="F67" i="37" s="1"/>
  <c r="N59" i="38"/>
  <c r="J59" i="38"/>
  <c r="C92" i="40"/>
  <c r="F92" i="40" s="1"/>
  <c r="N91" i="41"/>
  <c r="J91" i="41"/>
  <c r="J92" i="41" l="1"/>
  <c r="I93" i="40"/>
  <c r="N93" i="40" s="1"/>
  <c r="N92" i="41"/>
  <c r="N101" i="34"/>
  <c r="J101" i="34"/>
  <c r="C16" i="35"/>
  <c r="F16" i="35" s="1"/>
  <c r="N64" i="34"/>
  <c r="J64" i="34"/>
  <c r="I83" i="38"/>
  <c r="C92" i="38"/>
  <c r="F92" i="38" s="1"/>
  <c r="N67" i="37"/>
  <c r="C59" i="36"/>
  <c r="F59" i="36" s="1"/>
  <c r="J67" i="37"/>
  <c r="G67" i="34"/>
  <c r="I67" i="34" s="1"/>
  <c r="C91" i="39"/>
  <c r="F91" i="39" s="1"/>
  <c r="N92" i="40"/>
  <c r="J92" i="40"/>
  <c r="J93" i="40" l="1"/>
  <c r="G92" i="39"/>
  <c r="I92" i="39" s="1"/>
  <c r="G92" i="38" s="1"/>
  <c r="C16" i="34"/>
  <c r="F16" i="34" s="1"/>
  <c r="G91" i="37"/>
  <c r="J83" i="38"/>
  <c r="N83" i="38"/>
  <c r="C100" i="37"/>
  <c r="F100" i="37" s="1"/>
  <c r="C67" i="35"/>
  <c r="F67" i="35" s="1"/>
  <c r="N67" i="35" s="1"/>
  <c r="N59" i="36"/>
  <c r="J59" i="36"/>
  <c r="C91" i="38"/>
  <c r="F91" i="38" s="1"/>
  <c r="C99" i="37" s="1"/>
  <c r="F99" i="37" s="1"/>
  <c r="N91" i="39"/>
  <c r="J91" i="39"/>
  <c r="J92" i="39" l="1"/>
  <c r="N92" i="39"/>
  <c r="I92" i="38"/>
  <c r="N92" i="38" s="1"/>
  <c r="G105" i="46"/>
  <c r="I105" i="46" s="1"/>
  <c r="I91" i="37"/>
  <c r="C92" i="36"/>
  <c r="F92" i="36" s="1"/>
  <c r="J99" i="37"/>
  <c r="N99" i="37"/>
  <c r="C67" i="34"/>
  <c r="F67" i="34" s="1"/>
  <c r="J67" i="35"/>
  <c r="N91" i="38"/>
  <c r="J91" i="38"/>
  <c r="J92" i="38" l="1"/>
  <c r="G100" i="37"/>
  <c r="I100" i="37" s="1"/>
  <c r="G92" i="36" s="1"/>
  <c r="I92" i="36" s="1"/>
  <c r="G100" i="35" s="1"/>
  <c r="I100" i="35" s="1"/>
  <c r="G100" i="34" s="1"/>
  <c r="I100" i="34" s="1"/>
  <c r="K105" i="46"/>
  <c r="G83" i="36"/>
  <c r="N91" i="37"/>
  <c r="J91" i="37"/>
  <c r="C100" i="35"/>
  <c r="F100" i="35" s="1"/>
  <c r="N67" i="34"/>
  <c r="J67" i="34"/>
  <c r="J92" i="36" l="1"/>
  <c r="N92" i="36"/>
  <c r="J100" i="37"/>
  <c r="N100" i="37"/>
  <c r="I83" i="36"/>
  <c r="N100" i="35"/>
  <c r="C100" i="34"/>
  <c r="F100" i="34" s="1"/>
  <c r="J100" i="35"/>
  <c r="G98" i="46"/>
  <c r="G108" i="46"/>
  <c r="D88" i="34"/>
  <c r="D105" i="34" s="1"/>
  <c r="E88" i="34"/>
  <c r="E105" i="34" s="1"/>
  <c r="H88" i="34"/>
  <c r="H105" i="34" s="1"/>
  <c r="D88" i="35"/>
  <c r="D105" i="35" s="1"/>
  <c r="E88" i="35"/>
  <c r="E105" i="35" s="1"/>
  <c r="H88" i="35"/>
  <c r="H105" i="35" s="1"/>
  <c r="D80" i="36"/>
  <c r="D97" i="36" s="1"/>
  <c r="E80" i="36"/>
  <c r="E97" i="36" s="1"/>
  <c r="H80" i="36"/>
  <c r="H97" i="36" s="1"/>
  <c r="D88" i="37"/>
  <c r="D105" i="37" s="1"/>
  <c r="E88" i="37"/>
  <c r="E105" i="37" s="1"/>
  <c r="H88" i="37"/>
  <c r="H105" i="37" s="1"/>
  <c r="D80" i="38"/>
  <c r="D97" i="38" s="1"/>
  <c r="E80" i="38"/>
  <c r="E97" i="38" s="1"/>
  <c r="D80" i="39"/>
  <c r="D97" i="39" s="1"/>
  <c r="E80" i="39"/>
  <c r="E97" i="39" s="1"/>
  <c r="D81" i="40"/>
  <c r="D98" i="40" s="1"/>
  <c r="E81" i="40"/>
  <c r="E98" i="40" s="1"/>
  <c r="D80" i="50"/>
  <c r="D97" i="50" s="1"/>
  <c r="E80" i="50"/>
  <c r="E97" i="50" s="1"/>
  <c r="D80" i="48"/>
  <c r="D97" i="48" s="1"/>
  <c r="E80" i="48"/>
  <c r="E97" i="48" s="1"/>
  <c r="H72" i="47"/>
  <c r="N72" i="47"/>
  <c r="I72" i="47"/>
  <c r="G72" i="47"/>
  <c r="F72" i="47"/>
  <c r="C72" i="47"/>
  <c r="G91" i="35" l="1"/>
  <c r="J83" i="36"/>
  <c r="N83" i="36"/>
  <c r="N100" i="34"/>
  <c r="J100" i="34"/>
  <c r="E108" i="46"/>
  <c r="D108" i="46"/>
  <c r="E103" i="46"/>
  <c r="D103" i="46"/>
  <c r="E100" i="46"/>
  <c r="D100" i="46"/>
  <c r="C100" i="46"/>
  <c r="E98" i="46"/>
  <c r="D98" i="46"/>
  <c r="C98" i="46"/>
  <c r="E97" i="46"/>
  <c r="D97" i="46"/>
  <c r="C97" i="46"/>
  <c r="E54" i="46"/>
  <c r="E56" i="46" s="1"/>
  <c r="D54" i="46"/>
  <c r="D56" i="46" s="1"/>
  <c r="E60" i="46"/>
  <c r="D60" i="46"/>
  <c r="C60" i="46"/>
  <c r="E59" i="46"/>
  <c r="D59" i="46"/>
  <c r="C59" i="46"/>
  <c r="G83" i="46"/>
  <c r="E83" i="46"/>
  <c r="D83" i="46"/>
  <c r="C83" i="46"/>
  <c r="E82" i="46"/>
  <c r="D82" i="46"/>
  <c r="C82" i="46"/>
  <c r="E81" i="46"/>
  <c r="D81" i="46"/>
  <c r="C81" i="46"/>
  <c r="E80" i="46"/>
  <c r="D80" i="46"/>
  <c r="C80" i="46"/>
  <c r="E79" i="46"/>
  <c r="D79" i="46"/>
  <c r="C79" i="46"/>
  <c r="E78" i="46"/>
  <c r="D78" i="46"/>
  <c r="C78" i="46"/>
  <c r="E77" i="46"/>
  <c r="D77" i="46"/>
  <c r="C77" i="46"/>
  <c r="G76" i="46"/>
  <c r="E76" i="46"/>
  <c r="D76" i="46"/>
  <c r="C76" i="46"/>
  <c r="E75" i="46"/>
  <c r="D75" i="46"/>
  <c r="C75" i="46"/>
  <c r="E74" i="46"/>
  <c r="D74" i="46"/>
  <c r="C74" i="46"/>
  <c r="G18" i="46"/>
  <c r="E18" i="46"/>
  <c r="D18" i="46"/>
  <c r="C18" i="46"/>
  <c r="G17" i="46"/>
  <c r="E17" i="46"/>
  <c r="D17" i="46"/>
  <c r="C17" i="46"/>
  <c r="G16" i="46"/>
  <c r="E16" i="46"/>
  <c r="D16" i="46"/>
  <c r="C16" i="46"/>
  <c r="E12" i="46"/>
  <c r="D12" i="46"/>
  <c r="C12" i="46"/>
  <c r="E11" i="46"/>
  <c r="D11" i="46"/>
  <c r="C11" i="46"/>
  <c r="C99" i="47"/>
  <c r="C96" i="47"/>
  <c r="I94" i="47"/>
  <c r="C94" i="47"/>
  <c r="C56" i="47"/>
  <c r="I56" i="47" s="1"/>
  <c r="C64" i="47"/>
  <c r="C57" i="47"/>
  <c r="I63" i="47"/>
  <c r="G54" i="48" s="1"/>
  <c r="I54" i="48" s="1"/>
  <c r="G54" i="49" s="1"/>
  <c r="I54" i="49" s="1"/>
  <c r="C63" i="47"/>
  <c r="F63" i="47" s="1"/>
  <c r="C62" i="47"/>
  <c r="I61" i="47"/>
  <c r="G52" i="48" s="1"/>
  <c r="C61" i="47"/>
  <c r="I86" i="47"/>
  <c r="G77" i="48" s="1"/>
  <c r="I77" i="48" s="1"/>
  <c r="G77" i="49" s="1"/>
  <c r="I77" i="49" s="1"/>
  <c r="G77" i="50" s="1"/>
  <c r="I77" i="50" s="1"/>
  <c r="G77" i="41" s="1"/>
  <c r="I77" i="41" s="1"/>
  <c r="G78" i="40" s="1"/>
  <c r="I78" i="40" s="1"/>
  <c r="G77" i="39" s="1"/>
  <c r="I77" i="39" s="1"/>
  <c r="G77" i="38" s="1"/>
  <c r="I77" i="38" s="1"/>
  <c r="G85" i="37" s="1"/>
  <c r="I85" i="37" s="1"/>
  <c r="G77" i="36" s="1"/>
  <c r="I77" i="36" s="1"/>
  <c r="G85" i="35" s="1"/>
  <c r="I85" i="35" s="1"/>
  <c r="G85" i="34" s="1"/>
  <c r="I85" i="34" s="1"/>
  <c r="C86" i="47"/>
  <c r="F86" i="47" s="1"/>
  <c r="C77" i="48" s="1"/>
  <c r="F77" i="48" s="1"/>
  <c r="I85" i="47"/>
  <c r="G76" i="48" s="1"/>
  <c r="I76" i="48" s="1"/>
  <c r="G76" i="49" s="1"/>
  <c r="I76" i="49" s="1"/>
  <c r="G76" i="50" s="1"/>
  <c r="I76" i="50" s="1"/>
  <c r="C85" i="47"/>
  <c r="F85" i="47" s="1"/>
  <c r="C84" i="47"/>
  <c r="C83" i="47"/>
  <c r="C82" i="47"/>
  <c r="C81" i="47"/>
  <c r="C80" i="47"/>
  <c r="C79" i="47"/>
  <c r="I78" i="47"/>
  <c r="C78" i="47"/>
  <c r="F78" i="47" s="1"/>
  <c r="C77" i="47"/>
  <c r="C76" i="47"/>
  <c r="I19" i="47"/>
  <c r="G19" i="48" s="1"/>
  <c r="I19" i="48" s="1"/>
  <c r="G19" i="49" s="1"/>
  <c r="I19" i="49" s="1"/>
  <c r="C19" i="47"/>
  <c r="F19" i="47" s="1"/>
  <c r="I18" i="47"/>
  <c r="G18" i="48" s="1"/>
  <c r="I18" i="48" s="1"/>
  <c r="G18" i="49" s="1"/>
  <c r="I18" i="49" s="1"/>
  <c r="C18" i="47"/>
  <c r="I17" i="47"/>
  <c r="G17" i="48" s="1"/>
  <c r="I17" i="48" s="1"/>
  <c r="G17" i="49" s="1"/>
  <c r="I17" i="49" s="1"/>
  <c r="F17" i="47"/>
  <c r="F12" i="47"/>
  <c r="A17" i="17"/>
  <c r="B17" i="17" s="1"/>
  <c r="A16" i="17"/>
  <c r="B16" i="17" s="1"/>
  <c r="A15" i="17"/>
  <c r="B15" i="17" s="1"/>
  <c r="A14" i="17"/>
  <c r="B14" i="17" s="1"/>
  <c r="A13" i="17"/>
  <c r="A12" i="17"/>
  <c r="A11" i="17"/>
  <c r="A10" i="17"/>
  <c r="A9" i="17"/>
  <c r="A8" i="17"/>
  <c r="A7" i="17"/>
  <c r="A6" i="17"/>
  <c r="A5" i="17"/>
  <c r="A4" i="17"/>
  <c r="A3" i="17"/>
  <c r="A2" i="17"/>
  <c r="B2" i="17"/>
  <c r="B4" i="17"/>
  <c r="B11" i="17"/>
  <c r="B13" i="17"/>
  <c r="B9" i="17"/>
  <c r="B10" i="17"/>
  <c r="B8" i="17"/>
  <c r="B6" i="17"/>
  <c r="B7" i="17"/>
  <c r="B5" i="17"/>
  <c r="B12" i="17"/>
  <c r="B3" i="17"/>
  <c r="F11" i="46" l="1"/>
  <c r="K11" i="46" s="1"/>
  <c r="G19" i="46"/>
  <c r="F12" i="46"/>
  <c r="E109" i="46"/>
  <c r="D19" i="46"/>
  <c r="C67" i="46"/>
  <c r="C19" i="46"/>
  <c r="F99" i="47"/>
  <c r="C90" i="48" s="1"/>
  <c r="F96" i="47"/>
  <c r="C87" i="48" s="1"/>
  <c r="F84" i="47"/>
  <c r="C75" i="48" s="1"/>
  <c r="F83" i="47"/>
  <c r="C74" i="48" s="1"/>
  <c r="F82" i="47"/>
  <c r="C73" i="48" s="1"/>
  <c r="F81" i="47"/>
  <c r="C72" i="48" s="1"/>
  <c r="F80" i="47"/>
  <c r="C71" i="48" s="1"/>
  <c r="F79" i="47"/>
  <c r="C70" i="48" s="1"/>
  <c r="F77" i="47"/>
  <c r="C68" i="48" s="1"/>
  <c r="H89" i="47"/>
  <c r="I76" i="47"/>
  <c r="G67" i="48" s="1"/>
  <c r="F64" i="47"/>
  <c r="C55" i="48" s="1"/>
  <c r="F62" i="47"/>
  <c r="C53" i="48" s="1"/>
  <c r="F57" i="47"/>
  <c r="C48" i="48" s="1"/>
  <c r="H58" i="47"/>
  <c r="F13" i="48"/>
  <c r="C13" i="49" s="1"/>
  <c r="F13" i="49" s="1"/>
  <c r="G17" i="50"/>
  <c r="I17" i="50" s="1"/>
  <c r="G17" i="41" s="1"/>
  <c r="I91" i="35"/>
  <c r="D109" i="46"/>
  <c r="C109" i="46"/>
  <c r="E19" i="46"/>
  <c r="G85" i="48"/>
  <c r="I85" i="48" s="1"/>
  <c r="G85" i="49" s="1"/>
  <c r="I85" i="49" s="1"/>
  <c r="F94" i="47"/>
  <c r="C85" i="48" s="1"/>
  <c r="F85" i="48" s="1"/>
  <c r="C85" i="49" s="1"/>
  <c r="C105" i="47"/>
  <c r="F56" i="47"/>
  <c r="C58" i="47"/>
  <c r="G47" i="48"/>
  <c r="F18" i="47"/>
  <c r="F20" i="47" s="1"/>
  <c r="C20" i="47"/>
  <c r="E67" i="46"/>
  <c r="D67" i="46"/>
  <c r="C89" i="47"/>
  <c r="C69" i="47"/>
  <c r="F69" i="47" s="1"/>
  <c r="G84" i="48"/>
  <c r="N77" i="48"/>
  <c r="C77" i="49"/>
  <c r="F77" i="49" s="1"/>
  <c r="J77" i="48"/>
  <c r="F83" i="46"/>
  <c r="K83" i="46" s="1"/>
  <c r="N17" i="47"/>
  <c r="N19" i="47"/>
  <c r="N86" i="47"/>
  <c r="F97" i="46"/>
  <c r="F16" i="46"/>
  <c r="K16" i="46" s="1"/>
  <c r="F17" i="46"/>
  <c r="K17" i="46" s="1"/>
  <c r="F18" i="46"/>
  <c r="K18" i="46" s="1"/>
  <c r="F103" i="46"/>
  <c r="N85" i="47"/>
  <c r="F81" i="46"/>
  <c r="K86" i="46"/>
  <c r="F61" i="46"/>
  <c r="I61" i="46" s="1"/>
  <c r="F55" i="46"/>
  <c r="F62" i="46"/>
  <c r="F54" i="46"/>
  <c r="K54" i="46" s="1"/>
  <c r="G76" i="41"/>
  <c r="I76" i="41" s="1"/>
  <c r="G19" i="50"/>
  <c r="I19" i="50" s="1"/>
  <c r="G79" i="41"/>
  <c r="I79" i="41" s="1"/>
  <c r="F75" i="46"/>
  <c r="F76" i="46"/>
  <c r="I76" i="46" s="1"/>
  <c r="F77" i="46"/>
  <c r="F79" i="46"/>
  <c r="F80" i="46"/>
  <c r="F100" i="46"/>
  <c r="J86" i="47"/>
  <c r="D87" i="46"/>
  <c r="F82" i="46"/>
  <c r="F98" i="46"/>
  <c r="K98" i="46" s="1"/>
  <c r="E87" i="46"/>
  <c r="F108" i="46"/>
  <c r="I108" i="46" s="1"/>
  <c r="C17" i="48"/>
  <c r="F17" i="48" s="1"/>
  <c r="C76" i="48"/>
  <c r="F76" i="48" s="1"/>
  <c r="J17" i="47"/>
  <c r="J19" i="47"/>
  <c r="J85" i="47"/>
  <c r="C19" i="48"/>
  <c r="F19" i="48" s="1"/>
  <c r="C87" i="46"/>
  <c r="N104" i="47"/>
  <c r="G54" i="50"/>
  <c r="I54" i="50" s="1"/>
  <c r="I52" i="48"/>
  <c r="F61" i="47"/>
  <c r="C52" i="48" s="1"/>
  <c r="F59" i="46"/>
  <c r="F78" i="46"/>
  <c r="G69" i="48"/>
  <c r="I69" i="48" s="1"/>
  <c r="J104" i="47"/>
  <c r="C95" i="49"/>
  <c r="C54" i="48"/>
  <c r="F54" i="48" s="1"/>
  <c r="C54" i="49" s="1"/>
  <c r="F54" i="49" s="1"/>
  <c r="C54" i="50" s="1"/>
  <c r="F54" i="50" s="1"/>
  <c r="C54" i="41" s="1"/>
  <c r="J63" i="47"/>
  <c r="N63" i="47"/>
  <c r="F60" i="46"/>
  <c r="C69" i="48"/>
  <c r="F69" i="48" s="1"/>
  <c r="C69" i="49" s="1"/>
  <c r="N78" i="47"/>
  <c r="J78" i="47"/>
  <c r="F76" i="47"/>
  <c r="F74" i="46"/>
  <c r="C12" i="48"/>
  <c r="E110" i="46" l="1"/>
  <c r="F58" i="47"/>
  <c r="F105" i="47"/>
  <c r="F89" i="47"/>
  <c r="F90" i="48"/>
  <c r="C90" i="49" s="1"/>
  <c r="F90" i="49" s="1"/>
  <c r="I99" i="47"/>
  <c r="F87" i="48"/>
  <c r="C87" i="49" s="1"/>
  <c r="F87" i="49" s="1"/>
  <c r="H105" i="47"/>
  <c r="I96" i="47"/>
  <c r="I84" i="47"/>
  <c r="F75" i="48"/>
  <c r="C75" i="49" s="1"/>
  <c r="F75" i="49" s="1"/>
  <c r="I83" i="47"/>
  <c r="F74" i="48"/>
  <c r="C74" i="49" s="1"/>
  <c r="F74" i="49" s="1"/>
  <c r="I82" i="47"/>
  <c r="F73" i="48"/>
  <c r="C73" i="49" s="1"/>
  <c r="F73" i="49" s="1"/>
  <c r="I81" i="47"/>
  <c r="F72" i="48"/>
  <c r="C72" i="49" s="1"/>
  <c r="F72" i="49" s="1"/>
  <c r="I80" i="47"/>
  <c r="F71" i="48"/>
  <c r="C71" i="49" s="1"/>
  <c r="F71" i="49" s="1"/>
  <c r="F70" i="48"/>
  <c r="C70" i="49" s="1"/>
  <c r="F70" i="49" s="1"/>
  <c r="I79" i="47"/>
  <c r="N79" i="47" s="1"/>
  <c r="F68" i="48"/>
  <c r="C68" i="49" s="1"/>
  <c r="F68" i="49" s="1"/>
  <c r="I77" i="47"/>
  <c r="I64" i="47"/>
  <c r="F55" i="48"/>
  <c r="C55" i="49" s="1"/>
  <c r="F55" i="49" s="1"/>
  <c r="F53" i="48"/>
  <c r="C53" i="49" s="1"/>
  <c r="F53" i="49" s="1"/>
  <c r="H60" i="48"/>
  <c r="H69" i="47"/>
  <c r="I69" i="47" s="1"/>
  <c r="J69" i="47" s="1"/>
  <c r="I62" i="47"/>
  <c r="I57" i="47"/>
  <c r="F48" i="48"/>
  <c r="C48" i="49" s="1"/>
  <c r="F48" i="49" s="1"/>
  <c r="G13" i="49"/>
  <c r="I13" i="49" s="1"/>
  <c r="J13" i="48"/>
  <c r="N13" i="48"/>
  <c r="C13" i="50"/>
  <c r="F13" i="50" s="1"/>
  <c r="H20" i="48"/>
  <c r="C110" i="46"/>
  <c r="N94" i="47"/>
  <c r="J94" i="47"/>
  <c r="D110" i="46"/>
  <c r="J18" i="47"/>
  <c r="G91" i="34"/>
  <c r="J91" i="35"/>
  <c r="N91" i="35"/>
  <c r="F109" i="46"/>
  <c r="J56" i="47"/>
  <c r="N56" i="47"/>
  <c r="C47" i="48"/>
  <c r="F56" i="46"/>
  <c r="F19" i="46"/>
  <c r="C106" i="47"/>
  <c r="N18" i="47"/>
  <c r="C18" i="48"/>
  <c r="F18" i="48" s="1"/>
  <c r="C18" i="49" s="1"/>
  <c r="F18" i="49" s="1"/>
  <c r="H88" i="19"/>
  <c r="N77" i="49"/>
  <c r="C77" i="50"/>
  <c r="F77" i="50" s="1"/>
  <c r="J77" i="49"/>
  <c r="I59" i="46"/>
  <c r="F67" i="46"/>
  <c r="I18" i="46"/>
  <c r="I86" i="46"/>
  <c r="I17" i="46"/>
  <c r="K59" i="46"/>
  <c r="I98" i="46"/>
  <c r="C60" i="48"/>
  <c r="I16" i="46"/>
  <c r="K61" i="46"/>
  <c r="J79" i="48"/>
  <c r="C79" i="41"/>
  <c r="F79" i="41" s="1"/>
  <c r="C80" i="40" s="1"/>
  <c r="F80" i="40" s="1"/>
  <c r="C79" i="39" s="1"/>
  <c r="N79" i="49"/>
  <c r="N79" i="48"/>
  <c r="K76" i="46"/>
  <c r="J79" i="49"/>
  <c r="J61" i="47"/>
  <c r="G19" i="41"/>
  <c r="I19" i="41" s="1"/>
  <c r="I17" i="41"/>
  <c r="G17" i="40" s="1"/>
  <c r="G80" i="40"/>
  <c r="I80" i="40" s="1"/>
  <c r="G77" i="40"/>
  <c r="I77" i="40" s="1"/>
  <c r="N61" i="47"/>
  <c r="I83" i="46"/>
  <c r="C76" i="49"/>
  <c r="F76" i="49" s="1"/>
  <c r="N76" i="48"/>
  <c r="J76" i="48"/>
  <c r="N54" i="49"/>
  <c r="C19" i="49"/>
  <c r="F19" i="49" s="1"/>
  <c r="N19" i="48"/>
  <c r="J19" i="48"/>
  <c r="J54" i="49"/>
  <c r="C17" i="49"/>
  <c r="F17" i="49" s="1"/>
  <c r="J17" i="48"/>
  <c r="N17" i="48"/>
  <c r="G95" i="49"/>
  <c r="I95" i="49" s="1"/>
  <c r="G85" i="50"/>
  <c r="I85" i="50" s="1"/>
  <c r="G85" i="41" s="1"/>
  <c r="I85" i="41" s="1"/>
  <c r="G86" i="40" s="1"/>
  <c r="I86" i="40" s="1"/>
  <c r="G54" i="41"/>
  <c r="I54" i="41" s="1"/>
  <c r="G52" i="49"/>
  <c r="G69" i="49"/>
  <c r="I69" i="49" s="1"/>
  <c r="G18" i="50"/>
  <c r="I18" i="50" s="1"/>
  <c r="F52" i="48"/>
  <c r="N95" i="48"/>
  <c r="J95" i="48"/>
  <c r="F95" i="49"/>
  <c r="C95" i="50" s="1"/>
  <c r="F85" i="49"/>
  <c r="C85" i="50" s="1"/>
  <c r="J85" i="48"/>
  <c r="N85" i="48"/>
  <c r="C84" i="48"/>
  <c r="F54" i="41"/>
  <c r="C55" i="40" s="1"/>
  <c r="J54" i="50"/>
  <c r="N54" i="50"/>
  <c r="J54" i="48"/>
  <c r="N54" i="48"/>
  <c r="N69" i="48"/>
  <c r="J69" i="48"/>
  <c r="F69" i="49"/>
  <c r="C69" i="50" s="1"/>
  <c r="F87" i="46"/>
  <c r="N76" i="47"/>
  <c r="C67" i="48"/>
  <c r="J76" i="47"/>
  <c r="F12" i="48"/>
  <c r="H109" i="19" l="1"/>
  <c r="F103" i="48"/>
  <c r="F108" i="48"/>
  <c r="F109" i="48" s="1"/>
  <c r="F106" i="47"/>
  <c r="F20" i="48"/>
  <c r="C90" i="50"/>
  <c r="F90" i="50" s="1"/>
  <c r="G90" i="48"/>
  <c r="I90" i="48" s="1"/>
  <c r="J99" i="47"/>
  <c r="N99" i="47"/>
  <c r="G87" i="48"/>
  <c r="N96" i="47"/>
  <c r="I105" i="47"/>
  <c r="J105" i="47" s="1"/>
  <c r="J96" i="47"/>
  <c r="C87" i="50"/>
  <c r="F87" i="50" s="1"/>
  <c r="C96" i="48"/>
  <c r="C75" i="50"/>
  <c r="F75" i="50" s="1"/>
  <c r="G75" i="48"/>
  <c r="I75" i="48" s="1"/>
  <c r="N84" i="47"/>
  <c r="J84" i="47"/>
  <c r="C74" i="50"/>
  <c r="F74" i="50" s="1"/>
  <c r="G74" i="48"/>
  <c r="I74" i="48" s="1"/>
  <c r="N74" i="48" s="1"/>
  <c r="N83" i="47"/>
  <c r="J83" i="47"/>
  <c r="C73" i="50"/>
  <c r="F73" i="50" s="1"/>
  <c r="G73" i="48"/>
  <c r="I73" i="48" s="1"/>
  <c r="N82" i="47"/>
  <c r="J82" i="47"/>
  <c r="C72" i="50"/>
  <c r="F72" i="50" s="1"/>
  <c r="G72" i="48"/>
  <c r="I72" i="48" s="1"/>
  <c r="N81" i="47"/>
  <c r="J81" i="47"/>
  <c r="C71" i="50"/>
  <c r="F71" i="50" s="1"/>
  <c r="G71" i="48"/>
  <c r="I71" i="48" s="1"/>
  <c r="J80" i="47"/>
  <c r="N80" i="47"/>
  <c r="G70" i="48"/>
  <c r="I70" i="48" s="1"/>
  <c r="J79" i="47"/>
  <c r="C70" i="50"/>
  <c r="F70" i="50" s="1"/>
  <c r="C68" i="50"/>
  <c r="F68" i="50" s="1"/>
  <c r="I89" i="47"/>
  <c r="J89" i="47" s="1"/>
  <c r="N77" i="47"/>
  <c r="J77" i="47"/>
  <c r="G68" i="48"/>
  <c r="H80" i="48"/>
  <c r="I67" i="48"/>
  <c r="C55" i="50"/>
  <c r="F55" i="50" s="1"/>
  <c r="G55" i="48"/>
  <c r="I55" i="48" s="1"/>
  <c r="N64" i="47"/>
  <c r="J64" i="47"/>
  <c r="H106" i="47"/>
  <c r="F113" i="47" s="1"/>
  <c r="C53" i="50"/>
  <c r="F53" i="50" s="1"/>
  <c r="G53" i="48"/>
  <c r="J62" i="47"/>
  <c r="N62" i="47"/>
  <c r="G48" i="48"/>
  <c r="J57" i="47"/>
  <c r="I58" i="47"/>
  <c r="N57" i="47"/>
  <c r="N58" i="47" s="1"/>
  <c r="C48" i="50"/>
  <c r="F48" i="50" s="1"/>
  <c r="F47" i="48"/>
  <c r="F49" i="48" s="1"/>
  <c r="C13" i="41"/>
  <c r="F13" i="41" s="1"/>
  <c r="G13" i="50"/>
  <c r="I13" i="50" s="1"/>
  <c r="N13" i="50" s="1"/>
  <c r="N13" i="49"/>
  <c r="J13" i="49"/>
  <c r="C49" i="48"/>
  <c r="N17" i="49"/>
  <c r="C17" i="50"/>
  <c r="F17" i="50" s="1"/>
  <c r="C17" i="41" s="1"/>
  <c r="J17" i="49"/>
  <c r="I91" i="34"/>
  <c r="C18" i="50"/>
  <c r="F18" i="50" s="1"/>
  <c r="C18" i="41" s="1"/>
  <c r="N18" i="49"/>
  <c r="J18" i="49"/>
  <c r="C20" i="48"/>
  <c r="H107" i="19"/>
  <c r="F110" i="46"/>
  <c r="N18" i="48"/>
  <c r="J18" i="48"/>
  <c r="C77" i="41"/>
  <c r="F77" i="41" s="1"/>
  <c r="N77" i="50"/>
  <c r="J77" i="50"/>
  <c r="N52" i="48"/>
  <c r="F60" i="48"/>
  <c r="J52" i="48"/>
  <c r="N79" i="41"/>
  <c r="J79" i="41"/>
  <c r="J79" i="50"/>
  <c r="N79" i="50"/>
  <c r="I17" i="40"/>
  <c r="G17" i="39" s="1"/>
  <c r="G19" i="40"/>
  <c r="I19" i="40" s="1"/>
  <c r="G79" i="39"/>
  <c r="I79" i="39" s="1"/>
  <c r="G76" i="39"/>
  <c r="I76" i="39" s="1"/>
  <c r="C19" i="50"/>
  <c r="F19" i="50" s="1"/>
  <c r="J19" i="49"/>
  <c r="N19" i="49"/>
  <c r="C76" i="50"/>
  <c r="F76" i="50" s="1"/>
  <c r="J76" i="49"/>
  <c r="N76" i="49"/>
  <c r="G95" i="50"/>
  <c r="I95" i="50" s="1"/>
  <c r="G85" i="39"/>
  <c r="I85" i="39" s="1"/>
  <c r="G85" i="38" s="1"/>
  <c r="I85" i="38" s="1"/>
  <c r="G93" i="37" s="1"/>
  <c r="G55" i="40"/>
  <c r="I55" i="40" s="1"/>
  <c r="G54" i="39" s="1"/>
  <c r="I54" i="39" s="1"/>
  <c r="G54" i="38" s="1"/>
  <c r="I54" i="38" s="1"/>
  <c r="I52" i="49"/>
  <c r="G69" i="50"/>
  <c r="I69" i="50" s="1"/>
  <c r="G18" i="41"/>
  <c r="I18" i="41" s="1"/>
  <c r="G18" i="40" s="1"/>
  <c r="C52" i="49"/>
  <c r="F79" i="39"/>
  <c r="C79" i="38" s="1"/>
  <c r="N80" i="40"/>
  <c r="J80" i="40"/>
  <c r="K108" i="46"/>
  <c r="N95" i="49"/>
  <c r="F95" i="50"/>
  <c r="C95" i="41" s="1"/>
  <c r="J95" i="49"/>
  <c r="F85" i="50"/>
  <c r="C85" i="41" s="1"/>
  <c r="J85" i="49"/>
  <c r="N85" i="49"/>
  <c r="F84" i="48"/>
  <c r="J54" i="41"/>
  <c r="F55" i="40"/>
  <c r="C54" i="39" s="1"/>
  <c r="N54" i="41"/>
  <c r="N69" i="49"/>
  <c r="F69" i="50"/>
  <c r="C69" i="41" s="1"/>
  <c r="J69" i="49"/>
  <c r="C80" i="48"/>
  <c r="F67" i="48"/>
  <c r="C12" i="49"/>
  <c r="C20" i="49" s="1"/>
  <c r="C47" i="49" l="1"/>
  <c r="C49" i="49" s="1"/>
  <c r="N69" i="47"/>
  <c r="N105" i="47"/>
  <c r="G90" i="49"/>
  <c r="I90" i="49" s="1"/>
  <c r="J90" i="48"/>
  <c r="N90" i="48"/>
  <c r="C97" i="48"/>
  <c r="C90" i="41"/>
  <c r="F90" i="41" s="1"/>
  <c r="C87" i="41"/>
  <c r="F87" i="41" s="1"/>
  <c r="I87" i="48"/>
  <c r="G96" i="48"/>
  <c r="H96" i="48"/>
  <c r="I84" i="48"/>
  <c r="J84" i="48" s="1"/>
  <c r="G75" i="49"/>
  <c r="I75" i="49" s="1"/>
  <c r="J75" i="48"/>
  <c r="N75" i="48"/>
  <c r="C75" i="41"/>
  <c r="F75" i="41" s="1"/>
  <c r="G74" i="49"/>
  <c r="I74" i="49" s="1"/>
  <c r="J74" i="48"/>
  <c r="C74" i="41"/>
  <c r="F74" i="41" s="1"/>
  <c r="G73" i="49"/>
  <c r="I73" i="49" s="1"/>
  <c r="N73" i="48"/>
  <c r="J73" i="48"/>
  <c r="C73" i="41"/>
  <c r="F73" i="41" s="1"/>
  <c r="N89" i="47"/>
  <c r="G72" i="49"/>
  <c r="I72" i="49" s="1"/>
  <c r="J72" i="48"/>
  <c r="C72" i="41"/>
  <c r="F72" i="41" s="1"/>
  <c r="N72" i="48"/>
  <c r="G71" i="49"/>
  <c r="I71" i="49" s="1"/>
  <c r="J71" i="48"/>
  <c r="N71" i="48"/>
  <c r="C71" i="41"/>
  <c r="F71" i="41" s="1"/>
  <c r="C70" i="41"/>
  <c r="F70" i="41" s="1"/>
  <c r="G70" i="49"/>
  <c r="I70" i="49" s="1"/>
  <c r="J70" i="48"/>
  <c r="N70" i="48"/>
  <c r="I68" i="48"/>
  <c r="I80" i="48" s="1"/>
  <c r="G80" i="48"/>
  <c r="C68" i="41"/>
  <c r="F68" i="41" s="1"/>
  <c r="G67" i="49"/>
  <c r="G55" i="49"/>
  <c r="I55" i="49" s="1"/>
  <c r="J55" i="48"/>
  <c r="N55" i="48"/>
  <c r="C55" i="41"/>
  <c r="F55" i="41" s="1"/>
  <c r="C53" i="41"/>
  <c r="F53" i="41" s="1"/>
  <c r="H60" i="50"/>
  <c r="H60" i="49"/>
  <c r="I53" i="48"/>
  <c r="G60" i="48"/>
  <c r="I48" i="48"/>
  <c r="G49" i="48"/>
  <c r="I106" i="47"/>
  <c r="J113" i="47" s="1"/>
  <c r="J58" i="47"/>
  <c r="C48" i="41"/>
  <c r="F48" i="41" s="1"/>
  <c r="H49" i="48"/>
  <c r="I47" i="48"/>
  <c r="G13" i="41"/>
  <c r="I13" i="41" s="1"/>
  <c r="J13" i="50"/>
  <c r="C13" i="40"/>
  <c r="F13" i="40" s="1"/>
  <c r="J91" i="34"/>
  <c r="N91" i="34"/>
  <c r="C84" i="49"/>
  <c r="C96" i="49" s="1"/>
  <c r="F96" i="48"/>
  <c r="F80" i="48"/>
  <c r="C67" i="49"/>
  <c r="N77" i="41"/>
  <c r="C78" i="40"/>
  <c r="F78" i="40" s="1"/>
  <c r="J77" i="41"/>
  <c r="F52" i="49"/>
  <c r="F60" i="49" s="1"/>
  <c r="C60" i="49"/>
  <c r="G19" i="39"/>
  <c r="I19" i="39" s="1"/>
  <c r="G19" i="38" s="1"/>
  <c r="G76" i="38"/>
  <c r="I76" i="38" s="1"/>
  <c r="G84" i="37" s="1"/>
  <c r="I84" i="37" s="1"/>
  <c r="I17" i="39"/>
  <c r="G17" i="38" s="1"/>
  <c r="G79" i="38"/>
  <c r="I79" i="38" s="1"/>
  <c r="G87" i="37" s="1"/>
  <c r="I87" i="37" s="1"/>
  <c r="F17" i="41"/>
  <c r="C17" i="40" s="1"/>
  <c r="J17" i="50"/>
  <c r="N17" i="50"/>
  <c r="C76" i="41"/>
  <c r="F76" i="41" s="1"/>
  <c r="N76" i="50"/>
  <c r="J76" i="50"/>
  <c r="C19" i="41"/>
  <c r="F19" i="41" s="1"/>
  <c r="J19" i="50"/>
  <c r="N19" i="50"/>
  <c r="G95" i="41"/>
  <c r="G62" i="37"/>
  <c r="I62" i="37" s="1"/>
  <c r="G52" i="50"/>
  <c r="G69" i="41"/>
  <c r="I69" i="41" s="1"/>
  <c r="I18" i="40"/>
  <c r="G18" i="39" s="1"/>
  <c r="I93" i="37"/>
  <c r="G85" i="36" s="1"/>
  <c r="J79" i="39"/>
  <c r="F79" i="38"/>
  <c r="C87" i="37" s="1"/>
  <c r="N79" i="39"/>
  <c r="N95" i="50"/>
  <c r="F95" i="41"/>
  <c r="C96" i="40" s="1"/>
  <c r="J95" i="50"/>
  <c r="F85" i="41"/>
  <c r="C86" i="40" s="1"/>
  <c r="J85" i="50"/>
  <c r="N85" i="50"/>
  <c r="F54" i="39"/>
  <c r="C54" i="38" s="1"/>
  <c r="N55" i="40"/>
  <c r="J55" i="40"/>
  <c r="J69" i="50"/>
  <c r="N69" i="50"/>
  <c r="F69" i="41"/>
  <c r="C70" i="40" s="1"/>
  <c r="N67" i="48"/>
  <c r="J67" i="48"/>
  <c r="N18" i="50"/>
  <c r="F18" i="41"/>
  <c r="C18" i="40" s="1"/>
  <c r="J18" i="50"/>
  <c r="F12" i="49"/>
  <c r="F47" i="49" l="1"/>
  <c r="C13" i="39"/>
  <c r="F13" i="39" s="1"/>
  <c r="N106" i="47"/>
  <c r="H97" i="48"/>
  <c r="C91" i="40"/>
  <c r="F91" i="40" s="1"/>
  <c r="G90" i="50"/>
  <c r="I90" i="50" s="1"/>
  <c r="N90" i="49"/>
  <c r="J90" i="49"/>
  <c r="G87" i="49"/>
  <c r="I87" i="49" s="1"/>
  <c r="J87" i="48"/>
  <c r="N87" i="48"/>
  <c r="C88" i="40"/>
  <c r="F88" i="40" s="1"/>
  <c r="I96" i="48"/>
  <c r="J96" i="48" s="1"/>
  <c r="G84" i="49"/>
  <c r="N84" i="48"/>
  <c r="G75" i="50"/>
  <c r="I75" i="50" s="1"/>
  <c r="N75" i="49"/>
  <c r="J75" i="49"/>
  <c r="C76" i="40"/>
  <c r="F76" i="40" s="1"/>
  <c r="C75" i="40"/>
  <c r="F75" i="40" s="1"/>
  <c r="G74" i="50"/>
  <c r="I74" i="50" s="1"/>
  <c r="N74" i="49"/>
  <c r="J74" i="49"/>
  <c r="C74" i="40"/>
  <c r="F74" i="40" s="1"/>
  <c r="G73" i="50"/>
  <c r="I73" i="50" s="1"/>
  <c r="J73" i="49"/>
  <c r="N73" i="49"/>
  <c r="C73" i="40"/>
  <c r="F73" i="40" s="1"/>
  <c r="G72" i="50"/>
  <c r="I72" i="50" s="1"/>
  <c r="N72" i="49"/>
  <c r="J72" i="49"/>
  <c r="G71" i="50"/>
  <c r="I71" i="50" s="1"/>
  <c r="J71" i="49"/>
  <c r="N71" i="49"/>
  <c r="C72" i="40"/>
  <c r="F72" i="40" s="1"/>
  <c r="G70" i="50"/>
  <c r="I70" i="50" s="1"/>
  <c r="J70" i="49"/>
  <c r="N70" i="49"/>
  <c r="C71" i="40"/>
  <c r="F71" i="40" s="1"/>
  <c r="C69" i="40"/>
  <c r="F69" i="40" s="1"/>
  <c r="G68" i="49"/>
  <c r="I68" i="49" s="1"/>
  <c r="N68" i="48"/>
  <c r="N80" i="48" s="1"/>
  <c r="J68" i="48"/>
  <c r="G97" i="48"/>
  <c r="C56" i="40"/>
  <c r="F56" i="40" s="1"/>
  <c r="G55" i="50"/>
  <c r="I55" i="50" s="1"/>
  <c r="J55" i="49"/>
  <c r="N55" i="49"/>
  <c r="G53" i="49"/>
  <c r="I60" i="48"/>
  <c r="J60" i="48" s="1"/>
  <c r="J53" i="48"/>
  <c r="N53" i="48"/>
  <c r="N60" i="48" s="1"/>
  <c r="C54" i="40"/>
  <c r="F54" i="40" s="1"/>
  <c r="H60" i="41"/>
  <c r="J106" i="47"/>
  <c r="C49" i="40"/>
  <c r="F49" i="40" s="1"/>
  <c r="G48" i="49"/>
  <c r="I48" i="49" s="1"/>
  <c r="J48" i="48"/>
  <c r="N48" i="48"/>
  <c r="I49" i="48"/>
  <c r="N47" i="48"/>
  <c r="G47" i="49"/>
  <c r="J47" i="48"/>
  <c r="F49" i="49"/>
  <c r="G13" i="40"/>
  <c r="I13" i="40" s="1"/>
  <c r="J13" i="41"/>
  <c r="N13" i="41"/>
  <c r="F20" i="49"/>
  <c r="F97" i="48"/>
  <c r="F67" i="49"/>
  <c r="C80" i="49"/>
  <c r="C97" i="49" s="1"/>
  <c r="C47" i="50"/>
  <c r="N52" i="49"/>
  <c r="N78" i="40"/>
  <c r="C77" i="39"/>
  <c r="F77" i="39" s="1"/>
  <c r="J78" i="40"/>
  <c r="J52" i="49"/>
  <c r="C52" i="50"/>
  <c r="C60" i="50" s="1"/>
  <c r="I95" i="41"/>
  <c r="G96" i="40" s="1"/>
  <c r="I96" i="40" s="1"/>
  <c r="G95" i="39" s="1"/>
  <c r="I95" i="39" s="1"/>
  <c r="I17" i="38"/>
  <c r="G17" i="37" s="1"/>
  <c r="G76" i="36"/>
  <c r="I76" i="36" s="1"/>
  <c r="G79" i="36"/>
  <c r="I79" i="36" s="1"/>
  <c r="I19" i="38"/>
  <c r="C77" i="40"/>
  <c r="F77" i="40" s="1"/>
  <c r="N76" i="41"/>
  <c r="J76" i="41"/>
  <c r="C19" i="40"/>
  <c r="F19" i="40" s="1"/>
  <c r="N19" i="41"/>
  <c r="J19" i="41"/>
  <c r="F17" i="40"/>
  <c r="C17" i="39" s="1"/>
  <c r="N17" i="41"/>
  <c r="J17" i="41"/>
  <c r="G54" i="36"/>
  <c r="I54" i="36" s="1"/>
  <c r="I52" i="50"/>
  <c r="G70" i="40"/>
  <c r="I70" i="40" s="1"/>
  <c r="I18" i="39"/>
  <c r="G18" i="38" s="1"/>
  <c r="I85" i="36"/>
  <c r="G93" i="35" s="1"/>
  <c r="F87" i="37"/>
  <c r="C79" i="36" s="1"/>
  <c r="N79" i="38"/>
  <c r="J79" i="38"/>
  <c r="F96" i="40"/>
  <c r="C95" i="39" s="1"/>
  <c r="J85" i="41"/>
  <c r="N85" i="41"/>
  <c r="F86" i="40"/>
  <c r="C85" i="39" s="1"/>
  <c r="F84" i="49"/>
  <c r="J54" i="39"/>
  <c r="F54" i="38"/>
  <c r="C62" i="37" s="1"/>
  <c r="N54" i="39"/>
  <c r="J69" i="41"/>
  <c r="F70" i="40"/>
  <c r="C69" i="39" s="1"/>
  <c r="N69" i="41"/>
  <c r="J80" i="48"/>
  <c r="N18" i="41"/>
  <c r="F18" i="40"/>
  <c r="C18" i="39" s="1"/>
  <c r="J18" i="41"/>
  <c r="C12" i="50"/>
  <c r="C20" i="50" s="1"/>
  <c r="C13" i="38" l="1"/>
  <c r="F13" i="38" s="1"/>
  <c r="G80" i="49"/>
  <c r="N49" i="48"/>
  <c r="G90" i="41"/>
  <c r="I90" i="41" s="1"/>
  <c r="J90" i="50"/>
  <c r="N90" i="50"/>
  <c r="C90" i="39"/>
  <c r="F90" i="39" s="1"/>
  <c r="G87" i="50"/>
  <c r="I87" i="50" s="1"/>
  <c r="N87" i="49"/>
  <c r="J87" i="49"/>
  <c r="C87" i="39"/>
  <c r="F87" i="39" s="1"/>
  <c r="N96" i="48"/>
  <c r="G96" i="49"/>
  <c r="F96" i="49"/>
  <c r="G75" i="41"/>
  <c r="I75" i="41" s="1"/>
  <c r="J75" i="50"/>
  <c r="N75" i="50"/>
  <c r="C75" i="39"/>
  <c r="F75" i="39" s="1"/>
  <c r="G74" i="41"/>
  <c r="I74" i="41" s="1"/>
  <c r="J74" i="50"/>
  <c r="N74" i="50"/>
  <c r="C74" i="39"/>
  <c r="F74" i="39" s="1"/>
  <c r="G73" i="41"/>
  <c r="I73" i="41" s="1"/>
  <c r="J73" i="50"/>
  <c r="N73" i="50"/>
  <c r="C73" i="39"/>
  <c r="F73" i="39" s="1"/>
  <c r="C72" i="39"/>
  <c r="F72" i="39" s="1"/>
  <c r="G72" i="41"/>
  <c r="I72" i="41" s="1"/>
  <c r="N72" i="50"/>
  <c r="J72" i="50"/>
  <c r="C71" i="39"/>
  <c r="F71" i="39" s="1"/>
  <c r="G71" i="41"/>
  <c r="I71" i="41" s="1"/>
  <c r="J71" i="50"/>
  <c r="N71" i="50"/>
  <c r="C70" i="39"/>
  <c r="F70" i="39" s="1"/>
  <c r="G70" i="41"/>
  <c r="I70" i="41" s="1"/>
  <c r="N70" i="50"/>
  <c r="J70" i="50"/>
  <c r="C68" i="39"/>
  <c r="F68" i="39" s="1"/>
  <c r="G68" i="50"/>
  <c r="I68" i="50" s="1"/>
  <c r="J68" i="49"/>
  <c r="N68" i="49"/>
  <c r="C67" i="50"/>
  <c r="C55" i="39"/>
  <c r="F55" i="39" s="1"/>
  <c r="G55" i="41"/>
  <c r="I55" i="41" s="1"/>
  <c r="J55" i="50"/>
  <c r="N55" i="50"/>
  <c r="C53" i="39"/>
  <c r="F53" i="39" s="1"/>
  <c r="H61" i="40"/>
  <c r="I53" i="49"/>
  <c r="G60" i="49"/>
  <c r="C48" i="39"/>
  <c r="F48" i="39" s="1"/>
  <c r="G48" i="50"/>
  <c r="I48" i="50" s="1"/>
  <c r="J48" i="49"/>
  <c r="N48" i="49"/>
  <c r="I47" i="49"/>
  <c r="G49" i="49"/>
  <c r="H49" i="49"/>
  <c r="I97" i="48"/>
  <c r="F104" i="48" s="1"/>
  <c r="J49" i="48"/>
  <c r="G13" i="39"/>
  <c r="I13" i="39" s="1"/>
  <c r="N13" i="40"/>
  <c r="J13" i="40"/>
  <c r="F80" i="49"/>
  <c r="F97" i="49" s="1"/>
  <c r="F47" i="50"/>
  <c r="C49" i="50"/>
  <c r="C77" i="38"/>
  <c r="F77" i="38" s="1"/>
  <c r="N77" i="39"/>
  <c r="J77" i="39"/>
  <c r="J95" i="41"/>
  <c r="N95" i="41"/>
  <c r="F52" i="50"/>
  <c r="F60" i="50" s="1"/>
  <c r="G87" i="35"/>
  <c r="I87" i="35" s="1"/>
  <c r="G87" i="34" s="1"/>
  <c r="I87" i="34" s="1"/>
  <c r="G84" i="35"/>
  <c r="I84" i="35" s="1"/>
  <c r="G84" i="34" s="1"/>
  <c r="I84" i="34" s="1"/>
  <c r="G19" i="37"/>
  <c r="I19" i="37" s="1"/>
  <c r="I17" i="37"/>
  <c r="G17" i="36" s="1"/>
  <c r="C19" i="39"/>
  <c r="F19" i="39" s="1"/>
  <c r="J19" i="40"/>
  <c r="N19" i="40"/>
  <c r="F17" i="39"/>
  <c r="C17" i="38" s="1"/>
  <c r="N17" i="40"/>
  <c r="J17" i="40"/>
  <c r="C76" i="39"/>
  <c r="F76" i="39" s="1"/>
  <c r="N77" i="40"/>
  <c r="J77" i="40"/>
  <c r="G95" i="38"/>
  <c r="I95" i="38" s="1"/>
  <c r="G103" i="37" s="1"/>
  <c r="I103" i="37" s="1"/>
  <c r="G62" i="35"/>
  <c r="I62" i="35" s="1"/>
  <c r="G52" i="41"/>
  <c r="G69" i="39"/>
  <c r="I69" i="39" s="1"/>
  <c r="I18" i="38"/>
  <c r="C84" i="50"/>
  <c r="C96" i="50" s="1"/>
  <c r="I93" i="35"/>
  <c r="J87" i="37"/>
  <c r="F79" i="36"/>
  <c r="C87" i="35" s="1"/>
  <c r="N87" i="37"/>
  <c r="N96" i="40"/>
  <c r="J96" i="40"/>
  <c r="F95" i="39"/>
  <c r="C95" i="38" s="1"/>
  <c r="F85" i="39"/>
  <c r="C85" i="38" s="1"/>
  <c r="N86" i="40"/>
  <c r="J86" i="40"/>
  <c r="F62" i="37"/>
  <c r="C54" i="36" s="1"/>
  <c r="J54" i="38"/>
  <c r="N54" i="38"/>
  <c r="F69" i="39"/>
  <c r="C69" i="38" s="1"/>
  <c r="N70" i="40"/>
  <c r="J70" i="40"/>
  <c r="F18" i="39"/>
  <c r="C18" i="38" s="1"/>
  <c r="N18" i="40"/>
  <c r="J18" i="40"/>
  <c r="F12" i="50"/>
  <c r="C13" i="37" l="1"/>
  <c r="F13" i="37" s="1"/>
  <c r="C13" i="36" s="1"/>
  <c r="F13" i="36" s="1"/>
  <c r="J104" i="48" a="1"/>
  <c r="J104" i="48" s="1"/>
  <c r="F105" i="48"/>
  <c r="I12" i="46"/>
  <c r="K12" i="46"/>
  <c r="N97" i="48"/>
  <c r="C90" i="38"/>
  <c r="F90" i="38" s="1"/>
  <c r="G91" i="40"/>
  <c r="I91" i="40" s="1"/>
  <c r="N90" i="41"/>
  <c r="J90" i="41"/>
  <c r="C87" i="38"/>
  <c r="F87" i="38" s="1"/>
  <c r="G87" i="41"/>
  <c r="I87" i="41" s="1"/>
  <c r="J87" i="50"/>
  <c r="N87" i="50"/>
  <c r="H96" i="49"/>
  <c r="I84" i="49"/>
  <c r="G76" i="40"/>
  <c r="I76" i="40" s="1"/>
  <c r="N75" i="41"/>
  <c r="J75" i="41"/>
  <c r="C75" i="38"/>
  <c r="F75" i="38" s="1"/>
  <c r="C74" i="38"/>
  <c r="F74" i="38" s="1"/>
  <c r="G75" i="40"/>
  <c r="I75" i="40" s="1"/>
  <c r="N74" i="41"/>
  <c r="J74" i="41"/>
  <c r="C73" i="38"/>
  <c r="F73" i="38" s="1"/>
  <c r="G74" i="40"/>
  <c r="I74" i="40" s="1"/>
  <c r="J73" i="41"/>
  <c r="N73" i="41"/>
  <c r="C72" i="38"/>
  <c r="F72" i="38" s="1"/>
  <c r="G73" i="40"/>
  <c r="I73" i="40" s="1"/>
  <c r="N72" i="41"/>
  <c r="J72" i="41"/>
  <c r="C71" i="38"/>
  <c r="F71" i="38" s="1"/>
  <c r="G72" i="40"/>
  <c r="I72" i="40" s="1"/>
  <c r="N71" i="41"/>
  <c r="J71" i="41"/>
  <c r="G71" i="40"/>
  <c r="I71" i="40" s="1"/>
  <c r="J70" i="41"/>
  <c r="N70" i="41"/>
  <c r="C70" i="38"/>
  <c r="F70" i="38" s="1"/>
  <c r="C68" i="38"/>
  <c r="F68" i="38" s="1"/>
  <c r="G68" i="41"/>
  <c r="I68" i="41" s="1"/>
  <c r="N68" i="50"/>
  <c r="J68" i="50"/>
  <c r="H80" i="49"/>
  <c r="I67" i="49"/>
  <c r="C55" i="38"/>
  <c r="F55" i="38" s="1"/>
  <c r="J55" i="41"/>
  <c r="G56" i="40"/>
  <c r="I56" i="40" s="1"/>
  <c r="N55" i="41"/>
  <c r="C53" i="38"/>
  <c r="F53" i="38" s="1"/>
  <c r="H60" i="39"/>
  <c r="G53" i="50"/>
  <c r="J53" i="49"/>
  <c r="N53" i="49"/>
  <c r="N60" i="49" s="1"/>
  <c r="I60" i="49"/>
  <c r="J60" i="49" s="1"/>
  <c r="J48" i="50"/>
  <c r="G48" i="41"/>
  <c r="I48" i="41" s="1"/>
  <c r="N48" i="50"/>
  <c r="C48" i="38"/>
  <c r="F48" i="38" s="1"/>
  <c r="J97" i="48"/>
  <c r="I49" i="49"/>
  <c r="J47" i="49"/>
  <c r="N47" i="49"/>
  <c r="N49" i="49" s="1"/>
  <c r="G47" i="50"/>
  <c r="G13" i="38"/>
  <c r="I13" i="38" s="1"/>
  <c r="N13" i="39"/>
  <c r="J13" i="39"/>
  <c r="F20" i="50"/>
  <c r="C47" i="41"/>
  <c r="F49" i="50"/>
  <c r="N52" i="50"/>
  <c r="C85" i="37"/>
  <c r="F85" i="37" s="1"/>
  <c r="N77" i="38"/>
  <c r="J77" i="38"/>
  <c r="C52" i="41"/>
  <c r="C60" i="41" s="1"/>
  <c r="J52" i="50"/>
  <c r="G19" i="36"/>
  <c r="I19" i="36" s="1"/>
  <c r="I17" i="36"/>
  <c r="G17" i="35" s="1"/>
  <c r="F17" i="38"/>
  <c r="C17" i="37" s="1"/>
  <c r="N17" i="39"/>
  <c r="J17" i="39"/>
  <c r="C76" i="38"/>
  <c r="F76" i="38" s="1"/>
  <c r="J76" i="39"/>
  <c r="N76" i="39"/>
  <c r="C19" i="38"/>
  <c r="F19" i="38" s="1"/>
  <c r="J19" i="39"/>
  <c r="N19" i="39"/>
  <c r="G62" i="34"/>
  <c r="I62" i="34" s="1"/>
  <c r="I52" i="41"/>
  <c r="G69" i="38"/>
  <c r="I69" i="38" s="1"/>
  <c r="G77" i="37" s="1"/>
  <c r="I77" i="37" s="1"/>
  <c r="G18" i="37"/>
  <c r="I18" i="37" s="1"/>
  <c r="G18" i="36" s="1"/>
  <c r="G93" i="34"/>
  <c r="I93" i="34" s="1"/>
  <c r="F87" i="35"/>
  <c r="N79" i="36"/>
  <c r="J79" i="36"/>
  <c r="J95" i="39"/>
  <c r="F95" i="38"/>
  <c r="C103" i="37" s="1"/>
  <c r="F103" i="37" s="1"/>
  <c r="N95" i="39"/>
  <c r="F85" i="38"/>
  <c r="C93" i="37" s="1"/>
  <c r="N85" i="39"/>
  <c r="J85" i="39"/>
  <c r="F84" i="50"/>
  <c r="N62" i="37"/>
  <c r="J62" i="37"/>
  <c r="F54" i="36"/>
  <c r="C62" i="35" s="1"/>
  <c r="J69" i="39"/>
  <c r="F69" i="38"/>
  <c r="C77" i="37" s="1"/>
  <c r="N69" i="39"/>
  <c r="F67" i="50"/>
  <c r="C80" i="50"/>
  <c r="C97" i="50" s="1"/>
  <c r="J18" i="39"/>
  <c r="N18" i="39"/>
  <c r="F18" i="38"/>
  <c r="C18" i="37" s="1"/>
  <c r="C12" i="41"/>
  <c r="C20" i="41" s="1"/>
  <c r="H97" i="49" l="1"/>
  <c r="G90" i="39"/>
  <c r="I90" i="39" s="1"/>
  <c r="J91" i="40"/>
  <c r="N91" i="40"/>
  <c r="G103" i="46"/>
  <c r="C98" i="37"/>
  <c r="F98" i="37" s="1"/>
  <c r="C90" i="36" s="1"/>
  <c r="G88" i="40"/>
  <c r="I88" i="40" s="1"/>
  <c r="N87" i="41"/>
  <c r="J87" i="41"/>
  <c r="C95" i="37"/>
  <c r="F95" i="37" s="1"/>
  <c r="C87" i="36" s="1"/>
  <c r="G100" i="46"/>
  <c r="F96" i="50"/>
  <c r="I96" i="49"/>
  <c r="G84" i="50"/>
  <c r="J84" i="49"/>
  <c r="N84" i="49"/>
  <c r="N96" i="49" s="1"/>
  <c r="C83" i="37"/>
  <c r="F83" i="37" s="1"/>
  <c r="C75" i="36" s="1"/>
  <c r="G82" i="46"/>
  <c r="G75" i="39"/>
  <c r="I75" i="39" s="1"/>
  <c r="N76" i="40"/>
  <c r="J76" i="40"/>
  <c r="G74" i="39"/>
  <c r="I74" i="39" s="1"/>
  <c r="N75" i="40"/>
  <c r="J75" i="40"/>
  <c r="C82" i="37"/>
  <c r="F82" i="37" s="1"/>
  <c r="C74" i="36" s="1"/>
  <c r="G81" i="46"/>
  <c r="G73" i="39"/>
  <c r="I73" i="39" s="1"/>
  <c r="N74" i="40"/>
  <c r="J74" i="40"/>
  <c r="C81" i="37"/>
  <c r="F81" i="37" s="1"/>
  <c r="C73" i="36" s="1"/>
  <c r="G80" i="46"/>
  <c r="G72" i="39"/>
  <c r="I72" i="39" s="1"/>
  <c r="N73" i="40"/>
  <c r="J73" i="40"/>
  <c r="C80" i="37"/>
  <c r="F80" i="37" s="1"/>
  <c r="C72" i="36" s="1"/>
  <c r="G79" i="46"/>
  <c r="C79" i="37"/>
  <c r="F79" i="37" s="1"/>
  <c r="C71" i="36" s="1"/>
  <c r="G78" i="46"/>
  <c r="G71" i="39"/>
  <c r="I71" i="39" s="1"/>
  <c r="N72" i="40"/>
  <c r="J72" i="40"/>
  <c r="C78" i="37"/>
  <c r="F78" i="37" s="1"/>
  <c r="C70" i="36" s="1"/>
  <c r="G77" i="46"/>
  <c r="G70" i="39"/>
  <c r="I70" i="39" s="1"/>
  <c r="N71" i="40"/>
  <c r="J71" i="40"/>
  <c r="G69" i="40"/>
  <c r="I69" i="40" s="1"/>
  <c r="N68" i="41"/>
  <c r="J68" i="41"/>
  <c r="C76" i="37"/>
  <c r="F76" i="37" s="1"/>
  <c r="C68" i="36" s="1"/>
  <c r="G75" i="46"/>
  <c r="G67" i="50"/>
  <c r="I80" i="49"/>
  <c r="J80" i="49" s="1"/>
  <c r="N67" i="49"/>
  <c r="N80" i="49" s="1"/>
  <c r="J67" i="49"/>
  <c r="F80" i="50"/>
  <c r="G55" i="39"/>
  <c r="I55" i="39" s="1"/>
  <c r="J56" i="40"/>
  <c r="N56" i="40"/>
  <c r="C63" i="37"/>
  <c r="F63" i="37" s="1"/>
  <c r="G62" i="46"/>
  <c r="C61" i="37"/>
  <c r="F61" i="37" s="1"/>
  <c r="I53" i="50"/>
  <c r="G60" i="50"/>
  <c r="G60" i="46"/>
  <c r="J48" i="41"/>
  <c r="G49" i="40"/>
  <c r="I49" i="40" s="1"/>
  <c r="N48" i="41"/>
  <c r="C56" i="37"/>
  <c r="F56" i="37" s="1"/>
  <c r="G55" i="46"/>
  <c r="H49" i="50"/>
  <c r="I47" i="50"/>
  <c r="G49" i="50"/>
  <c r="J49" i="49"/>
  <c r="G13" i="37"/>
  <c r="I13" i="37" s="1"/>
  <c r="N13" i="38"/>
  <c r="J13" i="38"/>
  <c r="C13" i="35"/>
  <c r="F13" i="35" s="1"/>
  <c r="F47" i="41"/>
  <c r="C49" i="41"/>
  <c r="N103" i="37"/>
  <c r="J103" i="37"/>
  <c r="C87" i="34"/>
  <c r="F87" i="34" s="1"/>
  <c r="N87" i="35"/>
  <c r="C77" i="36"/>
  <c r="F77" i="36" s="1"/>
  <c r="N85" i="37"/>
  <c r="J85" i="37"/>
  <c r="F52" i="41"/>
  <c r="F60" i="41" s="1"/>
  <c r="I17" i="35"/>
  <c r="G17" i="34" s="1"/>
  <c r="G19" i="35"/>
  <c r="I19" i="35" s="1"/>
  <c r="C19" i="37"/>
  <c r="F19" i="37" s="1"/>
  <c r="N19" i="38"/>
  <c r="J19" i="38"/>
  <c r="C84" i="37"/>
  <c r="F84" i="37" s="1"/>
  <c r="N76" i="38"/>
  <c r="J76" i="38"/>
  <c r="F17" i="37"/>
  <c r="C17" i="36" s="1"/>
  <c r="J17" i="38"/>
  <c r="N17" i="38"/>
  <c r="G95" i="36"/>
  <c r="I95" i="36" s="1"/>
  <c r="G53" i="40"/>
  <c r="G69" i="36"/>
  <c r="I69" i="36" s="1"/>
  <c r="I18" i="36"/>
  <c r="G18" i="35" s="1"/>
  <c r="F18" i="37"/>
  <c r="C18" i="36" s="1"/>
  <c r="N18" i="38"/>
  <c r="J87" i="35"/>
  <c r="C95" i="36"/>
  <c r="N95" i="38"/>
  <c r="J95" i="38"/>
  <c r="J85" i="38"/>
  <c r="N85" i="38"/>
  <c r="F93" i="37"/>
  <c r="C85" i="36" s="1"/>
  <c r="C84" i="41"/>
  <c r="C96" i="41" s="1"/>
  <c r="F62" i="35"/>
  <c r="J54" i="36"/>
  <c r="N54" i="36"/>
  <c r="J69" i="38"/>
  <c r="F77" i="37"/>
  <c r="C69" i="36" s="1"/>
  <c r="N69" i="38"/>
  <c r="C67" i="41"/>
  <c r="C80" i="41" s="1"/>
  <c r="J18" i="38"/>
  <c r="F12" i="41"/>
  <c r="J96" i="49" l="1"/>
  <c r="N97" i="49"/>
  <c r="I97" i="49"/>
  <c r="F105" i="49" s="1"/>
  <c r="J105" i="49" s="1" a="1"/>
  <c r="J105" i="49" s="1"/>
  <c r="K103" i="46"/>
  <c r="I103" i="46"/>
  <c r="F97" i="50"/>
  <c r="G90" i="38"/>
  <c r="I90" i="38" s="1"/>
  <c r="N90" i="39"/>
  <c r="J90" i="39"/>
  <c r="I100" i="46"/>
  <c r="K100" i="46"/>
  <c r="G87" i="39"/>
  <c r="I87" i="39" s="1"/>
  <c r="J88" i="40"/>
  <c r="N88" i="40"/>
  <c r="G96" i="50"/>
  <c r="I84" i="50"/>
  <c r="H96" i="50"/>
  <c r="K82" i="46"/>
  <c r="I82" i="46"/>
  <c r="G75" i="38"/>
  <c r="I75" i="38" s="1"/>
  <c r="J75" i="39"/>
  <c r="N75" i="39"/>
  <c r="I81" i="46"/>
  <c r="K81" i="46"/>
  <c r="G74" i="38"/>
  <c r="I74" i="38" s="1"/>
  <c r="N74" i="39"/>
  <c r="J74" i="39"/>
  <c r="I80" i="46"/>
  <c r="K80" i="46"/>
  <c r="G73" i="38"/>
  <c r="I73" i="38" s="1"/>
  <c r="J73" i="39"/>
  <c r="N73" i="39"/>
  <c r="I79" i="46"/>
  <c r="K79" i="46"/>
  <c r="G72" i="38"/>
  <c r="I72" i="38" s="1"/>
  <c r="N72" i="39"/>
  <c r="J72" i="39"/>
  <c r="K78" i="46"/>
  <c r="I78" i="46"/>
  <c r="G71" i="38"/>
  <c r="I71" i="38" s="1"/>
  <c r="J71" i="39"/>
  <c r="N71" i="39"/>
  <c r="G70" i="38"/>
  <c r="I70" i="38" s="1"/>
  <c r="N70" i="39"/>
  <c r="J70" i="39"/>
  <c r="K77" i="46"/>
  <c r="I77" i="46"/>
  <c r="I75" i="46"/>
  <c r="K75" i="46"/>
  <c r="G68" i="39"/>
  <c r="I68" i="39" s="1"/>
  <c r="N69" i="40"/>
  <c r="J69" i="40"/>
  <c r="H80" i="50"/>
  <c r="G80" i="50"/>
  <c r="I67" i="50"/>
  <c r="K62" i="46"/>
  <c r="I62" i="46"/>
  <c r="H60" i="38"/>
  <c r="C55" i="36"/>
  <c r="F55" i="36" s="1"/>
  <c r="G55" i="38"/>
  <c r="I55" i="38" s="1"/>
  <c r="J55" i="39"/>
  <c r="N55" i="39"/>
  <c r="G53" i="41"/>
  <c r="J53" i="50"/>
  <c r="N53" i="50"/>
  <c r="N60" i="50" s="1"/>
  <c r="I60" i="50"/>
  <c r="J60" i="50" s="1"/>
  <c r="G67" i="46"/>
  <c r="I67" i="46" s="1"/>
  <c r="I60" i="46"/>
  <c r="K60" i="46"/>
  <c r="C53" i="36"/>
  <c r="F53" i="36" s="1"/>
  <c r="C48" i="36"/>
  <c r="F48" i="36" s="1"/>
  <c r="G48" i="39"/>
  <c r="I48" i="39" s="1"/>
  <c r="J49" i="40"/>
  <c r="N49" i="40"/>
  <c r="K55" i="46"/>
  <c r="I55" i="46"/>
  <c r="G47" i="41"/>
  <c r="I49" i="50"/>
  <c r="J47" i="50"/>
  <c r="N47" i="50"/>
  <c r="N49" i="50" s="1"/>
  <c r="F49" i="41"/>
  <c r="G13" i="36"/>
  <c r="I13" i="36" s="1"/>
  <c r="N13" i="37"/>
  <c r="J13" i="37"/>
  <c r="F20" i="41"/>
  <c r="C48" i="40"/>
  <c r="C50" i="40" s="1"/>
  <c r="C97" i="41"/>
  <c r="C13" i="34"/>
  <c r="F13" i="34" s="1"/>
  <c r="C62" i="34"/>
  <c r="F62" i="34" s="1"/>
  <c r="N62" i="35"/>
  <c r="C85" i="35"/>
  <c r="F85" i="35" s="1"/>
  <c r="N85" i="35" s="1"/>
  <c r="N77" i="36"/>
  <c r="J77" i="36"/>
  <c r="N52" i="41"/>
  <c r="J52" i="41"/>
  <c r="C53" i="40"/>
  <c r="C61" i="40" s="1"/>
  <c r="G19" i="34"/>
  <c r="I19" i="34" s="1"/>
  <c r="I17" i="34"/>
  <c r="C76" i="36"/>
  <c r="F76" i="36" s="1"/>
  <c r="J84" i="37"/>
  <c r="N84" i="37"/>
  <c r="F17" i="36"/>
  <c r="C17" i="35" s="1"/>
  <c r="N17" i="37"/>
  <c r="J17" i="37"/>
  <c r="C19" i="36"/>
  <c r="F19" i="36" s="1"/>
  <c r="J19" i="37"/>
  <c r="N19" i="37"/>
  <c r="G103" i="35"/>
  <c r="I53" i="40"/>
  <c r="G77" i="35"/>
  <c r="I77" i="35" s="1"/>
  <c r="G77" i="34" s="1"/>
  <c r="I77" i="34" s="1"/>
  <c r="I18" i="35"/>
  <c r="N87" i="34"/>
  <c r="J87" i="34"/>
  <c r="F95" i="36"/>
  <c r="C103" i="35" s="1"/>
  <c r="F90" i="36"/>
  <c r="C98" i="35" s="1"/>
  <c r="F87" i="36"/>
  <c r="C95" i="35" s="1"/>
  <c r="F85" i="36"/>
  <c r="C93" i="35" s="1"/>
  <c r="N93" i="37"/>
  <c r="J93" i="37"/>
  <c r="F84" i="41"/>
  <c r="J62" i="35"/>
  <c r="F75" i="36"/>
  <c r="C83" i="35" s="1"/>
  <c r="F74" i="36"/>
  <c r="C82" i="35" s="1"/>
  <c r="F73" i="36"/>
  <c r="C81" i="35" s="1"/>
  <c r="F72" i="36"/>
  <c r="C80" i="35" s="1"/>
  <c r="F71" i="36"/>
  <c r="C79" i="35" s="1"/>
  <c r="F70" i="36"/>
  <c r="C78" i="35" s="1"/>
  <c r="N77" i="37"/>
  <c r="J77" i="37"/>
  <c r="F69" i="36"/>
  <c r="C77" i="35" s="1"/>
  <c r="F68" i="36"/>
  <c r="C76" i="35" s="1"/>
  <c r="F67" i="41"/>
  <c r="J18" i="37"/>
  <c r="N18" i="37"/>
  <c r="F18" i="36"/>
  <c r="C18" i="35" s="1"/>
  <c r="C12" i="40"/>
  <c r="C20" i="40" s="1"/>
  <c r="K67" i="46" l="1"/>
  <c r="J97" i="49"/>
  <c r="G98" i="37"/>
  <c r="I98" i="37" s="1"/>
  <c r="J90" i="38"/>
  <c r="N90" i="38"/>
  <c r="G97" i="50"/>
  <c r="G87" i="38"/>
  <c r="I87" i="38" s="1"/>
  <c r="N87" i="39"/>
  <c r="J87" i="39"/>
  <c r="F96" i="41"/>
  <c r="I96" i="50"/>
  <c r="G84" i="41"/>
  <c r="N84" i="50"/>
  <c r="N96" i="50" s="1"/>
  <c r="J84" i="50"/>
  <c r="H97" i="50"/>
  <c r="G83" i="37"/>
  <c r="I83" i="37" s="1"/>
  <c r="J75" i="38"/>
  <c r="N75" i="38"/>
  <c r="G82" i="37"/>
  <c r="I82" i="37" s="1"/>
  <c r="N74" i="38"/>
  <c r="J74" i="38"/>
  <c r="G81" i="37"/>
  <c r="I81" i="37" s="1"/>
  <c r="N73" i="38"/>
  <c r="J73" i="38"/>
  <c r="G80" i="37"/>
  <c r="I80" i="37" s="1"/>
  <c r="J72" i="38"/>
  <c r="N72" i="38"/>
  <c r="G79" i="37"/>
  <c r="I79" i="37" s="1"/>
  <c r="J71" i="38"/>
  <c r="N71" i="38"/>
  <c r="G78" i="37"/>
  <c r="I78" i="37" s="1"/>
  <c r="N70" i="38"/>
  <c r="J70" i="38"/>
  <c r="G68" i="38"/>
  <c r="I68" i="38" s="1"/>
  <c r="N68" i="39"/>
  <c r="J68" i="39"/>
  <c r="F80" i="41"/>
  <c r="I80" i="50"/>
  <c r="J80" i="50" s="1"/>
  <c r="G67" i="41"/>
  <c r="N67" i="50"/>
  <c r="N80" i="50" s="1"/>
  <c r="J67" i="50"/>
  <c r="C63" i="35"/>
  <c r="F63" i="35" s="1"/>
  <c r="G63" i="37"/>
  <c r="I63" i="37" s="1"/>
  <c r="J55" i="38"/>
  <c r="N55" i="38"/>
  <c r="C61" i="35"/>
  <c r="F61" i="35" s="1"/>
  <c r="I53" i="41"/>
  <c r="G60" i="41"/>
  <c r="G48" i="38"/>
  <c r="I48" i="38" s="1"/>
  <c r="J48" i="39"/>
  <c r="N48" i="39"/>
  <c r="C56" i="35"/>
  <c r="F56" i="35" s="1"/>
  <c r="J49" i="50"/>
  <c r="H49" i="41"/>
  <c r="I47" i="41"/>
  <c r="G49" i="41"/>
  <c r="G13" i="35"/>
  <c r="I13" i="35" s="1"/>
  <c r="N13" i="36"/>
  <c r="J13" i="36"/>
  <c r="F48" i="40"/>
  <c r="F53" i="40"/>
  <c r="F61" i="40" s="1"/>
  <c r="C85" i="34"/>
  <c r="F85" i="34" s="1"/>
  <c r="J85" i="35"/>
  <c r="I103" i="35"/>
  <c r="G103" i="34" s="1"/>
  <c r="I103" i="34" s="1"/>
  <c r="C19" i="35"/>
  <c r="F19" i="35" s="1"/>
  <c r="N19" i="35" s="1"/>
  <c r="N19" i="36"/>
  <c r="J19" i="36"/>
  <c r="F17" i="35"/>
  <c r="J17" i="36"/>
  <c r="N17" i="36"/>
  <c r="C84" i="35"/>
  <c r="F84" i="35" s="1"/>
  <c r="N84" i="35" s="1"/>
  <c r="N76" i="36"/>
  <c r="J76" i="36"/>
  <c r="G52" i="39"/>
  <c r="G18" i="34"/>
  <c r="I18" i="34" s="1"/>
  <c r="C85" i="40"/>
  <c r="C97" i="40" s="1"/>
  <c r="F103" i="35"/>
  <c r="N95" i="36"/>
  <c r="J95" i="36"/>
  <c r="F98" i="35"/>
  <c r="F95" i="35"/>
  <c r="J85" i="36"/>
  <c r="N85" i="36"/>
  <c r="F93" i="35"/>
  <c r="N93" i="35" s="1"/>
  <c r="N62" i="34"/>
  <c r="J62" i="34"/>
  <c r="F83" i="35"/>
  <c r="F82" i="35"/>
  <c r="F81" i="35"/>
  <c r="F80" i="35"/>
  <c r="F79" i="35"/>
  <c r="F78" i="35"/>
  <c r="F77" i="35"/>
  <c r="N69" i="36"/>
  <c r="J69" i="36"/>
  <c r="F76" i="35"/>
  <c r="C68" i="40"/>
  <c r="C81" i="40" s="1"/>
  <c r="F18" i="35"/>
  <c r="C18" i="34" s="1"/>
  <c r="N18" i="36"/>
  <c r="J18" i="36"/>
  <c r="F12" i="40"/>
  <c r="J96" i="50" l="1"/>
  <c r="F105" i="50"/>
  <c r="J105" i="50" s="1" a="1"/>
  <c r="J105" i="50" s="1"/>
  <c r="F97" i="41"/>
  <c r="N97" i="50"/>
  <c r="G90" i="36"/>
  <c r="I90" i="36" s="1"/>
  <c r="N98" i="37"/>
  <c r="J98" i="37"/>
  <c r="G95" i="37"/>
  <c r="I95" i="37" s="1"/>
  <c r="J87" i="38"/>
  <c r="N87" i="38"/>
  <c r="G96" i="41"/>
  <c r="I84" i="41"/>
  <c r="H96" i="41"/>
  <c r="G75" i="36"/>
  <c r="I75" i="36" s="1"/>
  <c r="J83" i="37"/>
  <c r="N83" i="37"/>
  <c r="G74" i="36"/>
  <c r="I74" i="36" s="1"/>
  <c r="N82" i="37"/>
  <c r="J82" i="37"/>
  <c r="G73" i="36"/>
  <c r="I73" i="36" s="1"/>
  <c r="N81" i="37"/>
  <c r="J81" i="37"/>
  <c r="G72" i="36"/>
  <c r="I72" i="36" s="1"/>
  <c r="J80" i="37"/>
  <c r="N80" i="37"/>
  <c r="G71" i="36"/>
  <c r="I71" i="36" s="1"/>
  <c r="N79" i="37"/>
  <c r="J79" i="37"/>
  <c r="I97" i="50"/>
  <c r="J97" i="50" s="1"/>
  <c r="G70" i="36"/>
  <c r="I70" i="36" s="1"/>
  <c r="J78" i="37"/>
  <c r="N78" i="37"/>
  <c r="G76" i="37"/>
  <c r="I76" i="37" s="1"/>
  <c r="J68" i="38"/>
  <c r="N68" i="38"/>
  <c r="G80" i="41"/>
  <c r="I67" i="41"/>
  <c r="H80" i="41"/>
  <c r="G55" i="36"/>
  <c r="I55" i="36" s="1"/>
  <c r="J63" i="37"/>
  <c r="N63" i="37"/>
  <c r="C63" i="34"/>
  <c r="F63" i="34" s="1"/>
  <c r="C61" i="34"/>
  <c r="F61" i="34" s="1"/>
  <c r="G54" i="40"/>
  <c r="J53" i="41"/>
  <c r="N53" i="41"/>
  <c r="N60" i="41" s="1"/>
  <c r="I60" i="41"/>
  <c r="J60" i="41" s="1"/>
  <c r="C56" i="34"/>
  <c r="F56" i="34" s="1"/>
  <c r="G56" i="37"/>
  <c r="I56" i="37" s="1"/>
  <c r="J48" i="38"/>
  <c r="N48" i="38"/>
  <c r="F50" i="40"/>
  <c r="I49" i="41"/>
  <c r="G48" i="40"/>
  <c r="J47" i="41"/>
  <c r="N47" i="41"/>
  <c r="N49" i="41" s="1"/>
  <c r="G13" i="34"/>
  <c r="I13" i="34" s="1"/>
  <c r="J13" i="35"/>
  <c r="N13" i="35"/>
  <c r="F20" i="40"/>
  <c r="C47" i="39"/>
  <c r="N17" i="35"/>
  <c r="C17" i="34"/>
  <c r="F17" i="34" s="1"/>
  <c r="C98" i="40"/>
  <c r="N103" i="35"/>
  <c r="J53" i="40"/>
  <c r="N53" i="40"/>
  <c r="C52" i="39"/>
  <c r="C60" i="39" s="1"/>
  <c r="C77" i="34"/>
  <c r="F77" i="34" s="1"/>
  <c r="N77" i="35"/>
  <c r="C79" i="34"/>
  <c r="F79" i="34" s="1"/>
  <c r="F18" i="34"/>
  <c r="N18" i="35"/>
  <c r="C76" i="34"/>
  <c r="F76" i="34" s="1"/>
  <c r="C78" i="34"/>
  <c r="F78" i="34" s="1"/>
  <c r="C80" i="34"/>
  <c r="F80" i="34" s="1"/>
  <c r="C81" i="34"/>
  <c r="F81" i="34" s="1"/>
  <c r="C82" i="34"/>
  <c r="F82" i="34" s="1"/>
  <c r="C83" i="34"/>
  <c r="F83" i="34" s="1"/>
  <c r="N85" i="34"/>
  <c r="J85" i="34"/>
  <c r="J17" i="35"/>
  <c r="C84" i="34"/>
  <c r="F84" i="34" s="1"/>
  <c r="J84" i="35"/>
  <c r="C19" i="34"/>
  <c r="F19" i="34" s="1"/>
  <c r="J19" i="35"/>
  <c r="I52" i="39"/>
  <c r="J103" i="35"/>
  <c r="C103" i="34"/>
  <c r="F103" i="34" s="1"/>
  <c r="C98" i="34"/>
  <c r="F98" i="34" s="1"/>
  <c r="C95" i="34"/>
  <c r="F95" i="34" s="1"/>
  <c r="C93" i="34"/>
  <c r="F93" i="34" s="1"/>
  <c r="J93" i="35"/>
  <c r="F85" i="40"/>
  <c r="J77" i="35"/>
  <c r="F68" i="40"/>
  <c r="J18" i="35"/>
  <c r="C12" i="39"/>
  <c r="C20" i="39" s="1"/>
  <c r="G98" i="35" l="1"/>
  <c r="I98" i="35" s="1"/>
  <c r="N90" i="36"/>
  <c r="J90" i="36"/>
  <c r="G97" i="41"/>
  <c r="G87" i="36"/>
  <c r="I87" i="36" s="1"/>
  <c r="J95" i="37"/>
  <c r="N95" i="37"/>
  <c r="F97" i="40"/>
  <c r="H97" i="41"/>
  <c r="I96" i="41"/>
  <c r="J96" i="41" s="1"/>
  <c r="G85" i="40"/>
  <c r="J84" i="41"/>
  <c r="N84" i="41"/>
  <c r="N96" i="41" s="1"/>
  <c r="G83" i="35"/>
  <c r="I83" i="35" s="1"/>
  <c r="J75" i="36"/>
  <c r="N75" i="36"/>
  <c r="G82" i="35"/>
  <c r="I82" i="35" s="1"/>
  <c r="J74" i="36"/>
  <c r="N74" i="36"/>
  <c r="G81" i="35"/>
  <c r="I81" i="35" s="1"/>
  <c r="J73" i="36"/>
  <c r="N73" i="36"/>
  <c r="G80" i="35"/>
  <c r="I80" i="35" s="1"/>
  <c r="N72" i="36"/>
  <c r="J72" i="36"/>
  <c r="G79" i="35"/>
  <c r="I79" i="35" s="1"/>
  <c r="N71" i="36"/>
  <c r="J71" i="36"/>
  <c r="G78" i="35"/>
  <c r="I78" i="35" s="1"/>
  <c r="J70" i="36"/>
  <c r="N70" i="36"/>
  <c r="G68" i="36"/>
  <c r="I68" i="36" s="1"/>
  <c r="J76" i="37"/>
  <c r="N76" i="37"/>
  <c r="F81" i="40"/>
  <c r="I80" i="41"/>
  <c r="J80" i="41" s="1"/>
  <c r="G68" i="40"/>
  <c r="N67" i="41"/>
  <c r="N80" i="41" s="1"/>
  <c r="J67" i="41"/>
  <c r="G63" i="35"/>
  <c r="I63" i="35" s="1"/>
  <c r="J55" i="36"/>
  <c r="N55" i="36"/>
  <c r="I54" i="40"/>
  <c r="G61" i="40"/>
  <c r="G48" i="36"/>
  <c r="I48" i="36" s="1"/>
  <c r="J56" i="37"/>
  <c r="N56" i="37"/>
  <c r="H50" i="40"/>
  <c r="J49" i="41"/>
  <c r="G50" i="40"/>
  <c r="I48" i="40"/>
  <c r="N13" i="34"/>
  <c r="J13" i="34"/>
  <c r="C49" i="39"/>
  <c r="F47" i="39"/>
  <c r="F52" i="39"/>
  <c r="F60" i="39" s="1"/>
  <c r="J84" i="34"/>
  <c r="N84" i="34"/>
  <c r="N19" i="34"/>
  <c r="J19" i="34"/>
  <c r="J17" i="34"/>
  <c r="N17" i="34"/>
  <c r="G52" i="38"/>
  <c r="N103" i="34"/>
  <c r="J103" i="34"/>
  <c r="J93" i="34"/>
  <c r="N93" i="34"/>
  <c r="C84" i="39"/>
  <c r="C96" i="39" s="1"/>
  <c r="J77" i="34"/>
  <c r="N77" i="34"/>
  <c r="C67" i="39"/>
  <c r="N18" i="34"/>
  <c r="J18" i="34"/>
  <c r="F12" i="39"/>
  <c r="F98" i="40" l="1"/>
  <c r="H49" i="39"/>
  <c r="G98" i="34"/>
  <c r="I98" i="34" s="1"/>
  <c r="N98" i="35"/>
  <c r="J98" i="35"/>
  <c r="G95" i="35"/>
  <c r="I95" i="35" s="1"/>
  <c r="J87" i="36"/>
  <c r="N87" i="36"/>
  <c r="H97" i="40"/>
  <c r="N97" i="41"/>
  <c r="G97" i="40"/>
  <c r="I85" i="40"/>
  <c r="G83" i="34"/>
  <c r="I83" i="34" s="1"/>
  <c r="J83" i="35"/>
  <c r="N83" i="35"/>
  <c r="G82" i="34"/>
  <c r="I82" i="34" s="1"/>
  <c r="J82" i="35"/>
  <c r="N82" i="35"/>
  <c r="G81" i="34"/>
  <c r="I81" i="34" s="1"/>
  <c r="J81" i="35"/>
  <c r="N81" i="35"/>
  <c r="G80" i="34"/>
  <c r="I80" i="34" s="1"/>
  <c r="N80" i="35"/>
  <c r="J80" i="35"/>
  <c r="G79" i="34"/>
  <c r="I79" i="34" s="1"/>
  <c r="N79" i="35"/>
  <c r="J79" i="35"/>
  <c r="G78" i="34"/>
  <c r="I78" i="34" s="1"/>
  <c r="N78" i="35"/>
  <c r="J78" i="35"/>
  <c r="G76" i="35"/>
  <c r="I76" i="35" s="1"/>
  <c r="J68" i="36"/>
  <c r="N68" i="36"/>
  <c r="G81" i="40"/>
  <c r="I68" i="40"/>
  <c r="H81" i="40"/>
  <c r="I97" i="41"/>
  <c r="F105" i="41" s="1"/>
  <c r="G63" i="34"/>
  <c r="I63" i="34" s="1"/>
  <c r="J63" i="35"/>
  <c r="N63" i="35"/>
  <c r="G53" i="39"/>
  <c r="J54" i="40"/>
  <c r="N54" i="40"/>
  <c r="N61" i="40" s="1"/>
  <c r="I61" i="40"/>
  <c r="J61" i="40" s="1"/>
  <c r="G56" i="35"/>
  <c r="I56" i="35" s="1"/>
  <c r="J48" i="36"/>
  <c r="N48" i="36"/>
  <c r="I50" i="40"/>
  <c r="G47" i="39"/>
  <c r="J48" i="40"/>
  <c r="N48" i="40"/>
  <c r="N50" i="40" s="1"/>
  <c r="F20" i="39"/>
  <c r="F49" i="39"/>
  <c r="C47" i="38"/>
  <c r="J52" i="39"/>
  <c r="N52" i="39"/>
  <c r="C52" i="38"/>
  <c r="C60" i="38" s="1"/>
  <c r="I52" i="38"/>
  <c r="F84" i="39"/>
  <c r="F67" i="39"/>
  <c r="C80" i="39"/>
  <c r="C97" i="39" s="1"/>
  <c r="C12" i="38"/>
  <c r="C20" i="38" s="1"/>
  <c r="J105" i="41" l="1" a="1"/>
  <c r="J105" i="41" s="1"/>
  <c r="G98" i="40"/>
  <c r="J97" i="41"/>
  <c r="N98" i="34"/>
  <c r="J98" i="34"/>
  <c r="H98" i="40"/>
  <c r="G95" i="34"/>
  <c r="I95" i="34" s="1"/>
  <c r="J95" i="35"/>
  <c r="N95" i="35"/>
  <c r="F96" i="39"/>
  <c r="I97" i="40"/>
  <c r="J97" i="40" s="1"/>
  <c r="G84" i="39"/>
  <c r="J85" i="40"/>
  <c r="N85" i="40"/>
  <c r="N97" i="40" s="1"/>
  <c r="N83" i="34"/>
  <c r="J83" i="34"/>
  <c r="N82" i="34"/>
  <c r="J82" i="34"/>
  <c r="J81" i="34"/>
  <c r="N81" i="34"/>
  <c r="J80" i="34"/>
  <c r="N80" i="34"/>
  <c r="N79" i="34"/>
  <c r="J79" i="34"/>
  <c r="J78" i="34"/>
  <c r="N78" i="34"/>
  <c r="G76" i="34"/>
  <c r="I76" i="34" s="1"/>
  <c r="N76" i="35"/>
  <c r="J76" i="35"/>
  <c r="F80" i="39"/>
  <c r="I81" i="40"/>
  <c r="J81" i="40" s="1"/>
  <c r="G67" i="39"/>
  <c r="J68" i="40"/>
  <c r="N68" i="40"/>
  <c r="N81" i="40" s="1"/>
  <c r="J63" i="34"/>
  <c r="N63" i="34"/>
  <c r="I53" i="39"/>
  <c r="G60" i="39"/>
  <c r="G56" i="34"/>
  <c r="I56" i="34" s="1"/>
  <c r="J56" i="35"/>
  <c r="N56" i="35"/>
  <c r="J50" i="40"/>
  <c r="G49" i="39"/>
  <c r="I47" i="39"/>
  <c r="F47" i="38"/>
  <c r="C49" i="38"/>
  <c r="F52" i="38"/>
  <c r="F60" i="38" s="1"/>
  <c r="G91" i="36"/>
  <c r="I91" i="36" s="1"/>
  <c r="G60" i="37"/>
  <c r="C84" i="38"/>
  <c r="C96" i="38" s="1"/>
  <c r="C67" i="38"/>
  <c r="C80" i="38" s="1"/>
  <c r="F12" i="38"/>
  <c r="N98" i="40" l="1"/>
  <c r="F97" i="39"/>
  <c r="N95" i="34"/>
  <c r="J95" i="34"/>
  <c r="G96" i="39"/>
  <c r="I84" i="39"/>
  <c r="H96" i="39"/>
  <c r="N76" i="34"/>
  <c r="J76" i="34"/>
  <c r="G80" i="39"/>
  <c r="I67" i="39"/>
  <c r="H80" i="39"/>
  <c r="I98" i="40"/>
  <c r="F106" i="40" s="1"/>
  <c r="G53" i="38"/>
  <c r="J53" i="39"/>
  <c r="N53" i="39"/>
  <c r="N60" i="39" s="1"/>
  <c r="I60" i="39"/>
  <c r="J60" i="39" s="1"/>
  <c r="J56" i="34"/>
  <c r="N56" i="34"/>
  <c r="H49" i="38"/>
  <c r="I49" i="39"/>
  <c r="G47" i="38"/>
  <c r="N47" i="39"/>
  <c r="N49" i="39" s="1"/>
  <c r="J47" i="39"/>
  <c r="F20" i="38"/>
  <c r="F49" i="38"/>
  <c r="C55" i="37"/>
  <c r="C97" i="38"/>
  <c r="N52" i="38"/>
  <c r="C60" i="37"/>
  <c r="C68" i="37" s="1"/>
  <c r="J52" i="38"/>
  <c r="G99" i="35"/>
  <c r="I99" i="35" s="1"/>
  <c r="I60" i="37"/>
  <c r="F84" i="38"/>
  <c r="F67" i="38"/>
  <c r="C12" i="37"/>
  <c r="C20" i="37" s="1"/>
  <c r="J106" i="40" l="1" a="1"/>
  <c r="J106" i="40" s="1"/>
  <c r="G97" i="39"/>
  <c r="H97" i="39"/>
  <c r="F96" i="38"/>
  <c r="J98" i="40"/>
  <c r="I96" i="39"/>
  <c r="J96" i="39" s="1"/>
  <c r="G84" i="38"/>
  <c r="J84" i="39"/>
  <c r="N84" i="39"/>
  <c r="N96" i="39" s="1"/>
  <c r="F80" i="38"/>
  <c r="G67" i="38"/>
  <c r="I80" i="39"/>
  <c r="J80" i="39" s="1"/>
  <c r="J67" i="39"/>
  <c r="N67" i="39"/>
  <c r="N80" i="39" s="1"/>
  <c r="I53" i="38"/>
  <c r="G60" i="38"/>
  <c r="J49" i="39"/>
  <c r="G56" i="46"/>
  <c r="I54" i="46"/>
  <c r="K56" i="46"/>
  <c r="I47" i="38"/>
  <c r="G49" i="38"/>
  <c r="F55" i="37"/>
  <c r="C57" i="37"/>
  <c r="F60" i="37"/>
  <c r="F68" i="37" s="1"/>
  <c r="C91" i="36"/>
  <c r="F91" i="36" s="1"/>
  <c r="G99" i="34"/>
  <c r="I99" i="34" s="1"/>
  <c r="G52" i="36"/>
  <c r="C92" i="37"/>
  <c r="C104" i="37" s="1"/>
  <c r="C75" i="37"/>
  <c r="F12" i="37"/>
  <c r="F20" i="37" s="1"/>
  <c r="F97" i="38" l="1"/>
  <c r="H96" i="38"/>
  <c r="G97" i="46"/>
  <c r="N97" i="39"/>
  <c r="G96" i="38"/>
  <c r="I84" i="38"/>
  <c r="I97" i="39"/>
  <c r="F105" i="39" s="1"/>
  <c r="G80" i="38"/>
  <c r="I67" i="38"/>
  <c r="H80" i="38"/>
  <c r="G74" i="46"/>
  <c r="G61" i="37"/>
  <c r="J53" i="38"/>
  <c r="N53" i="38"/>
  <c r="N60" i="38" s="1"/>
  <c r="I60" i="38"/>
  <c r="J60" i="38" s="1"/>
  <c r="G55" i="37"/>
  <c r="I49" i="38"/>
  <c r="J47" i="38"/>
  <c r="N47" i="38"/>
  <c r="N49" i="38" s="1"/>
  <c r="I56" i="46"/>
  <c r="C47" i="36"/>
  <c r="F57" i="37"/>
  <c r="J60" i="37"/>
  <c r="N60" i="37"/>
  <c r="C52" i="36"/>
  <c r="C60" i="36" s="1"/>
  <c r="C99" i="35"/>
  <c r="F99" i="35" s="1"/>
  <c r="N91" i="36"/>
  <c r="J91" i="36"/>
  <c r="I52" i="36"/>
  <c r="F92" i="37"/>
  <c r="F104" i="37" s="1"/>
  <c r="F75" i="37"/>
  <c r="F88" i="37" s="1"/>
  <c r="C88" i="37"/>
  <c r="C105" i="37" s="1"/>
  <c r="C12" i="36"/>
  <c r="C20" i="36" s="1"/>
  <c r="J105" i="39" l="1" a="1"/>
  <c r="J105" i="39" s="1"/>
  <c r="H97" i="38"/>
  <c r="G97" i="38"/>
  <c r="G109" i="46"/>
  <c r="I109" i="46" s="1"/>
  <c r="I97" i="46"/>
  <c r="K97" i="46"/>
  <c r="K109" i="46" s="1"/>
  <c r="J97" i="39"/>
  <c r="I96" i="38"/>
  <c r="J96" i="38" s="1"/>
  <c r="G92" i="37"/>
  <c r="N84" i="38"/>
  <c r="N96" i="38" s="1"/>
  <c r="J84" i="38"/>
  <c r="I80" i="38"/>
  <c r="J80" i="38" s="1"/>
  <c r="G75" i="37"/>
  <c r="J67" i="38"/>
  <c r="N67" i="38"/>
  <c r="N80" i="38" s="1"/>
  <c r="G87" i="46"/>
  <c r="I74" i="46"/>
  <c r="K74" i="46"/>
  <c r="K87" i="46" s="1"/>
  <c r="I61" i="37"/>
  <c r="G68" i="37"/>
  <c r="J49" i="38"/>
  <c r="I55" i="37"/>
  <c r="G57" i="37"/>
  <c r="F47" i="36"/>
  <c r="C49" i="36"/>
  <c r="F105" i="37"/>
  <c r="F52" i="36"/>
  <c r="F60" i="36" s="1"/>
  <c r="N99" i="35"/>
  <c r="C99" i="34"/>
  <c r="F99" i="34" s="1"/>
  <c r="J99" i="35"/>
  <c r="G60" i="35"/>
  <c r="C84" i="36"/>
  <c r="C96" i="36" s="1"/>
  <c r="C67" i="36"/>
  <c r="F12" i="36"/>
  <c r="F20" i="36" s="1"/>
  <c r="K110" i="46" l="1"/>
  <c r="G104" i="37"/>
  <c r="I92" i="37"/>
  <c r="N97" i="38"/>
  <c r="I97" i="38"/>
  <c r="F105" i="38" s="1"/>
  <c r="G88" i="37"/>
  <c r="I75" i="37"/>
  <c r="I87" i="46"/>
  <c r="G110" i="46"/>
  <c r="J118" i="46" s="1"/>
  <c r="G53" i="36"/>
  <c r="J61" i="37"/>
  <c r="N61" i="37"/>
  <c r="N68" i="37" s="1"/>
  <c r="I68" i="37"/>
  <c r="J68" i="37" s="1"/>
  <c r="G47" i="36"/>
  <c r="I57" i="37"/>
  <c r="N55" i="37"/>
  <c r="N57" i="37" s="1"/>
  <c r="J55" i="37"/>
  <c r="F49" i="36"/>
  <c r="C55" i="35"/>
  <c r="N52" i="36"/>
  <c r="C60" i="35"/>
  <c r="C68" i="35" s="1"/>
  <c r="J52" i="36"/>
  <c r="N99" i="34"/>
  <c r="J99" i="34"/>
  <c r="I60" i="35"/>
  <c r="F84" i="36"/>
  <c r="F96" i="36" s="1"/>
  <c r="F67" i="36"/>
  <c r="F80" i="36" s="1"/>
  <c r="C80" i="36"/>
  <c r="C97" i="36" s="1"/>
  <c r="C12" i="35"/>
  <c r="C20" i="35" s="1"/>
  <c r="J105" i="38" l="1" a="1"/>
  <c r="J105" i="38" s="1"/>
  <c r="G105" i="37"/>
  <c r="J97" i="38"/>
  <c r="I104" i="37"/>
  <c r="J104" i="37" s="1"/>
  <c r="G84" i="36"/>
  <c r="N92" i="37"/>
  <c r="N104" i="37" s="1"/>
  <c r="J92" i="37"/>
  <c r="I110" i="46"/>
  <c r="I88" i="37"/>
  <c r="J88" i="37" s="1"/>
  <c r="G67" i="36"/>
  <c r="N75" i="37"/>
  <c r="N88" i="37" s="1"/>
  <c r="J75" i="37"/>
  <c r="I53" i="36"/>
  <c r="G60" i="36"/>
  <c r="I47" i="36"/>
  <c r="G49" i="36"/>
  <c r="J57" i="37"/>
  <c r="F55" i="35"/>
  <c r="C57" i="35"/>
  <c r="F97" i="36"/>
  <c r="F60" i="35"/>
  <c r="C60" i="34" s="1"/>
  <c r="C68" i="34" s="1"/>
  <c r="G60" i="34"/>
  <c r="C92" i="35"/>
  <c r="C104" i="35" s="1"/>
  <c r="C75" i="35"/>
  <c r="C88" i="35" s="1"/>
  <c r="F12" i="35"/>
  <c r="F20" i="35" s="1"/>
  <c r="N105" i="37" l="1"/>
  <c r="G96" i="36"/>
  <c r="I84" i="36"/>
  <c r="I105" i="37"/>
  <c r="F113" i="37" s="1"/>
  <c r="G80" i="36"/>
  <c r="I67" i="36"/>
  <c r="G61" i="35"/>
  <c r="J53" i="36"/>
  <c r="N53" i="36"/>
  <c r="N60" i="36" s="1"/>
  <c r="I60" i="36"/>
  <c r="J60" i="36" s="1"/>
  <c r="I49" i="36"/>
  <c r="G55" i="35"/>
  <c r="J47" i="36"/>
  <c r="N47" i="36"/>
  <c r="N49" i="36" s="1"/>
  <c r="C55" i="34"/>
  <c r="F57" i="35"/>
  <c r="C105" i="35"/>
  <c r="N60" i="35"/>
  <c r="J60" i="35"/>
  <c r="F68" i="35"/>
  <c r="I60" i="34"/>
  <c r="F60" i="34"/>
  <c r="F68" i="34" s="1"/>
  <c r="F92" i="35"/>
  <c r="F104" i="35" s="1"/>
  <c r="F75" i="35"/>
  <c r="C12" i="34"/>
  <c r="C20" i="34" s="1"/>
  <c r="J113" i="37" l="1" a="1"/>
  <c r="J113" i="37" s="1"/>
  <c r="J105" i="37"/>
  <c r="G97" i="36"/>
  <c r="I96" i="36"/>
  <c r="J96" i="36" s="1"/>
  <c r="G92" i="35"/>
  <c r="N84" i="36"/>
  <c r="N96" i="36" s="1"/>
  <c r="J84" i="36"/>
  <c r="I80" i="36"/>
  <c r="J80" i="36" s="1"/>
  <c r="G75" i="35"/>
  <c r="N67" i="36"/>
  <c r="N80" i="36" s="1"/>
  <c r="J67" i="36"/>
  <c r="I61" i="35"/>
  <c r="G68" i="35"/>
  <c r="J49" i="36"/>
  <c r="I55" i="35"/>
  <c r="G57" i="35"/>
  <c r="F55" i="34"/>
  <c r="C57" i="34"/>
  <c r="F88" i="35"/>
  <c r="F105" i="35" s="1"/>
  <c r="J60" i="34"/>
  <c r="N60" i="34"/>
  <c r="C92" i="34"/>
  <c r="C104" i="34" s="1"/>
  <c r="C75" i="34"/>
  <c r="C88" i="34" s="1"/>
  <c r="F12" i="34"/>
  <c r="F20" i="34" s="1"/>
  <c r="I97" i="36" l="1"/>
  <c r="F105" i="36" s="1"/>
  <c r="G104" i="35"/>
  <c r="I92" i="35"/>
  <c r="N97" i="36"/>
  <c r="G88" i="35"/>
  <c r="I75" i="35"/>
  <c r="G61" i="34"/>
  <c r="J61" i="35"/>
  <c r="N61" i="35"/>
  <c r="N68" i="35" s="1"/>
  <c r="I68" i="35"/>
  <c r="J68" i="35" s="1"/>
  <c r="I57" i="35"/>
  <c r="G55" i="34"/>
  <c r="J55" i="35"/>
  <c r="N55" i="35"/>
  <c r="N57" i="35" s="1"/>
  <c r="F57" i="34"/>
  <c r="C105" i="34"/>
  <c r="F92" i="34"/>
  <c r="F104" i="34" s="1"/>
  <c r="F75" i="34"/>
  <c r="F88" i="34" s="1"/>
  <c r="J105" i="36" l="1" a="1"/>
  <c r="J105" i="36" s="1"/>
  <c r="J97" i="36"/>
  <c r="G105" i="35"/>
  <c r="I104" i="35"/>
  <c r="J104" i="35" s="1"/>
  <c r="G92" i="34"/>
  <c r="J92" i="35"/>
  <c r="N92" i="35"/>
  <c r="N104" i="35" s="1"/>
  <c r="I88" i="35"/>
  <c r="J88" i="35" s="1"/>
  <c r="G75" i="34"/>
  <c r="N75" i="35"/>
  <c r="N88" i="35" s="1"/>
  <c r="J75" i="35"/>
  <c r="I61" i="34"/>
  <c r="G68" i="34"/>
  <c r="I55" i="34"/>
  <c r="G57" i="34"/>
  <c r="J57" i="35"/>
  <c r="F105" i="34"/>
  <c r="I105" i="35" l="1"/>
  <c r="F113" i="35" s="1"/>
  <c r="N105" i="35"/>
  <c r="G104" i="34"/>
  <c r="I92" i="34"/>
  <c r="G88" i="34"/>
  <c r="I75" i="34"/>
  <c r="J61" i="34"/>
  <c r="N61" i="34"/>
  <c r="N68" i="34" s="1"/>
  <c r="I68" i="34"/>
  <c r="J68" i="34" s="1"/>
  <c r="I57" i="34"/>
  <c r="N55" i="34"/>
  <c r="N57" i="34" s="1"/>
  <c r="J55" i="34"/>
  <c r="G97" i="49"/>
  <c r="J113" i="35" l="1" a="1"/>
  <c r="J113" i="35" s="1"/>
  <c r="J105" i="35"/>
  <c r="G105" i="34"/>
  <c r="I104" i="34"/>
  <c r="J104" i="34" s="1"/>
  <c r="J92" i="34"/>
  <c r="N92" i="34"/>
  <c r="N104" i="34" s="1"/>
  <c r="I88" i="34"/>
  <c r="J88" i="34" s="1"/>
  <c r="N75" i="34"/>
  <c r="N88" i="34" s="1"/>
  <c r="J75" i="34"/>
  <c r="J57" i="34"/>
  <c r="N105" i="34" l="1"/>
  <c r="I105" i="34"/>
  <c r="F113" i="34" s="1"/>
  <c r="J113" i="34" l="1" a="1"/>
  <c r="J113" i="34" s="1"/>
  <c r="J105" i="34"/>
  <c r="H20" i="47"/>
  <c r="F117" i="47" s="1"/>
  <c r="I12" i="47"/>
  <c r="G12" i="48" s="1"/>
  <c r="I12" i="48" l="1"/>
  <c r="G12" i="49" s="1"/>
  <c r="I12" i="49" s="1"/>
  <c r="N12" i="47"/>
  <c r="N20" i="47" s="1"/>
  <c r="J12" i="47"/>
  <c r="I20" i="47"/>
  <c r="F118" i="47"/>
  <c r="F112" i="47"/>
  <c r="F114" i="47" s="1"/>
  <c r="J114" i="47" s="1"/>
  <c r="G20" i="48" l="1"/>
  <c r="G20" i="49"/>
  <c r="J20" i="47"/>
  <c r="J112" i="47"/>
  <c r="J103" i="48" s="1" a="1"/>
  <c r="J103" i="48" s="1"/>
  <c r="J105" i="48" s="1"/>
  <c r="N12" i="48" l="1"/>
  <c r="N20" i="48" s="1"/>
  <c r="J12" i="48"/>
  <c r="I20" i="48"/>
  <c r="J20" i="48" s="1"/>
  <c r="I14" i="47" l="1"/>
  <c r="J14" i="47" s="1"/>
  <c r="G14" i="48" l="1"/>
  <c r="I14" i="48" s="1"/>
  <c r="G14" i="49" s="1"/>
  <c r="N14" i="47"/>
  <c r="J14" i="48" l="1"/>
  <c r="N14" i="48"/>
  <c r="I15" i="47" l="1"/>
  <c r="G15" i="48" l="1"/>
  <c r="I15" i="48" s="1"/>
  <c r="N15" i="48" s="1"/>
  <c r="J15" i="47"/>
  <c r="N15" i="47"/>
  <c r="G15" i="49" l="1"/>
  <c r="J15" i="48"/>
  <c r="I16" i="47" l="1"/>
  <c r="J16" i="47" s="1"/>
  <c r="N16" i="47" l="1"/>
  <c r="G16" i="48"/>
  <c r="I16" i="48" s="1"/>
  <c r="N16" i="48" l="1"/>
  <c r="G16" i="49"/>
  <c r="J16" i="48"/>
  <c r="H20" i="37" l="1"/>
  <c r="H20" i="41"/>
  <c r="F109" i="41" s="1"/>
  <c r="H20" i="38"/>
  <c r="H20" i="35"/>
  <c r="F112" i="35" s="1"/>
  <c r="H20" i="50"/>
  <c r="H20" i="39"/>
  <c r="H20" i="34"/>
  <c r="H20" i="40"/>
  <c r="F105" i="40" s="1"/>
  <c r="H20" i="49"/>
  <c r="H20" i="36"/>
  <c r="F104" i="36" s="1"/>
  <c r="F104" i="50" l="1"/>
  <c r="F109" i="50"/>
  <c r="F110" i="50" s="1"/>
  <c r="F104" i="39"/>
  <c r="F106" i="39" s="1"/>
  <c r="F109" i="39"/>
  <c r="F106" i="36"/>
  <c r="F104" i="38"/>
  <c r="F117" i="34"/>
  <c r="F112" i="34"/>
  <c r="F104" i="49"/>
  <c r="F109" i="49"/>
  <c r="F110" i="49" s="1"/>
  <c r="F117" i="37"/>
  <c r="F118" i="37" s="1"/>
  <c r="F112" i="37"/>
  <c r="F106" i="50"/>
  <c r="F107" i="40"/>
  <c r="F114" i="35"/>
  <c r="F104" i="41"/>
  <c r="F110" i="40"/>
  <c r="F109" i="36"/>
  <c r="F110" i="36" s="1"/>
  <c r="F106" i="41" l="1"/>
  <c r="F106" i="49"/>
  <c r="J104" i="49" a="1"/>
  <c r="J104" i="49" s="1"/>
  <c r="F106" i="38"/>
  <c r="F114" i="37"/>
  <c r="F114" i="34"/>
  <c r="N12" i="49"/>
  <c r="N20" i="49" s="1"/>
  <c r="I20" i="49"/>
  <c r="J20" i="49" s="1"/>
  <c r="J12" i="49"/>
  <c r="G12" i="50"/>
  <c r="I11" i="46"/>
  <c r="K19" i="46"/>
  <c r="J106" i="49" l="1"/>
  <c r="J104" i="50" a="1"/>
  <c r="J104" i="50" s="1"/>
  <c r="J117" i="46"/>
  <c r="J119" i="46" s="1"/>
  <c r="I19" i="46"/>
  <c r="G20" i="50"/>
  <c r="I12" i="50"/>
  <c r="J106" i="50" l="1"/>
  <c r="J104" i="41" a="1"/>
  <c r="J104" i="41" s="1"/>
  <c r="I20" i="50"/>
  <c r="J20" i="50" s="1"/>
  <c r="J12" i="50"/>
  <c r="N12" i="50"/>
  <c r="N20" i="50" s="1"/>
  <c r="G12" i="41"/>
  <c r="J106" i="41" l="1"/>
  <c r="J105" i="40" a="1"/>
  <c r="J105" i="40" s="1"/>
  <c r="G20" i="41"/>
  <c r="I12" i="41"/>
  <c r="J12" i="41" l="1"/>
  <c r="I20" i="41"/>
  <c r="J20" i="41" s="1"/>
  <c r="G12" i="40"/>
  <c r="N12" i="41"/>
  <c r="N20" i="41" s="1"/>
  <c r="J107" i="40"/>
  <c r="J104" i="39" a="1"/>
  <c r="J104" i="39" s="1"/>
  <c r="G20" i="40" l="1"/>
  <c r="I12" i="40"/>
  <c r="J106" i="39"/>
  <c r="J104" i="38" a="1"/>
  <c r="J104" i="38" s="1"/>
  <c r="N12" i="40" l="1"/>
  <c r="N20" i="40" s="1"/>
  <c r="I20" i="40"/>
  <c r="J20" i="40" s="1"/>
  <c r="J12" i="40"/>
  <c r="G12" i="39"/>
  <c r="J106" i="38"/>
  <c r="J112" i="37" a="1"/>
  <c r="J112" i="37" s="1"/>
  <c r="J114" i="37" l="1"/>
  <c r="J104" i="36" a="1"/>
  <c r="J104" i="36" s="1"/>
  <c r="G20" i="39"/>
  <c r="I12" i="39"/>
  <c r="J106" i="36" l="1"/>
  <c r="J112" i="35" a="1"/>
  <c r="J112" i="35" s="1"/>
  <c r="I20" i="39"/>
  <c r="J20" i="39" s="1"/>
  <c r="J12" i="39"/>
  <c r="G12" i="38"/>
  <c r="N12" i="39"/>
  <c r="N20" i="39" s="1"/>
  <c r="J114" i="35" l="1"/>
  <c r="J112" i="34" a="1"/>
  <c r="J112" i="34" s="1"/>
  <c r="J114" i="34" s="1"/>
  <c r="G20" i="38"/>
  <c r="I12" i="38"/>
  <c r="N12" i="38" l="1"/>
  <c r="N20" i="38" s="1"/>
  <c r="I20" i="38"/>
  <c r="J20" i="38" s="1"/>
  <c r="G12" i="37"/>
  <c r="J12" i="38"/>
  <c r="I12" i="37" l="1"/>
  <c r="G20" i="37"/>
  <c r="G12" i="36" l="1"/>
  <c r="N12" i="37"/>
  <c r="N20" i="37" s="1"/>
  <c r="I20" i="37"/>
  <c r="J20" i="37" s="1"/>
  <c r="J12" i="37"/>
  <c r="G20" i="36" l="1"/>
  <c r="I12" i="36"/>
  <c r="I20" i="36" l="1"/>
  <c r="J20" i="36" s="1"/>
  <c r="J12" i="36"/>
  <c r="N12" i="36"/>
  <c r="N20" i="36" s="1"/>
  <c r="G12" i="35"/>
  <c r="G20" i="35" l="1"/>
  <c r="I12" i="35"/>
  <c r="G12" i="34" s="1"/>
  <c r="I20" i="35" l="1"/>
  <c r="J20" i="35" s="1"/>
  <c r="N12" i="35"/>
  <c r="N20" i="35" s="1"/>
  <c r="J12" i="35"/>
  <c r="G20" i="34" l="1"/>
  <c r="I12" i="34"/>
  <c r="I20" i="34" l="1"/>
  <c r="J20" i="34" s="1"/>
  <c r="N12" i="34"/>
  <c r="N20" i="34" s="1"/>
  <c r="J12" i="34"/>
  <c r="I15" i="46"/>
  <c r="I16" i="49"/>
  <c r="N16" i="49" s="1"/>
  <c r="I14" i="46"/>
  <c r="I13" i="46"/>
  <c r="I14" i="49"/>
  <c r="G14" i="50" s="1"/>
  <c r="I14" i="50" s="1"/>
  <c r="I15" i="49"/>
  <c r="G15" i="50" s="1"/>
  <c r="I15" i="50" s="1"/>
  <c r="J15" i="49" l="1"/>
  <c r="N14" i="49"/>
  <c r="N15" i="49"/>
  <c r="K14" i="46"/>
  <c r="J14" i="49"/>
  <c r="G16" i="50"/>
  <c r="I16" i="50" s="1"/>
  <c r="G16" i="41" s="1"/>
  <c r="I16" i="41" s="1"/>
  <c r="J14" i="50"/>
  <c r="N14" i="50"/>
  <c r="G14" i="41"/>
  <c r="I14" i="41" s="1"/>
  <c r="G15" i="41"/>
  <c r="I15" i="41" s="1"/>
  <c r="J15" i="50"/>
  <c r="N15" i="50"/>
  <c r="K13" i="46"/>
  <c r="J16" i="49"/>
  <c r="K15" i="46"/>
  <c r="N16" i="50" l="1"/>
  <c r="J16" i="50"/>
  <c r="N15" i="41"/>
  <c r="J15" i="41"/>
  <c r="G15" i="40"/>
  <c r="I15" i="40" s="1"/>
  <c r="G16" i="40"/>
  <c r="I16" i="40" s="1"/>
  <c r="N16" i="41"/>
  <c r="J16" i="41"/>
  <c r="N14" i="41"/>
  <c r="J14" i="41"/>
  <c r="G14" i="40"/>
  <c r="I14" i="40" s="1"/>
  <c r="N16" i="40" l="1"/>
  <c r="J16" i="40"/>
  <c r="G16" i="39"/>
  <c r="I16" i="39" s="1"/>
  <c r="N15" i="40"/>
  <c r="J15" i="40"/>
  <c r="G15" i="39"/>
  <c r="I15" i="39" s="1"/>
  <c r="N14" i="40"/>
  <c r="G14" i="39"/>
  <c r="I14" i="39" s="1"/>
  <c r="J14" i="40"/>
  <c r="J16" i="39" l="1"/>
  <c r="G16" i="38"/>
  <c r="I16" i="38" s="1"/>
  <c r="N16" i="39"/>
  <c r="N14" i="39"/>
  <c r="G14" i="38"/>
  <c r="I14" i="38" s="1"/>
  <c r="J14" i="39"/>
  <c r="J15" i="39"/>
  <c r="G15" i="38"/>
  <c r="I15" i="38" s="1"/>
  <c r="N15" i="39"/>
  <c r="N14" i="38" l="1"/>
  <c r="J14" i="38"/>
  <c r="G14" i="37"/>
  <c r="I14" i="37" s="1"/>
  <c r="N15" i="38"/>
  <c r="J15" i="38"/>
  <c r="G15" i="37"/>
  <c r="I15" i="37" s="1"/>
  <c r="J16" i="38"/>
  <c r="G16" i="37"/>
  <c r="I16" i="37" s="1"/>
  <c r="N16" i="38"/>
  <c r="G16" i="36" l="1"/>
  <c r="I16" i="36" s="1"/>
  <c r="N16" i="37"/>
  <c r="J16" i="37"/>
  <c r="J14" i="37"/>
  <c r="N14" i="37"/>
  <c r="G14" i="36"/>
  <c r="I14" i="36" s="1"/>
  <c r="J15" i="37"/>
  <c r="N15" i="37"/>
  <c r="G15" i="36"/>
  <c r="I15" i="36" s="1"/>
  <c r="J14" i="36" l="1"/>
  <c r="N14" i="36"/>
  <c r="G14" i="35"/>
  <c r="I14" i="35" s="1"/>
  <c r="G15" i="35"/>
  <c r="I15" i="35" s="1"/>
  <c r="N15" i="36"/>
  <c r="J15" i="36"/>
  <c r="J16" i="36"/>
  <c r="G16" i="35"/>
  <c r="I16" i="35" s="1"/>
  <c r="N16" i="36"/>
  <c r="G14" i="34" l="1"/>
  <c r="I14" i="34" s="1"/>
  <c r="N14" i="35"/>
  <c r="J14" i="35"/>
  <c r="J16" i="35"/>
  <c r="N16" i="35"/>
  <c r="G16" i="34"/>
  <c r="I16" i="34" s="1"/>
  <c r="J15" i="35"/>
  <c r="G15" i="34"/>
  <c r="I15" i="34" s="1"/>
  <c r="N15" i="35"/>
  <c r="N15" i="34" l="1"/>
  <c r="J15" i="34"/>
  <c r="N16" i="34"/>
  <c r="J16" i="34"/>
  <c r="J14" i="34"/>
  <c r="N14" i="34"/>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<sst xmlns="http://schemas.openxmlformats.org/spreadsheetml/2006/main" count="2347" uniqueCount="295">
  <si>
    <t xml:space="preserve">
PROCESO PROTECCIÓN
FORMATO DE SEGUIMIENTO FINANCIERO HOGARES SUTITUTOS
MODALIDADES DE PROTECCIÓN</t>
  </si>
  <si>
    <t>F1.G28.P</t>
  </si>
  <si>
    <t>Versión 2</t>
  </si>
  <si>
    <t>Página 1 de 1</t>
  </si>
  <si>
    <t xml:space="preserve">Clasificación de la Información: 
Pública </t>
  </si>
  <si>
    <t xml:space="preserve">FORMATO PARA SEGUIMIENTO FINANCIERO DE CONTRATOS DE APORTES </t>
  </si>
  <si>
    <t>PRESUPUESTO E INFORME DE INGRESOS Y GASTOS</t>
  </si>
  <si>
    <t>Este formato está diseñado para la realización del seguimiento financiero durante la vigencia del contrato de aportes.</t>
  </si>
  <si>
    <t xml:space="preserve">Este formato está diseñado para la realización del seguimiento financiero durante la vigencia del contrato de aportes.
ALISTAMIENTO: Recurso asignado para la prestación del servicio mes a mes, únicamente en los gastos definidos en los clasificadores de costo, exceptuando los que realizan por adición al contrato.  
PRESUPUESTO: El presupuesto debe ser firmado por el contador y/o revisor fiscal (cuando esté obligado a tenerlo) y el representante legal. Debe presentarse durante el primer mes de ejecución del contrato para la aprobación por parte del supervisor. 
Es una herramienta flexible que permite ser ajustado durante la ejecución del contrato, dependiendo de la gestión administrativa; en este sentido, en las hojas de seguimiento se encuentran las columnas de adición (2) y disminución (3) del presupuesto.
El presupuesto de ingresos y gastos debe evidenciar la correspondencia entre los dineros que ingresan a la entidad y los gastos efectuados de manera mensual, de acuerdo con lo establecido en los lineamientos correspondientes a la modalidad o modalidades contratadas.
ASPECTOS A TENER EN CUENTA AL MOMENTO DE DILIGENCIAR EL PRESUPUESTO INICIAL
Para diligenciar el archivo de presupuesto se realiza una proyección de los recursos que se ejecutarán en cada rubro, ya sea por histórico (en el caso en que la modalidad, medida o sanción ya lleve más de un periodo contractual) o por proyección, según la cantidad de cupos contratados y los gastos para el funcionamiento mensual. Este presupuesto debe cumplir con las orientaciones establecidas por el ICBF y la normatividad vigente. Se debe reportar el detalle de los rubros que se requieran para dar claridad a la distribución de los recursos que se utilizarán en la vigencia del contrato. 
DEFINICION DE LOS RUBROS CONTENIDOS EN EL PRESUPUESTO
Los recursos financieros establecidos en el contrato de aporte suscrito con el operador para el desarrollo de las diferentes modalidades, se invertirán en su totalidad para dar respuesta al objeto y obligaciones contratadas, teniendo en cuenta el cumplimiento de los aspectos siguientes:
1.    En el presupuesto de ingresos se incluyen los ítems "Objeto del ingreso", en los cuales se consignan todas las fuentes de ingreso con las que cuente el contratista para el desarrollo de las modalidades, medidas o sanciones. 
2.     En el presupuesto de gastos se discriminan  ítems "Objeto del gasto" definidos por el ICBF, para ejecutarse con los recursos del contrato. Adicionalmente, se incluyen recursos propios o recursos entregados por otra entidad pública o privada (cuando se cuente con ellos) para el desarrollo de las modalidades, medidas o sanciones. Este objeto de gasto cuenta con 3 componentes distribuidos de la manera siguiente:
a) Talento Humano
b) Niños, Niñas y Adolescentes
c) Gastos Generales
Tanto los ingresos como los gastos cuentan con rubros específicos en los cuales se registran los recursos con los que cuenta el operador y sus respectivas salidas, destinadas a la prestación del servicio. Estas se definen de la manera siguiente:
1. OBJETO DEL INGRESO. Se incluyen 5 fuentes de ingreso en las cuales el contratista puede registrar los recursos adicionales a los aportados por el ICBF, cuando cuente con ellos, para cubrir los gastos generados durante la vigencia del contrato. Los rubros correspondientes al ingreso son los siguientes:
Aportes ICBF: Es el recurso que el ICBF destina para la prestación del servicio, de acuerdo con los clasificadores de costo de cada modalidad, medida o sanción. En este rubro también se registran los recursos  provenientes de adiciones al contrato.
Donaciones: La entrega de las donaciones puede hacerse en especie o dinero. En el caso en que esta sea entregada en especie se debe estimar su valor según el mercado, para el registro contable. Si es entregada en dinero, debe contar con el soporte financiero ya sea a través de consignación, cheque o transferencia bancaria, según dictamina la norma. Su utilización debe ser destinada para el cumplimiento del objeto del contrato y debe estar soportado a nivel contable. Dicha donación debe ser registrada según clasificadores de costo; en el caso en que esta sea en especie o dinero y su destinación no se encuentre incluida en ningún clasificador de costo, su registro se hará como otros ingresos y su contrapartida será otros gastos[1].
Rendimientos Financieros: Se presentan por el manejo de las cuentas de ahorro y aunque estos recursos son liberados, se deben registrar en el informe de ingresos y gastos mes a mes (Cuando aplique).
Aportes de la Institución: Aportes propios de la entidad contratista, utilizados para mejorar o complementar la prestación del servicio de atención a los niños, niñas y adolescentes en el cumplimiento del contrato de aportes (Cuando aplique).
Otros Ingresos: Los aportes aquí consignados serán destinados para la cualificación del servicio de atención de los niños, niñas y adolescentes, de acuerdo con la modalidad, medida o sanción. Otros ingresos pueden ser los lucros obtenidos por la producción de bienes o servicios, aportes recibidos por otra entidad pública o privada, entre otros. Aunque estos ingresos se destinan a la modalidad, pueden ser utilizados en la adquisición de bienes o servicios diferentes a los establecidos en los clasificadores de costo. 
2. OBJETO DEL GASTO: Este aspecto cuenta con 3 componentes para registrar los gastos efectuados mensualmente de acuerdo con la modalidad, medida o sanción contratada y según lo exigido en el lineamiento. Dichos componentes están distribuidos de la manera siguiente:
I. TALENTO HUMANO: Se registra la información del personal requerido y contratado, de acuerdo con lo establecido para cada modalidad, medida o sanción, según se define en las tablas de talento humano contenidas en los lineamientos. También se incluye el personal vinculado a la modalidad, contratado con recursos de la institución o de un tercero y que prestan atención directa a los niños, niñas y adolescentes. A nivel del informe de ingresos y gastos, si se contrata personal con recursos de otros ingresos, estos se registran en el rubro de otros gastos.
Implementación Sistema Integrado de Gestión:  En el marco del Sistema de Gestión de Calidad, se podrá contratar con cargo al contrato de aporte, el talento humano que se requiera para la implementación de sus 4 componentes. Lo anterior, previa aprobación del supervisor y cuando se haya dado cumplimiento a la totalidad de los requerimientos exigidos para el desarrollo de la modalidad, medida o sanción.  
II. NIÑOS, NIÑAS Y ADOLECENTES: Los rubros aquí contenidos, reflejan los recursos destinados a la atención directa de los niños, niñas y adolescentes, de acuerdo con lo definido en los lineamientos.
Emergencias y botiquín (Medicamentos no incluidos en el POS): Los gastos permitidos para cargar por este rubro, están definidos en el Anexo 3. HOGARES SUSTITUTOS, numeral 8. Aspectos financieros de la modalidad. adicionalmente, se pueden adquirir los medicamentos no incluidos en el POS, en casos de emergencias o de apremio.  
Dotación escolar y Dotación personal : Para la modalidad hogar sustituto y sustituto tutor, los elementos que lo componen, se encuentran definidos en el lineamiento técnico de modalidades.
Cuota de sostenimiento: Recurso entregado a la madre sustituta para cubrir los gastos de alimentación, transporte urbano, útiles escolares diarios y elementos de aseo e higiene personal del niño, niña o adolescente que se encuentra ubicado bajo esta modalidad.
Beca: Reconocimiento económico a las madres sustitutas hasta por 1 SMLMV, de acuerdo con el número de niños, niñas o adolescentes atendidos.
Recreación: Recurso destinado a las actividades recreativas y al traslado de los niños, niñas y adolescentes. Incluye entradas a eventos y refrigerios. Aplica para las modalidades, medidas y sanciones que contemplen este clasificador . 
Dotación básica (por reposición): Recursos destinados a la reposición de los elementos que por el uso o circunstancias adversas debidamente justificadas, requieren ser reemplazados. Todos los bienes devolutivos que se adquieran con cargo a este clasificador deben ingresar al inventario del ICBF. 
Acciones complementarias para la gestión en el restablecimiento de derechos y/o administración de justicia: Recursos no incluidos en el valor cupo mes, cuyos objetos de gasto se definen en los lineamientos de programación. Todo lo concerniente al Subproyecto 112, se registra por adiciones al contrato en el rubro de Aportes ICBF. 
Orientación para la vida personal, social, profesional y vocacional: Recursos no incluidos en el valor cupo mes, cuyos objetos de gasto se definen en los lineamientos de programación. Todo lo concerniente al Subproyecto 111, se registra por adiciones al contrato en el rubro de Aportes ICBF. 
Encuentros Familiares: Recursos adicionales al valor cupo mes para la modalidad modalidad de Hogar Sustituto Tutor.
Otros gastos (Otros ingresos): Gastos que pueden ser utilizados para la prestación del servicio por parte del operador, que no hacen parte de los recursos del contrato de aporte. Los recursos utilizados para tales gastos son los registrados en Otros Ingresos.  
III. GASTOS GENERALES Y ADMINISTRATIVOS:  Los rubros aquí contenidos, reflejan los recursos destinados a los costos y gastos de la operación del servicio, de acuerdo con lo definido en los lineamientos.
Servicios públicos: Recursos destinados para cubrir los gastos de los servicios básicos básicos de acueducto, alcantarillado, gas, energía eléctrica y sistema de comunicación (internet, telefonía fija y móvil) de la sede o sedes donde se presta el servicio.
Mantenimiento y reparaciones de instalaciones locativas: Por medio de este rubro se reconocen los gastos de mantenimiento y reparación de las instalaciones locativas donde se desarrolla la atención. Con cargo a este rubro no se podrá realizar mejoras, adecuaciones o modificaciones. 
Utilización de instalaciones en ambientes sanos y adecuados: Gasto que cubre el derecho de los niños, niñas y adolescentes, a utilizar las instalaciones donde se desarrolla la atención, en un ambiente sano y adecuado. Para la legalización de cuentas se realizará con una nota contable, hasta el 1% del valor comercial del inmueble de acuerdo con lo establecido en el Artículo 18 de la Ley 820 de 2003. No aplica para inmuebles en comodato.
Reparación y mantenimiento de dotación institucional: Gasto que cubre el mantenimiento o reparación de los elementos de dotación institucional que aporta el contratista para el desarrollo de la atención. 
Papelería: Rubro destinado a reconocer los gastos de papelería y útiles de oficina no devolutivos. No se contempla software, antivirus o hardware
Aseo: Rubro destinado a reconocer los gastos de elementos de aseo utilizados en las instalaciones donde se desarrolla el servicio.
Transporte personal institución para visitas domiciliarias a los hogares y/o traslado de niños, niñas y adolescentes: Rubro destinado a reconocer los gastos de transporte para que el talento humano de la institución realice visitas domiciliarias y/o traslado de niños, niñas y adolescentes a las citas u otros desplazamientos requeridos, según la modalidad, medida o sanción a la que le aplique. 
Gravamen a los movimientos financieros (4 x mil): Recurso que se reconoce para cubrir los gastos de las transacciones financieras realizadas durante la ejecución de los recursos del contrato de aporte.
Gastos bancarios: Recurso destinado a reconocer gastos de comisiones, transferencias y chequeras durante la ejecución de los recursos del contrato de aporte. 
Servicio de contabilidad: En este rubro se puede registrar el contador, asistente de contabilidad o el servicio contable en el caso de contratar con un tercero, se registra todo el gasto ocasionado en este rubro (no se afectan los rubros de talento humano en el informe de ingresos y gastos).
Otros: Lo que se requiera para el adecuado desarrollo de la modalidad, que no estén incluidos en los demás clasificadores de costo.
Todos los ingresos y gastos ocasionados en los rubros anteriormente descritos y utilizados en las diferentes modalidades, medidas o sanciones,  según aplique, deben ser registrados en su totalidad en el informe de ingresos y gastos y en la contabilidad de la entidad para su respectivo seguimiento y control.
[1] Todas las donaciones que se realicen a los programas del ICBF deben ser registradas en el informe de ingresos y gastos, si la entidad presta otros servicios y dicha donación se realizó a esos programas específicos, no se debe reportar la donación en los informes del ICBF.
HOJAS DE SEGUIMIENTO: 
Las hojas de seguimiento se alimentan directamente de la hoja que la antecede:
MES 1: Se alimenta de la hoja de PRESUPUESTO; MES 2 del MES 1 y así sucesivamente, es decir, si el contrato inicia en DICIEMBRE, encontrará en la columna (1) el Presupuesto inicial; en ENERO encontrará en la columna (1) Presupuesto Inicial del Periodo a Ejecutar, de tal forma que  en cada mes aparecerá el acumulado del mes anterior en todas y cada una de las columnas que manejan valores acumulados (Presupuesto al final del periodo ejecutado, Valor ingresos acumulados a XX del mes anterior; Valor total ingresos al final de periodo ejecutado, Total saldo por ingresar. Este comportamiento se presenta de igual forma en lo que tiene que ver con los gastos. En todos los casos, se entiende que el mes 1 es el mes en el que inicia el contrato.
En los meses en que se ejecuten recursos solo se deberá diligenciar los ingresos y los gastos por rubro; la información complementaria que permita realizar el análisis se generará automáticamente, tales como porcentajes de ejecución, saldo por recibir, saldos por ejecutar, entre otros.   
</t>
  </si>
  <si>
    <r>
      <rPr>
        <b/>
        <sz val="11"/>
        <color theme="1"/>
        <rFont val="Tempus Sans ITC"/>
        <family val="5"/>
      </rPr>
      <t xml:space="preserve">Antes de imprimir este documento… piense en el medio ambiente!  </t>
    </r>
    <r>
      <rPr>
        <sz val="11"/>
        <color theme="1"/>
        <rFont val="Arial"/>
        <family val="2"/>
      </rPr>
      <t xml:space="preserve">
</t>
    </r>
    <r>
      <rPr>
        <sz val="6"/>
        <color theme="1"/>
        <rFont val="Arial"/>
        <family val="2"/>
      </rPr>
      <t>Cualquier copia impresa de este documento se considera como COPIA NO CONTROLADA.
LOS DATOS PROPORCIONADOS SERÁN TRATADOS DE ACUERDO A LA POLÍTICA DE TRATAMIENTO DE DATOS PERSONALES DEL ICBF Y A LA LEY 1581 DE 2012.</t>
    </r>
  </si>
  <si>
    <t>PRESUPUESTO</t>
  </si>
  <si>
    <t xml:space="preserve">Regional: </t>
  </si>
  <si>
    <t>Entidad contratista:</t>
  </si>
  <si>
    <t xml:space="preserve">Centro Zonal: </t>
  </si>
  <si>
    <t>NIT.</t>
  </si>
  <si>
    <t xml:space="preserve">Municipio: </t>
  </si>
  <si>
    <t xml:space="preserve">Contrato No.                                   </t>
  </si>
  <si>
    <t>(1)</t>
  </si>
  <si>
    <t>(2)</t>
  </si>
  <si>
    <t>(3)</t>
  </si>
  <si>
    <t>Valor cupo mes según modalidad Vigencia 20___</t>
  </si>
  <si>
    <t xml:space="preserve">Período o mes a girar de alistamiento según minuta </t>
  </si>
  <si>
    <t>Valor del Alistamiento:</t>
  </si>
  <si>
    <t>Costo Fijo Modalidad Vigencia 20__</t>
  </si>
  <si>
    <t>Modalidades:</t>
  </si>
  <si>
    <t xml:space="preserve">Licencia de funcionamiento Res. No. </t>
  </si>
  <si>
    <t>Vencimiento licencia de funcionamiento</t>
  </si>
  <si>
    <t>Cupos contratados</t>
  </si>
  <si>
    <t>Meses Vigencia 
20__</t>
  </si>
  <si>
    <t>Valor total contrato por modalidad</t>
  </si>
  <si>
    <t>Vulneración</t>
  </si>
  <si>
    <t>Discapacidad</t>
  </si>
  <si>
    <t>Tutor</t>
  </si>
  <si>
    <t>VALOR TOTAL DEL CONTRATO</t>
  </si>
  <si>
    <t>VALOR CUPO DESAGREGADO</t>
  </si>
  <si>
    <t>Vigencia</t>
  </si>
  <si>
    <t>Beca</t>
  </si>
  <si>
    <t>Cuota de Sostenimiento</t>
  </si>
  <si>
    <t xml:space="preserve">Dotaciones y Emergencia </t>
  </si>
  <si>
    <t>Gastos Operativos</t>
  </si>
  <si>
    <t>Costo Fijo</t>
  </si>
  <si>
    <t>Total Valor Cupo</t>
  </si>
  <si>
    <t>202_</t>
  </si>
  <si>
    <t>CODIGO</t>
  </si>
  <si>
    <t>PRESUPUESTO DE INGRESOS</t>
  </si>
  <si>
    <t>OBJETO DEL INGRESO</t>
  </si>
  <si>
    <t>PRESUPUESTO INICIAL VIGENCIA AÑO_______</t>
  </si>
  <si>
    <t>% PARTICIPACIÓN</t>
  </si>
  <si>
    <t>Aportes ICBF Valor Total Cupo Mes</t>
  </si>
  <si>
    <t>1. Valor Beca</t>
  </si>
  <si>
    <t>2. Valor Cuota de Sostenimiento</t>
  </si>
  <si>
    <t>3. Valor Dotaciones y Emergencia</t>
  </si>
  <si>
    <t>4. Valor Gastos Operativos</t>
  </si>
  <si>
    <t>Rendimientos financieros (Cuando aplique)</t>
  </si>
  <si>
    <t>Aportes de la Institución (Cuando aplique)</t>
  </si>
  <si>
    <t>Otros Ingresos (Cuando aplique)</t>
  </si>
  <si>
    <t>TOTAL PRESUPUESTO DE INGRESOS</t>
  </si>
  <si>
    <t>PRESUPUESTO DE GASTOS</t>
  </si>
  <si>
    <t>OBJETO DEL GASTO</t>
  </si>
  <si>
    <t>PRESUPUESTO INICIAL VIGENCIA AÑO _______</t>
  </si>
  <si>
    <t>%  PARTICIPACIÓN</t>
  </si>
  <si>
    <t>1. GASTOS DIRECTOS HOGAR SUSTITUTO</t>
  </si>
  <si>
    <t>TOTAL PRESUPUESTO DE GASTOS</t>
  </si>
  <si>
    <t>VALIDACIÓN INGRESO - GASTO PROYECTADO</t>
  </si>
  <si>
    <t>2. GASTOS DOTACIÓN,EMERGENCIA Y ADICIONES</t>
  </si>
  <si>
    <t>Dotación Escolar</t>
  </si>
  <si>
    <t>Dotación Personal</t>
  </si>
  <si>
    <t>Dotación Básica (Aplica por reposición o adición al contrato)</t>
  </si>
  <si>
    <t>Gastos de Emergencia</t>
  </si>
  <si>
    <t>Acciones complementarias para la gestión en el restablecimiento de derechos y/o administración de justicia (Subproyecto 112)</t>
  </si>
  <si>
    <t>Orientación para la vida personal, social, profesional y vocacional (Subproyecto 111)</t>
  </si>
  <si>
    <t>Encuentros Familiares (Hogar Sustituto Tutor)</t>
  </si>
  <si>
    <t>Otros gastos (Otros ingresos)</t>
  </si>
  <si>
    <t xml:space="preserve">SUBTOTAL PRESUPUESTO DE GASTOS </t>
  </si>
  <si>
    <t>3. GASTOS OPERATIVOS</t>
  </si>
  <si>
    <t xml:space="preserve">3.1 TALENTO HUMANO </t>
  </si>
  <si>
    <t>Salario</t>
  </si>
  <si>
    <t>Auxilio de transporte</t>
  </si>
  <si>
    <t>Horas extras y recargo nocturno</t>
  </si>
  <si>
    <t>Cesantías</t>
  </si>
  <si>
    <t>Vacaciones</t>
  </si>
  <si>
    <t>Prima de servicios</t>
  </si>
  <si>
    <t>Intereses/cesantías</t>
  </si>
  <si>
    <t>Aportes parafiscales (SENA, Icbf y Caja de compensación)</t>
  </si>
  <si>
    <t>Aportes salud, pensión y ARL</t>
  </si>
  <si>
    <t>Honorarios</t>
  </si>
  <si>
    <t>Dotación trabajadores</t>
  </si>
  <si>
    <t>Implementación Sistema Integrado de Gestión</t>
  </si>
  <si>
    <t>3.2. GASTOS ADMINISRATIVOS Y DE SERVICIO</t>
  </si>
  <si>
    <t>Recreación</t>
  </si>
  <si>
    <t>Servicios públicos</t>
  </si>
  <si>
    <t>Utilización de instalaciones en ambientes sanos y adecuados</t>
  </si>
  <si>
    <t>Reparación y mantenimiento de dotación institucional</t>
  </si>
  <si>
    <t xml:space="preserve">Papelería </t>
  </si>
  <si>
    <t>Mantenimiento y reparaciones instalaciones locativas</t>
  </si>
  <si>
    <t>Aseo</t>
  </si>
  <si>
    <t>Transporte personal institución para visitas domiciliarias a los hogares y/o traslado de niños, niñas y adolescentes</t>
  </si>
  <si>
    <t>Gravamen a los movimientos financieros (4 por mil)</t>
  </si>
  <si>
    <t>Gastos bancarios (comisiones, transferencias y chequeras)</t>
  </si>
  <si>
    <t>Servicio de contabilidad</t>
  </si>
  <si>
    <t>Otros (lo que se requiera para el adecuado desarrollo de la modalidad)</t>
  </si>
  <si>
    <t>Contador y/o Revisor Fiscal</t>
  </si>
  <si>
    <t>Representante Legal</t>
  </si>
  <si>
    <t>Firma</t>
  </si>
  <si>
    <t>(1) NOTA - Revisor Fiscal: Si está obligado legalmente a tener revisor fiscal.</t>
  </si>
  <si>
    <t>(2) NOTA - Tenga en cuenta que si tiene más de 3 modalidades en un sólo contrato, para calcular el alistamiento debe agregar a la fórmula los datos adicionales (valor cupo de la modalidad según vigencia y la cantidad de cupos). La formula sólo toma las primeras 4 filas (fila 11 a 14)</t>
  </si>
  <si>
    <t xml:space="preserve">SISTEMA DE SUPERVISIÓN DE LOS CONTRATOS DE APORTE </t>
  </si>
  <si>
    <t>SUSCRITOS POR EL ICBF</t>
  </si>
  <si>
    <t>ACTA DE INFORME FINANCIERO</t>
  </si>
  <si>
    <t xml:space="preserve">RESTABLECIMIENTO DE DERECHOS Y DE CONFLICTO CON LA LEY – SRPA. </t>
  </si>
  <si>
    <t>Regional o Seccional</t>
  </si>
  <si>
    <t>Centro zonal</t>
  </si>
  <si>
    <t>Nombre de la entidad contratista</t>
  </si>
  <si>
    <t>Contrato No.</t>
  </si>
  <si>
    <t>Dirección</t>
  </si>
  <si>
    <t xml:space="preserve">Tel. </t>
  </si>
  <si>
    <t>Ciudad</t>
  </si>
  <si>
    <t xml:space="preserve">Fecha de presentación </t>
  </si>
  <si>
    <t xml:space="preserve">Día       </t>
  </si>
  <si>
    <t>Mes</t>
  </si>
  <si>
    <t>Año</t>
  </si>
  <si>
    <t>1. Situación encontrada: (Describa en forma detallada los resultados y hallazgos de la revisión, de acuerdo con lo establecido en el manual de legalización.)</t>
  </si>
  <si>
    <t xml:space="preserve">2. Recomendaciones: (Preste la asesoría necesaria para que se superen las dificultades identificadas y se mantengan las fortalezas detectadas) </t>
  </si>
  <si>
    <t xml:space="preserve">3, Compromisos: (Establezca claramente, qué tipo de actividades deberá desarrollar la entidad contratista para subsanar los hallazgos identificados y el tiempo en que deberá resolverlos) </t>
  </si>
  <si>
    <t>Nombres y apellidos del representante legal</t>
  </si>
  <si>
    <t xml:space="preserve">Firma y No. de cédula </t>
  </si>
  <si>
    <t>Nombres y apellidos del tesorero(a)</t>
  </si>
  <si>
    <t>Nombres, apellidos y cargo del responsable de la revisión</t>
  </si>
  <si>
    <t>VALOR</t>
  </si>
  <si>
    <t>EXPRESION EN LETRAS</t>
  </si>
  <si>
    <t>INGRESOS</t>
  </si>
  <si>
    <t>Regional</t>
  </si>
  <si>
    <t>Informe correspondiente al período:</t>
  </si>
  <si>
    <t>Cupos Ejecutados</t>
  </si>
  <si>
    <t>Cupos Inejecutados</t>
  </si>
  <si>
    <t>Valor total pagado por modalidad</t>
  </si>
  <si>
    <t>Centro Zonal</t>
  </si>
  <si>
    <t>Municipio</t>
  </si>
  <si>
    <t>Fecha de elaboración (dd/mm/aa):</t>
  </si>
  <si>
    <t>Entidad contratista</t>
  </si>
  <si>
    <t>NIT</t>
  </si>
  <si>
    <t>Fecha de presentación (dd/mm/aa):</t>
  </si>
  <si>
    <t>TOTALES</t>
  </si>
  <si>
    <t>Valor del alistamiento</t>
  </si>
  <si>
    <t>Vigencia desembolso Alistamiento</t>
  </si>
  <si>
    <t>16 a 31 de diciembre de 2021</t>
  </si>
  <si>
    <t>Fecha desembolso</t>
  </si>
  <si>
    <t>EJECUCION DE INGRESOS</t>
  </si>
  <si>
    <t xml:space="preserve">4=(1+2)-3 </t>
  </si>
  <si>
    <t xml:space="preserve"> 7=(5+6)</t>
  </si>
  <si>
    <t>8=(7/4)x100</t>
  </si>
  <si>
    <t>10=(4-7)</t>
  </si>
  <si>
    <t xml:space="preserve">Presupuesto inicial </t>
  </si>
  <si>
    <t>Adición</t>
  </si>
  <si>
    <t>Disminución</t>
  </si>
  <si>
    <t>Presupuesto al final del  periodo ejecutado</t>
  </si>
  <si>
    <t xml:space="preserve">Valor ingresos acumulados </t>
  </si>
  <si>
    <t xml:space="preserve">Ingresos - mes 1 </t>
  </si>
  <si>
    <t>Valor total ingresos</t>
  </si>
  <si>
    <t>% Aportes recibidos</t>
  </si>
  <si>
    <t>Ejecucion de Gastos</t>
  </si>
  <si>
    <t xml:space="preserve">Total saldo por ingresar </t>
  </si>
  <si>
    <t>Ingresos Pagados</t>
  </si>
  <si>
    <t>Cuentas 
por Cobrar</t>
  </si>
  <si>
    <t xml:space="preserve"> 4. Valor Gastos Operativos</t>
  </si>
  <si>
    <t xml:space="preserve">Rendimientos financieros (Cuando aplique) </t>
  </si>
  <si>
    <t>Aportes de la institución (Cuando aplique)</t>
  </si>
  <si>
    <t>Otros ingresos (Cuando aplique)</t>
  </si>
  <si>
    <t>TOTAL INGRESOS</t>
  </si>
  <si>
    <t>Nombres y apellidos del Tesorero o Contador Público</t>
  </si>
  <si>
    <t>Nombres y apellidos del Revisor FIscal (1)</t>
  </si>
  <si>
    <t>(1) NOTA - Revisor Fiscal : Si está obligado legalmente a tener revisor fiscal.</t>
  </si>
  <si>
    <t>EGRESOS</t>
  </si>
  <si>
    <t>EJECUCION DE GASTOS</t>
  </si>
  <si>
    <t xml:space="preserve">Gastos acumulados </t>
  </si>
  <si>
    <t xml:space="preserve">Gastos - mes 1 </t>
  </si>
  <si>
    <t>Valor total ejecutado</t>
  </si>
  <si>
    <t>% aportes ejecutados</t>
  </si>
  <si>
    <t>Total saldo por ejecutar</t>
  </si>
  <si>
    <t>Gastos Pagados</t>
  </si>
  <si>
    <t>Cuentas por Pagar</t>
  </si>
  <si>
    <t>Cuota se Sostenimiento</t>
  </si>
  <si>
    <t xml:space="preserve">SUBTOTAL  </t>
  </si>
  <si>
    <t>7=(5+6)</t>
  </si>
  <si>
    <t>8=(7/4)</t>
  </si>
  <si>
    <t>9=(4-7)</t>
  </si>
  <si>
    <t xml:space="preserve">SUBTOTAL </t>
  </si>
  <si>
    <t>TOTAL GASTOS ( 1+2+3,1+3,2)</t>
  </si>
  <si>
    <t>Nombres y apellidos del Tesorero o Contador</t>
  </si>
  <si>
    <t>Nombres y apellidos del revisor fiscal (2)</t>
  </si>
  <si>
    <r>
      <rPr>
        <b/>
        <sz val="8"/>
        <rFont val="Arial"/>
        <family val="2"/>
      </rPr>
      <t xml:space="preserve">(1) NOTA </t>
    </r>
    <r>
      <rPr>
        <sz val="8"/>
        <rFont val="Arial"/>
        <family val="2"/>
      </rPr>
      <t>- En ningún caso el informe de seguimiento financiero podra presentarse con saldos negativos en la columna (10) Total Saldos por ejecutar.</t>
    </r>
  </si>
  <si>
    <t>Total Ingresos en el mes</t>
  </si>
  <si>
    <t>Ingresos Acumulados</t>
  </si>
  <si>
    <t>Total Egresos en el mes</t>
  </si>
  <si>
    <t>Egresos Acumulados</t>
  </si>
  <si>
    <r>
      <rPr>
        <b/>
        <sz val="8"/>
        <rFont val="Arial"/>
        <family val="2"/>
      </rPr>
      <t>(2) NOTA</t>
    </r>
    <r>
      <rPr>
        <sz val="8"/>
        <rFont val="Arial"/>
        <family val="2"/>
      </rPr>
      <t xml:space="preserve"> - Revisor Fiscal: Si está obligado legalmente a tener revisor fiscal.</t>
    </r>
  </si>
  <si>
    <t>Saldo del mes</t>
  </si>
  <si>
    <t xml:space="preserve">Saldo acumulado </t>
  </si>
  <si>
    <r>
      <rPr>
        <b/>
        <sz val="8"/>
        <rFont val="Arial"/>
        <family val="2"/>
      </rPr>
      <t>(3) NOTA</t>
    </r>
    <r>
      <rPr>
        <sz val="8"/>
        <rFont val="Arial"/>
        <family val="2"/>
      </rPr>
      <t xml:space="preserve"> - El siguiente cuadro debe ser diligenciado de acuerdo con lo establecido en la cláusula contractual forma de desembolso y en cualquier modificación contractual relacionada con alistamiento, memorandos, lineamientos, manuales y/o documentos que hagan parte integral del macroproceso de Protección.</t>
    </r>
  </si>
  <si>
    <r>
      <rPr>
        <b/>
        <sz val="8"/>
        <rFont val="Arial"/>
        <family val="2"/>
      </rPr>
      <t>(4) NOTA</t>
    </r>
    <r>
      <rPr>
        <sz val="8"/>
        <rFont val="Arial"/>
        <family val="2"/>
      </rPr>
      <t xml:space="preserve">: </t>
    </r>
    <r>
      <rPr>
        <b/>
        <sz val="8"/>
        <rFont val="Arial"/>
        <family val="2"/>
      </rPr>
      <t xml:space="preserve">Saldo a Reintegrar por alistamiento: </t>
    </r>
    <r>
      <rPr>
        <sz val="8"/>
        <rFont val="Arial"/>
        <family val="2"/>
      </rPr>
      <t>El reintegro por alistamiento se presenta de la siguiente forma: 1). Cuando el contrato abarca dos (2) vigencias se debe: a) Tomar el valor del alistamiento de la primer vigencia y restar el valor de la atención de cupos del último período o mes de esa vigencia, el saldo que resulte debe ser reintegrado. b) Tomar el (los) alistamiento (s) de la vigencia actual y restarle el valor de la atención de cupos del último período contractual; el saldo que resulte debe ser reintegrado según lo establecido en la minuta contractual.
2). Cuando el contrato es en una sola vigencia. Se toma el valor del (los) alistamiento (s) y se resta el valor de la atención de cupos del último período contractual. El saldo debe ser reintegrado de acuerdo con lo establecido en la minuta contractual.</t>
    </r>
  </si>
  <si>
    <t>Valor alistamientos</t>
  </si>
  <si>
    <t>MODIFICACIONES CONTRACTUALES</t>
  </si>
  <si>
    <t>Cantidad</t>
  </si>
  <si>
    <t>Modalidad</t>
  </si>
  <si>
    <t>Menos (-) Valor de la atención del periodo o mes objeto de reintegro</t>
  </si>
  <si>
    <t>Valor Alistamiento por adición Cupos</t>
  </si>
  <si>
    <t>Cupos adicionados</t>
  </si>
  <si>
    <t>Saldo a Reintegrar Alistamiento</t>
  </si>
  <si>
    <t>Valor Alistamiento por reducción de cupos a reintegrar</t>
  </si>
  <si>
    <t>Cupos reducidos</t>
  </si>
  <si>
    <r>
      <rPr>
        <b/>
        <sz val="8"/>
        <rFont val="Arial"/>
        <family val="2"/>
      </rPr>
      <t xml:space="preserve">(5) NOTA </t>
    </r>
    <r>
      <rPr>
        <sz val="8"/>
        <rFont val="Arial"/>
        <family val="2"/>
      </rPr>
      <t xml:space="preserve">- En el mes que realicen modificación contractual, en lo relacionado con </t>
    </r>
    <r>
      <rPr>
        <b/>
        <sz val="8"/>
        <rFont val="Arial"/>
        <family val="2"/>
      </rPr>
      <t>adiciones o disminuciones de cupos</t>
    </r>
    <r>
      <rPr>
        <sz val="8"/>
        <rFont val="Arial"/>
        <family val="2"/>
      </rPr>
      <t>; se debe hacer la operación matémática de forma manual en la columna</t>
    </r>
    <r>
      <rPr>
        <b/>
        <sz val="8"/>
        <rFont val="Arial"/>
        <family val="2"/>
      </rPr>
      <t xml:space="preserve"> (L)</t>
    </r>
    <r>
      <rPr>
        <sz val="8"/>
        <rFont val="Arial"/>
        <family val="2"/>
      </rPr>
      <t xml:space="preserve"> filas del 5 a la 9 según modalidad.</t>
    </r>
  </si>
  <si>
    <t>Enero a julio de 2022</t>
  </si>
  <si>
    <t>Valor ingresos acumulados al mes 1</t>
  </si>
  <si>
    <t xml:space="preserve">Ingresos - mes 2 </t>
  </si>
  <si>
    <t>Aportes ICBF Valor Cupo Mes</t>
  </si>
  <si>
    <t>Nombres y Apellidos del Tesorero o Contador Publico</t>
  </si>
  <si>
    <t>Presupuesto inicial del periodo a ejecutar</t>
  </si>
  <si>
    <t>Gastos acumulados al mes 2</t>
  </si>
  <si>
    <t>Gastos - mes 2</t>
  </si>
  <si>
    <t xml:space="preserve">Valor total ejecutado al final de periodo </t>
  </si>
  <si>
    <t>Valor ingresos acumulados al mes 2</t>
  </si>
  <si>
    <t xml:space="preserve">Ingresos - mes 3 </t>
  </si>
  <si>
    <t>Gastos - mes 3</t>
  </si>
  <si>
    <t>Dotacioón Escolar</t>
  </si>
  <si>
    <t>Valor ingresos acumulados al mes 3</t>
  </si>
  <si>
    <t>Ingresos - mes 4</t>
  </si>
  <si>
    <t>Gastos acumulados al mes 3</t>
  </si>
  <si>
    <t>Gastos - mes 4</t>
  </si>
  <si>
    <t>Valor ingresos acumulados al mes 4</t>
  </si>
  <si>
    <t>Ingresos - mes 5</t>
  </si>
  <si>
    <t>Gastos acumulados al mes 4</t>
  </si>
  <si>
    <t>Gastos - mes 5</t>
  </si>
  <si>
    <t xml:space="preserve">Gastos - mes 5 </t>
  </si>
  <si>
    <t>Valor ingresos acumulados al mes 5</t>
  </si>
  <si>
    <t>Ingresos - mes 6</t>
  </si>
  <si>
    <t>Gastos acumulados al mes 5</t>
  </si>
  <si>
    <t>Gastos - mes 6</t>
  </si>
  <si>
    <t xml:space="preserve">Gastos - mes 6 </t>
  </si>
  <si>
    <t>Valor ingresos acumulados al mes 6</t>
  </si>
  <si>
    <t xml:space="preserve">Ingresos - mes 7 </t>
  </si>
  <si>
    <t>Gastos acumulados al mes 6</t>
  </si>
  <si>
    <t>Gastos - mes 7</t>
  </si>
  <si>
    <t>Valor ingresos acumulados al mes 7</t>
  </si>
  <si>
    <t>Ingresos - mes 8</t>
  </si>
  <si>
    <t>Gastos acumulados al mes 7</t>
  </si>
  <si>
    <t>Gastos - mes 8</t>
  </si>
  <si>
    <t xml:space="preserve">Gastos - mes 8 </t>
  </si>
  <si>
    <t>Valor ingresos acumulados al mes 8</t>
  </si>
  <si>
    <t xml:space="preserve">Ingresos - mes 9 </t>
  </si>
  <si>
    <t>Gastos acumulados al mes 8</t>
  </si>
  <si>
    <t>Gastos - mes 9</t>
  </si>
  <si>
    <t>Valor ingresos acumulados al mes 9</t>
  </si>
  <si>
    <t>Ingresos - mes 10</t>
  </si>
  <si>
    <t>Gastos acumulados al mes 9</t>
  </si>
  <si>
    <t>Gastos - mes 10</t>
  </si>
  <si>
    <t>Valor ingresos acumulados al mes 10</t>
  </si>
  <si>
    <t xml:space="preserve">Ingresos - mes 11 </t>
  </si>
  <si>
    <t>Gastos acumulados al mes 10</t>
  </si>
  <si>
    <t>Gastos - mes 11</t>
  </si>
  <si>
    <t xml:space="preserve">Gastos - mes 11 </t>
  </si>
  <si>
    <t>Valor ingresos acumulados al mes 11</t>
  </si>
  <si>
    <t>Ingresos - mes 12</t>
  </si>
  <si>
    <t>Gastos acumulados al mes 11</t>
  </si>
  <si>
    <t>Gastos - mes 12</t>
  </si>
  <si>
    <t xml:space="preserve">Gastos - mes 12 </t>
  </si>
  <si>
    <t>VALOR TOTAL PAGADO</t>
  </si>
  <si>
    <t>6=(5/4)x100</t>
  </si>
  <si>
    <t>7=(4-5)</t>
  </si>
  <si>
    <t>Total Adiciones durante la vigencia</t>
  </si>
  <si>
    <t>Total Disminución durante la vigencia</t>
  </si>
  <si>
    <t>Presupuesto al final del contrato</t>
  </si>
  <si>
    <t xml:space="preserve">Valor ingresos totales </t>
  </si>
  <si>
    <t xml:space="preserve">Saldo por ingresar </t>
  </si>
  <si>
    <t xml:space="preserve">Valor gastos totales </t>
  </si>
  <si>
    <t>Saldo por ejecutar al final del contrato</t>
  </si>
  <si>
    <t>SUBTOTAL GASTOS DIRECTOS HOGAR SUSTITUTO</t>
  </si>
  <si>
    <t>SUBTOTAL GASTOS DOTACIÓN,EMERGENCIA Y ADICIONES</t>
  </si>
  <si>
    <t xml:space="preserve">3.1. TALENTO HUMANO </t>
  </si>
  <si>
    <t xml:space="preserve">Cesantías </t>
  </si>
  <si>
    <t xml:space="preserve">Vacaciones </t>
  </si>
  <si>
    <t xml:space="preserve">Intereses/cesantías </t>
  </si>
  <si>
    <t xml:space="preserve">Aportes salud, pensión y ARL </t>
  </si>
  <si>
    <t xml:space="preserve">SUBTOTAL TALENTO HUMANO  </t>
  </si>
  <si>
    <t>SUBTOTAL GASTOS ADMINISRATIVOS Y DE SERVICIO</t>
  </si>
  <si>
    <t>Nombres y apellidos del Revisor FIscal (2)</t>
  </si>
  <si>
    <t>Total Ingresos Acumulados</t>
  </si>
  <si>
    <t>Total Egresos Acumulados</t>
  </si>
  <si>
    <t>Total Saldo a reintegrar</t>
  </si>
  <si>
    <t>RESUMEN ALISTAMIENTO</t>
  </si>
  <si>
    <t>Valor alistamiento Inicial</t>
  </si>
  <si>
    <t>Más alistamiento por adición de cupos</t>
  </si>
  <si>
    <t>Menos (valor alistamiento por reducción de cupos)</t>
  </si>
  <si>
    <t>Saldo Alistamiento</t>
  </si>
  <si>
    <t>Menos valor de la atención del periodo objeto de reintegro</t>
  </si>
  <si>
    <r>
      <rPr>
        <b/>
        <sz val="8"/>
        <rFont val="Arial"/>
        <family val="2"/>
      </rPr>
      <t xml:space="preserve">(5) NOTA </t>
    </r>
    <r>
      <rPr>
        <sz val="8"/>
        <rFont val="Arial"/>
        <family val="2"/>
      </rPr>
      <t xml:space="preserve">- En esta hoja de resumen la </t>
    </r>
    <r>
      <rPr>
        <b/>
        <sz val="8"/>
        <rFont val="Arial"/>
        <family val="2"/>
      </rPr>
      <t xml:space="preserve">Columna (L) </t>
    </r>
    <r>
      <rPr>
        <sz val="8"/>
        <rFont val="Arial"/>
        <family val="2"/>
      </rPr>
      <t xml:space="preserve">de las filas </t>
    </r>
    <r>
      <rPr>
        <b/>
        <sz val="8"/>
        <rFont val="Arial"/>
        <family val="2"/>
      </rPr>
      <t xml:space="preserve">5 al 9 </t>
    </r>
    <r>
      <rPr>
        <sz val="8"/>
        <rFont val="Arial"/>
        <family val="2"/>
      </rPr>
      <t>deben hacerla manual en la cual tomen los valores del último mes de ejecución contractual.</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</si>
</sst>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2" formatCode="_-&quot;$&quot;\ * #,##0_-;\-&quot;$&quot;\ * #,##0_-;_-&quot;$&quot;\ * &quot;-&quot;_-;_-@_-"/>
    <numFmt numFmtId="43" formatCode="_-* #,##0.00_-;\-* #,##0.00_-;_-* &quot;-&quot;??_-;_-@_-"/>
    <numFmt numFmtId="164" formatCode="_(&quot;$&quot;\ * #,##0.00_);_(&quot;$&quot;\ * \(#,##0.00\);_(&quot;$&quot;\ * &quot;-&quot;??_);_(@_)"/>
    <numFmt numFmtId="165" formatCode="0_);\(0\)"/>
    <numFmt numFmtId="166" formatCode="0.0"/>
    <numFmt numFmtId="167" formatCode="_(&quot;$&quot;\ * #,##0_);_(&quot;$&quot;\ * \(#,##0\);_(&quot;$&quot;\ * &quot;-&quot;??_);_(@_)"/>
    <numFmt numFmtId="168" formatCode="#,##0_ ;\-#,##0\ "/>
    <numFmt numFmtId="169" formatCode="0.0%"/>
  </numFmts>
  <fonts count="24">
    <font>
      <sz val="10"/>
      <name val="Arial"/>
    </font>
    <font>
      <sz val="10"/>
      <name val="Arial"/>
      <family val="2"/>
    </font>
    <font>
      <b/>
      <sz val="8"/>
      <name val="Arial"/>
      <family val="2"/>
    </font>
    <font>
      <b/>
      <sz val="10"/>
      <name val="Arial"/>
      <family val="2"/>
    </font>
    <font>
      <sz val="9"/>
      <name val="Arial"/>
      <family val="2"/>
    </font>
    <font>
      <sz val="8"/>
      <name val="Arial"/>
      <family val="2"/>
    </font>
    <font>
      <sz val="8"/>
      <color rgb="FF000000"/>
      <name val="Arial"/>
      <family val="2"/>
    </font>
    <font>
      <b/>
      <sz val="8"/>
      <color rgb="FF000000"/>
      <name val="Arial"/>
      <family val="2"/>
    </font>
    <font>
      <b/>
      <sz val="8"/>
      <name val="Calibri"/>
      <family val="2"/>
    </font>
    <font>
      <sz val="11"/>
      <name val="Arial"/>
      <family val="2"/>
    </font>
    <font>
      <b/>
      <sz val="11"/>
      <name val="Arial"/>
      <family val="2"/>
    </font>
    <font>
      <b/>
      <sz val="11"/>
      <color theme="0"/>
      <name val="Arial"/>
      <family val="2"/>
    </font>
    <font>
      <sz val="10"/>
      <color theme="1"/>
      <name val="Arial"/>
      <family val="2"/>
    </font>
    <font>
      <b/>
      <sz val="10"/>
      <color theme="1"/>
      <name val="Arial"/>
      <family val="2"/>
    </font>
    <font>
      <sz val="10"/>
      <name val="Arial"/>
      <family val="2"/>
    </font>
    <font>
      <b/>
      <sz val="8"/>
      <color theme="1"/>
      <name val="Zurich BT"/>
      <family val="2"/>
    </font>
    <font>
      <sz val="7"/>
      <name val="Arial"/>
      <family val="2"/>
    </font>
    <font>
      <sz val="10"/>
      <name val="Arial"/>
      <family val="2"/>
    </font>
    <font>
      <b/>
      <sz val="12"/>
      <name val="Arial"/>
      <family val="2"/>
    </font>
    <font>
      <sz val="12"/>
      <name val="Arial"/>
      <family val="2"/>
    </font>
    <font>
      <sz val="11"/>
      <color theme="1"/>
      <name val="Arial"/>
      <family val="5"/>
    </font>
    <font>
      <b/>
      <sz val="11"/>
      <color theme="1"/>
      <name val="Tempus Sans ITC"/>
      <family val="5"/>
    </font>
    <font>
      <sz val="11"/>
      <color theme="1"/>
      <name val="Arial"/>
      <family val="2"/>
    </font>
    <font>
      <sz val="6"/>
      <color theme="1"/>
      <name val="Arial"/>
      <family val="2"/>
    </font>
  </fonts>
  <fills count="5">
    <fill>
      <patternFill patternType="none"/>
    </fill>
    <fill>
      <patternFill patternType="gray125"/>
    </fill>
    <fill>
      <patternFill patternType="solid">
        <fgColor indexed="22"/>
        <bgColor indexed="64"/>
      </patternFill>
    </fill>
    <fill>
      <patternFill patternType="solid">
        <fgColor theme="0"/>
        <bgColor indexed="64"/>
      </patternFill>
    </fill>
    <fill>
      <patternFill patternType="solid">
        <fgColor rgb="FFFFFFFF"/>
        <bgColor indexed="64"/>
      </patternFill>
    </fill>
  </fills>
  <borders count="68">
    <border>
      <left/>
      <right/>
      <top/>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style="thin">
        <color indexed="64"/>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bottom/>
      <diagonal/>
    </border>
    <border>
      <left/>
      <right style="medium">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top style="thin">
        <color indexed="64"/>
      </top>
      <bottom/>
      <diagonal/>
    </border>
    <border>
      <left/>
      <right style="thin">
        <color indexed="64"/>
      </right>
      <top style="thin">
        <color indexed="64"/>
      </top>
      <bottom/>
      <diagonal/>
    </border>
    <border>
      <left style="thin">
        <color indexed="64"/>
      </left>
      <right style="medium">
        <color indexed="64"/>
      </right>
      <top style="medium">
        <color indexed="64"/>
      </top>
      <bottom style="thin">
        <color indexed="64"/>
      </bottom>
      <diagonal/>
    </border>
    <border>
      <left/>
      <right style="thin">
        <color indexed="64"/>
      </right>
      <top style="medium">
        <color indexed="64"/>
      </top>
      <bottom/>
      <diagonal/>
    </border>
    <border>
      <left style="thin">
        <color indexed="64"/>
      </left>
      <right/>
      <top style="medium">
        <color indexed="64"/>
      </top>
      <bottom/>
      <diagonal/>
    </border>
    <border>
      <left/>
      <right style="thin">
        <color indexed="64"/>
      </right>
      <top/>
      <bottom style="medium">
        <color indexed="64"/>
      </bottom>
      <diagonal/>
    </border>
    <border>
      <left style="thin">
        <color indexed="64"/>
      </left>
      <right/>
      <top/>
      <bottom style="medium">
        <color indexed="64"/>
      </bottom>
      <diagonal/>
    </border>
    <border>
      <left style="dashed">
        <color indexed="64"/>
      </left>
      <right style="dashed">
        <color indexed="64"/>
      </right>
      <top style="dashed">
        <color indexed="64"/>
      </top>
      <bottom style="dashed">
        <color indexed="64"/>
      </bottom>
      <diagonal/>
    </border>
    <border>
      <left style="dashed">
        <color indexed="64"/>
      </left>
      <right/>
      <top style="dashed">
        <color indexed="64"/>
      </top>
      <bottom style="dashed">
        <color indexed="64"/>
      </bottom>
      <diagonal/>
    </border>
    <border>
      <left/>
      <right/>
      <top style="dashed">
        <color indexed="64"/>
      </top>
      <bottom style="dashed">
        <color indexed="64"/>
      </bottom>
      <diagonal/>
    </border>
    <border>
      <left/>
      <right style="dashed">
        <color indexed="64"/>
      </right>
      <top style="dashed">
        <color indexed="64"/>
      </top>
      <bottom style="dashed">
        <color indexed="64"/>
      </bottom>
      <diagonal/>
    </border>
    <border>
      <left style="thin">
        <color indexed="64"/>
      </left>
      <right/>
      <top style="thin">
        <color indexed="64"/>
      </top>
      <bottom style="medium">
        <color indexed="64"/>
      </bottom>
      <diagonal/>
    </border>
    <border>
      <left style="thin">
        <color indexed="64"/>
      </left>
      <right style="thin">
        <color indexed="64"/>
      </right>
      <top/>
      <bottom/>
      <diagonal/>
    </border>
    <border>
      <left/>
      <right style="dashed">
        <color indexed="64"/>
      </right>
      <top/>
      <bottom/>
      <diagonal/>
    </border>
    <border>
      <left style="dashed">
        <color indexed="64"/>
      </left>
      <right/>
      <top style="dashed">
        <color indexed="64"/>
      </top>
      <bottom style="thin">
        <color indexed="64"/>
      </bottom>
      <diagonal/>
    </border>
    <border>
      <left/>
      <right style="dashed">
        <color indexed="64"/>
      </right>
      <top style="dashed">
        <color indexed="64"/>
      </top>
      <bottom style="thin">
        <color indexed="64"/>
      </bottom>
      <diagonal/>
    </border>
    <border>
      <left style="dashed">
        <color indexed="64"/>
      </left>
      <right style="dashed">
        <color indexed="64"/>
      </right>
      <top style="dashed">
        <color indexed="64"/>
      </top>
      <bottom style="thin">
        <color indexed="64"/>
      </bottom>
      <diagonal/>
    </border>
    <border>
      <left/>
      <right/>
      <top style="dashed">
        <color indexed="64"/>
      </top>
      <bottom style="thin">
        <color indexed="64"/>
      </bottom>
      <diagonal/>
    </border>
    <border>
      <left/>
      <right/>
      <top/>
      <bottom style="dotted">
        <color indexed="64"/>
      </bottom>
      <diagonal/>
    </border>
    <border>
      <left style="dotted">
        <color indexed="64"/>
      </left>
      <right/>
      <top style="dotted">
        <color indexed="64"/>
      </top>
      <bottom style="dotted">
        <color indexed="64"/>
      </bottom>
      <diagonal/>
    </border>
    <border>
      <left/>
      <right style="dotted">
        <color indexed="64"/>
      </right>
      <top style="dotted">
        <color indexed="64"/>
      </top>
      <bottom style="dotted">
        <color indexed="64"/>
      </bottom>
      <diagonal/>
    </border>
    <border>
      <left style="dotted">
        <color indexed="64"/>
      </left>
      <right style="dotted">
        <color indexed="64"/>
      </right>
      <top style="dotted">
        <color indexed="64"/>
      </top>
      <bottom style="dotted">
        <color indexed="64"/>
      </bottom>
      <diagonal/>
    </border>
    <border>
      <left style="dashed">
        <color indexed="64"/>
      </left>
      <right/>
      <top style="dashed">
        <color indexed="64"/>
      </top>
      <bottom style="dotted">
        <color indexed="64"/>
      </bottom>
      <diagonal/>
    </border>
    <border>
      <left/>
      <right style="dashed">
        <color indexed="64"/>
      </right>
      <top style="dashed">
        <color indexed="64"/>
      </top>
      <bottom style="dotted">
        <color indexed="64"/>
      </bottom>
      <diagonal/>
    </border>
    <border>
      <left style="dashed">
        <color indexed="64"/>
      </left>
      <right style="dashed">
        <color indexed="64"/>
      </right>
      <top style="dashed">
        <color indexed="64"/>
      </top>
      <bottom style="dotted">
        <color indexed="64"/>
      </bottom>
      <diagonal/>
    </border>
    <border>
      <left/>
      <right/>
      <top style="hair">
        <color theme="9" tint="-0.24994659260841701"/>
      </top>
      <bottom/>
      <diagonal/>
    </border>
  </borders>
  <cellStyleXfs count="6">
    <xf numFmtId="0" fontId="0" fillId="0" borderId="0"/>
    <xf numFmtId="164" fontId="1" fillId="0" borderId="0" applyFont="0" applyFill="0" applyBorder="0" applyAlignment="0" applyProtection="0"/>
    <xf numFmtId="9" fontId="1" fillId="0" borderId="0" applyFont="0" applyFill="0" applyBorder="0" applyAlignment="0" applyProtection="0"/>
    <xf numFmtId="0" fontId="1" fillId="0" borderId="0"/>
    <xf numFmtId="42" fontId="14" fillId="0" borderId="0" applyFont="0" applyFill="0" applyBorder="0" applyAlignment="0" applyProtection="0"/>
    <xf numFmtId="43" fontId="17" fillId="0" borderId="0" applyFont="0" applyFill="0" applyBorder="0" applyAlignment="0" applyProtection="0"/>
  </cellStyleXfs>
  <cellXfs count="567">
    <xf numFmtId="0" fontId="0" fillId="0" borderId="0" xfId="0"/>
    <xf numFmtId="0" fontId="5" fillId="3" borderId="2" xfId="0" applyFont="1" applyFill="1" applyBorder="1"/>
    <xf numFmtId="0" fontId="0" fillId="3" borderId="0" xfId="0" applyFill="1"/>
    <xf numFmtId="0" fontId="2" fillId="3" borderId="0" xfId="0" applyFont="1" applyFill="1"/>
    <xf numFmtId="0" fontId="5" fillId="3" borderId="0" xfId="0" applyFont="1" applyFill="1"/>
    <xf numFmtId="0" fontId="2" fillId="3" borderId="5" xfId="0" applyFont="1" applyFill="1" applyBorder="1"/>
    <xf numFmtId="0" fontId="2" fillId="3" borderId="6" xfId="0" applyFont="1" applyFill="1" applyBorder="1"/>
    <xf numFmtId="0" fontId="5" fillId="3" borderId="6" xfId="0" applyFont="1" applyFill="1" applyBorder="1"/>
    <xf numFmtId="0" fontId="5" fillId="3" borderId="7" xfId="0" applyFont="1" applyFill="1" applyBorder="1"/>
    <xf numFmtId="0" fontId="2" fillId="3" borderId="8" xfId="0" applyFont="1" applyFill="1" applyBorder="1"/>
    <xf numFmtId="0" fontId="5" fillId="3" borderId="9" xfId="0" applyFont="1" applyFill="1" applyBorder="1"/>
    <xf numFmtId="0" fontId="5" fillId="3" borderId="8" xfId="0" applyFont="1" applyFill="1" applyBorder="1"/>
    <xf numFmtId="0" fontId="2" fillId="3" borderId="10" xfId="0" applyFont="1" applyFill="1" applyBorder="1"/>
    <xf numFmtId="0" fontId="2" fillId="3" borderId="2" xfId="0" applyFont="1" applyFill="1" applyBorder="1"/>
    <xf numFmtId="0" fontId="5" fillId="3" borderId="1" xfId="0" applyFont="1" applyFill="1" applyBorder="1"/>
    <xf numFmtId="0" fontId="5" fillId="3" borderId="11" xfId="0" applyFont="1" applyFill="1" applyBorder="1" applyAlignment="1">
      <alignment horizontal="left"/>
    </xf>
    <xf numFmtId="0" fontId="5" fillId="3" borderId="12" xfId="0" applyFont="1" applyFill="1" applyBorder="1"/>
    <xf numFmtId="0" fontId="5" fillId="3" borderId="13" xfId="0" applyFont="1" applyFill="1" applyBorder="1" applyAlignment="1">
      <alignment horizontal="left"/>
    </xf>
    <xf numFmtId="0" fontId="5" fillId="3" borderId="0" xfId="0" applyFont="1" applyFill="1" applyAlignment="1">
      <alignment horizontal="left"/>
    </xf>
    <xf numFmtId="0" fontId="5" fillId="3" borderId="14" xfId="0" applyFont="1" applyFill="1" applyBorder="1" applyAlignment="1">
      <alignment horizontal="left"/>
    </xf>
    <xf numFmtId="0" fontId="3" fillId="2" borderId="1" xfId="0" applyFont="1" applyFill="1" applyBorder="1" applyAlignment="1">
      <alignment horizontal="center"/>
    </xf>
    <xf numFmtId="0" fontId="4" fillId="0" borderId="0" xfId="0" applyFont="1"/>
    <xf numFmtId="2" fontId="0" fillId="0" borderId="0" xfId="0" applyNumberFormat="1"/>
    <xf numFmtId="0" fontId="5" fillId="3" borderId="1" xfId="0" applyFont="1" applyFill="1" applyBorder="1" applyAlignment="1" applyProtection="1">
      <alignment vertical="center"/>
      <protection locked="0"/>
    </xf>
    <xf numFmtId="1" fontId="5" fillId="3" borderId="21" xfId="2" applyNumberFormat="1" applyFont="1" applyFill="1" applyBorder="1" applyAlignment="1" applyProtection="1">
      <alignment horizontal="right" vertical="center"/>
      <protection locked="0"/>
    </xf>
    <xf numFmtId="0" fontId="6" fillId="0" borderId="1" xfId="0" applyFont="1" applyBorder="1" applyAlignment="1" applyProtection="1">
      <alignment horizontal="center" vertical="center" wrapText="1" readingOrder="1"/>
      <protection locked="0"/>
    </xf>
    <xf numFmtId="0" fontId="5" fillId="0" borderId="1" xfId="0" applyFont="1" applyBorder="1" applyAlignment="1" applyProtection="1">
      <alignment vertical="center" wrapText="1" readingOrder="1"/>
      <protection locked="0"/>
    </xf>
    <xf numFmtId="0" fontId="5" fillId="3" borderId="0" xfId="0" applyFont="1" applyFill="1" applyAlignment="1" applyProtection="1">
      <alignment horizontal="left" vertical="center"/>
      <protection locked="0"/>
    </xf>
    <xf numFmtId="0" fontId="5" fillId="3" borderId="1" xfId="0" applyFont="1" applyFill="1" applyBorder="1" applyAlignment="1" applyProtection="1">
      <alignment horizontal="left" vertical="center"/>
      <protection locked="0"/>
    </xf>
    <xf numFmtId="0" fontId="5" fillId="3" borderId="3" xfId="0" applyFont="1" applyFill="1" applyBorder="1" applyAlignment="1" applyProtection="1">
      <alignment vertical="center"/>
      <protection locked="0"/>
    </xf>
    <xf numFmtId="0" fontId="5" fillId="3" borderId="1" xfId="0" applyFont="1" applyFill="1" applyBorder="1" applyAlignment="1" applyProtection="1">
      <alignment vertical="center" wrapText="1"/>
      <protection locked="0"/>
    </xf>
    <xf numFmtId="0" fontId="9" fillId="3" borderId="0" xfId="3" applyFont="1" applyFill="1"/>
    <xf numFmtId="0" fontId="1" fillId="0" borderId="1" xfId="3" applyBorder="1" applyAlignment="1">
      <alignment horizontal="center" vertical="center" wrapText="1"/>
    </xf>
    <xf numFmtId="0" fontId="11" fillId="3" borderId="0" xfId="3" applyFont="1" applyFill="1" applyAlignment="1">
      <alignment horizontal="center" vertical="top" wrapText="1"/>
    </xf>
    <xf numFmtId="0" fontId="5" fillId="3" borderId="0" xfId="0" applyFont="1" applyFill="1" applyAlignment="1" applyProtection="1">
      <alignment vertical="center"/>
      <protection locked="0"/>
    </xf>
    <xf numFmtId="42" fontId="5" fillId="3" borderId="49" xfId="4" applyFont="1" applyFill="1" applyBorder="1" applyAlignment="1" applyProtection="1">
      <alignment vertical="center"/>
      <protection locked="0"/>
    </xf>
    <xf numFmtId="0" fontId="5" fillId="0" borderId="1" xfId="0" applyFont="1" applyBorder="1" applyAlignment="1" applyProtection="1">
      <alignment vertical="center"/>
      <protection locked="0"/>
    </xf>
    <xf numFmtId="3" fontId="5" fillId="0" borderId="1" xfId="0" applyNumberFormat="1" applyFont="1" applyBorder="1" applyAlignment="1" applyProtection="1">
      <alignment horizontal="center" vertical="center"/>
      <protection locked="0"/>
    </xf>
    <xf numFmtId="0" fontId="5" fillId="0" borderId="1" xfId="0" applyFont="1" applyBorder="1" applyAlignment="1" applyProtection="1">
      <alignment horizontal="left" vertical="center"/>
      <protection locked="0"/>
    </xf>
    <xf numFmtId="1" fontId="2" fillId="0" borderId="21" xfId="2" applyNumberFormat="1" applyFont="1" applyFill="1" applyBorder="1" applyAlignment="1" applyProtection="1">
      <alignment horizontal="right" vertical="center"/>
      <protection locked="0"/>
    </xf>
    <xf numFmtId="1" fontId="5" fillId="0" borderId="21" xfId="2" applyNumberFormat="1" applyFont="1" applyFill="1" applyBorder="1" applyAlignment="1" applyProtection="1">
      <alignment horizontal="right" vertical="center"/>
      <protection locked="0"/>
    </xf>
    <xf numFmtId="42" fontId="5" fillId="0" borderId="17" xfId="0" applyNumberFormat="1" applyFont="1" applyBorder="1" applyAlignment="1" applyProtection="1">
      <alignment horizontal="center" vertical="center"/>
      <protection locked="0"/>
    </xf>
    <xf numFmtId="42" fontId="5" fillId="0" borderId="19" xfId="0" applyNumberFormat="1" applyFont="1" applyBorder="1" applyAlignment="1" applyProtection="1">
      <alignment horizontal="center" vertical="center"/>
      <protection locked="0"/>
    </xf>
    <xf numFmtId="0" fontId="10" fillId="0" borderId="3" xfId="0" applyFont="1" applyBorder="1" applyAlignment="1" applyProtection="1">
      <alignment vertical="center"/>
      <protection locked="0"/>
    </xf>
    <xf numFmtId="0" fontId="5" fillId="3" borderId="63" xfId="4" applyNumberFormat="1" applyFont="1" applyFill="1" applyBorder="1" applyAlignment="1" applyProtection="1">
      <alignment vertical="center"/>
      <protection locked="0"/>
    </xf>
    <xf numFmtId="49" fontId="5" fillId="3" borderId="63" xfId="4" applyNumberFormat="1" applyFont="1" applyFill="1" applyBorder="1" applyAlignment="1" applyProtection="1">
      <alignment vertical="center"/>
      <protection locked="0"/>
    </xf>
    <xf numFmtId="42" fontId="5" fillId="3" borderId="63" xfId="4" applyFont="1" applyFill="1" applyBorder="1" applyAlignment="1" applyProtection="1">
      <alignment vertical="center"/>
      <protection locked="0"/>
    </xf>
    <xf numFmtId="42" fontId="2" fillId="0" borderId="66" xfId="4" applyFont="1" applyFill="1" applyBorder="1" applyAlignment="1" applyProtection="1">
      <alignment vertical="center"/>
      <protection locked="0"/>
    </xf>
    <xf numFmtId="0" fontId="3" fillId="0" borderId="3" xfId="0" applyFont="1" applyBorder="1" applyAlignment="1" applyProtection="1">
      <alignment vertical="center"/>
      <protection locked="0"/>
    </xf>
    <xf numFmtId="37" fontId="5" fillId="3" borderId="0" xfId="0" applyNumberFormat="1" applyFont="1" applyFill="1" applyAlignment="1" applyProtection="1">
      <alignment vertical="center"/>
      <protection locked="0"/>
    </xf>
    <xf numFmtId="42" fontId="5" fillId="3" borderId="1" xfId="4" applyFont="1" applyFill="1" applyBorder="1" applyAlignment="1" applyProtection="1">
      <alignment vertical="center"/>
      <protection locked="0"/>
    </xf>
    <xf numFmtId="0" fontId="5" fillId="0" borderId="1" xfId="0" applyFont="1" applyBorder="1" applyAlignment="1" applyProtection="1">
      <alignment horizontal="center" vertical="center"/>
      <protection locked="0"/>
    </xf>
    <xf numFmtId="0" fontId="5" fillId="3" borderId="1" xfId="0" applyFont="1" applyFill="1" applyBorder="1" applyAlignment="1" applyProtection="1">
      <alignment horizontal="center" vertical="center"/>
      <protection locked="0"/>
    </xf>
    <xf numFmtId="0" fontId="5" fillId="3" borderId="3" xfId="0" applyFont="1" applyFill="1" applyBorder="1" applyAlignment="1" applyProtection="1">
      <alignment vertical="center" wrapText="1"/>
      <protection locked="0"/>
    </xf>
    <xf numFmtId="0" fontId="5" fillId="0" borderId="0" xfId="0" applyFont="1" applyAlignment="1">
      <alignment vertical="center"/>
    </xf>
    <xf numFmtId="0" fontId="5" fillId="0" borderId="1" xfId="0" applyFont="1" applyBorder="1" applyAlignment="1">
      <alignment vertical="center"/>
    </xf>
    <xf numFmtId="0" fontId="5" fillId="0" borderId="1" xfId="0" applyFont="1" applyBorder="1" applyAlignment="1">
      <alignment horizontal="center" vertical="center"/>
    </xf>
    <xf numFmtId="0" fontId="2" fillId="0" borderId="1" xfId="0" applyFont="1" applyBorder="1" applyAlignment="1">
      <alignment vertical="center"/>
    </xf>
    <xf numFmtId="165" fontId="2" fillId="0" borderId="1" xfId="0" applyNumberFormat="1" applyFont="1" applyBorder="1" applyAlignment="1">
      <alignment horizontal="center" vertical="center"/>
    </xf>
    <xf numFmtId="165" fontId="2" fillId="0" borderId="19" xfId="0" applyNumberFormat="1" applyFont="1" applyBorder="1" applyAlignment="1">
      <alignment horizontal="center" vertical="center"/>
    </xf>
    <xf numFmtId="0" fontId="2" fillId="0" borderId="19" xfId="0" applyFont="1" applyBorder="1" applyAlignment="1">
      <alignment horizontal="center" vertical="center"/>
    </xf>
    <xf numFmtId="0" fontId="5" fillId="0" borderId="0" xfId="0" applyFont="1" applyAlignment="1">
      <alignment horizontal="center" vertical="center"/>
    </xf>
    <xf numFmtId="1" fontId="2" fillId="0" borderId="18" xfId="0" applyNumberFormat="1" applyFont="1" applyBorder="1" applyAlignment="1">
      <alignment horizontal="center" vertical="center" wrapText="1"/>
    </xf>
    <xf numFmtId="0" fontId="7" fillId="0" borderId="1" xfId="0" applyFont="1" applyBorder="1" applyAlignment="1">
      <alignment vertical="center" wrapText="1" readingOrder="1"/>
    </xf>
    <xf numFmtId="37" fontId="2" fillId="0" borderId="1" xfId="1" applyNumberFormat="1" applyFont="1" applyFill="1" applyBorder="1" applyAlignment="1" applyProtection="1">
      <alignment vertical="center"/>
    </xf>
    <xf numFmtId="3" fontId="2" fillId="0" borderId="1" xfId="1" applyNumberFormat="1" applyFont="1" applyFill="1" applyBorder="1" applyAlignment="1" applyProtection="1">
      <alignment vertical="center"/>
    </xf>
    <xf numFmtId="0" fontId="6" fillId="0" borderId="1" xfId="0" applyFont="1" applyBorder="1" applyAlignment="1">
      <alignment vertical="center" wrapText="1" readingOrder="1"/>
    </xf>
    <xf numFmtId="37" fontId="5" fillId="0" borderId="1" xfId="1" applyNumberFormat="1" applyFont="1" applyFill="1" applyBorder="1" applyAlignment="1" applyProtection="1">
      <alignment vertical="center"/>
    </xf>
    <xf numFmtId="3" fontId="5" fillId="0" borderId="1" xfId="1" applyNumberFormat="1" applyFont="1" applyFill="1" applyBorder="1" applyAlignment="1" applyProtection="1">
      <alignment vertical="center"/>
    </xf>
    <xf numFmtId="0" fontId="2" fillId="0" borderId="0" xfId="0" applyFont="1" applyAlignment="1">
      <alignment vertical="center"/>
    </xf>
    <xf numFmtId="0" fontId="5" fillId="0" borderId="0" xfId="0" applyFont="1"/>
    <xf numFmtId="0" fontId="2" fillId="0" borderId="1" xfId="0" applyFont="1" applyBorder="1" applyAlignment="1">
      <alignment horizontal="center" vertical="center"/>
    </xf>
    <xf numFmtId="1" fontId="2" fillId="0" borderId="17" xfId="0" applyNumberFormat="1" applyFont="1" applyBorder="1" applyAlignment="1">
      <alignment horizontal="center" vertical="center" wrapText="1"/>
    </xf>
    <xf numFmtId="0" fontId="8" fillId="0" borderId="0" xfId="0" applyFont="1" applyAlignment="1">
      <alignment vertical="center" wrapText="1"/>
    </xf>
    <xf numFmtId="0" fontId="5" fillId="0" borderId="3" xfId="0" applyFont="1" applyBorder="1" applyAlignment="1">
      <alignment vertical="center"/>
    </xf>
    <xf numFmtId="3" fontId="5" fillId="0" borderId="1" xfId="0" applyNumberFormat="1" applyFont="1" applyBorder="1" applyAlignment="1">
      <alignment vertical="center"/>
    </xf>
    <xf numFmtId="37" fontId="2" fillId="0" borderId="1" xfId="0" applyNumberFormat="1" applyFont="1" applyBorder="1" applyAlignment="1">
      <alignment horizontal="right" vertical="center"/>
    </xf>
    <xf numFmtId="0" fontId="5" fillId="0" borderId="3" xfId="0" applyFont="1" applyBorder="1" applyAlignment="1">
      <alignment horizontal="justify" vertical="top" wrapText="1"/>
    </xf>
    <xf numFmtId="3" fontId="2" fillId="0" borderId="1" xfId="0" applyNumberFormat="1" applyFont="1" applyBorder="1" applyAlignment="1">
      <alignment vertical="center"/>
    </xf>
    <xf numFmtId="3" fontId="2" fillId="0" borderId="1" xfId="0" applyNumberFormat="1" applyFont="1" applyBorder="1" applyAlignment="1">
      <alignment horizontal="right" vertical="center"/>
    </xf>
    <xf numFmtId="0" fontId="5" fillId="0" borderId="1" xfId="0" applyFont="1" applyBorder="1" applyAlignment="1">
      <alignment vertical="center" wrapText="1"/>
    </xf>
    <xf numFmtId="0" fontId="6" fillId="0" borderId="21" xfId="0" applyFont="1" applyBorder="1" applyAlignment="1">
      <alignment vertical="center" wrapText="1" readingOrder="1"/>
    </xf>
    <xf numFmtId="0" fontId="5" fillId="0" borderId="21" xfId="0" applyFont="1" applyBorder="1" applyAlignment="1">
      <alignment vertical="center" wrapText="1"/>
    </xf>
    <xf numFmtId="0" fontId="5" fillId="0" borderId="4" xfId="0" applyFont="1" applyBorder="1" applyAlignment="1">
      <alignment vertical="center" wrapText="1"/>
    </xf>
    <xf numFmtId="0" fontId="6" fillId="0" borderId="3" xfId="0" applyFont="1" applyBorder="1" applyAlignment="1">
      <alignment vertical="center" wrapText="1" readingOrder="1"/>
    </xf>
    <xf numFmtId="0" fontId="5" fillId="3" borderId="49" xfId="0" applyFont="1" applyFill="1" applyBorder="1" applyAlignment="1">
      <alignment vertical="center"/>
    </xf>
    <xf numFmtId="42" fontId="5" fillId="3" borderId="49" xfId="4" applyFont="1" applyFill="1" applyBorder="1" applyAlignment="1" applyProtection="1">
      <alignment vertical="center"/>
    </xf>
    <xf numFmtId="1" fontId="5" fillId="3" borderId="0" xfId="0" applyNumberFormat="1" applyFont="1" applyFill="1" applyAlignment="1">
      <alignment vertical="center"/>
    </xf>
    <xf numFmtId="0" fontId="5" fillId="3" borderId="0" xfId="0" applyFont="1" applyFill="1" applyAlignment="1">
      <alignment vertical="center"/>
    </xf>
    <xf numFmtId="42" fontId="5" fillId="0" borderId="58" xfId="4" applyFont="1" applyFill="1" applyBorder="1" applyAlignment="1" applyProtection="1">
      <alignment vertical="center"/>
    </xf>
    <xf numFmtId="42" fontId="5" fillId="0" borderId="0" xfId="4" applyFont="1" applyFill="1" applyBorder="1" applyAlignment="1" applyProtection="1">
      <alignment vertical="center"/>
    </xf>
    <xf numFmtId="3" fontId="5" fillId="3" borderId="0" xfId="0" applyNumberFormat="1" applyFont="1" applyFill="1" applyAlignment="1">
      <alignment vertical="center"/>
    </xf>
    <xf numFmtId="0" fontId="2" fillId="3" borderId="60" xfId="0" applyFont="1" applyFill="1" applyBorder="1" applyAlignment="1">
      <alignment vertical="center"/>
    </xf>
    <xf numFmtId="0" fontId="5" fillId="3" borderId="60" xfId="0" applyFont="1" applyFill="1" applyBorder="1" applyAlignment="1">
      <alignment vertical="center"/>
    </xf>
    <xf numFmtId="0" fontId="5" fillId="3" borderId="63" xfId="4" applyNumberFormat="1" applyFont="1" applyFill="1" applyBorder="1" applyAlignment="1" applyProtection="1">
      <alignment vertical="center"/>
    </xf>
    <xf numFmtId="49" fontId="5" fillId="3" borderId="63" xfId="4" applyNumberFormat="1" applyFont="1" applyFill="1" applyBorder="1" applyAlignment="1" applyProtection="1">
      <alignment vertical="center"/>
    </xf>
    <xf numFmtId="0" fontId="5" fillId="3" borderId="63" xfId="0" applyFont="1" applyFill="1" applyBorder="1" applyAlignment="1">
      <alignment vertical="center" wrapText="1"/>
    </xf>
    <xf numFmtId="42" fontId="5" fillId="3" borderId="63" xfId="4" applyFont="1" applyFill="1" applyBorder="1" applyAlignment="1" applyProtection="1">
      <alignment vertical="center"/>
    </xf>
    <xf numFmtId="0" fontId="5" fillId="0" borderId="0" xfId="0" applyFont="1" applyAlignment="1" applyProtection="1">
      <alignment vertical="center"/>
      <protection locked="0"/>
    </xf>
    <xf numFmtId="37" fontId="2" fillId="0" borderId="1" xfId="1" applyNumberFormat="1" applyFont="1" applyFill="1" applyBorder="1" applyAlignment="1" applyProtection="1">
      <alignment vertical="center"/>
      <protection locked="0"/>
    </xf>
    <xf numFmtId="37" fontId="5" fillId="0" borderId="1" xfId="1" applyNumberFormat="1" applyFont="1" applyFill="1" applyBorder="1" applyAlignment="1" applyProtection="1">
      <alignment vertical="center"/>
      <protection locked="0"/>
    </xf>
    <xf numFmtId="3" fontId="5" fillId="0" borderId="1" xfId="0" applyNumberFormat="1" applyFont="1" applyBorder="1" applyAlignment="1" applyProtection="1">
      <alignment vertical="center"/>
      <protection locked="0"/>
    </xf>
    <xf numFmtId="0" fontId="5" fillId="3" borderId="1" xfId="0" applyFont="1" applyFill="1" applyBorder="1" applyAlignment="1">
      <alignment vertical="center"/>
    </xf>
    <xf numFmtId="0" fontId="5" fillId="3" borderId="1" xfId="0" applyFont="1" applyFill="1" applyBorder="1" applyAlignment="1">
      <alignment horizontal="center" vertical="center"/>
    </xf>
    <xf numFmtId="0" fontId="2" fillId="3" borderId="1" xfId="0" applyFont="1" applyFill="1" applyBorder="1" applyAlignment="1">
      <alignment vertical="center"/>
    </xf>
    <xf numFmtId="165" fontId="2" fillId="3" borderId="1" xfId="0" applyNumberFormat="1" applyFont="1" applyFill="1" applyBorder="1" applyAlignment="1">
      <alignment horizontal="center" vertical="center"/>
    </xf>
    <xf numFmtId="165" fontId="2" fillId="3" borderId="19" xfId="0" applyNumberFormat="1" applyFont="1" applyFill="1" applyBorder="1" applyAlignment="1">
      <alignment horizontal="center" vertical="center"/>
    </xf>
    <xf numFmtId="0" fontId="2" fillId="3" borderId="19" xfId="0" applyFont="1" applyFill="1" applyBorder="1" applyAlignment="1">
      <alignment horizontal="center" vertical="center"/>
    </xf>
    <xf numFmtId="0" fontId="5" fillId="3" borderId="0" xfId="0" applyFont="1" applyFill="1" applyAlignment="1">
      <alignment horizontal="center" vertical="center"/>
    </xf>
    <xf numFmtId="1" fontId="2" fillId="3" borderId="18" xfId="0" applyNumberFormat="1" applyFont="1" applyFill="1" applyBorder="1" applyAlignment="1">
      <alignment horizontal="center" vertical="center" wrapText="1"/>
    </xf>
    <xf numFmtId="37" fontId="5" fillId="3" borderId="1" xfId="1" applyNumberFormat="1" applyFont="1" applyFill="1" applyBorder="1" applyAlignment="1" applyProtection="1">
      <alignment vertical="center"/>
    </xf>
    <xf numFmtId="3" fontId="5" fillId="3" borderId="1" xfId="1" applyNumberFormat="1" applyFont="1" applyFill="1" applyBorder="1" applyAlignment="1" applyProtection="1">
      <alignment vertical="center"/>
    </xf>
    <xf numFmtId="0" fontId="2" fillId="3" borderId="0" xfId="0" applyFont="1" applyFill="1" applyAlignment="1">
      <alignment vertical="center"/>
    </xf>
    <xf numFmtId="0" fontId="2" fillId="3" borderId="1" xfId="0" applyFont="1" applyFill="1" applyBorder="1" applyAlignment="1">
      <alignment horizontal="center" vertical="center"/>
    </xf>
    <xf numFmtId="1" fontId="2" fillId="3" borderId="17" xfId="0" applyNumberFormat="1" applyFont="1" applyFill="1" applyBorder="1" applyAlignment="1">
      <alignment horizontal="center" vertical="center" wrapText="1"/>
    </xf>
    <xf numFmtId="0" fontId="8" fillId="3" borderId="0" xfId="0" applyFont="1" applyFill="1" applyAlignment="1">
      <alignment vertical="center" wrapText="1"/>
    </xf>
    <xf numFmtId="0" fontId="5" fillId="3" borderId="3" xfId="0" applyFont="1" applyFill="1" applyBorder="1" applyAlignment="1">
      <alignment vertical="center"/>
    </xf>
    <xf numFmtId="3" fontId="5" fillId="3" borderId="1" xfId="0" applyNumberFormat="1" applyFont="1" applyFill="1" applyBorder="1" applyAlignment="1">
      <alignment vertical="center"/>
    </xf>
    <xf numFmtId="37" fontId="2" fillId="3" borderId="1" xfId="0" applyNumberFormat="1" applyFont="1" applyFill="1" applyBorder="1" applyAlignment="1">
      <alignment horizontal="right" vertical="center"/>
    </xf>
    <xf numFmtId="0" fontId="2" fillId="3" borderId="0" xfId="0" applyFont="1" applyFill="1" applyAlignment="1">
      <alignment horizontal="center" vertical="center"/>
    </xf>
    <xf numFmtId="37" fontId="2" fillId="3" borderId="0" xfId="0" applyNumberFormat="1" applyFont="1" applyFill="1" applyAlignment="1">
      <alignment horizontal="right" vertical="center"/>
    </xf>
    <xf numFmtId="10" fontId="2" fillId="3" borderId="0" xfId="2" applyNumberFormat="1" applyFont="1" applyFill="1" applyBorder="1" applyAlignment="1" applyProtection="1">
      <alignment horizontal="center" vertical="center"/>
    </xf>
    <xf numFmtId="0" fontId="5" fillId="3" borderId="3" xfId="0" applyFont="1" applyFill="1" applyBorder="1" applyAlignment="1">
      <alignment vertical="center" wrapText="1"/>
    </xf>
    <xf numFmtId="3" fontId="2" fillId="3" borderId="1" xfId="0" applyNumberFormat="1" applyFont="1" applyFill="1" applyBorder="1" applyAlignment="1">
      <alignment vertical="center"/>
    </xf>
    <xf numFmtId="3" fontId="2" fillId="3" borderId="1" xfId="0" applyNumberFormat="1" applyFont="1" applyFill="1" applyBorder="1" applyAlignment="1">
      <alignment horizontal="right" vertical="center"/>
    </xf>
    <xf numFmtId="0" fontId="5" fillId="3" borderId="1" xfId="0" applyFont="1" applyFill="1" applyBorder="1" applyAlignment="1">
      <alignment vertical="center" wrapText="1"/>
    </xf>
    <xf numFmtId="0" fontId="5" fillId="3" borderId="21" xfId="0" applyFont="1" applyFill="1" applyBorder="1" applyAlignment="1">
      <alignment vertical="center" wrapText="1"/>
    </xf>
    <xf numFmtId="0" fontId="5" fillId="3" borderId="4" xfId="0" applyFont="1" applyFill="1" applyBorder="1" applyAlignment="1">
      <alignment vertical="center" wrapText="1"/>
    </xf>
    <xf numFmtId="37" fontId="5" fillId="3" borderId="1" xfId="1" applyNumberFormat="1" applyFont="1" applyFill="1" applyBorder="1" applyAlignment="1" applyProtection="1">
      <alignment vertical="center"/>
      <protection locked="0"/>
    </xf>
    <xf numFmtId="3" fontId="5" fillId="3" borderId="1" xfId="0" applyNumberFormat="1" applyFont="1" applyFill="1" applyBorder="1" applyAlignment="1" applyProtection="1">
      <alignment vertical="center"/>
      <protection locked="0"/>
    </xf>
    <xf numFmtId="37" fontId="5" fillId="3" borderId="0" xfId="0" applyNumberFormat="1" applyFont="1" applyFill="1" applyAlignment="1">
      <alignment vertical="center"/>
    </xf>
    <xf numFmtId="37" fontId="5" fillId="3" borderId="1" xfId="0" applyNumberFormat="1" applyFont="1" applyFill="1" applyBorder="1" applyAlignment="1">
      <alignment vertical="center"/>
    </xf>
    <xf numFmtId="37" fontId="5" fillId="3" borderId="1" xfId="0" applyNumberFormat="1" applyFont="1" applyFill="1" applyBorder="1" applyAlignment="1" applyProtection="1">
      <alignment vertical="center"/>
      <protection locked="0"/>
    </xf>
    <xf numFmtId="0" fontId="5" fillId="3" borderId="23" xfId="0" applyFont="1" applyFill="1" applyBorder="1" applyAlignment="1">
      <alignment vertical="center"/>
    </xf>
    <xf numFmtId="0" fontId="2" fillId="3" borderId="23" xfId="0" applyFont="1" applyFill="1" applyBorder="1" applyAlignment="1">
      <alignment vertical="center"/>
    </xf>
    <xf numFmtId="3" fontId="2" fillId="3" borderId="23" xfId="1" applyNumberFormat="1" applyFont="1" applyFill="1" applyBorder="1" applyAlignment="1" applyProtection="1">
      <alignment vertical="center"/>
    </xf>
    <xf numFmtId="9" fontId="5" fillId="3" borderId="23" xfId="2" applyFont="1" applyFill="1" applyBorder="1" applyAlignment="1" applyProtection="1">
      <alignment vertical="center"/>
    </xf>
    <xf numFmtId="3" fontId="2" fillId="3" borderId="23" xfId="0" applyNumberFormat="1" applyFont="1" applyFill="1" applyBorder="1" applyAlignment="1">
      <alignment horizontal="center" vertical="center"/>
    </xf>
    <xf numFmtId="0" fontId="2" fillId="3" borderId="1" xfId="0" applyFont="1" applyFill="1" applyBorder="1" applyAlignment="1" applyProtection="1">
      <alignment vertical="center"/>
      <protection locked="0"/>
    </xf>
    <xf numFmtId="165" fontId="2" fillId="3" borderId="1" xfId="0" applyNumberFormat="1" applyFont="1" applyFill="1" applyBorder="1" applyAlignment="1" applyProtection="1">
      <alignment horizontal="center" vertical="center"/>
      <protection locked="0"/>
    </xf>
    <xf numFmtId="165" fontId="2" fillId="3" borderId="19" xfId="0" applyNumberFormat="1" applyFont="1" applyFill="1" applyBorder="1" applyAlignment="1" applyProtection="1">
      <alignment horizontal="center" vertical="center"/>
      <protection locked="0"/>
    </xf>
    <xf numFmtId="0" fontId="2" fillId="3" borderId="19" xfId="0" applyFont="1" applyFill="1" applyBorder="1" applyAlignment="1" applyProtection="1">
      <alignment horizontal="center" vertical="center"/>
      <protection locked="0"/>
    </xf>
    <xf numFmtId="3" fontId="2" fillId="3" borderId="1" xfId="1" applyNumberFormat="1" applyFont="1" applyFill="1" applyBorder="1" applyAlignment="1" applyProtection="1">
      <alignment vertical="center"/>
    </xf>
    <xf numFmtId="3" fontId="5" fillId="0" borderId="0" xfId="0" applyNumberFormat="1" applyFont="1" applyAlignment="1">
      <alignment vertical="center" wrapText="1"/>
    </xf>
    <xf numFmtId="42" fontId="5" fillId="3" borderId="1" xfId="4" applyFont="1" applyFill="1" applyBorder="1" applyAlignment="1" applyProtection="1">
      <alignment vertical="center"/>
    </xf>
    <xf numFmtId="42" fontId="2" fillId="3" borderId="1" xfId="4" applyFont="1" applyFill="1" applyBorder="1" applyAlignment="1" applyProtection="1">
      <alignment vertical="center"/>
    </xf>
    <xf numFmtId="3" fontId="1" fillId="0" borderId="1" xfId="3" applyNumberFormat="1" applyBorder="1" applyAlignment="1">
      <alignment horizontal="center" vertical="center" readingOrder="1"/>
    </xf>
    <xf numFmtId="3" fontId="5" fillId="0" borderId="0" xfId="0" applyNumberFormat="1" applyFont="1" applyAlignment="1" applyProtection="1">
      <alignment vertical="center"/>
      <protection locked="0"/>
    </xf>
    <xf numFmtId="0" fontId="6" fillId="0" borderId="21" xfId="0" applyFont="1" applyBorder="1" applyAlignment="1" applyProtection="1">
      <alignment vertical="center" wrapText="1" readingOrder="1"/>
      <protection locked="0"/>
    </xf>
    <xf numFmtId="0" fontId="6" fillId="0" borderId="4" xfId="0" applyFont="1" applyBorder="1" applyAlignment="1" applyProtection="1">
      <alignment vertical="center" wrapText="1" readingOrder="1"/>
      <protection locked="0"/>
    </xf>
    <xf numFmtId="49" fontId="2" fillId="0" borderId="1" xfId="0" applyNumberFormat="1" applyFont="1" applyBorder="1" applyAlignment="1" applyProtection="1">
      <alignment horizontal="center" vertical="center"/>
      <protection locked="0"/>
    </xf>
    <xf numFmtId="14" fontId="6" fillId="0" borderId="1" xfId="0" applyNumberFormat="1" applyFont="1" applyBorder="1" applyAlignment="1" applyProtection="1">
      <alignment vertical="center" wrapText="1" readingOrder="1"/>
      <protection locked="0"/>
    </xf>
    <xf numFmtId="166" fontId="6" fillId="0" borderId="1" xfId="0" applyNumberFormat="1" applyFont="1" applyBorder="1" applyAlignment="1" applyProtection="1">
      <alignment horizontal="center" vertical="center" wrapText="1" readingOrder="1"/>
      <protection locked="0"/>
    </xf>
    <xf numFmtId="3" fontId="5" fillId="0" borderId="1" xfId="0" applyNumberFormat="1" applyFont="1" applyBorder="1" applyAlignment="1" applyProtection="1">
      <alignment vertical="center" wrapText="1"/>
      <protection locked="0"/>
    </xf>
    <xf numFmtId="42" fontId="7" fillId="0" borderId="1" xfId="4" applyFont="1" applyFill="1" applyBorder="1" applyAlignment="1" applyProtection="1">
      <alignment horizontal="center" vertical="center" wrapText="1" readingOrder="1"/>
      <protection locked="0"/>
    </xf>
    <xf numFmtId="0" fontId="6" fillId="0" borderId="19" xfId="0" applyFont="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readingOrder="1"/>
      <protection locked="0"/>
    </xf>
    <xf numFmtId="4" fontId="5" fillId="0" borderId="0" xfId="0" applyNumberFormat="1" applyFont="1" applyAlignment="1" applyProtection="1">
      <alignment vertical="center"/>
      <protection locked="0"/>
    </xf>
    <xf numFmtId="0" fontId="7" fillId="0" borderId="1" xfId="0" applyFont="1" applyBorder="1" applyAlignment="1">
      <alignment horizontal="center" vertical="center" wrapText="1" readingOrder="1"/>
    </xf>
    <xf numFmtId="3" fontId="5" fillId="0" borderId="0" xfId="0" applyNumberFormat="1" applyFont="1" applyAlignment="1">
      <alignment horizontal="center" vertical="center"/>
    </xf>
    <xf numFmtId="10" fontId="7" fillId="0" borderId="1" xfId="0" applyNumberFormat="1" applyFont="1" applyBorder="1" applyAlignment="1">
      <alignment horizontal="right" vertical="center" wrapText="1" readingOrder="1"/>
    </xf>
    <xf numFmtId="3" fontId="5" fillId="0" borderId="0" xfId="0" applyNumberFormat="1" applyFont="1" applyAlignment="1">
      <alignment vertical="center"/>
    </xf>
    <xf numFmtId="10" fontId="6" fillId="0" borderId="1" xfId="0" applyNumberFormat="1" applyFont="1" applyBorder="1" applyAlignment="1">
      <alignment horizontal="right" vertical="center" wrapText="1" readingOrder="1"/>
    </xf>
    <xf numFmtId="3" fontId="15" fillId="0" borderId="0" xfId="0" applyNumberFormat="1" applyFont="1" applyAlignment="1">
      <alignment vertical="center"/>
    </xf>
    <xf numFmtId="10" fontId="5" fillId="0" borderId="1" xfId="0" applyNumberFormat="1" applyFont="1" applyBorder="1" applyAlignment="1">
      <alignment horizontal="right" vertical="center" wrapText="1" readingOrder="1"/>
    </xf>
    <xf numFmtId="9" fontId="7" fillId="0" borderId="1" xfId="2" applyFont="1" applyFill="1" applyBorder="1" applyAlignment="1" applyProtection="1">
      <alignment horizontal="right" vertical="center" wrapText="1" readingOrder="1"/>
    </xf>
    <xf numFmtId="10" fontId="2" fillId="0" borderId="19" xfId="0" applyNumberFormat="1" applyFont="1" applyBorder="1" applyAlignment="1">
      <alignment horizontal="right" vertical="center" wrapText="1" readingOrder="1"/>
    </xf>
    <xf numFmtId="0" fontId="2" fillId="0" borderId="1" xfId="0" applyFont="1" applyBorder="1" applyAlignment="1">
      <alignment horizontal="center" vertical="center" wrapText="1" readingOrder="1"/>
    </xf>
    <xf numFmtId="10" fontId="2" fillId="0" borderId="1" xfId="0" applyNumberFormat="1" applyFont="1" applyBorder="1" applyAlignment="1">
      <alignment horizontal="right" vertical="center" wrapText="1" readingOrder="1"/>
    </xf>
    <xf numFmtId="3" fontId="5" fillId="0" borderId="0" xfId="0" applyNumberFormat="1" applyFont="1" applyAlignment="1">
      <alignment horizontal="right" vertical="center"/>
    </xf>
    <xf numFmtId="3" fontId="5" fillId="0" borderId="0" xfId="0" applyNumberFormat="1" applyFont="1" applyAlignment="1">
      <alignment horizontal="right" vertical="center" readingOrder="1"/>
    </xf>
    <xf numFmtId="166" fontId="6" fillId="0" borderId="21" xfId="0" applyNumberFormat="1" applyFont="1" applyBorder="1" applyAlignment="1" applyProtection="1">
      <alignment horizontal="center" vertical="center" wrapText="1" readingOrder="1"/>
      <protection locked="0"/>
    </xf>
    <xf numFmtId="168" fontId="5" fillId="0" borderId="1" xfId="4" applyNumberFormat="1" applyFont="1" applyFill="1" applyBorder="1" applyAlignment="1" applyProtection="1">
      <alignment horizontal="right" vertical="center"/>
      <protection locked="0"/>
    </xf>
    <xf numFmtId="3" fontId="5" fillId="0" borderId="1" xfId="0" applyNumberFormat="1" applyFont="1" applyBorder="1" applyAlignment="1" applyProtection="1">
      <alignment horizontal="right" vertical="center" wrapText="1"/>
      <protection locked="0"/>
    </xf>
    <xf numFmtId="166" fontId="6" fillId="0" borderId="21" xfId="0" applyNumberFormat="1" applyFont="1" applyBorder="1" applyAlignment="1" applyProtection="1">
      <alignment vertical="center" wrapText="1" readingOrder="1"/>
      <protection locked="0"/>
    </xf>
    <xf numFmtId="49" fontId="2" fillId="0" borderId="3" xfId="0" applyNumberFormat="1" applyFont="1" applyBorder="1" applyAlignment="1" applyProtection="1">
      <alignment horizontal="center" vertical="center"/>
      <protection locked="0"/>
    </xf>
    <xf numFmtId="49" fontId="2" fillId="0" borderId="21" xfId="0" applyNumberFormat="1" applyFont="1" applyBorder="1" applyAlignment="1" applyProtection="1">
      <alignment horizontal="center" vertical="center"/>
      <protection locked="0"/>
    </xf>
    <xf numFmtId="0" fontId="6" fillId="0" borderId="21" xfId="0" applyFont="1" applyBorder="1" applyAlignment="1">
      <alignment horizontal="center" vertical="center" wrapText="1" readingOrder="1"/>
    </xf>
    <xf numFmtId="10" fontId="2" fillId="0" borderId="54" xfId="0" applyNumberFormat="1" applyFont="1" applyBorder="1" applyAlignment="1">
      <alignment horizontal="right" vertical="center" wrapText="1" readingOrder="1"/>
    </xf>
    <xf numFmtId="3" fontId="5" fillId="0" borderId="1" xfId="0" applyNumberFormat="1" applyFont="1" applyBorder="1" applyAlignment="1">
      <alignment horizontal="center" vertical="center"/>
    </xf>
    <xf numFmtId="3" fontId="5" fillId="0" borderId="1" xfId="0" applyNumberFormat="1" applyFont="1" applyBorder="1" applyAlignment="1">
      <alignment horizontal="center" vertical="center" wrapText="1"/>
    </xf>
    <xf numFmtId="1" fontId="5" fillId="0" borderId="1" xfId="0" applyNumberFormat="1" applyFont="1" applyBorder="1" applyAlignment="1">
      <alignment horizontal="center" vertical="center"/>
    </xf>
    <xf numFmtId="4" fontId="6" fillId="0" borderId="1" xfId="0" applyNumberFormat="1" applyFont="1" applyBorder="1" applyAlignment="1">
      <alignment horizontal="right" vertical="center"/>
    </xf>
    <xf numFmtId="168" fontId="6" fillId="0" borderId="1" xfId="4" applyNumberFormat="1" applyFont="1" applyFill="1" applyBorder="1" applyAlignment="1" applyProtection="1">
      <alignment vertical="center" wrapText="1" readingOrder="1"/>
      <protection locked="0"/>
    </xf>
    <xf numFmtId="3" fontId="2" fillId="0" borderId="1" xfId="0" applyNumberFormat="1" applyFont="1" applyBorder="1" applyAlignment="1">
      <alignment horizontal="center" vertical="center"/>
    </xf>
    <xf numFmtId="169" fontId="5" fillId="0" borderId="1" xfId="2" applyNumberFormat="1" applyFont="1" applyFill="1" applyBorder="1" applyAlignment="1" applyProtection="1">
      <alignment horizontal="center" vertical="center"/>
      <protection locked="0"/>
    </xf>
    <xf numFmtId="169" fontId="6" fillId="0" borderId="1" xfId="2" applyNumberFormat="1" applyFont="1" applyFill="1" applyBorder="1" applyAlignment="1" applyProtection="1">
      <alignment horizontal="center" vertical="center" wrapText="1" readingOrder="1"/>
      <protection locked="0"/>
    </xf>
    <xf numFmtId="169" fontId="5" fillId="0" borderId="1" xfId="2" applyNumberFormat="1" applyFont="1" applyBorder="1" applyAlignment="1" applyProtection="1">
      <alignment horizontal="center" vertical="center" wrapText="1"/>
      <protection locked="0"/>
    </xf>
    <xf numFmtId="43" fontId="5" fillId="0" borderId="0" xfId="5" applyFont="1" applyAlignment="1">
      <alignment vertical="center"/>
    </xf>
    <xf numFmtId="3" fontId="5" fillId="0" borderId="1" xfId="0" applyNumberFormat="1" applyFont="1" applyBorder="1" applyAlignment="1">
      <alignment horizontal="right" vertical="center"/>
    </xf>
    <xf numFmtId="168" fontId="7" fillId="0" borderId="1" xfId="4" applyNumberFormat="1" applyFont="1" applyFill="1" applyBorder="1" applyAlignment="1" applyProtection="1">
      <alignment horizontal="right" vertical="center" wrapText="1" readingOrder="1"/>
    </xf>
    <xf numFmtId="4" fontId="6" fillId="0" borderId="1" xfId="0" applyNumberFormat="1" applyFont="1" applyBorder="1" applyAlignment="1" applyProtection="1">
      <alignment horizontal="right" vertical="center"/>
      <protection locked="0"/>
    </xf>
    <xf numFmtId="0" fontId="6" fillId="0" borderId="1" xfId="0" applyFont="1" applyBorder="1" applyAlignment="1">
      <alignment horizontal="center" vertical="center" wrapText="1" readingOrder="1"/>
    </xf>
    <xf numFmtId="0" fontId="5" fillId="0" borderId="16" xfId="0" applyFont="1" applyBorder="1" applyAlignment="1">
      <alignment horizontal="center" vertical="center"/>
    </xf>
    <xf numFmtId="3" fontId="2" fillId="0" borderId="23" xfId="0" applyNumberFormat="1" applyFont="1" applyBorder="1" applyAlignment="1">
      <alignment horizontal="center" vertical="center"/>
    </xf>
    <xf numFmtId="3" fontId="2" fillId="0" borderId="23" xfId="0" applyNumberFormat="1" applyFont="1" applyBorder="1" applyAlignment="1">
      <alignment horizontal="right" vertical="center"/>
    </xf>
    <xf numFmtId="3" fontId="2" fillId="0" borderId="0" xfId="0" applyNumberFormat="1" applyFont="1" applyAlignment="1">
      <alignment horizontal="center" vertical="center"/>
    </xf>
    <xf numFmtId="3" fontId="2" fillId="0" borderId="0" xfId="0" applyNumberFormat="1" applyFont="1" applyAlignment="1">
      <alignment horizontal="right" vertical="center"/>
    </xf>
    <xf numFmtId="3" fontId="2" fillId="0" borderId="16" xfId="0" applyNumberFormat="1" applyFont="1" applyBorder="1" applyAlignment="1">
      <alignment horizontal="center" vertical="center"/>
    </xf>
    <xf numFmtId="3" fontId="2" fillId="0" borderId="16" xfId="0" applyNumberFormat="1" applyFont="1" applyBorder="1" applyAlignment="1">
      <alignment horizontal="right" vertical="center"/>
    </xf>
    <xf numFmtId="0" fontId="5" fillId="0" borderId="23" xfId="0" applyFont="1" applyBorder="1" applyAlignment="1">
      <alignment horizontal="center" vertical="center"/>
    </xf>
    <xf numFmtId="0" fontId="5" fillId="0" borderId="23" xfId="0" applyFont="1" applyBorder="1" applyAlignment="1">
      <alignment horizontal="left" vertical="center"/>
    </xf>
    <xf numFmtId="3" fontId="5" fillId="0" borderId="23" xfId="1" applyNumberFormat="1" applyFont="1" applyFill="1" applyBorder="1" applyAlignment="1" applyProtection="1">
      <alignment horizontal="right" vertical="center" wrapText="1" readingOrder="1"/>
      <protection locked="0"/>
    </xf>
    <xf numFmtId="10" fontId="5" fillId="0" borderId="23" xfId="0" applyNumberFormat="1" applyFont="1" applyBorder="1" applyAlignment="1">
      <alignment horizontal="right" vertical="center" wrapText="1" readingOrder="1"/>
    </xf>
    <xf numFmtId="0" fontId="5" fillId="0" borderId="16" xfId="0" applyFont="1" applyBorder="1" applyAlignment="1">
      <alignment horizontal="left" vertical="center"/>
    </xf>
    <xf numFmtId="3" fontId="5" fillId="0" borderId="16" xfId="1" applyNumberFormat="1" applyFont="1" applyFill="1" applyBorder="1" applyAlignment="1" applyProtection="1">
      <alignment horizontal="right" vertical="center" wrapText="1" readingOrder="1"/>
      <protection locked="0"/>
    </xf>
    <xf numFmtId="10" fontId="5" fillId="0" borderId="16" xfId="0" applyNumberFormat="1" applyFont="1" applyBorder="1" applyAlignment="1">
      <alignment horizontal="right" vertical="center" wrapText="1" readingOrder="1"/>
    </xf>
    <xf numFmtId="49" fontId="5" fillId="3" borderId="63" xfId="4" applyNumberFormat="1" applyFont="1" applyFill="1" applyBorder="1" applyAlignment="1" applyProtection="1">
      <alignment horizontal="center" vertical="center"/>
      <protection locked="0"/>
    </xf>
    <xf numFmtId="0" fontId="5" fillId="3" borderId="63" xfId="4" applyNumberFormat="1" applyFont="1" applyFill="1" applyBorder="1" applyAlignment="1" applyProtection="1">
      <alignment horizontal="center" vertical="center"/>
    </xf>
    <xf numFmtId="49" fontId="5" fillId="3" borderId="63" xfId="4" applyNumberFormat="1" applyFont="1" applyFill="1" applyBorder="1" applyAlignment="1" applyProtection="1">
      <alignment horizontal="center" vertical="center"/>
    </xf>
    <xf numFmtId="0" fontId="5" fillId="3" borderId="63" xfId="4" applyNumberFormat="1" applyFont="1" applyFill="1" applyBorder="1" applyAlignment="1" applyProtection="1">
      <alignment horizontal="center" vertical="center"/>
      <protection locked="0"/>
    </xf>
    <xf numFmtId="37" fontId="2" fillId="3" borderId="0" xfId="1" applyNumberFormat="1" applyFont="1" applyFill="1" applyBorder="1" applyAlignment="1" applyProtection="1">
      <alignment horizontal="right" vertical="center"/>
    </xf>
    <xf numFmtId="3" fontId="2" fillId="3" borderId="0" xfId="0" applyNumberFormat="1" applyFont="1" applyFill="1" applyAlignment="1">
      <alignment horizontal="right" vertical="center"/>
    </xf>
    <xf numFmtId="0" fontId="18" fillId="3" borderId="0" xfId="3" applyFont="1" applyFill="1" applyAlignment="1">
      <alignment horizontal="justify" vertical="top" wrapText="1"/>
    </xf>
    <xf numFmtId="0" fontId="19" fillId="3" borderId="0" xfId="3" applyFont="1" applyFill="1"/>
    <xf numFmtId="0" fontId="20" fillId="3" borderId="67" xfId="0" applyFont="1" applyFill="1" applyBorder="1" applyAlignment="1">
      <alignment vertical="center" wrapText="1"/>
    </xf>
    <xf numFmtId="0" fontId="20" fillId="3" borderId="0" xfId="0" applyFont="1" applyFill="1" applyAlignment="1">
      <alignment vertical="center" wrapText="1"/>
    </xf>
    <xf numFmtId="0" fontId="18" fillId="3" borderId="0" xfId="3" applyFont="1" applyFill="1" applyAlignment="1">
      <alignment vertical="top" wrapText="1"/>
    </xf>
    <xf numFmtId="0" fontId="18" fillId="3" borderId="0" xfId="3" applyFont="1" applyFill="1" applyAlignment="1">
      <alignment horizontal="left" vertical="top" wrapText="1"/>
    </xf>
    <xf numFmtId="0" fontId="18" fillId="3" borderId="0" xfId="3" applyFont="1" applyFill="1" applyAlignment="1">
      <alignment horizontal="left" vertical="top"/>
    </xf>
    <xf numFmtId="0" fontId="20" fillId="3" borderId="67" xfId="0" applyFont="1" applyFill="1" applyBorder="1" applyAlignment="1">
      <alignment horizontal="center" vertical="center" wrapText="1"/>
    </xf>
    <xf numFmtId="0" fontId="20" fillId="3" borderId="0" xfId="0" applyFont="1" applyFill="1" applyAlignment="1">
      <alignment horizontal="center" vertical="center" wrapText="1"/>
    </xf>
    <xf numFmtId="0" fontId="18" fillId="3" borderId="0" xfId="3" applyFont="1" applyFill="1" applyAlignment="1">
      <alignment horizontal="center" vertical="top" wrapText="1"/>
    </xf>
    <xf numFmtId="0" fontId="13" fillId="0" borderId="5" xfId="3" applyFont="1" applyBorder="1" applyAlignment="1">
      <alignment horizontal="center" vertical="center" wrapText="1"/>
    </xf>
    <xf numFmtId="0" fontId="13" fillId="0" borderId="8" xfId="3" applyFont="1" applyBorder="1" applyAlignment="1">
      <alignment horizontal="center" vertical="center" wrapText="1"/>
    </xf>
    <xf numFmtId="0" fontId="13" fillId="0" borderId="10" xfId="3" applyFont="1" applyBorder="1" applyAlignment="1">
      <alignment horizontal="center" vertical="center" wrapText="1"/>
    </xf>
    <xf numFmtId="0" fontId="13" fillId="0" borderId="46" xfId="3" applyFont="1" applyBorder="1" applyAlignment="1">
      <alignment horizontal="center" vertical="center" wrapText="1"/>
    </xf>
    <xf numFmtId="0" fontId="13" fillId="0" borderId="6" xfId="3" applyFont="1" applyBorder="1" applyAlignment="1">
      <alignment horizontal="center" vertical="center" wrapText="1"/>
    </xf>
    <xf numFmtId="0" fontId="13" fillId="0" borderId="45" xfId="3" applyFont="1" applyBorder="1" applyAlignment="1">
      <alignment horizontal="center" vertical="center" wrapText="1"/>
    </xf>
    <xf numFmtId="0" fontId="13" fillId="0" borderId="13" xfId="3" applyFont="1" applyBorder="1" applyAlignment="1">
      <alignment horizontal="center" vertical="center" wrapText="1"/>
    </xf>
    <xf numFmtId="0" fontId="13" fillId="0" borderId="0" xfId="3" applyFont="1" applyAlignment="1">
      <alignment horizontal="center" vertical="center" wrapText="1"/>
    </xf>
    <xf numFmtId="0" fontId="13" fillId="0" borderId="14" xfId="3" applyFont="1" applyBorder="1" applyAlignment="1">
      <alignment horizontal="center" vertical="center" wrapText="1"/>
    </xf>
    <xf numFmtId="0" fontId="13" fillId="0" borderId="48" xfId="3" applyFont="1" applyBorder="1" applyAlignment="1">
      <alignment horizontal="center" vertical="center" wrapText="1"/>
    </xf>
    <xf numFmtId="0" fontId="13" fillId="0" borderId="2" xfId="3" applyFont="1" applyBorder="1" applyAlignment="1">
      <alignment horizontal="center" vertical="center" wrapText="1"/>
    </xf>
    <xf numFmtId="0" fontId="13" fillId="0" borderId="47" xfId="3" applyFont="1" applyBorder="1" applyAlignment="1">
      <alignment horizontal="center" vertical="center" wrapText="1"/>
    </xf>
    <xf numFmtId="0" fontId="12" fillId="0" borderId="53" xfId="3" applyFont="1" applyBorder="1" applyAlignment="1">
      <alignment horizontal="center" vertical="center" wrapText="1"/>
    </xf>
    <xf numFmtId="0" fontId="12" fillId="0" borderId="33" xfId="3" applyFont="1" applyBorder="1" applyAlignment="1">
      <alignment horizontal="center" vertical="center" wrapText="1"/>
    </xf>
    <xf numFmtId="0" fontId="19" fillId="3" borderId="0" xfId="3" applyFont="1" applyFill="1" applyAlignment="1">
      <alignment horizontal="center" vertical="top" wrapText="1"/>
    </xf>
    <xf numFmtId="0" fontId="5" fillId="0" borderId="0" xfId="0" applyFont="1" applyAlignment="1">
      <alignment horizontal="justify" vertical="center" wrapText="1"/>
    </xf>
    <xf numFmtId="0" fontId="5" fillId="0" borderId="0" xfId="0" applyFont="1" applyAlignment="1">
      <alignment horizontal="left" vertical="center" wrapText="1"/>
    </xf>
    <xf numFmtId="166" fontId="6" fillId="0" borderId="22" xfId="0" applyNumberFormat="1" applyFont="1" applyBorder="1" applyAlignment="1" applyProtection="1">
      <alignment horizontal="center" vertical="center" wrapText="1" readingOrder="1"/>
      <protection locked="0"/>
    </xf>
    <xf numFmtId="166" fontId="6" fillId="0" borderId="23" xfId="0" applyNumberFormat="1" applyFont="1" applyBorder="1" applyAlignment="1" applyProtection="1">
      <alignment horizontal="center" vertical="center" wrapText="1" readingOrder="1"/>
      <protection locked="0"/>
    </xf>
    <xf numFmtId="166" fontId="6" fillId="0" borderId="43" xfId="0" applyNumberFormat="1" applyFont="1" applyBorder="1" applyAlignment="1" applyProtection="1">
      <alignment horizontal="center" vertical="center" wrapText="1" readingOrder="1"/>
      <protection locked="0"/>
    </xf>
    <xf numFmtId="166" fontId="6" fillId="0" borderId="15" xfId="0" applyNumberFormat="1" applyFont="1" applyBorder="1" applyAlignment="1" applyProtection="1">
      <alignment horizontal="center" vertical="center" wrapText="1" readingOrder="1"/>
      <protection locked="0"/>
    </xf>
    <xf numFmtId="166" fontId="6" fillId="0" borderId="16" xfId="0" applyNumberFormat="1" applyFont="1" applyBorder="1" applyAlignment="1" applyProtection="1">
      <alignment horizontal="center" vertical="center" wrapText="1" readingOrder="1"/>
      <protection locked="0"/>
    </xf>
    <xf numFmtId="166" fontId="6" fillId="0" borderId="17" xfId="0" applyNumberFormat="1" applyFont="1" applyBorder="1" applyAlignment="1" applyProtection="1">
      <alignment horizontal="center" vertical="center" wrapText="1" readingOrder="1"/>
      <protection locked="0"/>
    </xf>
    <xf numFmtId="0" fontId="5" fillId="0" borderId="3" xfId="0" applyFont="1" applyBorder="1" applyAlignment="1">
      <alignment horizontal="left" vertical="center"/>
    </xf>
    <xf numFmtId="0" fontId="5" fillId="0" borderId="4" xfId="0" applyFont="1" applyBorder="1" applyAlignment="1">
      <alignment horizontal="left" vertical="center"/>
    </xf>
    <xf numFmtId="0" fontId="5" fillId="0" borderId="21" xfId="0" applyFont="1" applyBorder="1" applyAlignment="1">
      <alignment horizontal="left" vertical="center"/>
    </xf>
    <xf numFmtId="0" fontId="5" fillId="0" borderId="3" xfId="0" applyFont="1" applyBorder="1" applyAlignment="1">
      <alignment horizontal="justify" vertical="center" wrapText="1"/>
    </xf>
    <xf numFmtId="0" fontId="5" fillId="0" borderId="4" xfId="0" applyFont="1" applyBorder="1" applyAlignment="1">
      <alignment horizontal="justify" vertical="center" wrapText="1"/>
    </xf>
    <xf numFmtId="0" fontId="5" fillId="0" borderId="21" xfId="0" applyFont="1" applyBorder="1" applyAlignment="1">
      <alignment horizontal="justify" vertical="center" wrapText="1"/>
    </xf>
    <xf numFmtId="3" fontId="5" fillId="0" borderId="23" xfId="0" applyNumberFormat="1" applyFont="1" applyBorder="1" applyAlignment="1">
      <alignment horizontal="right" vertical="center"/>
    </xf>
    <xf numFmtId="3" fontId="5" fillId="0" borderId="23" xfId="0" applyNumberFormat="1" applyFont="1" applyBorder="1" applyAlignment="1">
      <alignment horizontal="center" vertical="center"/>
    </xf>
    <xf numFmtId="3" fontId="16" fillId="0" borderId="22" xfId="0" applyNumberFormat="1" applyFont="1" applyBorder="1" applyAlignment="1" applyProtection="1">
      <alignment horizontal="center" vertical="center"/>
      <protection locked="0"/>
    </xf>
    <xf numFmtId="3" fontId="16" fillId="0" borderId="23" xfId="0" applyNumberFormat="1" applyFont="1" applyBorder="1" applyAlignment="1" applyProtection="1">
      <alignment horizontal="center" vertical="center"/>
      <protection locked="0"/>
    </xf>
    <xf numFmtId="3" fontId="16" fillId="0" borderId="43" xfId="0" applyNumberFormat="1" applyFont="1" applyBorder="1" applyAlignment="1" applyProtection="1">
      <alignment horizontal="center" vertical="center"/>
      <protection locked="0"/>
    </xf>
    <xf numFmtId="3" fontId="5" fillId="0" borderId="1" xfId="0" applyNumberFormat="1" applyFont="1" applyBorder="1" applyAlignment="1" applyProtection="1">
      <alignment horizontal="center" vertical="center"/>
      <protection locked="0"/>
    </xf>
    <xf numFmtId="42" fontId="6" fillId="0" borderId="1" xfId="4" applyFont="1" applyFill="1" applyBorder="1" applyAlignment="1" applyProtection="1">
      <alignment horizontal="center" vertical="center" wrapText="1" readingOrder="1"/>
      <protection locked="0"/>
    </xf>
    <xf numFmtId="14" fontId="6" fillId="0" borderId="22" xfId="0" applyNumberFormat="1" applyFont="1" applyBorder="1" applyAlignment="1" applyProtection="1">
      <alignment horizontal="center" vertical="center" wrapText="1" readingOrder="1"/>
      <protection locked="0"/>
    </xf>
    <xf numFmtId="14" fontId="6" fillId="0" borderId="23" xfId="0" applyNumberFormat="1" applyFont="1" applyBorder="1" applyAlignment="1" applyProtection="1">
      <alignment horizontal="center" vertical="center" wrapText="1" readingOrder="1"/>
      <protection locked="0"/>
    </xf>
    <xf numFmtId="14" fontId="6" fillId="0" borderId="43" xfId="0" applyNumberFormat="1" applyFont="1" applyBorder="1" applyAlignment="1" applyProtection="1">
      <alignment horizontal="center" vertical="center" wrapText="1" readingOrder="1"/>
      <protection locked="0"/>
    </xf>
    <xf numFmtId="14" fontId="6" fillId="0" borderId="15" xfId="0" applyNumberFormat="1" applyFont="1" applyBorder="1" applyAlignment="1" applyProtection="1">
      <alignment horizontal="center" vertical="center" wrapText="1" readingOrder="1"/>
      <protection locked="0"/>
    </xf>
    <xf numFmtId="14" fontId="6" fillId="0" borderId="16" xfId="0" applyNumberFormat="1" applyFont="1" applyBorder="1" applyAlignment="1" applyProtection="1">
      <alignment horizontal="center" vertical="center" wrapText="1" readingOrder="1"/>
      <protection locked="0"/>
    </xf>
    <xf numFmtId="14" fontId="6" fillId="0" borderId="17" xfId="0" applyNumberFormat="1" applyFont="1" applyBorder="1" applyAlignment="1" applyProtection="1">
      <alignment horizontal="center" vertical="center" wrapText="1" readingOrder="1"/>
      <protection locked="0"/>
    </xf>
    <xf numFmtId="0" fontId="4" fillId="0" borderId="1" xfId="0" applyFont="1" applyBorder="1" applyAlignment="1" applyProtection="1">
      <alignment horizontal="center" vertical="center"/>
      <protection locked="0"/>
    </xf>
    <xf numFmtId="0" fontId="6" fillId="0" borderId="3" xfId="0" applyFont="1" applyBorder="1" applyAlignment="1" applyProtection="1">
      <alignment horizontal="center" vertical="center" wrapText="1" readingOrder="1"/>
      <protection locked="0"/>
    </xf>
    <xf numFmtId="0" fontId="6" fillId="0" borderId="21" xfId="0" applyFont="1" applyBorder="1" applyAlignment="1" applyProtection="1">
      <alignment horizontal="center" vertical="center" wrapText="1" readingOrder="1"/>
      <protection locked="0"/>
    </xf>
    <xf numFmtId="0" fontId="5" fillId="0" borderId="3" xfId="0" applyFont="1" applyBorder="1" applyAlignment="1">
      <alignment horizontal="center" vertical="center"/>
    </xf>
    <xf numFmtId="0" fontId="5" fillId="0" borderId="4" xfId="0" applyFont="1" applyBorder="1" applyAlignment="1">
      <alignment horizontal="center" vertical="center"/>
    </xf>
    <xf numFmtId="0" fontId="5" fillId="0" borderId="21" xfId="0" applyFont="1" applyBorder="1" applyAlignment="1">
      <alignment horizontal="center" vertical="center"/>
    </xf>
    <xf numFmtId="0" fontId="5" fillId="0" borderId="3" xfId="0" applyFont="1" applyBorder="1" applyAlignment="1">
      <alignment horizontal="center" vertical="center" wrapText="1" readingOrder="1"/>
    </xf>
    <xf numFmtId="0" fontId="5" fillId="0" borderId="4" xfId="0" applyFont="1" applyBorder="1" applyAlignment="1">
      <alignment horizontal="center" vertical="center" wrapText="1" readingOrder="1"/>
    </xf>
    <xf numFmtId="0" fontId="5" fillId="0" borderId="21" xfId="0" applyFont="1" applyBorder="1" applyAlignment="1">
      <alignment horizontal="center" vertical="center" wrapText="1" readingOrder="1"/>
    </xf>
    <xf numFmtId="0" fontId="2" fillId="0" borderId="3" xfId="0" applyFont="1" applyBorder="1" applyAlignment="1">
      <alignment horizontal="center" vertical="center" wrapText="1" readingOrder="1"/>
    </xf>
    <xf numFmtId="0" fontId="2" fillId="0" borderId="4" xfId="0" applyFont="1" applyBorder="1" applyAlignment="1">
      <alignment horizontal="center" vertical="center" wrapText="1" readingOrder="1"/>
    </xf>
    <xf numFmtId="0" fontId="2" fillId="0" borderId="21" xfId="0" applyFont="1" applyBorder="1" applyAlignment="1">
      <alignment horizontal="center" vertical="center" wrapText="1" readingOrder="1"/>
    </xf>
    <xf numFmtId="3" fontId="15" fillId="0" borderId="1" xfId="0" applyNumberFormat="1" applyFont="1" applyBorder="1" applyAlignment="1">
      <alignment horizontal="center" vertical="center"/>
    </xf>
    <xf numFmtId="3" fontId="5" fillId="0" borderId="3" xfId="1" applyNumberFormat="1" applyFont="1" applyFill="1" applyBorder="1" applyAlignment="1" applyProtection="1">
      <alignment horizontal="right" vertical="center" wrapText="1" readingOrder="1"/>
      <protection locked="0"/>
    </xf>
    <xf numFmtId="3" fontId="5" fillId="0" borderId="21" xfId="1" applyNumberFormat="1" applyFont="1" applyFill="1" applyBorder="1" applyAlignment="1" applyProtection="1">
      <alignment horizontal="right" vertical="center" wrapText="1" readingOrder="1"/>
      <protection locked="0"/>
    </xf>
    <xf numFmtId="3" fontId="2" fillId="0" borderId="3" xfId="1" applyNumberFormat="1" applyFont="1" applyFill="1" applyBorder="1" applyAlignment="1" applyProtection="1">
      <alignment horizontal="right" vertical="center" wrapText="1" readingOrder="1"/>
    </xf>
    <xf numFmtId="3" fontId="2" fillId="0" borderId="21" xfId="1" applyNumberFormat="1" applyFont="1" applyFill="1" applyBorder="1" applyAlignment="1" applyProtection="1">
      <alignment horizontal="right" vertical="center" wrapText="1" readingOrder="1"/>
    </xf>
    <xf numFmtId="3" fontId="7" fillId="0" borderId="3" xfId="1" applyNumberFormat="1" applyFont="1" applyFill="1" applyBorder="1" applyAlignment="1" applyProtection="1">
      <alignment horizontal="right" vertical="center" wrapText="1" readingOrder="1"/>
      <protection locked="0"/>
    </xf>
    <xf numFmtId="3" fontId="7" fillId="0" borderId="21" xfId="1" applyNumberFormat="1" applyFont="1" applyFill="1" applyBorder="1" applyAlignment="1" applyProtection="1">
      <alignment horizontal="right" vertical="center" wrapText="1" readingOrder="1"/>
      <protection locked="0"/>
    </xf>
    <xf numFmtId="3" fontId="5" fillId="0" borderId="3" xfId="0" applyNumberFormat="1" applyFont="1" applyBorder="1" applyAlignment="1">
      <alignment horizontal="center" vertical="center"/>
    </xf>
    <xf numFmtId="3" fontId="5" fillId="0" borderId="4" xfId="0" applyNumberFormat="1" applyFont="1" applyBorder="1" applyAlignment="1">
      <alignment horizontal="center" vertical="center"/>
    </xf>
    <xf numFmtId="3" fontId="5" fillId="0" borderId="21" xfId="0" applyNumberFormat="1" applyFont="1" applyBorder="1" applyAlignment="1">
      <alignment horizontal="center" vertical="center"/>
    </xf>
    <xf numFmtId="3" fontId="7" fillId="0" borderId="3" xfId="1" applyNumberFormat="1" applyFont="1" applyFill="1" applyBorder="1" applyAlignment="1" applyProtection="1">
      <alignment horizontal="right" vertical="center" wrapText="1" readingOrder="1"/>
    </xf>
    <xf numFmtId="3" fontId="7" fillId="0" borderId="21" xfId="1" applyNumberFormat="1" applyFont="1" applyFill="1" applyBorder="1" applyAlignment="1" applyProtection="1">
      <alignment horizontal="right" vertical="center" wrapText="1" readingOrder="1"/>
    </xf>
    <xf numFmtId="3" fontId="2" fillId="0" borderId="22" xfId="1" applyNumberFormat="1" applyFont="1" applyFill="1" applyBorder="1" applyAlignment="1" applyProtection="1">
      <alignment horizontal="right" vertical="center" wrapText="1" readingOrder="1"/>
    </xf>
    <xf numFmtId="3" fontId="2" fillId="0" borderId="43" xfId="1" applyNumberFormat="1" applyFont="1" applyFill="1" applyBorder="1" applyAlignment="1" applyProtection="1">
      <alignment horizontal="right" vertical="center" wrapText="1" readingOrder="1"/>
    </xf>
    <xf numFmtId="0" fontId="7" fillId="0" borderId="1" xfId="0" applyFont="1" applyBorder="1" applyAlignment="1">
      <alignment horizontal="center" vertical="center" wrapText="1" readingOrder="1"/>
    </xf>
    <xf numFmtId="0" fontId="2" fillId="0" borderId="1" xfId="0" applyFont="1" applyBorder="1" applyAlignment="1">
      <alignment horizontal="center" vertical="center" wrapText="1" readingOrder="1"/>
    </xf>
    <xf numFmtId="0" fontId="5" fillId="0" borderId="3" xfId="0" applyFont="1" applyBorder="1" applyAlignment="1">
      <alignment horizontal="left" vertical="center" wrapText="1"/>
    </xf>
    <xf numFmtId="0" fontId="5" fillId="0" borderId="4" xfId="0" applyFont="1" applyBorder="1" applyAlignment="1">
      <alignment horizontal="left" vertical="center" wrapText="1"/>
    </xf>
    <xf numFmtId="0" fontId="5" fillId="0" borderId="21" xfId="0" applyFont="1" applyBorder="1" applyAlignment="1">
      <alignment horizontal="left" vertical="center" wrapText="1"/>
    </xf>
    <xf numFmtId="0" fontId="7" fillId="0" borderId="3" xfId="0" applyFont="1" applyBorder="1" applyAlignment="1">
      <alignment horizontal="center" vertical="center"/>
    </xf>
    <xf numFmtId="0" fontId="7" fillId="0" borderId="4" xfId="0" applyFont="1" applyBorder="1" applyAlignment="1">
      <alignment horizontal="center" vertical="center"/>
    </xf>
    <xf numFmtId="0" fontId="7" fillId="0" borderId="21" xfId="0" applyFont="1" applyBorder="1" applyAlignment="1">
      <alignment horizontal="center" vertical="center"/>
    </xf>
    <xf numFmtId="3" fontId="2" fillId="0" borderId="3" xfId="1" applyNumberFormat="1" applyFont="1" applyFill="1" applyBorder="1" applyAlignment="1" applyProtection="1">
      <alignment horizontal="right" vertical="center" wrapText="1" readingOrder="1"/>
      <protection locked="0"/>
    </xf>
    <xf numFmtId="3" fontId="2" fillId="0" borderId="21" xfId="1" applyNumberFormat="1" applyFont="1" applyFill="1" applyBorder="1" applyAlignment="1" applyProtection="1">
      <alignment horizontal="right" vertical="center" wrapText="1" readingOrder="1"/>
      <protection locked="0"/>
    </xf>
    <xf numFmtId="0" fontId="7" fillId="0" borderId="3" xfId="0" applyFont="1" applyBorder="1" applyAlignment="1">
      <alignment horizontal="center" vertical="center" wrapText="1" readingOrder="1"/>
    </xf>
    <xf numFmtId="0" fontId="7" fillId="0" borderId="4" xfId="0" applyFont="1" applyBorder="1" applyAlignment="1">
      <alignment horizontal="center" vertical="center" wrapText="1" readingOrder="1"/>
    </xf>
    <xf numFmtId="0" fontId="7" fillId="0" borderId="21" xfId="0" applyFont="1" applyBorder="1" applyAlignment="1">
      <alignment horizontal="center" vertical="center" wrapText="1" readingOrder="1"/>
    </xf>
    <xf numFmtId="3" fontId="2" fillId="0" borderId="1" xfId="0" applyNumberFormat="1" applyFont="1" applyBorder="1" applyAlignment="1">
      <alignment horizontal="center" vertical="center" wrapText="1" readingOrder="1"/>
    </xf>
    <xf numFmtId="3" fontId="2" fillId="0" borderId="22" xfId="0" applyNumberFormat="1" applyFont="1" applyBorder="1" applyAlignment="1" applyProtection="1">
      <alignment horizontal="center" vertical="center"/>
      <protection locked="0"/>
    </xf>
    <xf numFmtId="3" fontId="2" fillId="0" borderId="23" xfId="0" applyNumberFormat="1" applyFont="1" applyBorder="1" applyAlignment="1" applyProtection="1">
      <alignment horizontal="center" vertical="center"/>
      <protection locked="0"/>
    </xf>
    <xf numFmtId="3" fontId="2" fillId="0" borderId="43" xfId="0" applyNumberFormat="1" applyFont="1" applyBorder="1" applyAlignment="1" applyProtection="1">
      <alignment horizontal="center" vertical="center"/>
      <protection locked="0"/>
    </xf>
    <xf numFmtId="0" fontId="6" fillId="0" borderId="1" xfId="0" applyFont="1" applyBorder="1" applyAlignment="1" applyProtection="1">
      <alignment horizontal="center" vertical="center" wrapText="1" readingOrder="1"/>
      <protection locked="0"/>
    </xf>
    <xf numFmtId="0" fontId="6" fillId="0" borderId="4" xfId="0" applyFont="1" applyBorder="1" applyAlignment="1" applyProtection="1">
      <alignment horizontal="center" vertical="center" wrapText="1" readingOrder="1"/>
      <protection locked="0"/>
    </xf>
    <xf numFmtId="0" fontId="2" fillId="0" borderId="22" xfId="0" applyFont="1" applyBorder="1" applyAlignment="1">
      <alignment horizontal="center" vertical="center" wrapText="1" readingOrder="1"/>
    </xf>
    <xf numFmtId="0" fontId="2" fillId="0" borderId="23" xfId="0" applyFont="1" applyBorder="1" applyAlignment="1">
      <alignment horizontal="center" vertical="center" wrapText="1" readingOrder="1"/>
    </xf>
    <xf numFmtId="0" fontId="2" fillId="0" borderId="43" xfId="0" applyFont="1" applyBorder="1" applyAlignment="1">
      <alignment horizontal="center" vertical="center" wrapText="1" readingOrder="1"/>
    </xf>
    <xf numFmtId="3" fontId="2" fillId="0" borderId="1" xfId="0" applyNumberFormat="1" applyFont="1" applyBorder="1" applyAlignment="1">
      <alignment horizontal="center" vertical="center"/>
    </xf>
    <xf numFmtId="3" fontId="2" fillId="0" borderId="3" xfId="0" applyNumberFormat="1" applyFont="1" applyBorder="1" applyAlignment="1">
      <alignment horizontal="center" vertical="center"/>
    </xf>
    <xf numFmtId="3" fontId="2" fillId="0" borderId="21" xfId="0" applyNumberFormat="1" applyFont="1" applyBorder="1" applyAlignment="1">
      <alignment horizontal="center" vertical="center"/>
    </xf>
    <xf numFmtId="3" fontId="5" fillId="0" borderId="3" xfId="0" applyNumberFormat="1" applyFont="1" applyBorder="1" applyAlignment="1" applyProtection="1">
      <alignment horizontal="left" vertical="center" wrapText="1"/>
      <protection locked="0"/>
    </xf>
    <xf numFmtId="3" fontId="5" fillId="0" borderId="21" xfId="0" applyNumberFormat="1" applyFont="1" applyBorder="1" applyAlignment="1" applyProtection="1">
      <alignment horizontal="left" vertical="center" wrapText="1"/>
      <protection locked="0"/>
    </xf>
    <xf numFmtId="0" fontId="7" fillId="0" borderId="3" xfId="0" applyFont="1" applyBorder="1" applyAlignment="1">
      <alignment horizontal="left" vertical="center" wrapText="1" readingOrder="1"/>
    </xf>
    <xf numFmtId="0" fontId="7" fillId="0" borderId="4" xfId="0" applyFont="1" applyBorder="1" applyAlignment="1">
      <alignment horizontal="left" vertical="center" wrapText="1" readingOrder="1"/>
    </xf>
    <xf numFmtId="0" fontId="7" fillId="0" borderId="21" xfId="0" applyFont="1" applyBorder="1" applyAlignment="1">
      <alignment horizontal="left" vertical="center" wrapText="1" readingOrder="1"/>
    </xf>
    <xf numFmtId="0" fontId="6" fillId="0" borderId="3" xfId="0" applyFont="1" applyBorder="1" applyAlignment="1">
      <alignment horizontal="left" vertical="center" wrapText="1" readingOrder="1"/>
    </xf>
    <xf numFmtId="0" fontId="6" fillId="0" borderId="4" xfId="0" applyFont="1" applyBorder="1" applyAlignment="1">
      <alignment horizontal="left" vertical="center" wrapText="1" readingOrder="1"/>
    </xf>
    <xf numFmtId="0" fontId="6" fillId="0" borderId="21" xfId="0" applyFont="1" applyBorder="1" applyAlignment="1">
      <alignment horizontal="left" vertical="center" wrapText="1" readingOrder="1"/>
    </xf>
    <xf numFmtId="3" fontId="6" fillId="0" borderId="3" xfId="1" applyNumberFormat="1" applyFont="1" applyFill="1" applyBorder="1" applyAlignment="1" applyProtection="1">
      <alignment horizontal="right" vertical="center" wrapText="1" readingOrder="1"/>
    </xf>
    <xf numFmtId="3" fontId="6" fillId="0" borderId="21" xfId="1" applyNumberFormat="1" applyFont="1" applyFill="1" applyBorder="1" applyAlignment="1" applyProtection="1">
      <alignment horizontal="right" vertical="center" wrapText="1" readingOrder="1"/>
    </xf>
    <xf numFmtId="3" fontId="5" fillId="0" borderId="1" xfId="0" applyNumberFormat="1" applyFont="1" applyBorder="1" applyAlignment="1">
      <alignment horizontal="center" vertical="center"/>
    </xf>
    <xf numFmtId="4" fontId="5" fillId="0" borderId="1" xfId="0" applyNumberFormat="1" applyFont="1" applyBorder="1" applyAlignment="1" applyProtection="1">
      <alignment horizontal="right" vertical="center"/>
      <protection locked="0"/>
    </xf>
    <xf numFmtId="4" fontId="5" fillId="0" borderId="3" xfId="0" applyNumberFormat="1" applyFont="1" applyBorder="1" applyAlignment="1" applyProtection="1">
      <alignment horizontal="right" vertical="center"/>
      <protection locked="0"/>
    </xf>
    <xf numFmtId="4" fontId="5" fillId="0" borderId="21" xfId="0" applyNumberFormat="1" applyFont="1" applyBorder="1" applyAlignment="1" applyProtection="1">
      <alignment horizontal="right" vertical="center"/>
      <protection locked="0"/>
    </xf>
    <xf numFmtId="3" fontId="2" fillId="0" borderId="4" xfId="0" applyNumberFormat="1" applyFont="1" applyBorder="1" applyAlignment="1">
      <alignment horizontal="center" vertical="center"/>
    </xf>
    <xf numFmtId="0" fontId="5" fillId="0" borderId="15" xfId="0" applyFont="1" applyBorder="1" applyAlignment="1" applyProtection="1">
      <alignment horizontal="center" vertical="center"/>
      <protection locked="0"/>
    </xf>
    <xf numFmtId="0" fontId="5" fillId="0" borderId="16" xfId="0" applyFont="1" applyBorder="1" applyAlignment="1" applyProtection="1">
      <alignment horizontal="center" vertical="center"/>
      <protection locked="0"/>
    </xf>
    <xf numFmtId="0" fontId="5" fillId="0" borderId="17" xfId="0" applyFont="1" applyBorder="1" applyAlignment="1" applyProtection="1">
      <alignment horizontal="center" vertical="center"/>
      <protection locked="0"/>
    </xf>
    <xf numFmtId="0" fontId="5" fillId="3" borderId="31" xfId="0" applyFont="1" applyFill="1" applyBorder="1" applyAlignment="1">
      <alignment horizontal="center"/>
    </xf>
    <xf numFmtId="0" fontId="5" fillId="3" borderId="4" xfId="0" applyFont="1" applyFill="1" applyBorder="1" applyAlignment="1">
      <alignment horizontal="center"/>
    </xf>
    <xf numFmtId="0" fontId="5" fillId="3" borderId="20" xfId="0" applyFont="1" applyFill="1" applyBorder="1" applyAlignment="1">
      <alignment horizontal="center"/>
    </xf>
    <xf numFmtId="0" fontId="5" fillId="3" borderId="41" xfId="0" applyFont="1" applyFill="1" applyBorder="1" applyAlignment="1">
      <alignment horizontal="justify" vertical="justify" wrapText="1"/>
    </xf>
    <xf numFmtId="0" fontId="5" fillId="3" borderId="34" xfId="0" applyFont="1" applyFill="1" applyBorder="1" applyAlignment="1">
      <alignment horizontal="justify" vertical="justify" wrapText="1"/>
    </xf>
    <xf numFmtId="0" fontId="5" fillId="3" borderId="35" xfId="0" applyFont="1" applyFill="1" applyBorder="1" applyAlignment="1">
      <alignment horizontal="justify" vertical="justify" wrapText="1"/>
    </xf>
    <xf numFmtId="0" fontId="5" fillId="3" borderId="38" xfId="0" applyFont="1" applyFill="1" applyBorder="1" applyAlignment="1">
      <alignment horizontal="center"/>
    </xf>
    <xf numFmtId="0" fontId="5" fillId="3" borderId="32" xfId="0" applyFont="1" applyFill="1" applyBorder="1" applyAlignment="1">
      <alignment horizontal="center"/>
    </xf>
    <xf numFmtId="0" fontId="5" fillId="3" borderId="33" xfId="0" applyFont="1" applyFill="1" applyBorder="1" applyAlignment="1">
      <alignment horizontal="center"/>
    </xf>
    <xf numFmtId="0" fontId="5" fillId="3" borderId="42" xfId="0" applyFont="1" applyFill="1" applyBorder="1" applyAlignment="1">
      <alignment horizontal="center"/>
    </xf>
    <xf numFmtId="0" fontId="5" fillId="3" borderId="23" xfId="0" applyFont="1" applyFill="1" applyBorder="1" applyAlignment="1">
      <alignment horizontal="center"/>
    </xf>
    <xf numFmtId="0" fontId="5" fillId="3" borderId="43" xfId="0" applyFont="1" applyFill="1" applyBorder="1" applyAlignment="1">
      <alignment horizontal="center"/>
    </xf>
    <xf numFmtId="0" fontId="5" fillId="3" borderId="30" xfId="0" applyFont="1" applyFill="1" applyBorder="1" applyAlignment="1">
      <alignment horizontal="center"/>
    </xf>
    <xf numFmtId="0" fontId="5" fillId="3" borderId="16" xfId="0" applyFont="1" applyFill="1" applyBorder="1" applyAlignment="1">
      <alignment horizontal="center"/>
    </xf>
    <xf numFmtId="0" fontId="5" fillId="3" borderId="17" xfId="0" applyFont="1" applyFill="1" applyBorder="1" applyAlignment="1">
      <alignment horizontal="center"/>
    </xf>
    <xf numFmtId="0" fontId="5" fillId="3" borderId="22" xfId="0" applyFont="1" applyFill="1" applyBorder="1" applyAlignment="1">
      <alignment horizontal="center"/>
    </xf>
    <xf numFmtId="0" fontId="5" fillId="3" borderId="24" xfId="0" applyFont="1" applyFill="1" applyBorder="1" applyAlignment="1">
      <alignment horizontal="center"/>
    </xf>
    <xf numFmtId="0" fontId="5" fillId="3" borderId="15" xfId="0" applyFont="1" applyFill="1" applyBorder="1" applyAlignment="1">
      <alignment horizontal="center"/>
    </xf>
    <xf numFmtId="0" fontId="5" fillId="3" borderId="25" xfId="0" applyFont="1" applyFill="1" applyBorder="1" applyAlignment="1">
      <alignment horizontal="center"/>
    </xf>
    <xf numFmtId="0" fontId="5" fillId="3" borderId="28" xfId="0" applyFont="1" applyFill="1" applyBorder="1" applyAlignment="1">
      <alignment horizontal="center"/>
    </xf>
    <xf numFmtId="0" fontId="5" fillId="3" borderId="1" xfId="0" applyFont="1" applyFill="1" applyBorder="1" applyAlignment="1">
      <alignment horizontal="center"/>
    </xf>
    <xf numFmtId="0" fontId="5" fillId="3" borderId="40" xfId="0" applyFont="1" applyFill="1" applyBorder="1" applyAlignment="1">
      <alignment horizontal="center"/>
    </xf>
    <xf numFmtId="0" fontId="5" fillId="3" borderId="44" xfId="0" applyFont="1" applyFill="1" applyBorder="1" applyAlignment="1">
      <alignment horizontal="center"/>
    </xf>
    <xf numFmtId="0" fontId="5" fillId="3" borderId="39" xfId="0" applyFont="1" applyFill="1" applyBorder="1" applyAlignment="1">
      <alignment horizontal="justify" vertical="justify" wrapText="1"/>
    </xf>
    <xf numFmtId="0" fontId="5" fillId="3" borderId="40" xfId="0" applyFont="1" applyFill="1" applyBorder="1" applyAlignment="1">
      <alignment horizontal="justify" vertical="justify" wrapText="1"/>
    </xf>
    <xf numFmtId="0" fontId="5" fillId="3" borderId="44" xfId="0" applyFont="1" applyFill="1" applyBorder="1" applyAlignment="1">
      <alignment horizontal="justify" vertical="justify" wrapText="1"/>
    </xf>
    <xf numFmtId="0" fontId="5" fillId="3" borderId="28" xfId="0" applyFont="1" applyFill="1" applyBorder="1" applyAlignment="1">
      <alignment horizontal="left"/>
    </xf>
    <xf numFmtId="0" fontId="5" fillId="3" borderId="1" xfId="0" applyFont="1" applyFill="1" applyBorder="1" applyAlignment="1">
      <alignment horizontal="left"/>
    </xf>
    <xf numFmtId="0" fontId="5" fillId="3" borderId="29" xfId="0" applyFont="1" applyFill="1" applyBorder="1" applyAlignment="1">
      <alignment horizontal="left"/>
    </xf>
    <xf numFmtId="0" fontId="5" fillId="3" borderId="29" xfId="0" applyFont="1" applyFill="1" applyBorder="1" applyAlignment="1">
      <alignment horizontal="center"/>
    </xf>
    <xf numFmtId="0" fontId="5" fillId="3" borderId="39" xfId="0" applyFont="1" applyFill="1" applyBorder="1" applyAlignment="1">
      <alignment horizontal="center"/>
    </xf>
    <xf numFmtId="0" fontId="5" fillId="3" borderId="36" xfId="0" applyFont="1" applyFill="1" applyBorder="1" applyAlignment="1">
      <alignment horizontal="left"/>
    </xf>
    <xf numFmtId="0" fontId="5" fillId="3" borderId="45" xfId="0" applyFont="1" applyFill="1" applyBorder="1" applyAlignment="1">
      <alignment horizontal="left"/>
    </xf>
    <xf numFmtId="0" fontId="5" fillId="3" borderId="46" xfId="0" applyFont="1" applyFill="1" applyBorder="1" applyAlignment="1">
      <alignment horizontal="left"/>
    </xf>
    <xf numFmtId="0" fontId="5" fillId="3" borderId="6" xfId="0" applyFont="1" applyFill="1" applyBorder="1" applyAlignment="1">
      <alignment horizontal="left"/>
    </xf>
    <xf numFmtId="0" fontId="5" fillId="3" borderId="7" xfId="0" applyFont="1" applyFill="1" applyBorder="1" applyAlignment="1">
      <alignment horizontal="left"/>
    </xf>
    <xf numFmtId="0" fontId="5" fillId="3" borderId="3" xfId="0" applyFont="1" applyFill="1" applyBorder="1" applyAlignment="1">
      <alignment horizontal="center"/>
    </xf>
    <xf numFmtId="0" fontId="5" fillId="3" borderId="21" xfId="0" applyFont="1" applyFill="1" applyBorder="1" applyAlignment="1">
      <alignment horizontal="center"/>
    </xf>
    <xf numFmtId="0" fontId="5" fillId="3" borderId="30" xfId="0" applyFont="1" applyFill="1" applyBorder="1" applyAlignment="1">
      <alignment horizontal="left"/>
    </xf>
    <xf numFmtId="0" fontId="5" fillId="3" borderId="17" xfId="0" applyFont="1" applyFill="1" applyBorder="1" applyAlignment="1">
      <alignment horizontal="left"/>
    </xf>
    <xf numFmtId="0" fontId="5" fillId="3" borderId="15" xfId="0" applyFont="1" applyFill="1" applyBorder="1" applyAlignment="1">
      <alignment horizontal="left"/>
    </xf>
    <xf numFmtId="0" fontId="5" fillId="3" borderId="25" xfId="0" applyFont="1" applyFill="1" applyBorder="1" applyAlignment="1">
      <alignment horizontal="left"/>
    </xf>
    <xf numFmtId="0" fontId="2" fillId="3" borderId="0" xfId="0" applyFont="1" applyFill="1" applyAlignment="1">
      <alignment horizontal="center"/>
    </xf>
    <xf numFmtId="0" fontId="2" fillId="3" borderId="9" xfId="0" applyFont="1" applyFill="1" applyBorder="1" applyAlignment="1">
      <alignment horizontal="center"/>
    </xf>
    <xf numFmtId="0" fontId="2" fillId="3" borderId="13" xfId="0" applyFont="1" applyFill="1" applyBorder="1" applyAlignment="1">
      <alignment horizontal="center"/>
    </xf>
    <xf numFmtId="0" fontId="2" fillId="3" borderId="14" xfId="0" applyFont="1" applyFill="1" applyBorder="1" applyAlignment="1">
      <alignment horizontal="center"/>
    </xf>
    <xf numFmtId="0" fontId="2" fillId="3" borderId="2" xfId="0" applyFont="1" applyFill="1" applyBorder="1" applyAlignment="1">
      <alignment horizontal="right"/>
    </xf>
    <xf numFmtId="0" fontId="2" fillId="3" borderId="27" xfId="0" applyFont="1" applyFill="1" applyBorder="1" applyAlignment="1">
      <alignment horizontal="right"/>
    </xf>
    <xf numFmtId="0" fontId="5" fillId="3" borderId="12" xfId="0" applyFont="1" applyFill="1" applyBorder="1" applyAlignment="1">
      <alignment horizontal="left"/>
    </xf>
    <xf numFmtId="0" fontId="5" fillId="3" borderId="37" xfId="0" applyFont="1" applyFill="1" applyBorder="1" applyAlignment="1">
      <alignment horizontal="left"/>
    </xf>
    <xf numFmtId="0" fontId="5" fillId="3" borderId="36" xfId="0" applyFont="1" applyFill="1" applyBorder="1" applyAlignment="1">
      <alignment horizontal="justify" vertical="justify" wrapText="1"/>
    </xf>
    <xf numFmtId="0" fontId="5" fillId="3" borderId="6" xfId="0" applyFont="1" applyFill="1" applyBorder="1" applyAlignment="1">
      <alignment horizontal="justify" vertical="justify" wrapText="1"/>
    </xf>
    <xf numFmtId="0" fontId="5" fillId="3" borderId="7" xfId="0" applyFont="1" applyFill="1" applyBorder="1" applyAlignment="1">
      <alignment horizontal="justify" vertical="justify" wrapText="1"/>
    </xf>
    <xf numFmtId="0" fontId="5" fillId="3" borderId="26" xfId="0" applyFont="1" applyFill="1" applyBorder="1" applyAlignment="1">
      <alignment horizontal="center"/>
    </xf>
    <xf numFmtId="0" fontId="5" fillId="3" borderId="2" xfId="0" applyFont="1" applyFill="1" applyBorder="1" applyAlignment="1">
      <alignment horizontal="center"/>
    </xf>
    <xf numFmtId="0" fontId="5" fillId="3" borderId="47" xfId="0" applyFont="1" applyFill="1" applyBorder="1" applyAlignment="1">
      <alignment horizontal="center"/>
    </xf>
    <xf numFmtId="0" fontId="5" fillId="3" borderId="48" xfId="0" applyFont="1" applyFill="1" applyBorder="1" applyAlignment="1">
      <alignment horizontal="center"/>
    </xf>
    <xf numFmtId="0" fontId="5" fillId="3" borderId="27" xfId="0" applyFont="1" applyFill="1" applyBorder="1" applyAlignment="1">
      <alignment horizontal="center"/>
    </xf>
    <xf numFmtId="3" fontId="5" fillId="0" borderId="1" xfId="0" applyNumberFormat="1" applyFont="1" applyBorder="1" applyAlignment="1">
      <alignment horizontal="right" vertical="center"/>
    </xf>
    <xf numFmtId="164" fontId="10" fillId="0" borderId="1" xfId="1" applyFont="1" applyBorder="1" applyAlignment="1" applyProtection="1">
      <alignment horizontal="center" vertical="center"/>
    </xf>
    <xf numFmtId="3" fontId="6" fillId="0" borderId="1" xfId="0" applyNumberFormat="1" applyFont="1" applyBorder="1" applyAlignment="1">
      <alignment horizontal="center" vertical="center" wrapText="1" readingOrder="1"/>
    </xf>
    <xf numFmtId="0" fontId="5" fillId="0" borderId="1" xfId="0" applyFont="1" applyBorder="1" applyAlignment="1" applyProtection="1">
      <alignment horizontal="center" vertical="center"/>
      <protection locked="0"/>
    </xf>
    <xf numFmtId="3" fontId="5" fillId="0" borderId="1" xfId="1" applyNumberFormat="1" applyFont="1" applyFill="1" applyBorder="1" applyAlignment="1" applyProtection="1">
      <alignment horizontal="right" vertical="center"/>
    </xf>
    <xf numFmtId="3" fontId="7" fillId="0" borderId="1" xfId="0" applyNumberFormat="1" applyFont="1" applyBorder="1" applyAlignment="1">
      <alignment horizontal="center" vertical="center" wrapText="1" readingOrder="1"/>
    </xf>
    <xf numFmtId="0" fontId="5" fillId="0" borderId="1" xfId="0" applyFont="1" applyBorder="1" applyAlignment="1">
      <alignment horizontal="center" vertical="center"/>
    </xf>
    <xf numFmtId="0" fontId="5" fillId="3" borderId="0" xfId="0" applyFont="1" applyFill="1" applyAlignment="1">
      <alignment horizontal="center" vertical="top" wrapText="1"/>
    </xf>
    <xf numFmtId="0" fontId="5" fillId="3" borderId="55" xfId="0" applyFont="1" applyFill="1" applyBorder="1" applyAlignment="1">
      <alignment horizontal="center" vertical="top" wrapText="1"/>
    </xf>
    <xf numFmtId="0" fontId="5" fillId="3" borderId="0" xfId="0" applyFont="1" applyFill="1" applyAlignment="1">
      <alignment horizontal="center" vertical="center" wrapText="1"/>
    </xf>
    <xf numFmtId="3" fontId="5" fillId="3" borderId="50" xfId="0" applyNumberFormat="1" applyFont="1" applyFill="1" applyBorder="1" applyAlignment="1">
      <alignment horizontal="left" vertical="center"/>
    </xf>
    <xf numFmtId="3" fontId="5" fillId="3" borderId="51" xfId="0" applyNumberFormat="1" applyFont="1" applyFill="1" applyBorder="1" applyAlignment="1">
      <alignment horizontal="left" vertical="center"/>
    </xf>
    <xf numFmtId="3" fontId="5" fillId="3" borderId="52" xfId="0" applyNumberFormat="1" applyFont="1" applyFill="1" applyBorder="1" applyAlignment="1">
      <alignment horizontal="left" vertical="center"/>
    </xf>
    <xf numFmtId="42" fontId="5" fillId="3" borderId="50" xfId="4" applyFont="1" applyFill="1" applyBorder="1" applyAlignment="1" applyProtection="1">
      <alignment horizontal="right" vertical="center"/>
    </xf>
    <xf numFmtId="42" fontId="5" fillId="3" borderId="52" xfId="4" applyFont="1" applyFill="1" applyBorder="1" applyAlignment="1" applyProtection="1">
      <alignment horizontal="right" vertical="center"/>
    </xf>
    <xf numFmtId="0" fontId="5" fillId="0" borderId="56" xfId="0" applyFont="1" applyBorder="1" applyAlignment="1">
      <alignment horizontal="left" vertical="center"/>
    </xf>
    <xf numFmtId="0" fontId="5" fillId="0" borderId="57" xfId="0" applyFont="1" applyBorder="1" applyAlignment="1">
      <alignment horizontal="left" vertical="center"/>
    </xf>
    <xf numFmtId="3" fontId="5" fillId="0" borderId="56" xfId="0" applyNumberFormat="1" applyFont="1" applyBorder="1" applyAlignment="1">
      <alignment horizontal="left" vertical="center" wrapText="1"/>
    </xf>
    <xf numFmtId="3" fontId="5" fillId="0" borderId="59" xfId="0" applyNumberFormat="1" applyFont="1" applyBorder="1" applyAlignment="1">
      <alignment horizontal="left" vertical="center" wrapText="1"/>
    </xf>
    <xf numFmtId="3" fontId="5" fillId="0" borderId="57" xfId="0" applyNumberFormat="1" applyFont="1" applyBorder="1" applyAlignment="1">
      <alignment horizontal="left" vertical="center" wrapText="1"/>
    </xf>
    <xf numFmtId="42" fontId="5" fillId="0" borderId="56" xfId="4" applyFont="1" applyFill="1" applyBorder="1" applyAlignment="1" applyProtection="1">
      <alignment horizontal="center" vertical="center"/>
    </xf>
    <xf numFmtId="42" fontId="5" fillId="0" borderId="57" xfId="4" applyFont="1" applyFill="1" applyBorder="1" applyAlignment="1" applyProtection="1">
      <alignment horizontal="center" vertical="center"/>
    </xf>
    <xf numFmtId="0" fontId="5" fillId="3" borderId="61" xfId="0" applyFont="1" applyFill="1" applyBorder="1" applyAlignment="1">
      <alignment horizontal="center" vertical="center" wrapText="1"/>
    </xf>
    <xf numFmtId="0" fontId="5" fillId="3" borderId="62" xfId="0" applyFont="1" applyFill="1" applyBorder="1" applyAlignment="1">
      <alignment horizontal="center" vertical="center" wrapText="1"/>
    </xf>
    <xf numFmtId="0" fontId="2" fillId="3" borderId="50" xfId="0" applyFont="1" applyFill="1" applyBorder="1" applyAlignment="1">
      <alignment horizontal="left" vertical="center" wrapText="1"/>
    </xf>
    <xf numFmtId="0" fontId="2" fillId="3" borderId="52" xfId="0" applyFont="1" applyFill="1" applyBorder="1" applyAlignment="1">
      <alignment horizontal="left" vertical="center" wrapText="1"/>
    </xf>
    <xf numFmtId="0" fontId="2" fillId="0" borderId="64" xfId="0" applyFont="1" applyBorder="1" applyAlignment="1">
      <alignment horizontal="left" vertical="center" wrapText="1"/>
    </xf>
    <xf numFmtId="0" fontId="2" fillId="0" borderId="65" xfId="0" applyFont="1" applyBorder="1" applyAlignment="1">
      <alignment horizontal="left" vertical="center" wrapText="1"/>
    </xf>
    <xf numFmtId="3" fontId="5" fillId="0" borderId="0" xfId="0" applyNumberFormat="1" applyFont="1" applyAlignment="1">
      <alignment horizontal="left" vertical="center"/>
    </xf>
    <xf numFmtId="42" fontId="5" fillId="0" borderId="0" xfId="4" applyFont="1" applyFill="1" applyBorder="1" applyAlignment="1" applyProtection="1">
      <alignment horizontal="right" vertical="center"/>
    </xf>
    <xf numFmtId="0" fontId="2" fillId="3" borderId="50" xfId="0" applyFont="1" applyFill="1" applyBorder="1" applyAlignment="1">
      <alignment horizontal="left" vertical="center"/>
    </xf>
    <xf numFmtId="0" fontId="2" fillId="3" borderId="52" xfId="0" applyFont="1" applyFill="1" applyBorder="1" applyAlignment="1">
      <alignment horizontal="left" vertical="center"/>
    </xf>
    <xf numFmtId="0" fontId="2" fillId="0" borderId="1" xfId="0" applyFont="1" applyBorder="1" applyAlignment="1">
      <alignment horizontal="center" vertical="center"/>
    </xf>
    <xf numFmtId="0" fontId="2" fillId="0" borderId="3" xfId="0" applyFont="1" applyBorder="1" applyAlignment="1">
      <alignment horizontal="center" vertical="center"/>
    </xf>
    <xf numFmtId="0" fontId="2" fillId="0" borderId="21" xfId="0" applyFont="1" applyBorder="1" applyAlignment="1">
      <alignment horizontal="center" vertical="center"/>
    </xf>
    <xf numFmtId="0" fontId="5" fillId="0" borderId="3" xfId="0" applyFont="1" applyBorder="1" applyAlignment="1" applyProtection="1">
      <alignment horizontal="center" vertical="center"/>
      <protection locked="0"/>
    </xf>
    <xf numFmtId="0" fontId="5" fillId="0" borderId="21" xfId="0" applyFont="1" applyBorder="1" applyAlignment="1" applyProtection="1">
      <alignment horizontal="center" vertical="center"/>
      <protection locked="0"/>
    </xf>
    <xf numFmtId="0" fontId="5" fillId="0" borderId="0" xfId="0" applyFont="1" applyAlignment="1">
      <alignment horizontal="center" vertical="top" wrapText="1"/>
    </xf>
    <xf numFmtId="0" fontId="5" fillId="0" borderId="55" xfId="0" applyFont="1" applyBorder="1" applyAlignment="1">
      <alignment horizontal="center" vertical="top" wrapText="1"/>
    </xf>
    <xf numFmtId="0" fontId="5" fillId="3" borderId="0" xfId="0" applyFont="1" applyFill="1" applyAlignment="1">
      <alignment horizontal="center" vertical="top"/>
    </xf>
    <xf numFmtId="10" fontId="5" fillId="0" borderId="3" xfId="2" applyNumberFormat="1" applyFont="1" applyFill="1" applyBorder="1" applyAlignment="1" applyProtection="1">
      <alignment horizontal="center" vertical="center"/>
    </xf>
    <xf numFmtId="10" fontId="5" fillId="0" borderId="21" xfId="2" applyNumberFormat="1" applyFont="1" applyFill="1" applyBorder="1" applyAlignment="1" applyProtection="1">
      <alignment horizontal="center" vertical="center"/>
    </xf>
    <xf numFmtId="0" fontId="5" fillId="0" borderId="1" xfId="0" applyFont="1" applyBorder="1" applyAlignment="1" applyProtection="1">
      <alignment horizontal="center" vertical="center" wrapText="1"/>
      <protection locked="0"/>
    </xf>
    <xf numFmtId="0" fontId="2" fillId="0" borderId="18" xfId="0" applyFont="1" applyBorder="1" applyAlignment="1">
      <alignment horizontal="center" vertical="center" wrapText="1"/>
    </xf>
    <xf numFmtId="0" fontId="5" fillId="0" borderId="19" xfId="0" applyFont="1" applyBorder="1"/>
    <xf numFmtId="10" fontId="2" fillId="0" borderId="3" xfId="2" applyNumberFormat="1" applyFont="1" applyFill="1" applyBorder="1" applyAlignment="1" applyProtection="1">
      <alignment horizontal="center" vertical="center"/>
    </xf>
    <xf numFmtId="10" fontId="2" fillId="0" borderId="21" xfId="2" applyNumberFormat="1" applyFont="1" applyFill="1" applyBorder="1" applyAlignment="1" applyProtection="1">
      <alignment horizontal="center" vertical="center"/>
    </xf>
    <xf numFmtId="0" fontId="2" fillId="0" borderId="19" xfId="0" applyFont="1" applyBorder="1" applyAlignment="1">
      <alignment horizontal="center" vertical="center" wrapText="1"/>
    </xf>
    <xf numFmtId="49" fontId="2" fillId="0" borderId="15" xfId="0" applyNumberFormat="1" applyFont="1" applyBorder="1" applyAlignment="1">
      <alignment horizontal="center" vertical="center"/>
    </xf>
    <xf numFmtId="49" fontId="2" fillId="0" borderId="17" xfId="0" applyNumberFormat="1" applyFont="1" applyBorder="1" applyAlignment="1">
      <alignment horizontal="center" vertical="center"/>
    </xf>
    <xf numFmtId="1" fontId="2" fillId="0" borderId="15" xfId="0" applyNumberFormat="1" applyFont="1" applyBorder="1" applyAlignment="1">
      <alignment horizontal="center" vertical="center"/>
    </xf>
    <xf numFmtId="1" fontId="2" fillId="0" borderId="17" xfId="0" applyNumberFormat="1" applyFont="1" applyBorder="1" applyAlignment="1">
      <alignment horizontal="center" vertical="center"/>
    </xf>
    <xf numFmtId="1" fontId="2" fillId="0" borderId="3" xfId="0" applyNumberFormat="1" applyFont="1" applyBorder="1" applyAlignment="1">
      <alignment horizontal="center" vertical="center" wrapText="1"/>
    </xf>
    <xf numFmtId="1" fontId="2" fillId="0" borderId="21" xfId="0" applyNumberFormat="1" applyFont="1" applyBorder="1" applyAlignment="1">
      <alignment horizontal="center" vertical="center" wrapText="1"/>
    </xf>
    <xf numFmtId="0" fontId="2" fillId="0" borderId="22" xfId="0" applyFont="1" applyBorder="1" applyAlignment="1">
      <alignment horizontal="center" vertical="center" wrapText="1"/>
    </xf>
    <xf numFmtId="0" fontId="2" fillId="0" borderId="43" xfId="0" applyFont="1" applyBorder="1" applyAlignment="1">
      <alignment horizontal="center" vertical="center" wrapText="1"/>
    </xf>
    <xf numFmtId="0" fontId="2" fillId="0" borderId="15" xfId="0" applyFont="1" applyBorder="1" applyAlignment="1">
      <alignment horizontal="center" vertical="center" wrapText="1"/>
    </xf>
    <xf numFmtId="0" fontId="2" fillId="0" borderId="17" xfId="0" applyFont="1" applyBorder="1" applyAlignment="1">
      <alignment horizontal="center" vertical="center" wrapText="1"/>
    </xf>
    <xf numFmtId="1" fontId="2" fillId="0" borderId="1" xfId="0" applyNumberFormat="1" applyFont="1" applyBorder="1" applyAlignment="1">
      <alignment horizontal="center" vertical="center"/>
    </xf>
    <xf numFmtId="0" fontId="2" fillId="0" borderId="18" xfId="0" applyFont="1" applyBorder="1" applyAlignment="1">
      <alignment horizontal="center" vertical="center"/>
    </xf>
    <xf numFmtId="0" fontId="2" fillId="0" borderId="19" xfId="0" applyFont="1" applyBorder="1" applyAlignment="1">
      <alignment horizontal="center" vertical="center"/>
    </xf>
    <xf numFmtId="49" fontId="2" fillId="0" borderId="1" xfId="0" applyNumberFormat="1" applyFont="1" applyBorder="1" applyAlignment="1">
      <alignment horizontal="center" vertical="center"/>
    </xf>
    <xf numFmtId="0" fontId="2" fillId="0" borderId="23" xfId="0" applyFont="1" applyBorder="1" applyAlignment="1">
      <alignment horizontal="center" vertical="center" wrapText="1"/>
    </xf>
    <xf numFmtId="0" fontId="2" fillId="0" borderId="16" xfId="0" applyFont="1" applyBorder="1" applyAlignment="1">
      <alignment horizontal="center" vertical="center" wrapText="1"/>
    </xf>
    <xf numFmtId="0" fontId="2" fillId="0" borderId="16" xfId="0" applyFont="1" applyBorder="1" applyAlignment="1">
      <alignment horizontal="center" vertical="center"/>
    </xf>
    <xf numFmtId="0" fontId="2" fillId="0" borderId="4" xfId="0" applyFont="1" applyBorder="1" applyAlignment="1">
      <alignment horizontal="center" vertical="center"/>
    </xf>
    <xf numFmtId="0" fontId="5" fillId="0" borderId="3" xfId="0" applyFont="1" applyBorder="1" applyAlignment="1" applyProtection="1">
      <alignment horizontal="left" vertical="center"/>
      <protection locked="0"/>
    </xf>
    <xf numFmtId="0" fontId="5" fillId="0" borderId="21" xfId="0" applyFont="1" applyBorder="1" applyAlignment="1" applyProtection="1">
      <alignment horizontal="left" vertical="center"/>
      <protection locked="0"/>
    </xf>
    <xf numFmtId="3" fontId="6" fillId="0" borderId="3" xfId="0" applyNumberFormat="1" applyFont="1" applyBorder="1" applyAlignment="1" applyProtection="1">
      <alignment horizontal="left" vertical="center" wrapText="1" readingOrder="1"/>
      <protection locked="0"/>
    </xf>
    <xf numFmtId="0" fontId="6" fillId="0" borderId="21" xfId="0" applyFont="1" applyBorder="1" applyAlignment="1" applyProtection="1">
      <alignment horizontal="left" vertical="center" wrapText="1" readingOrder="1"/>
      <protection locked="0"/>
    </xf>
    <xf numFmtId="0" fontId="5" fillId="0" borderId="4" xfId="0" applyFont="1" applyBorder="1" applyAlignment="1" applyProtection="1">
      <alignment horizontal="center" vertical="center"/>
      <protection locked="0"/>
    </xf>
    <xf numFmtId="0" fontId="5" fillId="0" borderId="18" xfId="0" applyFont="1" applyBorder="1" applyAlignment="1">
      <alignment horizontal="center" vertical="center"/>
    </xf>
    <xf numFmtId="0" fontId="5" fillId="0" borderId="19" xfId="0" applyFont="1" applyBorder="1" applyAlignment="1">
      <alignment horizontal="center" vertical="center"/>
    </xf>
    <xf numFmtId="0" fontId="5" fillId="0" borderId="16" xfId="0" applyFont="1" applyBorder="1" applyAlignment="1">
      <alignment horizontal="center" vertical="center"/>
    </xf>
    <xf numFmtId="1" fontId="2" fillId="0" borderId="3" xfId="0" applyNumberFormat="1" applyFont="1" applyBorder="1" applyAlignment="1">
      <alignment horizontal="center" vertical="center"/>
    </xf>
    <xf numFmtId="1" fontId="2" fillId="0" borderId="21" xfId="0" applyNumberFormat="1" applyFont="1" applyBorder="1" applyAlignment="1">
      <alignment horizontal="center" vertical="center"/>
    </xf>
    <xf numFmtId="0" fontId="2" fillId="3" borderId="16" xfId="0" applyFont="1" applyFill="1" applyBorder="1" applyAlignment="1">
      <alignment horizontal="center" vertical="center"/>
    </xf>
    <xf numFmtId="42" fontId="3" fillId="0" borderId="1" xfId="0" applyNumberFormat="1" applyFont="1" applyBorder="1" applyAlignment="1" applyProtection="1">
      <alignment horizontal="center" vertical="center"/>
      <protection locked="0"/>
    </xf>
    <xf numFmtId="3" fontId="6" fillId="0" borderId="1" xfId="0" applyNumberFormat="1" applyFont="1" applyBorder="1" applyAlignment="1" applyProtection="1">
      <alignment horizontal="center" vertical="center" wrapText="1" readingOrder="1"/>
      <protection locked="0"/>
    </xf>
    <xf numFmtId="3" fontId="7" fillId="0" borderId="1" xfId="0" applyNumberFormat="1" applyFont="1" applyBorder="1" applyAlignment="1" applyProtection="1">
      <alignment horizontal="center" vertical="center" wrapText="1" readingOrder="1"/>
      <protection locked="0"/>
    </xf>
    <xf numFmtId="0" fontId="5" fillId="3" borderId="1" xfId="0" applyFont="1" applyFill="1" applyBorder="1" applyAlignment="1" applyProtection="1">
      <alignment horizontal="center" vertical="center"/>
      <protection locked="0"/>
    </xf>
    <xf numFmtId="0" fontId="2" fillId="3" borderId="18" xfId="0" applyFont="1" applyFill="1" applyBorder="1" applyAlignment="1">
      <alignment horizontal="center" vertical="center" wrapText="1"/>
    </xf>
    <xf numFmtId="0" fontId="2" fillId="3" borderId="19" xfId="0" applyFont="1" applyFill="1" applyBorder="1" applyAlignment="1">
      <alignment horizontal="center" vertical="center" wrapText="1"/>
    </xf>
    <xf numFmtId="10" fontId="5" fillId="3" borderId="3" xfId="2" applyNumberFormat="1" applyFont="1" applyFill="1" applyBorder="1" applyAlignment="1" applyProtection="1">
      <alignment horizontal="center" vertical="center"/>
    </xf>
    <xf numFmtId="10" fontId="5" fillId="3" borderId="21" xfId="2" applyNumberFormat="1" applyFont="1" applyFill="1" applyBorder="1" applyAlignment="1" applyProtection="1">
      <alignment horizontal="center" vertical="center"/>
    </xf>
    <xf numFmtId="0" fontId="2" fillId="3" borderId="18" xfId="0" applyFont="1" applyFill="1" applyBorder="1" applyAlignment="1">
      <alignment horizontal="center" vertical="center"/>
    </xf>
    <xf numFmtId="0" fontId="2" fillId="3" borderId="19" xfId="0" applyFont="1" applyFill="1" applyBorder="1" applyAlignment="1">
      <alignment horizontal="center" vertical="center"/>
    </xf>
    <xf numFmtId="3" fontId="6" fillId="0" borderId="3" xfId="0" applyNumberFormat="1" applyFont="1" applyBorder="1" applyAlignment="1" applyProtection="1">
      <alignment horizontal="center" vertical="center" wrapText="1" readingOrder="1"/>
      <protection locked="0"/>
    </xf>
    <xf numFmtId="164" fontId="5" fillId="0" borderId="3" xfId="1" applyFont="1" applyFill="1" applyBorder="1" applyAlignment="1" applyProtection="1">
      <alignment horizontal="right" vertical="center"/>
      <protection locked="0"/>
    </xf>
    <xf numFmtId="164" fontId="5" fillId="0" borderId="21" xfId="1" applyFont="1" applyFill="1" applyBorder="1" applyAlignment="1" applyProtection="1">
      <alignment horizontal="right" vertical="center"/>
      <protection locked="0"/>
    </xf>
    <xf numFmtId="0" fontId="2" fillId="3" borderId="3" xfId="0" applyFont="1" applyFill="1" applyBorder="1" applyAlignment="1">
      <alignment horizontal="center" vertical="center"/>
    </xf>
    <xf numFmtId="0" fontId="2" fillId="3" borderId="4" xfId="0" applyFont="1" applyFill="1" applyBorder="1" applyAlignment="1">
      <alignment horizontal="center" vertical="center"/>
    </xf>
    <xf numFmtId="0" fontId="2" fillId="3" borderId="21" xfId="0" applyFont="1" applyFill="1" applyBorder="1" applyAlignment="1">
      <alignment horizontal="center" vertical="center"/>
    </xf>
    <xf numFmtId="0" fontId="5" fillId="3" borderId="3" xfId="0" applyFont="1" applyFill="1" applyBorder="1" applyAlignment="1" applyProtection="1">
      <alignment horizontal="center" vertical="center"/>
      <protection locked="0"/>
    </xf>
    <xf numFmtId="0" fontId="5" fillId="3" borderId="21" xfId="0" applyFont="1" applyFill="1" applyBorder="1" applyAlignment="1" applyProtection="1">
      <alignment horizontal="center" vertical="center"/>
      <protection locked="0"/>
    </xf>
    <xf numFmtId="0" fontId="5" fillId="4" borderId="3" xfId="0" applyFont="1" applyFill="1" applyBorder="1" applyAlignment="1" applyProtection="1">
      <alignment horizontal="center" vertical="center"/>
      <protection locked="0"/>
    </xf>
    <xf numFmtId="0" fontId="5" fillId="4" borderId="21" xfId="0" applyFont="1" applyFill="1" applyBorder="1" applyAlignment="1" applyProtection="1">
      <alignment horizontal="center" vertical="center"/>
      <protection locked="0"/>
    </xf>
    <xf numFmtId="0" fontId="5" fillId="4" borderId="1" xfId="0" applyFont="1" applyFill="1" applyBorder="1" applyAlignment="1" applyProtection="1">
      <alignment horizontal="center" vertical="center"/>
      <protection locked="0"/>
    </xf>
    <xf numFmtId="10" fontId="2" fillId="3" borderId="3" xfId="2" applyNumberFormat="1" applyFont="1" applyFill="1" applyBorder="1" applyAlignment="1" applyProtection="1">
      <alignment horizontal="center" vertical="center"/>
    </xf>
    <xf numFmtId="10" fontId="2" fillId="3" borderId="21" xfId="2" applyNumberFormat="1" applyFont="1" applyFill="1" applyBorder="1" applyAlignment="1" applyProtection="1">
      <alignment horizontal="center" vertical="center"/>
    </xf>
    <xf numFmtId="1" fontId="2" fillId="3" borderId="3" xfId="0" applyNumberFormat="1" applyFont="1" applyFill="1" applyBorder="1" applyAlignment="1">
      <alignment horizontal="center" vertical="center"/>
    </xf>
    <xf numFmtId="1" fontId="2" fillId="3" borderId="21" xfId="0" applyNumberFormat="1" applyFont="1" applyFill="1" applyBorder="1" applyAlignment="1">
      <alignment horizontal="center" vertical="center"/>
    </xf>
    <xf numFmtId="0" fontId="2" fillId="3" borderId="23" xfId="0" applyFont="1" applyFill="1" applyBorder="1" applyAlignment="1">
      <alignment horizontal="center" vertical="center" wrapText="1"/>
    </xf>
    <xf numFmtId="0" fontId="2" fillId="3" borderId="43" xfId="0" applyFont="1" applyFill="1" applyBorder="1" applyAlignment="1">
      <alignment horizontal="center" vertical="center" wrapText="1"/>
    </xf>
    <xf numFmtId="0" fontId="2" fillId="3" borderId="16" xfId="0" applyFont="1" applyFill="1" applyBorder="1" applyAlignment="1">
      <alignment horizontal="center" vertical="center" wrapText="1"/>
    </xf>
    <xf numFmtId="0" fontId="2" fillId="3" borderId="17" xfId="0" applyFont="1" applyFill="1" applyBorder="1" applyAlignment="1">
      <alignment horizontal="center" vertical="center" wrapText="1"/>
    </xf>
    <xf numFmtId="1" fontId="2" fillId="3" borderId="3" xfId="0" applyNumberFormat="1" applyFont="1" applyFill="1" applyBorder="1" applyAlignment="1">
      <alignment horizontal="center" vertical="center" wrapText="1"/>
    </xf>
    <xf numFmtId="1" fontId="2" fillId="3" borderId="21" xfId="0" applyNumberFormat="1" applyFont="1" applyFill="1" applyBorder="1" applyAlignment="1">
      <alignment horizontal="center" vertical="center" wrapText="1"/>
    </xf>
    <xf numFmtId="0" fontId="2" fillId="3" borderId="22" xfId="0" applyFont="1" applyFill="1" applyBorder="1" applyAlignment="1">
      <alignment horizontal="center" vertical="center" wrapText="1"/>
    </xf>
    <xf numFmtId="0" fontId="2" fillId="3" borderId="15" xfId="0" applyFont="1" applyFill="1" applyBorder="1" applyAlignment="1">
      <alignment horizontal="center" vertical="center" wrapText="1"/>
    </xf>
    <xf numFmtId="1" fontId="2" fillId="3" borderId="15" xfId="0" applyNumberFormat="1" applyFont="1" applyFill="1" applyBorder="1" applyAlignment="1">
      <alignment horizontal="center" vertical="center"/>
    </xf>
    <xf numFmtId="1" fontId="2" fillId="3" borderId="17" xfId="0" applyNumberFormat="1" applyFont="1" applyFill="1" applyBorder="1" applyAlignment="1">
      <alignment horizontal="center" vertical="center"/>
    </xf>
    <xf numFmtId="0" fontId="5" fillId="3" borderId="4" xfId="0" applyFont="1" applyFill="1" applyBorder="1" applyAlignment="1" applyProtection="1">
      <alignment horizontal="center" vertical="center"/>
      <protection locked="0"/>
    </xf>
    <xf numFmtId="49" fontId="2" fillId="3" borderId="15" xfId="0" applyNumberFormat="1" applyFont="1" applyFill="1" applyBorder="1" applyAlignment="1">
      <alignment horizontal="center" vertical="center"/>
    </xf>
    <xf numFmtId="49" fontId="2" fillId="3" borderId="17" xfId="0" applyNumberFormat="1" applyFont="1" applyFill="1" applyBorder="1" applyAlignment="1">
      <alignment horizontal="center" vertical="center"/>
    </xf>
    <xf numFmtId="0" fontId="5" fillId="3" borderId="18" xfId="0" applyFont="1" applyFill="1" applyBorder="1" applyAlignment="1">
      <alignment horizontal="center" vertical="center"/>
    </xf>
    <xf numFmtId="0" fontId="5" fillId="3" borderId="19" xfId="0" applyFont="1" applyFill="1" applyBorder="1" applyAlignment="1">
      <alignment horizontal="center" vertical="center"/>
    </xf>
    <xf numFmtId="49" fontId="2" fillId="3" borderId="1" xfId="0" applyNumberFormat="1" applyFont="1" applyFill="1" applyBorder="1" applyAlignment="1">
      <alignment horizontal="center" vertical="center"/>
    </xf>
    <xf numFmtId="0" fontId="2" fillId="3" borderId="1" xfId="0" applyFont="1" applyFill="1" applyBorder="1" applyAlignment="1">
      <alignment horizontal="center" vertical="center"/>
    </xf>
    <xf numFmtId="1" fontId="2" fillId="3" borderId="1" xfId="0" applyNumberFormat="1" applyFont="1" applyFill="1" applyBorder="1" applyAlignment="1">
      <alignment horizontal="center" vertical="center"/>
    </xf>
    <xf numFmtId="0" fontId="5" fillId="3" borderId="1" xfId="0" applyFont="1" applyFill="1" applyBorder="1" applyAlignment="1" applyProtection="1">
      <alignment horizontal="center" vertical="center" wrapText="1"/>
      <protection locked="0"/>
    </xf>
    <xf numFmtId="0" fontId="5" fillId="3" borderId="0" xfId="0" applyFont="1" applyFill="1" applyAlignment="1">
      <alignment horizontal="left" vertical="center"/>
    </xf>
    <xf numFmtId="1" fontId="2" fillId="3" borderId="15" xfId="0" applyNumberFormat="1" applyFont="1" applyFill="1" applyBorder="1" applyAlignment="1" applyProtection="1">
      <alignment horizontal="center" vertical="center"/>
      <protection locked="0"/>
    </xf>
    <xf numFmtId="1" fontId="2" fillId="3" borderId="17" xfId="0" applyNumberFormat="1" applyFont="1" applyFill="1" applyBorder="1" applyAlignment="1" applyProtection="1">
      <alignment horizontal="center" vertical="center"/>
      <protection locked="0"/>
    </xf>
    <xf numFmtId="49" fontId="2" fillId="3" borderId="15" xfId="0" applyNumberFormat="1" applyFont="1" applyFill="1" applyBorder="1" applyAlignment="1" applyProtection="1">
      <alignment horizontal="center" vertical="center"/>
      <protection locked="0"/>
    </xf>
    <xf numFmtId="49" fontId="2" fillId="3" borderId="17" xfId="0" applyNumberFormat="1" applyFont="1" applyFill="1" applyBorder="1" applyAlignment="1" applyProtection="1">
      <alignment horizontal="center" vertical="center"/>
      <protection locked="0"/>
    </xf>
    <xf numFmtId="0" fontId="2" fillId="3" borderId="3" xfId="0" applyFont="1" applyFill="1" applyBorder="1" applyAlignment="1">
      <alignment horizontal="center" vertical="center" wrapText="1"/>
    </xf>
    <xf numFmtId="0" fontId="2" fillId="3" borderId="21" xfId="0" applyFont="1" applyFill="1" applyBorder="1" applyAlignment="1">
      <alignment horizontal="center" vertical="center" wrapText="1"/>
    </xf>
    <xf numFmtId="0" fontId="5" fillId="3" borderId="3" xfId="0" applyFont="1" applyFill="1" applyBorder="1" applyAlignment="1">
      <alignment horizontal="left" vertical="center" wrapText="1"/>
    </xf>
    <xf numFmtId="0" fontId="5" fillId="3" borderId="21" xfId="0" applyFont="1" applyFill="1" applyBorder="1" applyAlignment="1">
      <alignment horizontal="left" vertical="center" wrapText="1"/>
    </xf>
    <xf numFmtId="0" fontId="5" fillId="3" borderId="3" xfId="0" applyFont="1" applyFill="1" applyBorder="1" applyAlignment="1">
      <alignment vertical="center" wrapText="1"/>
    </xf>
    <xf numFmtId="0" fontId="5" fillId="3" borderId="21" xfId="0" applyFont="1" applyFill="1" applyBorder="1" applyAlignment="1">
      <alignment vertical="center" wrapText="1"/>
    </xf>
    <xf numFmtId="0" fontId="5" fillId="3" borderId="50" xfId="0" applyFont="1" applyFill="1" applyBorder="1" applyAlignment="1">
      <alignment horizontal="left" vertical="center"/>
    </xf>
    <xf numFmtId="0" fontId="5" fillId="3" borderId="51" xfId="0" applyFont="1" applyFill="1" applyBorder="1" applyAlignment="1">
      <alignment horizontal="left" vertical="center"/>
    </xf>
    <xf numFmtId="0" fontId="5" fillId="3" borderId="52" xfId="0" applyFont="1" applyFill="1" applyBorder="1" applyAlignment="1">
      <alignment horizontal="left" vertical="center"/>
    </xf>
    <xf numFmtId="0" fontId="2" fillId="3" borderId="1" xfId="0" applyFont="1" applyFill="1" applyBorder="1" applyAlignment="1">
      <alignment horizontal="center" vertical="center" wrapText="1"/>
    </xf>
    <xf numFmtId="3" fontId="5" fillId="0" borderId="3" xfId="1" applyNumberFormat="1" applyFont="1" applyFill="1" applyBorder="1" applyAlignment="1" applyProtection="1">
      <alignment horizontal="right" vertical="center"/>
      <protection locked="0"/>
    </xf>
    <xf numFmtId="3" fontId="5" fillId="0" borderId="21" xfId="1" applyNumberFormat="1" applyFont="1" applyFill="1" applyBorder="1" applyAlignment="1" applyProtection="1">
      <alignment horizontal="right" vertical="center"/>
      <protection locked="0"/>
    </xf>
    <xf numFmtId="3" fontId="5" fillId="3" borderId="1" xfId="1" applyNumberFormat="1" applyFont="1" applyFill="1" applyBorder="1" applyAlignment="1" applyProtection="1">
      <alignment horizontal="right" vertical="center" indent="1"/>
    </xf>
    <xf numFmtId="3" fontId="5" fillId="0" borderId="22" xfId="1" applyNumberFormat="1" applyFont="1" applyFill="1" applyBorder="1" applyAlignment="1" applyProtection="1">
      <alignment horizontal="right" vertical="center"/>
      <protection locked="0"/>
    </xf>
    <xf numFmtId="3" fontId="5" fillId="0" borderId="43" xfId="1" applyNumberFormat="1" applyFont="1" applyFill="1" applyBorder="1" applyAlignment="1" applyProtection="1">
      <alignment horizontal="right" vertical="center"/>
      <protection locked="0"/>
    </xf>
    <xf numFmtId="3" fontId="5" fillId="0" borderId="15" xfId="1" applyNumberFormat="1" applyFont="1" applyFill="1" applyBorder="1" applyAlignment="1" applyProtection="1">
      <alignment horizontal="right" vertical="center"/>
      <protection locked="0"/>
    </xf>
    <xf numFmtId="3" fontId="5" fillId="0" borderId="17" xfId="1" applyNumberFormat="1" applyFont="1" applyFill="1" applyBorder="1" applyAlignment="1" applyProtection="1">
      <alignment horizontal="right" vertical="center"/>
      <protection locked="0"/>
    </xf>
    <xf numFmtId="0" fontId="5" fillId="0" borderId="22" xfId="0" applyFont="1" applyBorder="1" applyAlignment="1" applyProtection="1">
      <alignment horizontal="center" vertical="center"/>
      <protection locked="0"/>
    </xf>
    <xf numFmtId="0" fontId="5" fillId="0" borderId="23" xfId="0" applyFont="1" applyBorder="1" applyAlignment="1" applyProtection="1">
      <alignment horizontal="center" vertical="center"/>
      <protection locked="0"/>
    </xf>
    <xf numFmtId="0" fontId="5" fillId="0" borderId="43" xfId="0" applyFont="1" applyBorder="1" applyAlignment="1" applyProtection="1">
      <alignment horizontal="center" vertical="center"/>
      <protection locked="0"/>
    </xf>
    <xf numFmtId="10" fontId="5" fillId="3" borderId="1" xfId="2" applyNumberFormat="1" applyFont="1" applyFill="1" applyBorder="1" applyAlignment="1" applyProtection="1">
      <alignment horizontal="center" vertical="center"/>
    </xf>
    <xf numFmtId="10" fontId="2" fillId="3" borderId="1" xfId="2" applyNumberFormat="1" applyFont="1" applyFill="1" applyBorder="1" applyAlignment="1" applyProtection="1">
      <alignment horizontal="center" vertical="center"/>
    </xf>
    <xf numFmtId="37" fontId="5" fillId="3" borderId="1" xfId="1" applyNumberFormat="1" applyFont="1" applyFill="1" applyBorder="1" applyAlignment="1" applyProtection="1">
      <alignment horizontal="right" vertical="center"/>
      <protection locked="0"/>
    </xf>
    <xf numFmtId="37" fontId="2" fillId="3" borderId="1" xfId="1" applyNumberFormat="1" applyFont="1" applyFill="1" applyBorder="1" applyAlignment="1" applyProtection="1">
      <alignment horizontal="right" vertical="center"/>
    </xf>
    <xf numFmtId="37" fontId="2" fillId="3" borderId="1" xfId="1" applyNumberFormat="1" applyFont="1" applyFill="1" applyBorder="1" applyAlignment="1" applyProtection="1">
      <alignment horizontal="right" vertical="center"/>
      <protection locked="0"/>
    </xf>
    <xf numFmtId="3" fontId="5" fillId="3" borderId="1" xfId="0" applyNumberFormat="1" applyFont="1" applyFill="1" applyBorder="1" applyAlignment="1">
      <alignment horizontal="right" vertical="center"/>
    </xf>
    <xf numFmtId="37" fontId="5" fillId="3" borderId="3" xfId="1" applyNumberFormat="1" applyFont="1" applyFill="1" applyBorder="1" applyAlignment="1" applyProtection="1">
      <alignment horizontal="right" vertical="center"/>
      <protection locked="0"/>
    </xf>
    <xf numFmtId="37" fontId="5" fillId="3" borderId="21" xfId="1" applyNumberFormat="1" applyFont="1" applyFill="1" applyBorder="1" applyAlignment="1" applyProtection="1">
      <alignment horizontal="right" vertical="center"/>
      <protection locked="0"/>
    </xf>
    <xf numFmtId="10" fontId="5" fillId="3" borderId="22" xfId="2" applyNumberFormat="1" applyFont="1" applyFill="1" applyBorder="1" applyAlignment="1" applyProtection="1">
      <alignment horizontal="center" vertical="center"/>
    </xf>
    <xf numFmtId="10" fontId="5" fillId="3" borderId="43" xfId="2" applyNumberFormat="1" applyFont="1" applyFill="1" applyBorder="1" applyAlignment="1" applyProtection="1">
      <alignment horizontal="center" vertical="center"/>
    </xf>
    <xf numFmtId="3" fontId="2" fillId="3" borderId="1" xfId="0" applyNumberFormat="1" applyFont="1" applyFill="1" applyBorder="1" applyAlignment="1">
      <alignment horizontal="right" vertical="center"/>
    </xf>
    <xf numFmtId="0" fontId="5" fillId="4" borderId="4" xfId="0" applyFont="1" applyFill="1" applyBorder="1" applyAlignment="1" applyProtection="1">
      <alignment horizontal="center" vertical="center"/>
      <protection locked="0"/>
    </xf>
    <xf numFmtId="3" fontId="2" fillId="3" borderId="3" xfId="0" applyNumberFormat="1" applyFont="1" applyFill="1" applyBorder="1" applyAlignment="1">
      <alignment horizontal="right" vertical="center"/>
    </xf>
    <xf numFmtId="3" fontId="2" fillId="3" borderId="21" xfId="0" applyNumberFormat="1" applyFont="1" applyFill="1" applyBorder="1" applyAlignment="1">
      <alignment horizontal="right" vertical="center"/>
    </xf>
    <xf numFmtId="167" fontId="5" fillId="3" borderId="50" xfId="1" applyNumberFormat="1" applyFont="1" applyFill="1" applyBorder="1" applyAlignment="1" applyProtection="1">
      <alignment horizontal="left" vertical="center"/>
    </xf>
    <xf numFmtId="167" fontId="5" fillId="3" borderId="51" xfId="1" applyNumberFormat="1" applyFont="1" applyFill="1" applyBorder="1" applyAlignment="1" applyProtection="1">
      <alignment horizontal="left" vertical="center"/>
    </xf>
    <xf numFmtId="167" fontId="5" fillId="3" borderId="52" xfId="1" applyNumberFormat="1" applyFont="1" applyFill="1" applyBorder="1" applyAlignment="1" applyProtection="1">
      <alignment horizontal="left" vertical="center"/>
    </xf>
    <xf numFmtId="37" fontId="2" fillId="3" borderId="3" xfId="1" applyNumberFormat="1" applyFont="1" applyFill="1" applyBorder="1" applyAlignment="1" applyProtection="1">
      <alignment horizontal="right" vertical="center"/>
    </xf>
    <xf numFmtId="37" fontId="2" fillId="3" borderId="21" xfId="1" applyNumberFormat="1" applyFont="1" applyFill="1" applyBorder="1" applyAlignment="1" applyProtection="1">
      <alignment horizontal="right" vertical="center"/>
    </xf>
    <xf numFmtId="0" fontId="5" fillId="3" borderId="3" xfId="0" applyFont="1" applyFill="1" applyBorder="1" applyAlignment="1" applyProtection="1">
      <alignment horizontal="center" vertical="center" wrapText="1"/>
      <protection locked="0"/>
    </xf>
    <xf numFmtId="0" fontId="5" fillId="3" borderId="21" xfId="0" applyFont="1" applyFill="1" applyBorder="1" applyAlignment="1" applyProtection="1">
      <alignment horizontal="center" vertical="center" wrapText="1"/>
      <protection locked="0"/>
    </xf>
    <xf numFmtId="0" fontId="5" fillId="0" borderId="1" xfId="0" applyFont="1" applyBorder="1"/>
    <xf numFmtId="0" fontId="5" fillId="3" borderId="22" xfId="0" applyFont="1" applyFill="1" applyBorder="1" applyAlignment="1" applyProtection="1">
      <alignment horizontal="center" vertical="center"/>
      <protection locked="0"/>
    </xf>
    <xf numFmtId="0" fontId="5" fillId="3" borderId="43" xfId="0" applyFont="1" applyFill="1" applyBorder="1" applyAlignment="1" applyProtection="1">
      <alignment horizontal="center" vertical="center"/>
      <protection locked="0"/>
    </xf>
    <xf numFmtId="0" fontId="5" fillId="3" borderId="15" xfId="0" applyFont="1" applyFill="1" applyBorder="1" applyAlignment="1" applyProtection="1">
      <alignment horizontal="center" vertical="center"/>
      <protection locked="0"/>
    </xf>
    <xf numFmtId="0" fontId="5" fillId="3" borderId="17" xfId="0" applyFont="1" applyFill="1" applyBorder="1" applyAlignment="1" applyProtection="1">
      <alignment horizontal="center" vertical="center"/>
      <protection locked="0"/>
    </xf>
    <xf numFmtId="0" fontId="5" fillId="3" borderId="23" xfId="0" applyFont="1" applyFill="1" applyBorder="1" applyAlignment="1" applyProtection="1">
      <alignment horizontal="center" vertical="center"/>
      <protection locked="0"/>
    </xf>
    <xf numFmtId="0" fontId="5" fillId="3" borderId="16" xfId="0" applyFont="1" applyFill="1" applyBorder="1" applyAlignment="1" applyProtection="1">
      <alignment horizontal="center" vertical="center"/>
      <protection locked="0"/>
    </xf>
    <xf numFmtId="14" fontId="1" fillId="0" borderId="17" xfId="3" applyNumberFormat="1" applyFill="1" applyBorder="1" applyAlignment="1">
      <alignment horizontal="center" vertical="center" readingOrder="1"/>
    </xf>
  </cellXfs>
  <cellStyles count="6">
    <cellStyle name="Millares" xfId="5" builtinId="3"/>
    <cellStyle name="Moneda" xfId="1" builtinId="4"/>
    <cellStyle name="Moneda [0]" xfId="4" builtinId="7"/>
    <cellStyle name="Normal" xfId="0" builtinId="0"/>
    <cellStyle name="Normal 2" xfId="3" xr:uid="{4499FBA5-76A1-4AC5-9DBD-EB19AA24CBD5}"/>
    <cellStyle name="Porcentaje" xfId="2" builtinId="5"/>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0.v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6.jpeg"/></Relationships>
</file>

<file path=xl/drawings/_rels/vmlDrawing11.v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6.jpeg"/></Relationships>
</file>

<file path=xl/drawings/_rels/vmlDrawing12.v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6.jpeg"/></Relationships>
</file>

<file path=xl/drawings/_rels/vmlDrawing13.v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6.jpeg"/></Relationships>
</file>

<file path=xl/drawings/_rels/vmlDrawing14.v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6.jpeg"/></Relationships>
</file>

<file path=xl/drawings/_rels/vmlDrawing15.v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png"/></Relationships>
</file>

<file path=xl/drawings/_rels/vmlDrawing3.v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6.jpeg"/></Relationships>
</file>

<file path=xl/drawings/_rels/vmlDrawing4.v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6.jpeg"/></Relationships>
</file>

<file path=xl/drawings/_rels/vmlDrawing5.v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6.jpeg"/></Relationships>
</file>

<file path=xl/drawings/_rels/vmlDrawing6.v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6.jpeg"/></Relationships>
</file>

<file path=xl/drawings/_rels/vmlDrawing7.v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6.jpeg"/></Relationships>
</file>

<file path=xl/drawings/_rels/vmlDrawing8.v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6.jpeg"/></Relationships>
</file>

<file path=xl/drawings/_rels/vmlDrawing9.v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6.jpeg"/></Relationships>
</file>

<file path=xl/drawings/drawing1.xml><?xml version="1.0" encoding="utf-8"?>
<xdr:wsDr xmlns:xdr="http://schemas.openxmlformats.org/drawingml/2006/spreadsheetDrawing" xmlns:a="http://schemas.openxmlformats.org/drawingml/2006/main">
  <xdr:twoCellAnchor editAs="oneCell">
    <xdr:from>
      <xdr:col>0</xdr:col>
      <xdr:colOff>466725</xdr:colOff>
      <xdr:row>0</xdr:row>
      <xdr:rowOff>0</xdr:rowOff>
    </xdr:from>
    <xdr:to>
      <xdr:col>0</xdr:col>
      <xdr:colOff>1285875</xdr:colOff>
      <xdr:row>2</xdr:row>
      <xdr:rowOff>361950</xdr:rowOff>
    </xdr:to>
    <xdr:pic>
      <xdr:nvPicPr>
        <xdr:cNvPr id="2" name="Imagen 1" descr="ICBFNEW">
          <a:extLst>
            <a:ext uri="{FF2B5EF4-FFF2-40B4-BE49-F238E27FC236}">
              <a16:creationId xmlns:a16="http://schemas.microsoft.com/office/drawing/2014/main" id="{9E02E669-20EA-4C58-BD0E-28E5B5AC32AB}"/>
            </a:ext>
          </a:extLst>
        </xdr:cNvPr>
        <xdr:cNvPicPr/>
      </xdr:nvPicPr>
      <xdr:blipFill>
        <a:blip xmlns:r="http://schemas.openxmlformats.org/officeDocument/2006/relationships" r:embed="rId1"/>
        <a:srcRect/>
        <a:stretch>
          <a:fillRect/>
        </a:stretch>
      </xdr:blipFill>
      <xdr:spPr bwMode="auto">
        <a:xfrm>
          <a:off x="466725" y="0"/>
          <a:ext cx="819150" cy="990600"/>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257175</xdr:colOff>
      <xdr:row>1</xdr:row>
      <xdr:rowOff>66675</xdr:rowOff>
    </xdr:from>
    <xdr:to>
      <xdr:col>0</xdr:col>
      <xdr:colOff>1209675</xdr:colOff>
      <xdr:row>8</xdr:row>
      <xdr:rowOff>95250</xdr:rowOff>
    </xdr:to>
    <xdr:pic>
      <xdr:nvPicPr>
        <xdr:cNvPr id="17586" name="Picture 3" descr="LOGO ICBF">
          <a:extLst>
            <a:ext uri="{FF2B5EF4-FFF2-40B4-BE49-F238E27FC236}">
              <a16:creationId xmlns:a16="http://schemas.microsoft.com/office/drawing/2014/main" id="{00000000-0008-0000-0200-0000B2440000}"/>
            </a:ext>
          </a:extLst>
        </xdr:cNvPr>
        <xdr:cNvPicPr>
          <a:picLocks noChangeAspect="1" noChangeArrowheads="1"/>
        </xdr:cNvPicPr>
      </xdr:nvPicPr>
      <xdr:blipFill>
        <a:blip xmlns:r="http://schemas.openxmlformats.org/officeDocument/2006/relationships" r:embed="rId1" cstate="print">
          <a:grayscl/>
        </a:blip>
        <a:srcRect/>
        <a:stretch>
          <a:fillRect/>
        </a:stretch>
      </xdr:blipFill>
      <xdr:spPr bwMode="auto">
        <a:xfrm>
          <a:off x="257175" y="238125"/>
          <a:ext cx="952500" cy="1162050"/>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3476625</xdr:colOff>
      <xdr:row>1</xdr:row>
      <xdr:rowOff>0</xdr:rowOff>
    </xdr:from>
    <xdr:to>
      <xdr:col>1</xdr:col>
      <xdr:colOff>5781675</xdr:colOff>
      <xdr:row>8</xdr:row>
      <xdr:rowOff>152400</xdr:rowOff>
    </xdr:to>
    <xdr:grpSp>
      <xdr:nvGrpSpPr>
        <xdr:cNvPr id="22649" name="Group 6">
          <a:extLst>
            <a:ext uri="{FF2B5EF4-FFF2-40B4-BE49-F238E27FC236}">
              <a16:creationId xmlns:a16="http://schemas.microsoft.com/office/drawing/2014/main" id="{00000000-0008-0000-0300-000079580000}"/>
            </a:ext>
          </a:extLst>
        </xdr:cNvPr>
        <xdr:cNvGrpSpPr>
          <a:grpSpLocks/>
        </xdr:cNvGrpSpPr>
      </xdr:nvGrpSpPr>
      <xdr:grpSpPr bwMode="auto">
        <a:xfrm>
          <a:off x="4143375" y="161925"/>
          <a:ext cx="2305050" cy="1285875"/>
          <a:chOff x="472" y="0"/>
          <a:chExt cx="281" cy="120"/>
        </a:xfrm>
      </xdr:grpSpPr>
      <xdr:grpSp>
        <xdr:nvGrpSpPr>
          <xdr:cNvPr id="22650" name="Group 2">
            <a:extLst>
              <a:ext uri="{FF2B5EF4-FFF2-40B4-BE49-F238E27FC236}">
                <a16:creationId xmlns:a16="http://schemas.microsoft.com/office/drawing/2014/main" id="{00000000-0008-0000-0300-00007A580000}"/>
              </a:ext>
            </a:extLst>
          </xdr:cNvPr>
          <xdr:cNvGrpSpPr>
            <a:grpSpLocks/>
          </xdr:cNvGrpSpPr>
        </xdr:nvGrpSpPr>
        <xdr:grpSpPr bwMode="auto">
          <a:xfrm>
            <a:off x="478" y="0"/>
            <a:ext cx="275" cy="119"/>
            <a:chOff x="385" y="12"/>
            <a:chExt cx="275" cy="119"/>
          </a:xfrm>
        </xdr:grpSpPr>
        <xdr:sp macro="" textlink="">
          <xdr:nvSpPr>
            <xdr:cNvPr id="22652" name="Freeform 3">
              <a:extLst>
                <a:ext uri="{FF2B5EF4-FFF2-40B4-BE49-F238E27FC236}">
                  <a16:creationId xmlns:a16="http://schemas.microsoft.com/office/drawing/2014/main" id="{00000000-0008-0000-0300-00007C580000}"/>
                </a:ext>
              </a:extLst>
            </xdr:cNvPr>
            <xdr:cNvSpPr>
              <a:spLocks/>
            </xdr:cNvSpPr>
          </xdr:nvSpPr>
          <xdr:spPr bwMode="auto">
            <a:xfrm rot="92823">
              <a:off x="413" y="65"/>
              <a:ext cx="247" cy="66"/>
            </a:xfrm>
            <a:custGeom>
              <a:avLst/>
              <a:gdLst>
                <a:gd name="T0" fmla="*/ 0 w 219"/>
                <a:gd name="T1" fmla="*/ 36 h 73"/>
                <a:gd name="T2" fmla="*/ 112 w 219"/>
                <a:gd name="T3" fmla="*/ 15 h 73"/>
                <a:gd name="T4" fmla="*/ 325 w 219"/>
                <a:gd name="T5" fmla="*/ 22 h 73"/>
                <a:gd name="T6" fmla="*/ 460 w 219"/>
                <a:gd name="T7" fmla="*/ 5 h 73"/>
                <a:gd name="T8" fmla="*/ 509 w 219"/>
                <a:gd name="T9" fmla="*/ 0 h 73"/>
                <a:gd name="T10" fmla="*/ 0 60000 65536"/>
                <a:gd name="T11" fmla="*/ 0 60000 65536"/>
                <a:gd name="T12" fmla="*/ 0 60000 65536"/>
                <a:gd name="T13" fmla="*/ 0 60000 65536"/>
                <a:gd name="T14" fmla="*/ 0 60000 65536"/>
                <a:gd name="T15" fmla="*/ 0 w 219"/>
                <a:gd name="T16" fmla="*/ 0 h 73"/>
                <a:gd name="T17" fmla="*/ 219 w 219"/>
                <a:gd name="T18" fmla="*/ 73 h 73"/>
              </a:gdLst>
              <a:ahLst/>
              <a:cxnLst>
                <a:cxn ang="T10">
                  <a:pos x="T0" y="T1"/>
                </a:cxn>
                <a:cxn ang="T11">
                  <a:pos x="T2" y="T3"/>
                </a:cxn>
                <a:cxn ang="T12">
                  <a:pos x="T4" y="T5"/>
                </a:cxn>
                <a:cxn ang="T13">
                  <a:pos x="T6" y="T7"/>
                </a:cxn>
                <a:cxn ang="T14">
                  <a:pos x="T8" y="T9"/>
                </a:cxn>
              </a:cxnLst>
              <a:rect l="T15" t="T16" r="T17" b="T18"/>
              <a:pathLst>
                <a:path w="219" h="73">
                  <a:moveTo>
                    <a:pt x="0" y="73"/>
                  </a:moveTo>
                  <a:cubicBezTo>
                    <a:pt x="12" y="54"/>
                    <a:pt x="25" y="36"/>
                    <a:pt x="48" y="31"/>
                  </a:cubicBezTo>
                  <a:cubicBezTo>
                    <a:pt x="71" y="26"/>
                    <a:pt x="114" y="48"/>
                    <a:pt x="139" y="44"/>
                  </a:cubicBezTo>
                  <a:cubicBezTo>
                    <a:pt x="164" y="40"/>
                    <a:pt x="186" y="16"/>
                    <a:pt x="199" y="9"/>
                  </a:cubicBezTo>
                  <a:cubicBezTo>
                    <a:pt x="212" y="2"/>
                    <a:pt x="215" y="1"/>
                    <a:pt x="219" y="0"/>
                  </a:cubicBezTo>
                </a:path>
              </a:pathLst>
            </a:custGeom>
            <a:noFill/>
            <a:ln w="254000" cap="flat" cmpd="sng">
              <a:solidFill>
                <a:srgbClr val="00FFFF"/>
              </a:solidFill>
              <a:prstDash val="solid"/>
              <a:round/>
              <a:headEnd type="none" w="med" len="med"/>
              <a:tailEnd type="none" w="med" len="med"/>
            </a:ln>
          </xdr:spPr>
        </xdr:sp>
        <xdr:sp macro="" textlink="">
          <xdr:nvSpPr>
            <xdr:cNvPr id="22653" name="Freeform 4">
              <a:extLst>
                <a:ext uri="{FF2B5EF4-FFF2-40B4-BE49-F238E27FC236}">
                  <a16:creationId xmlns:a16="http://schemas.microsoft.com/office/drawing/2014/main" id="{00000000-0008-0000-0300-00007D580000}"/>
                </a:ext>
              </a:extLst>
            </xdr:cNvPr>
            <xdr:cNvSpPr>
              <a:spLocks/>
            </xdr:cNvSpPr>
          </xdr:nvSpPr>
          <xdr:spPr bwMode="auto">
            <a:xfrm rot="92823">
              <a:off x="385" y="12"/>
              <a:ext cx="247" cy="66"/>
            </a:xfrm>
            <a:custGeom>
              <a:avLst/>
              <a:gdLst>
                <a:gd name="T0" fmla="*/ 0 w 219"/>
                <a:gd name="T1" fmla="*/ 36 h 73"/>
                <a:gd name="T2" fmla="*/ 112 w 219"/>
                <a:gd name="T3" fmla="*/ 15 h 73"/>
                <a:gd name="T4" fmla="*/ 325 w 219"/>
                <a:gd name="T5" fmla="*/ 22 h 73"/>
                <a:gd name="T6" fmla="*/ 460 w 219"/>
                <a:gd name="T7" fmla="*/ 5 h 73"/>
                <a:gd name="T8" fmla="*/ 509 w 219"/>
                <a:gd name="T9" fmla="*/ 0 h 73"/>
                <a:gd name="T10" fmla="*/ 0 60000 65536"/>
                <a:gd name="T11" fmla="*/ 0 60000 65536"/>
                <a:gd name="T12" fmla="*/ 0 60000 65536"/>
                <a:gd name="T13" fmla="*/ 0 60000 65536"/>
                <a:gd name="T14" fmla="*/ 0 60000 65536"/>
                <a:gd name="T15" fmla="*/ 0 w 219"/>
                <a:gd name="T16" fmla="*/ 0 h 73"/>
                <a:gd name="T17" fmla="*/ 219 w 219"/>
                <a:gd name="T18" fmla="*/ 73 h 73"/>
              </a:gdLst>
              <a:ahLst/>
              <a:cxnLst>
                <a:cxn ang="T10">
                  <a:pos x="T0" y="T1"/>
                </a:cxn>
                <a:cxn ang="T11">
                  <a:pos x="T2" y="T3"/>
                </a:cxn>
                <a:cxn ang="T12">
                  <a:pos x="T4" y="T5"/>
                </a:cxn>
                <a:cxn ang="T13">
                  <a:pos x="T6" y="T7"/>
                </a:cxn>
                <a:cxn ang="T14">
                  <a:pos x="T8" y="T9"/>
                </a:cxn>
              </a:cxnLst>
              <a:rect l="T15" t="T16" r="T17" b="T18"/>
              <a:pathLst>
                <a:path w="219" h="73">
                  <a:moveTo>
                    <a:pt x="0" y="73"/>
                  </a:moveTo>
                  <a:cubicBezTo>
                    <a:pt x="12" y="54"/>
                    <a:pt x="25" y="36"/>
                    <a:pt x="48" y="31"/>
                  </a:cubicBezTo>
                  <a:cubicBezTo>
                    <a:pt x="71" y="26"/>
                    <a:pt x="114" y="48"/>
                    <a:pt x="139" y="44"/>
                  </a:cubicBezTo>
                  <a:cubicBezTo>
                    <a:pt x="164" y="40"/>
                    <a:pt x="186" y="16"/>
                    <a:pt x="199" y="9"/>
                  </a:cubicBezTo>
                  <a:cubicBezTo>
                    <a:pt x="212" y="2"/>
                    <a:pt x="215" y="1"/>
                    <a:pt x="219" y="0"/>
                  </a:cubicBezTo>
                </a:path>
              </a:pathLst>
            </a:custGeom>
            <a:noFill/>
            <a:ln w="254000" cap="flat" cmpd="sng">
              <a:solidFill>
                <a:srgbClr val="00FFFF"/>
              </a:solidFill>
              <a:prstDash val="solid"/>
              <a:round/>
              <a:headEnd type="none" w="med" len="med"/>
              <a:tailEnd type="none" w="med" len="med"/>
            </a:ln>
          </xdr:spPr>
        </xdr:sp>
      </xdr:grpSp>
      <xdr:sp macro="" textlink="">
        <xdr:nvSpPr>
          <xdr:cNvPr id="4" name="Texto 4">
            <a:extLst>
              <a:ext uri="{FF2B5EF4-FFF2-40B4-BE49-F238E27FC236}">
                <a16:creationId xmlns:a16="http://schemas.microsoft.com/office/drawing/2014/main" id="{00000000-0008-0000-0300-000004000000}"/>
              </a:ext>
            </a:extLst>
          </xdr:cNvPr>
          <xdr:cNvSpPr txBox="1">
            <a:spLocks noChangeArrowheads="1"/>
          </xdr:cNvSpPr>
        </xdr:nvSpPr>
        <xdr:spPr bwMode="auto">
          <a:xfrm>
            <a:off x="472" y="11"/>
            <a:ext cx="276" cy="109"/>
          </a:xfrm>
          <a:prstGeom prst="rect">
            <a:avLst/>
          </a:prstGeom>
          <a:noFill/>
          <a:ln>
            <a:noFill/>
          </a:ln>
        </xdr:spPr>
        <xdr:txBody>
          <a:bodyPr vertOverflow="clip" wrap="square" lIns="27432" tIns="22860" rIns="27432" bIns="0" anchor="t" upright="1"/>
          <a:lstStyle/>
          <a:p>
            <a:pPr algn="ctr" rtl="0">
              <a:defRPr sz="1000"/>
            </a:pPr>
            <a:r>
              <a:rPr lang="es-CO" sz="1000" b="1" i="0" u="none" strike="noStrike" baseline="0">
                <a:solidFill>
                  <a:srgbClr val="000000"/>
                </a:solidFill>
                <a:latin typeface="Arial"/>
                <a:cs typeface="Arial"/>
              </a:rPr>
              <a:t>ENLETRAS 3.2</a:t>
            </a:r>
          </a:p>
          <a:p>
            <a:pPr algn="ctr" rtl="0">
              <a:defRPr sz="1000"/>
            </a:pPr>
            <a:r>
              <a:rPr lang="es-CO" sz="1000" b="1" i="0" u="none" strike="noStrike" baseline="0">
                <a:solidFill>
                  <a:srgbClr val="000000"/>
                </a:solidFill>
                <a:latin typeface="Arial"/>
                <a:cs typeface="Arial"/>
              </a:rPr>
              <a:t>Devuelve la expresión en letras de un número entero de hasta nueve cifras</a:t>
            </a:r>
          </a:p>
          <a:p>
            <a:pPr algn="ctr" rtl="0">
              <a:defRPr sz="1000"/>
            </a:pPr>
            <a:r>
              <a:rPr lang="es-CO" sz="1000" b="1" i="0" u="none" strike="noStrike" baseline="0">
                <a:solidFill>
                  <a:srgbClr val="000000"/>
                </a:solidFill>
                <a:latin typeface="Arial"/>
                <a:cs typeface="Arial"/>
              </a:rPr>
              <a:t>Creado por Claudio Sánchez</a:t>
            </a:r>
          </a:p>
          <a:p>
            <a:pPr algn="ctr" rtl="0">
              <a:defRPr sz="1000"/>
            </a:pPr>
            <a:r>
              <a:rPr lang="es-CO" sz="1000" b="1" i="0" u="none" strike="noStrike" baseline="0">
                <a:solidFill>
                  <a:srgbClr val="000000"/>
                </a:solidFill>
                <a:latin typeface="Arial"/>
                <a:cs typeface="Arial"/>
              </a:rPr>
              <a:t>clauh@bigfoot.com</a:t>
            </a:r>
          </a:p>
          <a:p>
            <a:pPr algn="ctr" rtl="0">
              <a:defRPr sz="1000"/>
            </a:pPr>
            <a:r>
              <a:rPr lang="es-CO" sz="1000" b="1" i="0" u="none" strike="noStrike" baseline="0">
                <a:solidFill>
                  <a:srgbClr val="000000"/>
                </a:solidFill>
                <a:latin typeface="Arial"/>
                <a:cs typeface="Arial"/>
              </a:rPr>
              <a:t>http://fisicamente.freeservers.com</a:t>
            </a:r>
          </a:p>
        </xdr:txBody>
      </xdr:sp>
    </xdr:grp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4C9903-151E-4924-AAB5-ACD1A7D09A73}">
  <sheetPr codeName="Hoja1">
    <tabColor theme="2" tint="-0.249977111117893"/>
  </sheetPr>
  <dimension ref="A1:O188"/>
  <sheetViews>
    <sheetView zoomScaleNormal="100" workbookViewId="0">
      <selection activeCell="I3" sqref="I3:J3"/>
    </sheetView>
  </sheetViews>
  <sheetFormatPr baseColWidth="10" defaultColWidth="11.5703125" defaultRowHeight="14.25"/>
  <cols>
    <col min="1" max="1" width="28.28515625" style="31" customWidth="1"/>
    <col min="2" max="9" width="11.5703125" style="31"/>
    <col min="10" max="10" width="30.85546875" style="31" customWidth="1"/>
    <col min="11" max="16384" width="11.5703125" style="31"/>
  </cols>
  <sheetData>
    <row r="1" spans="1:12" ht="24" customHeight="1">
      <c r="A1" s="223"/>
      <c r="B1" s="226" t="s">
        <v>0</v>
      </c>
      <c r="C1" s="227"/>
      <c r="D1" s="227"/>
      <c r="E1" s="227"/>
      <c r="F1" s="227"/>
      <c r="G1" s="227"/>
      <c r="H1" s="228"/>
      <c r="I1" s="146" t="s">
        <v>1</v>
      </c>
      <c r="J1" s="566">
        <v>45044</v>
      </c>
    </row>
    <row r="2" spans="1:12" ht="25.5" customHeight="1">
      <c r="A2" s="224"/>
      <c r="B2" s="229"/>
      <c r="C2" s="230"/>
      <c r="D2" s="230"/>
      <c r="E2" s="230"/>
      <c r="F2" s="230"/>
      <c r="G2" s="230"/>
      <c r="H2" s="231"/>
      <c r="I2" s="32" t="s">
        <v>2</v>
      </c>
      <c r="J2" s="32" t="s">
        <v>3</v>
      </c>
    </row>
    <row r="3" spans="1:12" ht="38.25" customHeight="1" thickBot="1">
      <c r="A3" s="225"/>
      <c r="B3" s="232"/>
      <c r="C3" s="233"/>
      <c r="D3" s="233"/>
      <c r="E3" s="233"/>
      <c r="F3" s="233"/>
      <c r="G3" s="233"/>
      <c r="H3" s="234"/>
      <c r="I3" s="235" t="s">
        <v>4</v>
      </c>
      <c r="J3" s="236"/>
    </row>
    <row r="4" spans="1:12" ht="36" customHeight="1">
      <c r="A4" s="33" t="s">
        <v>5</v>
      </c>
    </row>
    <row r="5" spans="1:12" ht="22.5" customHeight="1">
      <c r="A5" s="222" t="s">
        <v>6</v>
      </c>
      <c r="B5" s="222"/>
      <c r="C5" s="222"/>
      <c r="D5" s="222"/>
      <c r="E5" s="222"/>
      <c r="F5" s="222"/>
      <c r="G5" s="222"/>
      <c r="H5" s="222"/>
      <c r="I5" s="222"/>
      <c r="J5" s="222"/>
      <c r="K5" s="217"/>
      <c r="L5" s="217"/>
    </row>
    <row r="6" spans="1:12" ht="15.75">
      <c r="A6" s="213"/>
      <c r="B6" s="214"/>
      <c r="C6" s="214"/>
      <c r="D6" s="214"/>
      <c r="E6" s="214"/>
      <c r="F6" s="214"/>
      <c r="G6" s="214"/>
      <c r="H6" s="214"/>
      <c r="I6" s="214"/>
      <c r="J6" s="214"/>
      <c r="K6" s="214"/>
      <c r="L6" s="214"/>
    </row>
    <row r="7" spans="1:12" ht="15">
      <c r="A7" s="237" t="s">
        <v>7</v>
      </c>
      <c r="B7" s="237"/>
      <c r="C7" s="237"/>
      <c r="D7" s="237"/>
      <c r="E7" s="237"/>
      <c r="F7" s="237"/>
      <c r="G7" s="237"/>
      <c r="H7" s="237"/>
      <c r="I7" s="237"/>
      <c r="J7" s="237"/>
      <c r="K7" s="214"/>
      <c r="L7" s="214"/>
    </row>
    <row r="8" spans="1:12" ht="15" customHeight="1">
      <c r="A8" s="218" t="s">
        <v>8</v>
      </c>
      <c r="B8" s="219"/>
      <c r="C8" s="219"/>
      <c r="D8" s="219"/>
      <c r="E8" s="219"/>
      <c r="F8" s="219"/>
      <c r="G8" s="219"/>
      <c r="H8" s="219"/>
      <c r="I8" s="219"/>
      <c r="J8" s="219"/>
      <c r="K8" s="214"/>
      <c r="L8" s="214"/>
    </row>
    <row r="9" spans="1:12" ht="15">
      <c r="A9" s="219"/>
      <c r="B9" s="219"/>
      <c r="C9" s="219"/>
      <c r="D9" s="219"/>
      <c r="E9" s="219"/>
      <c r="F9" s="219"/>
      <c r="G9" s="219"/>
      <c r="H9" s="219"/>
      <c r="I9" s="219"/>
      <c r="J9" s="219"/>
      <c r="K9" s="214"/>
      <c r="L9" s="214"/>
    </row>
    <row r="10" spans="1:12" ht="15">
      <c r="A10" s="219"/>
      <c r="B10" s="219"/>
      <c r="C10" s="219"/>
      <c r="D10" s="219"/>
      <c r="E10" s="219"/>
      <c r="F10" s="219"/>
      <c r="G10" s="219"/>
      <c r="H10" s="219"/>
      <c r="I10" s="219"/>
      <c r="J10" s="219"/>
      <c r="K10" s="214"/>
      <c r="L10" s="214"/>
    </row>
    <row r="11" spans="1:12" ht="15">
      <c r="A11" s="219"/>
      <c r="B11" s="219"/>
      <c r="C11" s="219"/>
      <c r="D11" s="219"/>
      <c r="E11" s="219"/>
      <c r="F11" s="219"/>
      <c r="G11" s="219"/>
      <c r="H11" s="219"/>
      <c r="I11" s="219"/>
      <c r="J11" s="219"/>
      <c r="K11" s="214"/>
      <c r="L11" s="214"/>
    </row>
    <row r="12" spans="1:12" ht="15">
      <c r="A12" s="219"/>
      <c r="B12" s="219"/>
      <c r="C12" s="219"/>
      <c r="D12" s="219"/>
      <c r="E12" s="219"/>
      <c r="F12" s="219"/>
      <c r="G12" s="219"/>
      <c r="H12" s="219"/>
      <c r="I12" s="219"/>
      <c r="J12" s="219"/>
      <c r="K12" s="214"/>
      <c r="L12" s="214"/>
    </row>
    <row r="13" spans="1:12" ht="15">
      <c r="A13" s="219"/>
      <c r="B13" s="219"/>
      <c r="C13" s="219"/>
      <c r="D13" s="219"/>
      <c r="E13" s="219"/>
      <c r="F13" s="219"/>
      <c r="G13" s="219"/>
      <c r="H13" s="219"/>
      <c r="I13" s="219"/>
      <c r="J13" s="219"/>
      <c r="K13" s="214"/>
      <c r="L13" s="214"/>
    </row>
    <row r="14" spans="1:12" ht="15">
      <c r="A14" s="219"/>
      <c r="B14" s="219"/>
      <c r="C14" s="219"/>
      <c r="D14" s="219"/>
      <c r="E14" s="219"/>
      <c r="F14" s="219"/>
      <c r="G14" s="219"/>
      <c r="H14" s="219"/>
      <c r="I14" s="219"/>
      <c r="J14" s="219"/>
      <c r="K14" s="214"/>
      <c r="L14" s="214"/>
    </row>
    <row r="15" spans="1:12" ht="15" customHeight="1">
      <c r="A15" s="219"/>
      <c r="B15" s="219"/>
      <c r="C15" s="219"/>
      <c r="D15" s="219"/>
      <c r="E15" s="219"/>
      <c r="F15" s="219"/>
      <c r="G15" s="219"/>
      <c r="H15" s="219"/>
      <c r="I15" s="219"/>
      <c r="J15" s="219"/>
      <c r="K15" s="214"/>
      <c r="L15" s="214"/>
    </row>
    <row r="16" spans="1:12" ht="15" customHeight="1">
      <c r="A16" s="219"/>
      <c r="B16" s="219"/>
      <c r="C16" s="219"/>
      <c r="D16" s="219"/>
      <c r="E16" s="219"/>
      <c r="F16" s="219"/>
      <c r="G16" s="219"/>
      <c r="H16" s="219"/>
      <c r="I16" s="219"/>
      <c r="J16" s="219"/>
      <c r="K16" s="214"/>
      <c r="L16" s="214"/>
    </row>
    <row r="17" spans="1:12" ht="15">
      <c r="A17" s="219"/>
      <c r="B17" s="219"/>
      <c r="C17" s="219"/>
      <c r="D17" s="219"/>
      <c r="E17" s="219"/>
      <c r="F17" s="219"/>
      <c r="G17" s="219"/>
      <c r="H17" s="219"/>
      <c r="I17" s="219"/>
      <c r="J17" s="219"/>
      <c r="K17" s="214"/>
      <c r="L17" s="214"/>
    </row>
    <row r="18" spans="1:12" ht="15" customHeight="1">
      <c r="A18" s="219"/>
      <c r="B18" s="219"/>
      <c r="C18" s="219"/>
      <c r="D18" s="219"/>
      <c r="E18" s="219"/>
      <c r="F18" s="219"/>
      <c r="G18" s="219"/>
      <c r="H18" s="219"/>
      <c r="I18" s="219"/>
      <c r="J18" s="219"/>
      <c r="K18" s="214"/>
      <c r="L18" s="214"/>
    </row>
    <row r="19" spans="1:12" ht="15" customHeight="1">
      <c r="A19" s="219"/>
      <c r="B19" s="219"/>
      <c r="C19" s="219"/>
      <c r="D19" s="219"/>
      <c r="E19" s="219"/>
      <c r="F19" s="219"/>
      <c r="G19" s="219"/>
      <c r="H19" s="219"/>
      <c r="I19" s="219"/>
      <c r="J19" s="219"/>
      <c r="K19" s="214"/>
      <c r="L19" s="214"/>
    </row>
    <row r="20" spans="1:12" ht="15">
      <c r="A20" s="219"/>
      <c r="B20" s="219"/>
      <c r="C20" s="219"/>
      <c r="D20" s="219"/>
      <c r="E20" s="219"/>
      <c r="F20" s="219"/>
      <c r="G20" s="219"/>
      <c r="H20" s="219"/>
      <c r="I20" s="219"/>
      <c r="J20" s="219"/>
      <c r="K20" s="214"/>
      <c r="L20" s="214"/>
    </row>
    <row r="21" spans="1:12" ht="15">
      <c r="A21" s="219"/>
      <c r="B21" s="219"/>
      <c r="C21" s="219"/>
      <c r="D21" s="219"/>
      <c r="E21" s="219"/>
      <c r="F21" s="219"/>
      <c r="G21" s="219"/>
      <c r="H21" s="219"/>
      <c r="I21" s="219"/>
      <c r="J21" s="219"/>
      <c r="K21" s="214"/>
      <c r="L21" s="214"/>
    </row>
    <row r="22" spans="1:12" ht="15">
      <c r="A22" s="219"/>
      <c r="B22" s="219"/>
      <c r="C22" s="219"/>
      <c r="D22" s="219"/>
      <c r="E22" s="219"/>
      <c r="F22" s="219"/>
      <c r="G22" s="219"/>
      <c r="H22" s="219"/>
      <c r="I22" s="219"/>
      <c r="J22" s="219"/>
      <c r="K22" s="214"/>
      <c r="L22" s="214"/>
    </row>
    <row r="23" spans="1:12" ht="15">
      <c r="A23" s="219"/>
      <c r="B23" s="219"/>
      <c r="C23" s="219"/>
      <c r="D23" s="219"/>
      <c r="E23" s="219"/>
      <c r="F23" s="219"/>
      <c r="G23" s="219"/>
      <c r="H23" s="219"/>
      <c r="I23" s="219"/>
      <c r="J23" s="219"/>
      <c r="K23" s="214"/>
      <c r="L23" s="214"/>
    </row>
    <row r="24" spans="1:12" ht="15">
      <c r="A24" s="219"/>
      <c r="B24" s="219"/>
      <c r="C24" s="219"/>
      <c r="D24" s="219"/>
      <c r="E24" s="219"/>
      <c r="F24" s="219"/>
      <c r="G24" s="219"/>
      <c r="H24" s="219"/>
      <c r="I24" s="219"/>
      <c r="J24" s="219"/>
      <c r="K24" s="214"/>
      <c r="L24" s="214"/>
    </row>
    <row r="25" spans="1:12" ht="15">
      <c r="A25" s="219"/>
      <c r="B25" s="219"/>
      <c r="C25" s="219"/>
      <c r="D25" s="219"/>
      <c r="E25" s="219"/>
      <c r="F25" s="219"/>
      <c r="G25" s="219"/>
      <c r="H25" s="219"/>
      <c r="I25" s="219"/>
      <c r="J25" s="219"/>
      <c r="K25" s="214"/>
      <c r="L25" s="214"/>
    </row>
    <row r="26" spans="1:12" ht="15">
      <c r="A26" s="219"/>
      <c r="B26" s="219"/>
      <c r="C26" s="219"/>
      <c r="D26" s="219"/>
      <c r="E26" s="219"/>
      <c r="F26" s="219"/>
      <c r="G26" s="219"/>
      <c r="H26" s="219"/>
      <c r="I26" s="219"/>
      <c r="J26" s="219"/>
      <c r="K26" s="214"/>
      <c r="L26" s="214"/>
    </row>
    <row r="27" spans="1:12" ht="15">
      <c r="A27" s="219"/>
      <c r="B27" s="219"/>
      <c r="C27" s="219"/>
      <c r="D27" s="219"/>
      <c r="E27" s="219"/>
      <c r="F27" s="219"/>
      <c r="G27" s="219"/>
      <c r="H27" s="219"/>
      <c r="I27" s="219"/>
      <c r="J27" s="219"/>
      <c r="K27" s="214"/>
      <c r="L27" s="214"/>
    </row>
    <row r="28" spans="1:12" ht="15">
      <c r="A28" s="219"/>
      <c r="B28" s="219"/>
      <c r="C28" s="219"/>
      <c r="D28" s="219"/>
      <c r="E28" s="219"/>
      <c r="F28" s="219"/>
      <c r="G28" s="219"/>
      <c r="H28" s="219"/>
      <c r="I28" s="219"/>
      <c r="J28" s="219"/>
      <c r="K28" s="214"/>
      <c r="L28" s="214"/>
    </row>
    <row r="29" spans="1:12" ht="15">
      <c r="A29" s="219"/>
      <c r="B29" s="219"/>
      <c r="C29" s="219"/>
      <c r="D29" s="219"/>
      <c r="E29" s="219"/>
      <c r="F29" s="219"/>
      <c r="G29" s="219"/>
      <c r="H29" s="219"/>
      <c r="I29" s="219"/>
      <c r="J29" s="219"/>
      <c r="K29" s="214"/>
      <c r="L29" s="214"/>
    </row>
    <row r="30" spans="1:12" ht="15">
      <c r="A30" s="219"/>
      <c r="B30" s="219"/>
      <c r="C30" s="219"/>
      <c r="D30" s="219"/>
      <c r="E30" s="219"/>
      <c r="F30" s="219"/>
      <c r="G30" s="219"/>
      <c r="H30" s="219"/>
      <c r="I30" s="219"/>
      <c r="J30" s="219"/>
      <c r="K30" s="214"/>
      <c r="L30" s="214"/>
    </row>
    <row r="31" spans="1:12" ht="15">
      <c r="A31" s="219"/>
      <c r="B31" s="219"/>
      <c r="C31" s="219"/>
      <c r="D31" s="219"/>
      <c r="E31" s="219"/>
      <c r="F31" s="219"/>
      <c r="G31" s="219"/>
      <c r="H31" s="219"/>
      <c r="I31" s="219"/>
      <c r="J31" s="219"/>
      <c r="K31" s="214"/>
      <c r="L31" s="214"/>
    </row>
    <row r="32" spans="1:12" ht="15" customHeight="1">
      <c r="A32" s="219"/>
      <c r="B32" s="219"/>
      <c r="C32" s="219"/>
      <c r="D32" s="219"/>
      <c r="E32" s="219"/>
      <c r="F32" s="219"/>
      <c r="G32" s="219"/>
      <c r="H32" s="219"/>
      <c r="I32" s="219"/>
      <c r="J32" s="219"/>
      <c r="K32" s="214"/>
      <c r="L32" s="214"/>
    </row>
    <row r="33" spans="1:12" ht="15">
      <c r="A33" s="219"/>
      <c r="B33" s="219"/>
      <c r="C33" s="219"/>
      <c r="D33" s="219"/>
      <c r="E33" s="219"/>
      <c r="F33" s="219"/>
      <c r="G33" s="219"/>
      <c r="H33" s="219"/>
      <c r="I33" s="219"/>
      <c r="J33" s="219"/>
      <c r="K33" s="214"/>
      <c r="L33" s="214"/>
    </row>
    <row r="34" spans="1:12" ht="15" customHeight="1">
      <c r="A34" s="219"/>
      <c r="B34" s="219"/>
      <c r="C34" s="219"/>
      <c r="D34" s="219"/>
      <c r="E34" s="219"/>
      <c r="F34" s="219"/>
      <c r="G34" s="219"/>
      <c r="H34" s="219"/>
      <c r="I34" s="219"/>
      <c r="J34" s="219"/>
      <c r="K34" s="214"/>
      <c r="L34" s="214"/>
    </row>
    <row r="35" spans="1:12" ht="15" customHeight="1">
      <c r="A35" s="219"/>
      <c r="B35" s="219"/>
      <c r="C35" s="219"/>
      <c r="D35" s="219"/>
      <c r="E35" s="219"/>
      <c r="F35" s="219"/>
      <c r="G35" s="219"/>
      <c r="H35" s="219"/>
      <c r="I35" s="219"/>
      <c r="J35" s="219"/>
      <c r="K35" s="214"/>
      <c r="L35" s="214"/>
    </row>
    <row r="36" spans="1:12" ht="15">
      <c r="A36" s="219"/>
      <c r="B36" s="219"/>
      <c r="C36" s="219"/>
      <c r="D36" s="219"/>
      <c r="E36" s="219"/>
      <c r="F36" s="219"/>
      <c r="G36" s="219"/>
      <c r="H36" s="219"/>
      <c r="I36" s="219"/>
      <c r="J36" s="219"/>
      <c r="K36" s="214"/>
      <c r="L36" s="214"/>
    </row>
    <row r="37" spans="1:12" ht="15">
      <c r="A37" s="219"/>
      <c r="B37" s="219"/>
      <c r="C37" s="219"/>
      <c r="D37" s="219"/>
      <c r="E37" s="219"/>
      <c r="F37" s="219"/>
      <c r="G37" s="219"/>
      <c r="H37" s="219"/>
      <c r="I37" s="219"/>
      <c r="J37" s="219"/>
      <c r="K37" s="214"/>
      <c r="L37" s="214"/>
    </row>
    <row r="38" spans="1:12" ht="15" customHeight="1">
      <c r="A38" s="219"/>
      <c r="B38" s="219"/>
      <c r="C38" s="219"/>
      <c r="D38" s="219"/>
      <c r="E38" s="219"/>
      <c r="F38" s="219"/>
      <c r="G38" s="219"/>
      <c r="H38" s="219"/>
      <c r="I38" s="219"/>
      <c r="J38" s="219"/>
      <c r="K38" s="214"/>
      <c r="L38" s="214"/>
    </row>
    <row r="39" spans="1:12" ht="15" customHeight="1">
      <c r="A39" s="219"/>
      <c r="B39" s="219"/>
      <c r="C39" s="219"/>
      <c r="D39" s="219"/>
      <c r="E39" s="219"/>
      <c r="F39" s="219"/>
      <c r="G39" s="219"/>
      <c r="H39" s="219"/>
      <c r="I39" s="219"/>
      <c r="J39" s="219"/>
      <c r="K39" s="214"/>
      <c r="L39" s="214"/>
    </row>
    <row r="40" spans="1:12" ht="15" customHeight="1">
      <c r="A40" s="219"/>
      <c r="B40" s="219"/>
      <c r="C40" s="219"/>
      <c r="D40" s="219"/>
      <c r="E40" s="219"/>
      <c r="F40" s="219"/>
      <c r="G40" s="219"/>
      <c r="H40" s="219"/>
      <c r="I40" s="219"/>
      <c r="J40" s="219"/>
      <c r="K40" s="214"/>
      <c r="L40" s="214"/>
    </row>
    <row r="41" spans="1:12" ht="15" customHeight="1">
      <c r="A41" s="219"/>
      <c r="B41" s="219"/>
      <c r="C41" s="219"/>
      <c r="D41" s="219"/>
      <c r="E41" s="219"/>
      <c r="F41" s="219"/>
      <c r="G41" s="219"/>
      <c r="H41" s="219"/>
      <c r="I41" s="219"/>
      <c r="J41" s="219"/>
      <c r="K41" s="214"/>
      <c r="L41" s="214"/>
    </row>
    <row r="42" spans="1:12" ht="15" customHeight="1">
      <c r="A42" s="219"/>
      <c r="B42" s="219"/>
      <c r="C42" s="219"/>
      <c r="D42" s="219"/>
      <c r="E42" s="219"/>
      <c r="F42" s="219"/>
      <c r="G42" s="219"/>
      <c r="H42" s="219"/>
      <c r="I42" s="219"/>
      <c r="J42" s="219"/>
      <c r="K42" s="214"/>
      <c r="L42" s="214"/>
    </row>
    <row r="43" spans="1:12" ht="15">
      <c r="A43" s="219"/>
      <c r="B43" s="219"/>
      <c r="C43" s="219"/>
      <c r="D43" s="219"/>
      <c r="E43" s="219"/>
      <c r="F43" s="219"/>
      <c r="G43" s="219"/>
      <c r="H43" s="219"/>
      <c r="I43" s="219"/>
      <c r="J43" s="219"/>
      <c r="K43" s="214"/>
      <c r="L43" s="214"/>
    </row>
    <row r="44" spans="1:12" ht="15" customHeight="1">
      <c r="A44" s="219"/>
      <c r="B44" s="219"/>
      <c r="C44" s="219"/>
      <c r="D44" s="219"/>
      <c r="E44" s="219"/>
      <c r="F44" s="219"/>
      <c r="G44" s="219"/>
      <c r="H44" s="219"/>
      <c r="I44" s="219"/>
      <c r="J44" s="219"/>
      <c r="K44" s="214"/>
      <c r="L44" s="214"/>
    </row>
    <row r="45" spans="1:12" ht="15" customHeight="1">
      <c r="A45" s="219"/>
      <c r="B45" s="219"/>
      <c r="C45" s="219"/>
      <c r="D45" s="219"/>
      <c r="E45" s="219"/>
      <c r="F45" s="219"/>
      <c r="G45" s="219"/>
      <c r="H45" s="219"/>
      <c r="I45" s="219"/>
      <c r="J45" s="219"/>
      <c r="K45" s="214"/>
      <c r="L45" s="214"/>
    </row>
    <row r="46" spans="1:12" ht="15" customHeight="1">
      <c r="A46" s="219"/>
      <c r="B46" s="219"/>
      <c r="C46" s="219"/>
      <c r="D46" s="219"/>
      <c r="E46" s="219"/>
      <c r="F46" s="219"/>
      <c r="G46" s="219"/>
      <c r="H46" s="219"/>
      <c r="I46" s="219"/>
      <c r="J46" s="219"/>
      <c r="K46" s="214"/>
      <c r="L46" s="214"/>
    </row>
    <row r="47" spans="1:12" ht="15">
      <c r="A47" s="219"/>
      <c r="B47" s="219"/>
      <c r="C47" s="219"/>
      <c r="D47" s="219"/>
      <c r="E47" s="219"/>
      <c r="F47" s="219"/>
      <c r="G47" s="219"/>
      <c r="H47" s="219"/>
      <c r="I47" s="219"/>
      <c r="J47" s="219"/>
      <c r="K47" s="214"/>
      <c r="L47" s="214"/>
    </row>
    <row r="48" spans="1:12" ht="15">
      <c r="A48" s="219"/>
      <c r="B48" s="219"/>
      <c r="C48" s="219"/>
      <c r="D48" s="219"/>
      <c r="E48" s="219"/>
      <c r="F48" s="219"/>
      <c r="G48" s="219"/>
      <c r="H48" s="219"/>
      <c r="I48" s="219"/>
      <c r="J48" s="219"/>
      <c r="K48" s="214"/>
      <c r="L48" s="214"/>
    </row>
    <row r="49" spans="1:12" ht="15">
      <c r="A49" s="219"/>
      <c r="B49" s="219"/>
      <c r="C49" s="219"/>
      <c r="D49" s="219"/>
      <c r="E49" s="219"/>
      <c r="F49" s="219"/>
      <c r="G49" s="219"/>
      <c r="H49" s="219"/>
      <c r="I49" s="219"/>
      <c r="J49" s="219"/>
      <c r="K49" s="214"/>
      <c r="L49" s="214"/>
    </row>
    <row r="50" spans="1:12" ht="15" customHeight="1">
      <c r="A50" s="219"/>
      <c r="B50" s="219"/>
      <c r="C50" s="219"/>
      <c r="D50" s="219"/>
      <c r="E50" s="219"/>
      <c r="F50" s="219"/>
      <c r="G50" s="219"/>
      <c r="H50" s="219"/>
      <c r="I50" s="219"/>
      <c r="J50" s="219"/>
      <c r="K50" s="214"/>
      <c r="L50" s="214"/>
    </row>
    <row r="51" spans="1:12" ht="15" customHeight="1">
      <c r="A51" s="219"/>
      <c r="B51" s="219"/>
      <c r="C51" s="219"/>
      <c r="D51" s="219"/>
      <c r="E51" s="219"/>
      <c r="F51" s="219"/>
      <c r="G51" s="219"/>
      <c r="H51" s="219"/>
      <c r="I51" s="219"/>
      <c r="J51" s="219"/>
      <c r="K51" s="214"/>
      <c r="L51" s="214"/>
    </row>
    <row r="52" spans="1:12" ht="15">
      <c r="A52" s="219"/>
      <c r="B52" s="219"/>
      <c r="C52" s="219"/>
      <c r="D52" s="219"/>
      <c r="E52" s="219"/>
      <c r="F52" s="219"/>
      <c r="G52" s="219"/>
      <c r="H52" s="219"/>
      <c r="I52" s="219"/>
      <c r="J52" s="219"/>
      <c r="K52" s="214"/>
      <c r="L52" s="214"/>
    </row>
    <row r="53" spans="1:12" ht="15">
      <c r="A53" s="219"/>
      <c r="B53" s="219"/>
      <c r="C53" s="219"/>
      <c r="D53" s="219"/>
      <c r="E53" s="219"/>
      <c r="F53" s="219"/>
      <c r="G53" s="219"/>
      <c r="H53" s="219"/>
      <c r="I53" s="219"/>
      <c r="J53" s="219"/>
      <c r="K53" s="214"/>
      <c r="L53" s="214"/>
    </row>
    <row r="54" spans="1:12" ht="15" customHeight="1">
      <c r="A54" s="219"/>
      <c r="B54" s="219"/>
      <c r="C54" s="219"/>
      <c r="D54" s="219"/>
      <c r="E54" s="219"/>
      <c r="F54" s="219"/>
      <c r="G54" s="219"/>
      <c r="H54" s="219"/>
      <c r="I54" s="219"/>
      <c r="J54" s="219"/>
      <c r="K54" s="214"/>
      <c r="L54" s="214"/>
    </row>
    <row r="55" spans="1:12" ht="15" customHeight="1">
      <c r="A55" s="219"/>
      <c r="B55" s="219"/>
      <c r="C55" s="219"/>
      <c r="D55" s="219"/>
      <c r="E55" s="219"/>
      <c r="F55" s="219"/>
      <c r="G55" s="219"/>
      <c r="H55" s="219"/>
      <c r="I55" s="219"/>
      <c r="J55" s="219"/>
      <c r="K55" s="214"/>
      <c r="L55" s="214"/>
    </row>
    <row r="56" spans="1:12" ht="15" customHeight="1">
      <c r="A56" s="219"/>
      <c r="B56" s="219"/>
      <c r="C56" s="219"/>
      <c r="D56" s="219"/>
      <c r="E56" s="219"/>
      <c r="F56" s="219"/>
      <c r="G56" s="219"/>
      <c r="H56" s="219"/>
      <c r="I56" s="219"/>
      <c r="J56" s="219"/>
      <c r="K56" s="214"/>
      <c r="L56" s="214"/>
    </row>
    <row r="57" spans="1:12" ht="15" customHeight="1">
      <c r="A57" s="219"/>
      <c r="B57" s="219"/>
      <c r="C57" s="219"/>
      <c r="D57" s="219"/>
      <c r="E57" s="219"/>
      <c r="F57" s="219"/>
      <c r="G57" s="219"/>
      <c r="H57" s="219"/>
      <c r="I57" s="219"/>
      <c r="J57" s="219"/>
      <c r="K57" s="214"/>
      <c r="L57" s="214"/>
    </row>
    <row r="58" spans="1:12" ht="15" customHeight="1">
      <c r="A58" s="219"/>
      <c r="B58" s="219"/>
      <c r="C58" s="219"/>
      <c r="D58" s="219"/>
      <c r="E58" s="219"/>
      <c r="F58" s="219"/>
      <c r="G58" s="219"/>
      <c r="H58" s="219"/>
      <c r="I58" s="219"/>
      <c r="J58" s="219"/>
      <c r="K58" s="214"/>
      <c r="L58" s="214"/>
    </row>
    <row r="59" spans="1:12" ht="15">
      <c r="A59" s="219"/>
      <c r="B59" s="219"/>
      <c r="C59" s="219"/>
      <c r="D59" s="219"/>
      <c r="E59" s="219"/>
      <c r="F59" s="219"/>
      <c r="G59" s="219"/>
      <c r="H59" s="219"/>
      <c r="I59" s="219"/>
      <c r="J59" s="219"/>
      <c r="K59" s="214"/>
      <c r="L59" s="214"/>
    </row>
    <row r="60" spans="1:12" ht="15" customHeight="1">
      <c r="A60" s="219"/>
      <c r="B60" s="219"/>
      <c r="C60" s="219"/>
      <c r="D60" s="219"/>
      <c r="E60" s="219"/>
      <c r="F60" s="219"/>
      <c r="G60" s="219"/>
      <c r="H60" s="219"/>
      <c r="I60" s="219"/>
      <c r="J60" s="219"/>
      <c r="K60" s="214"/>
      <c r="L60" s="214"/>
    </row>
    <row r="61" spans="1:12" ht="13.9" customHeight="1">
      <c r="A61" s="219"/>
      <c r="B61" s="219"/>
      <c r="C61" s="219"/>
      <c r="D61" s="219"/>
      <c r="E61" s="219"/>
      <c r="F61" s="219"/>
      <c r="G61" s="219"/>
      <c r="H61" s="219"/>
      <c r="I61" s="219"/>
      <c r="J61" s="219"/>
      <c r="K61" s="214"/>
      <c r="L61" s="214"/>
    </row>
    <row r="62" spans="1:12" ht="15">
      <c r="A62" s="219"/>
      <c r="B62" s="219"/>
      <c r="C62" s="219"/>
      <c r="D62" s="219"/>
      <c r="E62" s="219"/>
      <c r="F62" s="219"/>
      <c r="G62" s="219"/>
      <c r="H62" s="219"/>
      <c r="I62" s="219"/>
      <c r="J62" s="219"/>
      <c r="K62" s="214"/>
      <c r="L62" s="214"/>
    </row>
    <row r="63" spans="1:12" ht="15" customHeight="1">
      <c r="A63" s="219"/>
      <c r="B63" s="219"/>
      <c r="C63" s="219"/>
      <c r="D63" s="219"/>
      <c r="E63" s="219"/>
      <c r="F63" s="219"/>
      <c r="G63" s="219"/>
      <c r="H63" s="219"/>
      <c r="I63" s="219"/>
      <c r="J63" s="219"/>
      <c r="K63" s="214"/>
      <c r="L63" s="214"/>
    </row>
    <row r="64" spans="1:12" ht="15">
      <c r="A64" s="219"/>
      <c r="B64" s="219"/>
      <c r="C64" s="219"/>
      <c r="D64" s="219"/>
      <c r="E64" s="219"/>
      <c r="F64" s="219"/>
      <c r="G64" s="219"/>
      <c r="H64" s="219"/>
      <c r="I64" s="219"/>
      <c r="J64" s="219"/>
      <c r="K64" s="214"/>
      <c r="L64" s="214"/>
    </row>
    <row r="65" spans="1:12" ht="15">
      <c r="A65" s="219"/>
      <c r="B65" s="219"/>
      <c r="C65" s="219"/>
      <c r="D65" s="219"/>
      <c r="E65" s="219"/>
      <c r="F65" s="219"/>
      <c r="G65" s="219"/>
      <c r="H65" s="219"/>
      <c r="I65" s="219"/>
      <c r="J65" s="219"/>
      <c r="K65" s="214"/>
      <c r="L65" s="214"/>
    </row>
    <row r="66" spans="1:12" ht="15">
      <c r="A66" s="219"/>
      <c r="B66" s="219"/>
      <c r="C66" s="219"/>
      <c r="D66" s="219"/>
      <c r="E66" s="219"/>
      <c r="F66" s="219"/>
      <c r="G66" s="219"/>
      <c r="H66" s="219"/>
      <c r="I66" s="219"/>
      <c r="J66" s="219"/>
      <c r="K66" s="214"/>
      <c r="L66" s="214"/>
    </row>
    <row r="67" spans="1:12" ht="15">
      <c r="A67" s="219"/>
      <c r="B67" s="219"/>
      <c r="C67" s="219"/>
      <c r="D67" s="219"/>
      <c r="E67" s="219"/>
      <c r="F67" s="219"/>
      <c r="G67" s="219"/>
      <c r="H67" s="219"/>
      <c r="I67" s="219"/>
      <c r="J67" s="219"/>
      <c r="K67" s="214"/>
      <c r="L67" s="214"/>
    </row>
    <row r="68" spans="1:12" ht="15">
      <c r="A68" s="219"/>
      <c r="B68" s="219"/>
      <c r="C68" s="219"/>
      <c r="D68" s="219"/>
      <c r="E68" s="219"/>
      <c r="F68" s="219"/>
      <c r="G68" s="219"/>
      <c r="H68" s="219"/>
      <c r="I68" s="219"/>
      <c r="J68" s="219"/>
      <c r="K68" s="214"/>
      <c r="L68" s="214"/>
    </row>
    <row r="69" spans="1:12" ht="15">
      <c r="A69" s="219"/>
      <c r="B69" s="219"/>
      <c r="C69" s="219"/>
      <c r="D69" s="219"/>
      <c r="E69" s="219"/>
      <c r="F69" s="219"/>
      <c r="G69" s="219"/>
      <c r="H69" s="219"/>
      <c r="I69" s="219"/>
      <c r="J69" s="219"/>
      <c r="K69" s="214"/>
      <c r="L69" s="214"/>
    </row>
    <row r="70" spans="1:12" ht="15" customHeight="1">
      <c r="A70" s="219"/>
      <c r="B70" s="219"/>
      <c r="C70" s="219"/>
      <c r="D70" s="219"/>
      <c r="E70" s="219"/>
      <c r="F70" s="219"/>
      <c r="G70" s="219"/>
      <c r="H70" s="219"/>
      <c r="I70" s="219"/>
      <c r="J70" s="219"/>
      <c r="K70" s="214"/>
      <c r="L70" s="214"/>
    </row>
    <row r="71" spans="1:12" ht="15">
      <c r="A71" s="219"/>
      <c r="B71" s="219"/>
      <c r="C71" s="219"/>
      <c r="D71" s="219"/>
      <c r="E71" s="219"/>
      <c r="F71" s="219"/>
      <c r="G71" s="219"/>
      <c r="H71" s="219"/>
      <c r="I71" s="219"/>
      <c r="J71" s="219"/>
      <c r="K71" s="214"/>
      <c r="L71" s="214"/>
    </row>
    <row r="72" spans="1:12" ht="15" customHeight="1">
      <c r="A72" s="219"/>
      <c r="B72" s="219"/>
      <c r="C72" s="219"/>
      <c r="D72" s="219"/>
      <c r="E72" s="219"/>
      <c r="F72" s="219"/>
      <c r="G72" s="219"/>
      <c r="H72" s="219"/>
      <c r="I72" s="219"/>
      <c r="J72" s="219"/>
      <c r="K72" s="214"/>
      <c r="L72" s="214"/>
    </row>
    <row r="73" spans="1:12" ht="15">
      <c r="A73" s="219"/>
      <c r="B73" s="219"/>
      <c r="C73" s="219"/>
      <c r="D73" s="219"/>
      <c r="E73" s="219"/>
      <c r="F73" s="219"/>
      <c r="G73" s="219"/>
      <c r="H73" s="219"/>
      <c r="I73" s="219"/>
      <c r="J73" s="219"/>
      <c r="K73" s="214"/>
      <c r="L73" s="214"/>
    </row>
    <row r="74" spans="1:12" ht="15" customHeight="1">
      <c r="A74" s="219"/>
      <c r="B74" s="219"/>
      <c r="C74" s="219"/>
      <c r="D74" s="219"/>
      <c r="E74" s="219"/>
      <c r="F74" s="219"/>
      <c r="G74" s="219"/>
      <c r="H74" s="219"/>
      <c r="I74" s="219"/>
      <c r="J74" s="219"/>
      <c r="K74" s="214"/>
      <c r="L74" s="214"/>
    </row>
    <row r="75" spans="1:12" ht="15" customHeight="1">
      <c r="A75" s="219"/>
      <c r="B75" s="219"/>
      <c r="C75" s="219"/>
      <c r="D75" s="219"/>
      <c r="E75" s="219"/>
      <c r="F75" s="219"/>
      <c r="G75" s="219"/>
      <c r="H75" s="219"/>
      <c r="I75" s="219"/>
      <c r="J75" s="219"/>
      <c r="K75" s="214"/>
      <c r="L75" s="214"/>
    </row>
    <row r="76" spans="1:12" ht="15" customHeight="1">
      <c r="A76" s="219"/>
      <c r="B76" s="219"/>
      <c r="C76" s="219"/>
      <c r="D76" s="219"/>
      <c r="E76" s="219"/>
      <c r="F76" s="219"/>
      <c r="G76" s="219"/>
      <c r="H76" s="219"/>
      <c r="I76" s="219"/>
      <c r="J76" s="219"/>
      <c r="K76" s="214"/>
      <c r="L76" s="214"/>
    </row>
    <row r="77" spans="1:12" ht="15" customHeight="1">
      <c r="A77" s="219"/>
      <c r="B77" s="219"/>
      <c r="C77" s="219"/>
      <c r="D77" s="219"/>
      <c r="E77" s="219"/>
      <c r="F77" s="219"/>
      <c r="G77" s="219"/>
      <c r="H77" s="219"/>
      <c r="I77" s="219"/>
      <c r="J77" s="219"/>
      <c r="K77" s="214"/>
      <c r="L77" s="214"/>
    </row>
    <row r="78" spans="1:12" ht="15" customHeight="1">
      <c r="A78" s="219"/>
      <c r="B78" s="219"/>
      <c r="C78" s="219"/>
      <c r="D78" s="219"/>
      <c r="E78" s="219"/>
      <c r="F78" s="219"/>
      <c r="G78" s="219"/>
      <c r="H78" s="219"/>
      <c r="I78" s="219"/>
      <c r="J78" s="219"/>
      <c r="K78" s="214"/>
      <c r="L78" s="214"/>
    </row>
    <row r="79" spans="1:12" ht="15" customHeight="1">
      <c r="A79" s="219"/>
      <c r="B79" s="219"/>
      <c r="C79" s="219"/>
      <c r="D79" s="219"/>
      <c r="E79" s="219"/>
      <c r="F79" s="219"/>
      <c r="G79" s="219"/>
      <c r="H79" s="219"/>
      <c r="I79" s="219"/>
      <c r="J79" s="219"/>
      <c r="K79" s="214"/>
      <c r="L79" s="214"/>
    </row>
    <row r="80" spans="1:12" ht="15" customHeight="1">
      <c r="A80" s="219"/>
      <c r="B80" s="219"/>
      <c r="C80" s="219"/>
      <c r="D80" s="219"/>
      <c r="E80" s="219"/>
      <c r="F80" s="219"/>
      <c r="G80" s="219"/>
      <c r="H80" s="219"/>
      <c r="I80" s="219"/>
      <c r="J80" s="219"/>
      <c r="K80" s="214"/>
      <c r="L80" s="214"/>
    </row>
    <row r="81" spans="1:12" ht="15" customHeight="1">
      <c r="A81" s="219"/>
      <c r="B81" s="219"/>
      <c r="C81" s="219"/>
      <c r="D81" s="219"/>
      <c r="E81" s="219"/>
      <c r="F81" s="219"/>
      <c r="G81" s="219"/>
      <c r="H81" s="219"/>
      <c r="I81" s="219"/>
      <c r="J81" s="219"/>
      <c r="K81" s="214"/>
      <c r="L81" s="214"/>
    </row>
    <row r="82" spans="1:12" ht="15" customHeight="1">
      <c r="A82" s="219"/>
      <c r="B82" s="219"/>
      <c r="C82" s="219"/>
      <c r="D82" s="219"/>
      <c r="E82" s="219"/>
      <c r="F82" s="219"/>
      <c r="G82" s="219"/>
      <c r="H82" s="219"/>
      <c r="I82" s="219"/>
      <c r="J82" s="219"/>
      <c r="K82" s="214"/>
      <c r="L82" s="214"/>
    </row>
    <row r="83" spans="1:12" ht="15" customHeight="1">
      <c r="A83" s="219"/>
      <c r="B83" s="219"/>
      <c r="C83" s="219"/>
      <c r="D83" s="219"/>
      <c r="E83" s="219"/>
      <c r="F83" s="219"/>
      <c r="G83" s="219"/>
      <c r="H83" s="219"/>
      <c r="I83" s="219"/>
      <c r="J83" s="219"/>
      <c r="K83" s="214"/>
      <c r="L83" s="214"/>
    </row>
    <row r="84" spans="1:12" ht="15" customHeight="1">
      <c r="A84" s="219"/>
      <c r="B84" s="219"/>
      <c r="C84" s="219"/>
      <c r="D84" s="219"/>
      <c r="E84" s="219"/>
      <c r="F84" s="219"/>
      <c r="G84" s="219"/>
      <c r="H84" s="219"/>
      <c r="I84" s="219"/>
      <c r="J84" s="219"/>
      <c r="K84" s="214"/>
      <c r="L84" s="214"/>
    </row>
    <row r="85" spans="1:12" ht="15" customHeight="1">
      <c r="A85" s="219"/>
      <c r="B85" s="219"/>
      <c r="C85" s="219"/>
      <c r="D85" s="219"/>
      <c r="E85" s="219"/>
      <c r="F85" s="219"/>
      <c r="G85" s="219"/>
      <c r="H85" s="219"/>
      <c r="I85" s="219"/>
      <c r="J85" s="219"/>
      <c r="K85" s="214"/>
      <c r="L85" s="214"/>
    </row>
    <row r="86" spans="1:12" ht="15" customHeight="1">
      <c r="A86" s="219"/>
      <c r="B86" s="219"/>
      <c r="C86" s="219"/>
      <c r="D86" s="219"/>
      <c r="E86" s="219"/>
      <c r="F86" s="219"/>
      <c r="G86" s="219"/>
      <c r="H86" s="219"/>
      <c r="I86" s="219"/>
      <c r="J86" s="219"/>
      <c r="K86" s="214"/>
      <c r="L86" s="214"/>
    </row>
    <row r="87" spans="1:12" ht="15" customHeight="1">
      <c r="A87" s="219"/>
      <c r="B87" s="219"/>
      <c r="C87" s="219"/>
      <c r="D87" s="219"/>
      <c r="E87" s="219"/>
      <c r="F87" s="219"/>
      <c r="G87" s="219"/>
      <c r="H87" s="219"/>
      <c r="I87" s="219"/>
      <c r="J87" s="219"/>
      <c r="K87" s="214"/>
      <c r="L87" s="214"/>
    </row>
    <row r="88" spans="1:12" ht="15" customHeight="1">
      <c r="A88" s="219"/>
      <c r="B88" s="219"/>
      <c r="C88" s="219"/>
      <c r="D88" s="219"/>
      <c r="E88" s="219"/>
      <c r="F88" s="219"/>
      <c r="G88" s="219"/>
      <c r="H88" s="219"/>
      <c r="I88" s="219"/>
      <c r="J88" s="219"/>
      <c r="K88" s="214"/>
      <c r="L88" s="214"/>
    </row>
    <row r="89" spans="1:12" ht="15" customHeight="1">
      <c r="A89" s="219"/>
      <c r="B89" s="219"/>
      <c r="C89" s="219"/>
      <c r="D89" s="219"/>
      <c r="E89" s="219"/>
      <c r="F89" s="219"/>
      <c r="G89" s="219"/>
      <c r="H89" s="219"/>
      <c r="I89" s="219"/>
      <c r="J89" s="219"/>
      <c r="K89" s="214"/>
      <c r="L89" s="214"/>
    </row>
    <row r="90" spans="1:12" ht="15" customHeight="1">
      <c r="A90" s="219"/>
      <c r="B90" s="219"/>
      <c r="C90" s="219"/>
      <c r="D90" s="219"/>
      <c r="E90" s="219"/>
      <c r="F90" s="219"/>
      <c r="G90" s="219"/>
      <c r="H90" s="219"/>
      <c r="I90" s="219"/>
      <c r="J90" s="219"/>
      <c r="K90" s="214"/>
      <c r="L90" s="214"/>
    </row>
    <row r="91" spans="1:12" ht="15">
      <c r="A91" s="219"/>
      <c r="B91" s="219"/>
      <c r="C91" s="219"/>
      <c r="D91" s="219"/>
      <c r="E91" s="219"/>
      <c r="F91" s="219"/>
      <c r="G91" s="219"/>
      <c r="H91" s="219"/>
      <c r="I91" s="219"/>
      <c r="J91" s="219"/>
      <c r="K91" s="214"/>
      <c r="L91" s="214"/>
    </row>
    <row r="92" spans="1:12" ht="15">
      <c r="A92" s="219"/>
      <c r="B92" s="219"/>
      <c r="C92" s="219"/>
      <c r="D92" s="219"/>
      <c r="E92" s="219"/>
      <c r="F92" s="219"/>
      <c r="G92" s="219"/>
      <c r="H92" s="219"/>
      <c r="I92" s="219"/>
      <c r="J92" s="219"/>
      <c r="K92" s="214"/>
      <c r="L92" s="214"/>
    </row>
    <row r="93" spans="1:12" ht="15">
      <c r="A93" s="219"/>
      <c r="B93" s="219"/>
      <c r="C93" s="219"/>
      <c r="D93" s="219"/>
      <c r="E93" s="219"/>
      <c r="F93" s="219"/>
      <c r="G93" s="219"/>
      <c r="H93" s="219"/>
      <c r="I93" s="219"/>
      <c r="J93" s="219"/>
      <c r="K93" s="214"/>
      <c r="L93" s="214"/>
    </row>
    <row r="94" spans="1:12" ht="15">
      <c r="A94" s="219"/>
      <c r="B94" s="219"/>
      <c r="C94" s="219"/>
      <c r="D94" s="219"/>
      <c r="E94" s="219"/>
      <c r="F94" s="219"/>
      <c r="G94" s="219"/>
      <c r="H94" s="219"/>
      <c r="I94" s="219"/>
      <c r="J94" s="219"/>
      <c r="K94" s="214"/>
      <c r="L94" s="214"/>
    </row>
    <row r="95" spans="1:12" ht="15">
      <c r="A95" s="219"/>
      <c r="B95" s="219"/>
      <c r="C95" s="219"/>
      <c r="D95" s="219"/>
      <c r="E95" s="219"/>
      <c r="F95" s="219"/>
      <c r="G95" s="219"/>
      <c r="H95" s="219"/>
      <c r="I95" s="219"/>
      <c r="J95" s="219"/>
      <c r="K95" s="214"/>
      <c r="L95" s="214"/>
    </row>
    <row r="96" spans="1:12" ht="15" customHeight="1">
      <c r="A96" s="219"/>
      <c r="B96" s="219"/>
      <c r="C96" s="219"/>
      <c r="D96" s="219"/>
      <c r="E96" s="219"/>
      <c r="F96" s="219"/>
      <c r="G96" s="219"/>
      <c r="H96" s="219"/>
      <c r="I96" s="219"/>
      <c r="J96" s="219"/>
      <c r="K96" s="214"/>
      <c r="L96" s="214"/>
    </row>
    <row r="97" spans="1:12" ht="15">
      <c r="A97" s="219"/>
      <c r="B97" s="219"/>
      <c r="C97" s="219"/>
      <c r="D97" s="219"/>
      <c r="E97" s="219"/>
      <c r="F97" s="219"/>
      <c r="G97" s="219"/>
      <c r="H97" s="219"/>
      <c r="I97" s="219"/>
      <c r="J97" s="219"/>
      <c r="K97" s="214"/>
      <c r="L97" s="214"/>
    </row>
    <row r="98" spans="1:12" ht="15">
      <c r="A98" s="219"/>
      <c r="B98" s="219"/>
      <c r="C98" s="219"/>
      <c r="D98" s="219"/>
      <c r="E98" s="219"/>
      <c r="F98" s="219"/>
      <c r="G98" s="219"/>
      <c r="H98" s="219"/>
      <c r="I98" s="219"/>
      <c r="J98" s="219"/>
      <c r="K98" s="214"/>
      <c r="L98" s="214"/>
    </row>
    <row r="99" spans="1:12" ht="15">
      <c r="A99" s="219"/>
      <c r="B99" s="219"/>
      <c r="C99" s="219"/>
      <c r="D99" s="219"/>
      <c r="E99" s="219"/>
      <c r="F99" s="219"/>
      <c r="G99" s="219"/>
      <c r="H99" s="219"/>
      <c r="I99" s="219"/>
      <c r="J99" s="219"/>
      <c r="K99" s="214"/>
      <c r="L99" s="214"/>
    </row>
    <row r="100" spans="1:12" ht="15" customHeight="1">
      <c r="A100" s="219"/>
      <c r="B100" s="219"/>
      <c r="C100" s="219"/>
      <c r="D100" s="219"/>
      <c r="E100" s="219"/>
      <c r="F100" s="219"/>
      <c r="G100" s="219"/>
      <c r="H100" s="219"/>
      <c r="I100" s="219"/>
      <c r="J100" s="219"/>
      <c r="K100" s="214"/>
      <c r="L100" s="214"/>
    </row>
    <row r="101" spans="1:12" ht="15" customHeight="1">
      <c r="A101" s="219"/>
      <c r="B101" s="219"/>
      <c r="C101" s="219"/>
      <c r="D101" s="219"/>
      <c r="E101" s="219"/>
      <c r="F101" s="219"/>
      <c r="G101" s="219"/>
      <c r="H101" s="219"/>
      <c r="I101" s="219"/>
      <c r="J101" s="219"/>
      <c r="K101" s="214"/>
      <c r="L101" s="214"/>
    </row>
    <row r="102" spans="1:12" ht="15">
      <c r="A102" s="219"/>
      <c r="B102" s="219"/>
      <c r="C102" s="219"/>
      <c r="D102" s="219"/>
      <c r="E102" s="219"/>
      <c r="F102" s="219"/>
      <c r="G102" s="219"/>
      <c r="H102" s="219"/>
      <c r="I102" s="219"/>
      <c r="J102" s="219"/>
      <c r="K102" s="214"/>
      <c r="L102" s="214"/>
    </row>
    <row r="103" spans="1:12" ht="15">
      <c r="A103" s="219"/>
      <c r="B103" s="219"/>
      <c r="C103" s="219"/>
      <c r="D103" s="219"/>
      <c r="E103" s="219"/>
      <c r="F103" s="219"/>
      <c r="G103" s="219"/>
      <c r="H103" s="219"/>
      <c r="I103" s="219"/>
      <c r="J103" s="219"/>
      <c r="K103" s="214"/>
      <c r="L103" s="214"/>
    </row>
    <row r="104" spans="1:12" ht="15">
      <c r="A104" s="219"/>
      <c r="B104" s="219"/>
      <c r="C104" s="219"/>
      <c r="D104" s="219"/>
      <c r="E104" s="219"/>
      <c r="F104" s="219"/>
      <c r="G104" s="219"/>
      <c r="H104" s="219"/>
      <c r="I104" s="219"/>
      <c r="J104" s="219"/>
      <c r="K104" s="214"/>
      <c r="L104" s="214"/>
    </row>
    <row r="105" spans="1:12" ht="15">
      <c r="A105" s="219"/>
      <c r="B105" s="219"/>
      <c r="C105" s="219"/>
      <c r="D105" s="219"/>
      <c r="E105" s="219"/>
      <c r="F105" s="219"/>
      <c r="G105" s="219"/>
      <c r="H105" s="219"/>
      <c r="I105" s="219"/>
      <c r="J105" s="219"/>
      <c r="K105" s="214"/>
      <c r="L105" s="214"/>
    </row>
    <row r="106" spans="1:12" ht="15">
      <c r="A106" s="219"/>
      <c r="B106" s="219"/>
      <c r="C106" s="219"/>
      <c r="D106" s="219"/>
      <c r="E106" s="219"/>
      <c r="F106" s="219"/>
      <c r="G106" s="219"/>
      <c r="H106" s="219"/>
      <c r="I106" s="219"/>
      <c r="J106" s="219"/>
      <c r="K106" s="214"/>
      <c r="L106" s="214"/>
    </row>
    <row r="107" spans="1:12" ht="15">
      <c r="A107" s="219"/>
      <c r="B107" s="219"/>
      <c r="C107" s="219"/>
      <c r="D107" s="219"/>
      <c r="E107" s="219"/>
      <c r="F107" s="219"/>
      <c r="G107" s="219"/>
      <c r="H107" s="219"/>
      <c r="I107" s="219"/>
      <c r="J107" s="219"/>
      <c r="K107" s="214"/>
      <c r="L107" s="214"/>
    </row>
    <row r="108" spans="1:12" ht="15">
      <c r="A108" s="219"/>
      <c r="B108" s="219"/>
      <c r="C108" s="219"/>
      <c r="D108" s="219"/>
      <c r="E108" s="219"/>
      <c r="F108" s="219"/>
      <c r="G108" s="219"/>
      <c r="H108" s="219"/>
      <c r="I108" s="219"/>
      <c r="J108" s="219"/>
      <c r="K108" s="214"/>
      <c r="L108" s="214"/>
    </row>
    <row r="109" spans="1:12" ht="15">
      <c r="A109" s="219"/>
      <c r="B109" s="219"/>
      <c r="C109" s="219"/>
      <c r="D109" s="219"/>
      <c r="E109" s="219"/>
      <c r="F109" s="219"/>
      <c r="G109" s="219"/>
      <c r="H109" s="219"/>
      <c r="I109" s="219"/>
      <c r="J109" s="219"/>
      <c r="K109" s="214"/>
      <c r="L109" s="214"/>
    </row>
    <row r="110" spans="1:12" ht="15">
      <c r="A110" s="219"/>
      <c r="B110" s="219"/>
      <c r="C110" s="219"/>
      <c r="D110" s="219"/>
      <c r="E110" s="219"/>
      <c r="F110" s="219"/>
      <c r="G110" s="219"/>
      <c r="H110" s="219"/>
      <c r="I110" s="219"/>
      <c r="J110" s="219"/>
      <c r="K110" s="214"/>
      <c r="L110" s="214"/>
    </row>
    <row r="111" spans="1:12" ht="15">
      <c r="A111" s="219"/>
      <c r="B111" s="219"/>
      <c r="C111" s="219"/>
      <c r="D111" s="219"/>
      <c r="E111" s="219"/>
      <c r="F111" s="219"/>
      <c r="G111" s="219"/>
      <c r="H111" s="219"/>
      <c r="I111" s="219"/>
      <c r="J111" s="219"/>
      <c r="K111" s="214"/>
      <c r="L111" s="214"/>
    </row>
    <row r="112" spans="1:12" ht="15">
      <c r="A112" s="219"/>
      <c r="B112" s="219"/>
      <c r="C112" s="219"/>
      <c r="D112" s="219"/>
      <c r="E112" s="219"/>
      <c r="F112" s="219"/>
      <c r="G112" s="219"/>
      <c r="H112" s="219"/>
      <c r="I112" s="219"/>
      <c r="J112" s="219"/>
      <c r="K112" s="214"/>
      <c r="L112" s="214"/>
    </row>
    <row r="113" spans="1:12" ht="15">
      <c r="A113" s="219"/>
      <c r="B113" s="219"/>
      <c r="C113" s="219"/>
      <c r="D113" s="219"/>
      <c r="E113" s="219"/>
      <c r="F113" s="219"/>
      <c r="G113" s="219"/>
      <c r="H113" s="219"/>
      <c r="I113" s="219"/>
      <c r="J113" s="219"/>
      <c r="K113" s="214"/>
      <c r="L113" s="214"/>
    </row>
    <row r="114" spans="1:12" ht="15">
      <c r="A114" s="219"/>
      <c r="B114" s="219"/>
      <c r="C114" s="219"/>
      <c r="D114" s="219"/>
      <c r="E114" s="219"/>
      <c r="F114" s="219"/>
      <c r="G114" s="219"/>
      <c r="H114" s="219"/>
      <c r="I114" s="219"/>
      <c r="J114" s="219"/>
      <c r="K114" s="214"/>
      <c r="L114" s="214"/>
    </row>
    <row r="115" spans="1:12" ht="15">
      <c r="A115" s="219"/>
      <c r="B115" s="219"/>
      <c r="C115" s="219"/>
      <c r="D115" s="219"/>
      <c r="E115" s="219"/>
      <c r="F115" s="219"/>
      <c r="G115" s="219"/>
      <c r="H115" s="219"/>
      <c r="I115" s="219"/>
      <c r="J115" s="219"/>
      <c r="K115" s="214"/>
      <c r="L115" s="214"/>
    </row>
    <row r="116" spans="1:12" ht="15">
      <c r="A116" s="219"/>
      <c r="B116" s="219"/>
      <c r="C116" s="219"/>
      <c r="D116" s="219"/>
      <c r="E116" s="219"/>
      <c r="F116" s="219"/>
      <c r="G116" s="219"/>
      <c r="H116" s="219"/>
      <c r="I116" s="219"/>
      <c r="J116" s="219"/>
      <c r="K116" s="214"/>
      <c r="L116" s="214"/>
    </row>
    <row r="117" spans="1:12" ht="15">
      <c r="A117" s="219"/>
      <c r="B117" s="219"/>
      <c r="C117" s="219"/>
      <c r="D117" s="219"/>
      <c r="E117" s="219"/>
      <c r="F117" s="219"/>
      <c r="G117" s="219"/>
      <c r="H117" s="219"/>
      <c r="I117" s="219"/>
      <c r="J117" s="219"/>
      <c r="K117" s="214"/>
      <c r="L117" s="214"/>
    </row>
    <row r="118" spans="1:12" ht="15">
      <c r="A118" s="219"/>
      <c r="B118" s="219"/>
      <c r="C118" s="219"/>
      <c r="D118" s="219"/>
      <c r="E118" s="219"/>
      <c r="F118" s="219"/>
      <c r="G118" s="219"/>
      <c r="H118" s="219"/>
      <c r="I118" s="219"/>
      <c r="J118" s="219"/>
      <c r="K118" s="214"/>
      <c r="L118" s="214"/>
    </row>
    <row r="119" spans="1:12" ht="15">
      <c r="A119" s="219"/>
      <c r="B119" s="219"/>
      <c r="C119" s="219"/>
      <c r="D119" s="219"/>
      <c r="E119" s="219"/>
      <c r="F119" s="219"/>
      <c r="G119" s="219"/>
      <c r="H119" s="219"/>
      <c r="I119" s="219"/>
      <c r="J119" s="219"/>
      <c r="K119" s="214"/>
      <c r="L119" s="214"/>
    </row>
    <row r="120" spans="1:12" ht="15">
      <c r="A120" s="219"/>
      <c r="B120" s="219"/>
      <c r="C120" s="219"/>
      <c r="D120" s="219"/>
      <c r="E120" s="219"/>
      <c r="F120" s="219"/>
      <c r="G120" s="219"/>
      <c r="H120" s="219"/>
      <c r="I120" s="219"/>
      <c r="J120" s="219"/>
      <c r="K120" s="214"/>
      <c r="L120" s="214"/>
    </row>
    <row r="121" spans="1:12" ht="15">
      <c r="A121" s="219"/>
      <c r="B121" s="219"/>
      <c r="C121" s="219"/>
      <c r="D121" s="219"/>
      <c r="E121" s="219"/>
      <c r="F121" s="219"/>
      <c r="G121" s="219"/>
      <c r="H121" s="219"/>
      <c r="I121" s="219"/>
      <c r="J121" s="219"/>
      <c r="K121" s="214"/>
      <c r="L121" s="214"/>
    </row>
    <row r="122" spans="1:12" ht="15">
      <c r="A122" s="219"/>
      <c r="B122" s="219"/>
      <c r="C122" s="219"/>
      <c r="D122" s="219"/>
      <c r="E122" s="219"/>
      <c r="F122" s="219"/>
      <c r="G122" s="219"/>
      <c r="H122" s="219"/>
      <c r="I122" s="219"/>
      <c r="J122" s="219"/>
      <c r="K122" s="214"/>
      <c r="L122" s="214"/>
    </row>
    <row r="123" spans="1:12" ht="15">
      <c r="A123" s="219"/>
      <c r="B123" s="219"/>
      <c r="C123" s="219"/>
      <c r="D123" s="219"/>
      <c r="E123" s="219"/>
      <c r="F123" s="219"/>
      <c r="G123" s="219"/>
      <c r="H123" s="219"/>
      <c r="I123" s="219"/>
      <c r="J123" s="219"/>
      <c r="K123" s="214"/>
      <c r="L123" s="214"/>
    </row>
    <row r="124" spans="1:12" ht="15">
      <c r="A124" s="219"/>
      <c r="B124" s="219"/>
      <c r="C124" s="219"/>
      <c r="D124" s="219"/>
      <c r="E124" s="219"/>
      <c r="F124" s="219"/>
      <c r="G124" s="219"/>
      <c r="H124" s="219"/>
      <c r="I124" s="219"/>
      <c r="J124" s="219"/>
      <c r="K124" s="214"/>
      <c r="L124" s="214"/>
    </row>
    <row r="125" spans="1:12" ht="15">
      <c r="A125" s="219"/>
      <c r="B125" s="219"/>
      <c r="C125" s="219"/>
      <c r="D125" s="219"/>
      <c r="E125" s="219"/>
      <c r="F125" s="219"/>
      <c r="G125" s="219"/>
      <c r="H125" s="219"/>
      <c r="I125" s="219"/>
      <c r="J125" s="219"/>
      <c r="K125" s="214"/>
      <c r="L125" s="214"/>
    </row>
    <row r="126" spans="1:12" ht="15">
      <c r="A126" s="219"/>
      <c r="B126" s="219"/>
      <c r="C126" s="219"/>
      <c r="D126" s="219"/>
      <c r="E126" s="219"/>
      <c r="F126" s="219"/>
      <c r="G126" s="219"/>
      <c r="H126" s="219"/>
      <c r="I126" s="219"/>
      <c r="J126" s="219"/>
      <c r="K126" s="214"/>
      <c r="L126" s="214"/>
    </row>
    <row r="127" spans="1:12" ht="15">
      <c r="A127" s="219"/>
      <c r="B127" s="219"/>
      <c r="C127" s="219"/>
      <c r="D127" s="219"/>
      <c r="E127" s="219"/>
      <c r="F127" s="219"/>
      <c r="G127" s="219"/>
      <c r="H127" s="219"/>
      <c r="I127" s="219"/>
      <c r="J127" s="219"/>
      <c r="K127" s="214"/>
      <c r="L127" s="214"/>
    </row>
    <row r="128" spans="1:12" ht="15">
      <c r="A128" s="219"/>
      <c r="B128" s="219"/>
      <c r="C128" s="219"/>
      <c r="D128" s="219"/>
      <c r="E128" s="219"/>
      <c r="F128" s="219"/>
      <c r="G128" s="219"/>
      <c r="H128" s="219"/>
      <c r="I128" s="219"/>
      <c r="J128" s="219"/>
      <c r="K128" s="214"/>
      <c r="L128" s="214"/>
    </row>
    <row r="129" spans="1:12" ht="15">
      <c r="A129" s="219"/>
      <c r="B129" s="219"/>
      <c r="C129" s="219"/>
      <c r="D129" s="219"/>
      <c r="E129" s="219"/>
      <c r="F129" s="219"/>
      <c r="G129" s="219"/>
      <c r="H129" s="219"/>
      <c r="I129" s="219"/>
      <c r="J129" s="219"/>
      <c r="K129" s="214"/>
      <c r="L129" s="214"/>
    </row>
    <row r="130" spans="1:12" ht="15">
      <c r="A130" s="219"/>
      <c r="B130" s="219"/>
      <c r="C130" s="219"/>
      <c r="D130" s="219"/>
      <c r="E130" s="219"/>
      <c r="F130" s="219"/>
      <c r="G130" s="219"/>
      <c r="H130" s="219"/>
      <c r="I130" s="219"/>
      <c r="J130" s="219"/>
      <c r="K130" s="214"/>
      <c r="L130" s="214"/>
    </row>
    <row r="131" spans="1:12" ht="15">
      <c r="A131" s="219"/>
      <c r="B131" s="219"/>
      <c r="C131" s="219"/>
      <c r="D131" s="219"/>
      <c r="E131" s="219"/>
      <c r="F131" s="219"/>
      <c r="G131" s="219"/>
      <c r="H131" s="219"/>
      <c r="I131" s="219"/>
      <c r="J131" s="219"/>
      <c r="K131" s="214"/>
      <c r="L131" s="214"/>
    </row>
    <row r="132" spans="1:12" ht="15">
      <c r="A132" s="219"/>
      <c r="B132" s="219"/>
      <c r="C132" s="219"/>
      <c r="D132" s="219"/>
      <c r="E132" s="219"/>
      <c r="F132" s="219"/>
      <c r="G132" s="219"/>
      <c r="H132" s="219"/>
      <c r="I132" s="219"/>
      <c r="J132" s="219"/>
      <c r="K132" s="214"/>
      <c r="L132" s="214"/>
    </row>
    <row r="133" spans="1:12" ht="15">
      <c r="A133" s="219"/>
      <c r="B133" s="219"/>
      <c r="C133" s="219"/>
      <c r="D133" s="219"/>
      <c r="E133" s="219"/>
      <c r="F133" s="219"/>
      <c r="G133" s="219"/>
      <c r="H133" s="219"/>
      <c r="I133" s="219"/>
      <c r="J133" s="219"/>
      <c r="K133" s="214"/>
      <c r="L133" s="214"/>
    </row>
    <row r="134" spans="1:12" ht="15">
      <c r="A134" s="219"/>
      <c r="B134" s="219"/>
      <c r="C134" s="219"/>
      <c r="D134" s="219"/>
      <c r="E134" s="219"/>
      <c r="F134" s="219"/>
      <c r="G134" s="219"/>
      <c r="H134" s="219"/>
      <c r="I134" s="219"/>
      <c r="J134" s="219"/>
      <c r="K134" s="214"/>
      <c r="L134" s="214"/>
    </row>
    <row r="135" spans="1:12" ht="15">
      <c r="A135" s="219"/>
      <c r="B135" s="219"/>
      <c r="C135" s="219"/>
      <c r="D135" s="219"/>
      <c r="E135" s="219"/>
      <c r="F135" s="219"/>
      <c r="G135" s="219"/>
      <c r="H135" s="219"/>
      <c r="I135" s="219"/>
      <c r="J135" s="219"/>
      <c r="K135" s="214"/>
      <c r="L135" s="214"/>
    </row>
    <row r="136" spans="1:12" ht="15">
      <c r="A136" s="219"/>
      <c r="B136" s="219"/>
      <c r="C136" s="219"/>
      <c r="D136" s="219"/>
      <c r="E136" s="219"/>
      <c r="F136" s="219"/>
      <c r="G136" s="219"/>
      <c r="H136" s="219"/>
      <c r="I136" s="219"/>
      <c r="J136" s="219"/>
      <c r="K136" s="214"/>
      <c r="L136" s="214"/>
    </row>
    <row r="137" spans="1:12" ht="15">
      <c r="A137" s="219"/>
      <c r="B137" s="219"/>
      <c r="C137" s="219"/>
      <c r="D137" s="219"/>
      <c r="E137" s="219"/>
      <c r="F137" s="219"/>
      <c r="G137" s="219"/>
      <c r="H137" s="219"/>
      <c r="I137" s="219"/>
      <c r="J137" s="219"/>
      <c r="K137" s="214"/>
      <c r="L137" s="214"/>
    </row>
    <row r="138" spans="1:12" ht="15">
      <c r="A138" s="219"/>
      <c r="B138" s="219"/>
      <c r="C138" s="219"/>
      <c r="D138" s="219"/>
      <c r="E138" s="219"/>
      <c r="F138" s="219"/>
      <c r="G138" s="219"/>
      <c r="H138" s="219"/>
      <c r="I138" s="219"/>
      <c r="J138" s="219"/>
      <c r="K138" s="214"/>
      <c r="L138" s="214"/>
    </row>
    <row r="139" spans="1:12" ht="15">
      <c r="A139" s="219"/>
      <c r="B139" s="219"/>
      <c r="C139" s="219"/>
      <c r="D139" s="219"/>
      <c r="E139" s="219"/>
      <c r="F139" s="219"/>
      <c r="G139" s="219"/>
      <c r="H139" s="219"/>
      <c r="I139" s="219"/>
      <c r="J139" s="219"/>
      <c r="K139" s="214"/>
      <c r="L139" s="214"/>
    </row>
    <row r="140" spans="1:12" ht="15">
      <c r="A140" s="219"/>
      <c r="B140" s="219"/>
      <c r="C140" s="219"/>
      <c r="D140" s="219"/>
      <c r="E140" s="219"/>
      <c r="F140" s="219"/>
      <c r="G140" s="219"/>
      <c r="H140" s="219"/>
      <c r="I140" s="219"/>
      <c r="J140" s="219"/>
      <c r="K140" s="214"/>
      <c r="L140" s="214"/>
    </row>
    <row r="141" spans="1:12" ht="15">
      <c r="A141" s="219"/>
      <c r="B141" s="219"/>
      <c r="C141" s="219"/>
      <c r="D141" s="219"/>
      <c r="E141" s="219"/>
      <c r="F141" s="219"/>
      <c r="G141" s="219"/>
      <c r="H141" s="219"/>
      <c r="I141" s="219"/>
      <c r="J141" s="219"/>
      <c r="K141" s="214"/>
      <c r="L141" s="214"/>
    </row>
    <row r="142" spans="1:12" ht="15">
      <c r="A142" s="219"/>
      <c r="B142" s="219"/>
      <c r="C142" s="219"/>
      <c r="D142" s="219"/>
      <c r="E142" s="219"/>
      <c r="F142" s="219"/>
      <c r="G142" s="219"/>
      <c r="H142" s="219"/>
      <c r="I142" s="219"/>
      <c r="J142" s="219"/>
      <c r="K142" s="214"/>
      <c r="L142" s="214"/>
    </row>
    <row r="143" spans="1:12" ht="15">
      <c r="A143" s="219"/>
      <c r="B143" s="219"/>
      <c r="C143" s="219"/>
      <c r="D143" s="219"/>
      <c r="E143" s="219"/>
      <c r="F143" s="219"/>
      <c r="G143" s="219"/>
      <c r="H143" s="219"/>
      <c r="I143" s="219"/>
      <c r="J143" s="219"/>
      <c r="K143" s="214"/>
      <c r="L143" s="214"/>
    </row>
    <row r="144" spans="1:12" ht="15">
      <c r="A144" s="219"/>
      <c r="B144" s="219"/>
      <c r="C144" s="219"/>
      <c r="D144" s="219"/>
      <c r="E144" s="219"/>
      <c r="F144" s="219"/>
      <c r="G144" s="219"/>
      <c r="H144" s="219"/>
      <c r="I144" s="219"/>
      <c r="J144" s="219"/>
      <c r="K144" s="214"/>
      <c r="L144" s="214"/>
    </row>
    <row r="145" spans="1:12" ht="15">
      <c r="A145" s="219"/>
      <c r="B145" s="219"/>
      <c r="C145" s="219"/>
      <c r="D145" s="219"/>
      <c r="E145" s="219"/>
      <c r="F145" s="219"/>
      <c r="G145" s="219"/>
      <c r="H145" s="219"/>
      <c r="I145" s="219"/>
      <c r="J145" s="219"/>
      <c r="K145" s="214"/>
      <c r="L145" s="214"/>
    </row>
    <row r="146" spans="1:12" ht="15">
      <c r="A146" s="219"/>
      <c r="B146" s="219"/>
      <c r="C146" s="219"/>
      <c r="D146" s="219"/>
      <c r="E146" s="219"/>
      <c r="F146" s="219"/>
      <c r="G146" s="219"/>
      <c r="H146" s="219"/>
      <c r="I146" s="219"/>
      <c r="J146" s="219"/>
      <c r="K146" s="214"/>
      <c r="L146" s="214"/>
    </row>
    <row r="147" spans="1:12" ht="15">
      <c r="A147" s="219"/>
      <c r="B147" s="219"/>
      <c r="C147" s="219"/>
      <c r="D147" s="219"/>
      <c r="E147" s="219"/>
      <c r="F147" s="219"/>
      <c r="G147" s="219"/>
      <c r="H147" s="219"/>
      <c r="I147" s="219"/>
      <c r="J147" s="219"/>
      <c r="K147" s="214"/>
      <c r="L147" s="214"/>
    </row>
    <row r="148" spans="1:12" ht="15">
      <c r="A148" s="219"/>
      <c r="B148" s="219"/>
      <c r="C148" s="219"/>
      <c r="D148" s="219"/>
      <c r="E148" s="219"/>
      <c r="F148" s="219"/>
      <c r="G148" s="219"/>
      <c r="H148" s="219"/>
      <c r="I148" s="219"/>
      <c r="J148" s="219"/>
      <c r="K148" s="214"/>
      <c r="L148" s="214"/>
    </row>
    <row r="149" spans="1:12" ht="15">
      <c r="A149" s="219"/>
      <c r="B149" s="219"/>
      <c r="C149" s="219"/>
      <c r="D149" s="219"/>
      <c r="E149" s="219"/>
      <c r="F149" s="219"/>
      <c r="G149" s="219"/>
      <c r="H149" s="219"/>
      <c r="I149" s="219"/>
      <c r="J149" s="219"/>
      <c r="K149" s="214"/>
      <c r="L149" s="214"/>
    </row>
    <row r="150" spans="1:12" ht="15">
      <c r="A150" s="219"/>
      <c r="B150" s="219"/>
      <c r="C150" s="219"/>
      <c r="D150" s="219"/>
      <c r="E150" s="219"/>
      <c r="F150" s="219"/>
      <c r="G150" s="219"/>
      <c r="H150" s="219"/>
      <c r="I150" s="219"/>
      <c r="J150" s="219"/>
      <c r="K150" s="214"/>
      <c r="L150" s="214"/>
    </row>
    <row r="151" spans="1:12" ht="15">
      <c r="A151" s="219"/>
      <c r="B151" s="219"/>
      <c r="C151" s="219"/>
      <c r="D151" s="219"/>
      <c r="E151" s="219"/>
      <c r="F151" s="219"/>
      <c r="G151" s="219"/>
      <c r="H151" s="219"/>
      <c r="I151" s="219"/>
      <c r="J151" s="219"/>
      <c r="K151" s="214"/>
      <c r="L151" s="214"/>
    </row>
    <row r="152" spans="1:12" ht="15">
      <c r="A152" s="219"/>
      <c r="B152" s="219"/>
      <c r="C152" s="219"/>
      <c r="D152" s="219"/>
      <c r="E152" s="219"/>
      <c r="F152" s="219"/>
      <c r="G152" s="219"/>
      <c r="H152" s="219"/>
      <c r="I152" s="219"/>
      <c r="J152" s="219"/>
      <c r="K152" s="214"/>
      <c r="L152" s="214"/>
    </row>
    <row r="153" spans="1:12" ht="15">
      <c r="A153" s="219"/>
      <c r="B153" s="219"/>
      <c r="C153" s="219"/>
      <c r="D153" s="219"/>
      <c r="E153" s="219"/>
      <c r="F153" s="219"/>
      <c r="G153" s="219"/>
      <c r="H153" s="219"/>
      <c r="I153" s="219"/>
      <c r="J153" s="219"/>
      <c r="K153" s="214"/>
      <c r="L153" s="214"/>
    </row>
    <row r="154" spans="1:12" ht="15">
      <c r="A154" s="219"/>
      <c r="B154" s="219"/>
      <c r="C154" s="219"/>
      <c r="D154" s="219"/>
      <c r="E154" s="219"/>
      <c r="F154" s="219"/>
      <c r="G154" s="219"/>
      <c r="H154" s="219"/>
      <c r="I154" s="219"/>
      <c r="J154" s="219"/>
      <c r="K154" s="214"/>
      <c r="L154" s="214"/>
    </row>
    <row r="155" spans="1:12" ht="15">
      <c r="A155" s="219"/>
      <c r="B155" s="219"/>
      <c r="C155" s="219"/>
      <c r="D155" s="219"/>
      <c r="E155" s="219"/>
      <c r="F155" s="219"/>
      <c r="G155" s="219"/>
      <c r="H155" s="219"/>
      <c r="I155" s="219"/>
      <c r="J155" s="219"/>
      <c r="K155" s="214"/>
      <c r="L155" s="214"/>
    </row>
    <row r="156" spans="1:12" ht="15">
      <c r="A156" s="219"/>
      <c r="B156" s="219"/>
      <c r="C156" s="219"/>
      <c r="D156" s="219"/>
      <c r="E156" s="219"/>
      <c r="F156" s="219"/>
      <c r="G156" s="219"/>
      <c r="H156" s="219"/>
      <c r="I156" s="219"/>
      <c r="J156" s="219"/>
      <c r="K156" s="214"/>
      <c r="L156" s="214"/>
    </row>
    <row r="157" spans="1:12" ht="15">
      <c r="A157" s="219"/>
      <c r="B157" s="219"/>
      <c r="C157" s="219"/>
      <c r="D157" s="219"/>
      <c r="E157" s="219"/>
      <c r="F157" s="219"/>
      <c r="G157" s="219"/>
      <c r="H157" s="219"/>
      <c r="I157" s="219"/>
      <c r="J157" s="219"/>
      <c r="K157" s="214"/>
      <c r="L157" s="214"/>
    </row>
    <row r="158" spans="1:12" ht="15">
      <c r="A158" s="219"/>
      <c r="B158" s="219"/>
      <c r="C158" s="219"/>
      <c r="D158" s="219"/>
      <c r="E158" s="219"/>
      <c r="F158" s="219"/>
      <c r="G158" s="219"/>
      <c r="H158" s="219"/>
      <c r="I158" s="219"/>
      <c r="J158" s="219"/>
      <c r="K158" s="214"/>
      <c r="L158" s="214"/>
    </row>
    <row r="159" spans="1:12" ht="15">
      <c r="A159" s="219"/>
      <c r="B159" s="219"/>
      <c r="C159" s="219"/>
      <c r="D159" s="219"/>
      <c r="E159" s="219"/>
      <c r="F159" s="219"/>
      <c r="G159" s="219"/>
      <c r="H159" s="219"/>
      <c r="I159" s="219"/>
      <c r="J159" s="219"/>
      <c r="K159" s="214"/>
      <c r="L159" s="214"/>
    </row>
    <row r="160" spans="1:12" ht="15">
      <c r="A160" s="219"/>
      <c r="B160" s="219"/>
      <c r="C160" s="219"/>
      <c r="D160" s="219"/>
      <c r="E160" s="219"/>
      <c r="F160" s="219"/>
      <c r="G160" s="219"/>
      <c r="H160" s="219"/>
      <c r="I160" s="219"/>
      <c r="J160" s="219"/>
      <c r="K160" s="214"/>
      <c r="L160" s="214"/>
    </row>
    <row r="161" spans="1:12" ht="15">
      <c r="A161" s="219"/>
      <c r="B161" s="219"/>
      <c r="C161" s="219"/>
      <c r="D161" s="219"/>
      <c r="E161" s="219"/>
      <c r="F161" s="219"/>
      <c r="G161" s="219"/>
      <c r="H161" s="219"/>
      <c r="I161" s="219"/>
      <c r="J161" s="219"/>
      <c r="K161" s="214"/>
      <c r="L161" s="214"/>
    </row>
    <row r="162" spans="1:12" ht="15">
      <c r="A162" s="219"/>
      <c r="B162" s="219"/>
      <c r="C162" s="219"/>
      <c r="D162" s="219"/>
      <c r="E162" s="219"/>
      <c r="F162" s="219"/>
      <c r="G162" s="219"/>
      <c r="H162" s="219"/>
      <c r="I162" s="219"/>
      <c r="J162" s="219"/>
      <c r="K162" s="214"/>
      <c r="L162" s="214"/>
    </row>
    <row r="163" spans="1:12" ht="15">
      <c r="A163" s="219"/>
      <c r="B163" s="219"/>
      <c r="C163" s="219"/>
      <c r="D163" s="219"/>
      <c r="E163" s="219"/>
      <c r="F163" s="219"/>
      <c r="G163" s="219"/>
      <c r="H163" s="219"/>
      <c r="I163" s="219"/>
      <c r="J163" s="219"/>
      <c r="K163" s="214"/>
      <c r="L163" s="214"/>
    </row>
    <row r="164" spans="1:12" ht="15">
      <c r="A164" s="219"/>
      <c r="B164" s="219"/>
      <c r="C164" s="219"/>
      <c r="D164" s="219"/>
      <c r="E164" s="219"/>
      <c r="F164" s="219"/>
      <c r="G164" s="219"/>
      <c r="H164" s="219"/>
      <c r="I164" s="219"/>
      <c r="J164" s="219"/>
      <c r="K164" s="214"/>
      <c r="L164" s="214"/>
    </row>
    <row r="165" spans="1:12" ht="15">
      <c r="A165" s="219"/>
      <c r="B165" s="219"/>
      <c r="C165" s="219"/>
      <c r="D165" s="219"/>
      <c r="E165" s="219"/>
      <c r="F165" s="219"/>
      <c r="G165" s="219"/>
      <c r="H165" s="219"/>
      <c r="I165" s="219"/>
      <c r="J165" s="219"/>
      <c r="K165" s="214"/>
      <c r="L165" s="214"/>
    </row>
    <row r="166" spans="1:12" ht="15">
      <c r="A166" s="219"/>
      <c r="B166" s="219"/>
      <c r="C166" s="219"/>
      <c r="D166" s="219"/>
      <c r="E166" s="219"/>
      <c r="F166" s="219"/>
      <c r="G166" s="219"/>
      <c r="H166" s="219"/>
      <c r="I166" s="219"/>
      <c r="J166" s="219"/>
      <c r="K166" s="214"/>
      <c r="L166" s="214"/>
    </row>
    <row r="167" spans="1:12" ht="15">
      <c r="A167" s="219"/>
      <c r="B167" s="219"/>
      <c r="C167" s="219"/>
      <c r="D167" s="219"/>
      <c r="E167" s="219"/>
      <c r="F167" s="219"/>
      <c r="G167" s="219"/>
      <c r="H167" s="219"/>
      <c r="I167" s="219"/>
      <c r="J167" s="219"/>
      <c r="K167" s="214"/>
      <c r="L167" s="214"/>
    </row>
    <row r="168" spans="1:12" ht="15">
      <c r="A168" s="219"/>
      <c r="B168" s="219"/>
      <c r="C168" s="219"/>
      <c r="D168" s="219"/>
      <c r="E168" s="219"/>
      <c r="F168" s="219"/>
      <c r="G168" s="219"/>
      <c r="H168" s="219"/>
      <c r="I168" s="219"/>
      <c r="J168" s="219"/>
      <c r="K168" s="214"/>
      <c r="L168" s="214"/>
    </row>
    <row r="169" spans="1:12" ht="15">
      <c r="A169" s="219"/>
      <c r="B169" s="219"/>
      <c r="C169" s="219"/>
      <c r="D169" s="219"/>
      <c r="E169" s="219"/>
      <c r="F169" s="219"/>
      <c r="G169" s="219"/>
      <c r="H169" s="219"/>
      <c r="I169" s="219"/>
      <c r="J169" s="219"/>
      <c r="K169" s="214"/>
      <c r="L169" s="214"/>
    </row>
    <row r="170" spans="1:12" ht="15">
      <c r="A170" s="219"/>
      <c r="B170" s="219"/>
      <c r="C170" s="219"/>
      <c r="D170" s="219"/>
      <c r="E170" s="219"/>
      <c r="F170" s="219"/>
      <c r="G170" s="219"/>
      <c r="H170" s="219"/>
      <c r="I170" s="219"/>
      <c r="J170" s="219"/>
      <c r="K170" s="214"/>
      <c r="L170" s="214"/>
    </row>
    <row r="171" spans="1:12" ht="15">
      <c r="A171" s="219"/>
      <c r="B171" s="219"/>
      <c r="C171" s="219"/>
      <c r="D171" s="219"/>
      <c r="E171" s="219"/>
      <c r="F171" s="219"/>
      <c r="G171" s="219"/>
      <c r="H171" s="219"/>
      <c r="I171" s="219"/>
      <c r="J171" s="219"/>
      <c r="K171" s="214"/>
      <c r="L171" s="214"/>
    </row>
    <row r="172" spans="1:12" ht="15">
      <c r="A172" s="219"/>
      <c r="B172" s="219"/>
      <c r="C172" s="219"/>
      <c r="D172" s="219"/>
      <c r="E172" s="219"/>
      <c r="F172" s="219"/>
      <c r="G172" s="219"/>
      <c r="H172" s="219"/>
      <c r="I172" s="219"/>
      <c r="J172" s="219"/>
      <c r="K172" s="214"/>
      <c r="L172" s="214"/>
    </row>
    <row r="173" spans="1:12" ht="15">
      <c r="A173" s="219"/>
      <c r="B173" s="219"/>
      <c r="C173" s="219"/>
      <c r="D173" s="219"/>
      <c r="E173" s="219"/>
      <c r="F173" s="219"/>
      <c r="G173" s="219"/>
      <c r="H173" s="219"/>
      <c r="I173" s="219"/>
      <c r="J173" s="219"/>
      <c r="K173" s="214"/>
      <c r="L173" s="214"/>
    </row>
    <row r="174" spans="1:12" ht="15">
      <c r="A174" s="219"/>
      <c r="B174" s="219"/>
      <c r="C174" s="219"/>
      <c r="D174" s="219"/>
      <c r="E174" s="219"/>
      <c r="F174" s="219"/>
      <c r="G174" s="219"/>
      <c r="H174" s="219"/>
      <c r="I174" s="219"/>
      <c r="J174" s="219"/>
      <c r="K174" s="214"/>
      <c r="L174" s="214"/>
    </row>
    <row r="175" spans="1:12" ht="15">
      <c r="A175" s="219"/>
      <c r="B175" s="219"/>
      <c r="C175" s="219"/>
      <c r="D175" s="219"/>
      <c r="E175" s="219"/>
      <c r="F175" s="219"/>
      <c r="G175" s="219"/>
      <c r="H175" s="219"/>
      <c r="I175" s="219"/>
      <c r="J175" s="219"/>
      <c r="K175" s="214"/>
      <c r="L175" s="214"/>
    </row>
    <row r="176" spans="1:12" ht="15">
      <c r="A176" s="219"/>
      <c r="B176" s="219"/>
      <c r="C176" s="219"/>
      <c r="D176" s="219"/>
      <c r="E176" s="219"/>
      <c r="F176" s="219"/>
      <c r="G176" s="219"/>
      <c r="H176" s="219"/>
      <c r="I176" s="219"/>
      <c r="J176" s="219"/>
      <c r="K176" s="214"/>
      <c r="L176" s="214"/>
    </row>
    <row r="177" spans="1:15" ht="14.25" customHeight="1">
      <c r="A177" s="220" t="s">
        <v>9</v>
      </c>
      <c r="B177" s="220"/>
      <c r="C177" s="220"/>
      <c r="D177" s="220"/>
      <c r="E177" s="220"/>
      <c r="F177" s="220"/>
      <c r="G177" s="220"/>
      <c r="H177" s="220"/>
      <c r="I177" s="220"/>
      <c r="J177" s="220"/>
      <c r="K177" s="215"/>
      <c r="L177" s="215"/>
      <c r="M177" s="215"/>
      <c r="N177" s="215"/>
      <c r="O177" s="215"/>
    </row>
    <row r="178" spans="1:15">
      <c r="A178" s="221"/>
      <c r="B178" s="221"/>
      <c r="C178" s="221"/>
      <c r="D178" s="221"/>
      <c r="E178" s="221"/>
      <c r="F178" s="221"/>
      <c r="G178" s="221"/>
      <c r="H178" s="221"/>
      <c r="I178" s="221"/>
      <c r="J178" s="221"/>
      <c r="K178" s="216"/>
      <c r="L178" s="216"/>
      <c r="M178" s="216"/>
      <c r="N178" s="216"/>
      <c r="O178" s="216"/>
    </row>
    <row r="179" spans="1:15">
      <c r="A179" s="221"/>
      <c r="B179" s="221"/>
      <c r="C179" s="221"/>
      <c r="D179" s="221"/>
      <c r="E179" s="221"/>
      <c r="F179" s="221"/>
      <c r="G179" s="221"/>
      <c r="H179" s="221"/>
      <c r="I179" s="221"/>
      <c r="J179" s="221"/>
      <c r="K179" s="216"/>
      <c r="L179" s="216"/>
      <c r="M179" s="216"/>
      <c r="N179" s="216"/>
      <c r="O179" s="216"/>
    </row>
    <row r="180" spans="1:15">
      <c r="A180" s="221"/>
      <c r="B180" s="221"/>
      <c r="C180" s="221"/>
      <c r="D180" s="221"/>
      <c r="E180" s="221"/>
      <c r="F180" s="221"/>
      <c r="G180" s="221"/>
      <c r="H180" s="221"/>
      <c r="I180" s="221"/>
      <c r="J180" s="221"/>
      <c r="K180" s="216"/>
      <c r="L180" s="216"/>
      <c r="M180" s="216"/>
      <c r="N180" s="216"/>
      <c r="O180" s="216"/>
    </row>
    <row r="181" spans="1:15">
      <c r="A181" s="216"/>
      <c r="B181" s="216"/>
      <c r="C181" s="216"/>
      <c r="D181" s="216"/>
      <c r="E181" s="216"/>
      <c r="F181" s="216"/>
      <c r="G181" s="216"/>
      <c r="H181" s="216"/>
      <c r="I181" s="216"/>
      <c r="J181" s="216"/>
      <c r="K181" s="216"/>
      <c r="L181" s="216"/>
      <c r="M181" s="216"/>
      <c r="N181" s="216"/>
      <c r="O181" s="216"/>
    </row>
    <row r="182" spans="1:15" ht="15">
      <c r="A182" s="214"/>
      <c r="B182" s="214"/>
      <c r="C182" s="214"/>
      <c r="D182" s="214"/>
      <c r="E182" s="214"/>
      <c r="F182" s="214"/>
      <c r="G182" s="214"/>
      <c r="H182" s="214"/>
      <c r="I182" s="214"/>
      <c r="J182" s="214"/>
      <c r="K182" s="214"/>
      <c r="L182" s="214"/>
    </row>
    <row r="183" spans="1:15" ht="15">
      <c r="A183" s="214"/>
      <c r="B183" s="214"/>
      <c r="C183" s="214"/>
      <c r="D183" s="214"/>
      <c r="E183" s="214"/>
      <c r="F183" s="214"/>
      <c r="G183" s="214"/>
      <c r="H183" s="214"/>
      <c r="I183" s="214"/>
      <c r="J183" s="214"/>
      <c r="K183" s="214"/>
      <c r="L183" s="214"/>
    </row>
    <row r="184" spans="1:15" ht="15">
      <c r="A184" s="214"/>
      <c r="B184" s="214"/>
      <c r="C184" s="214"/>
      <c r="D184" s="214"/>
      <c r="E184" s="214"/>
      <c r="F184" s="214"/>
      <c r="G184" s="214"/>
      <c r="H184" s="214"/>
      <c r="I184" s="214"/>
      <c r="J184" s="214"/>
      <c r="K184" s="214"/>
      <c r="L184" s="214"/>
    </row>
    <row r="185" spans="1:15" ht="15">
      <c r="A185" s="214"/>
      <c r="B185" s="214"/>
      <c r="C185" s="214"/>
      <c r="D185" s="214"/>
      <c r="E185" s="214"/>
      <c r="F185" s="214"/>
      <c r="G185" s="214"/>
      <c r="H185" s="214"/>
      <c r="I185" s="214"/>
      <c r="J185" s="214"/>
      <c r="K185" s="214"/>
      <c r="L185" s="214"/>
    </row>
    <row r="186" spans="1:15" ht="15">
      <c r="A186" s="214"/>
      <c r="B186" s="214"/>
      <c r="C186" s="214"/>
      <c r="D186" s="214"/>
      <c r="E186" s="214"/>
      <c r="F186" s="214"/>
      <c r="G186" s="214"/>
      <c r="H186" s="214"/>
      <c r="I186" s="214"/>
      <c r="J186" s="214"/>
      <c r="K186" s="214"/>
      <c r="L186" s="214"/>
    </row>
    <row r="187" spans="1:15" ht="15">
      <c r="A187" s="214"/>
      <c r="B187" s="214"/>
      <c r="C187" s="214"/>
      <c r="D187" s="214"/>
      <c r="E187" s="214"/>
      <c r="F187" s="214"/>
      <c r="G187" s="214"/>
      <c r="H187" s="214"/>
      <c r="I187" s="214"/>
      <c r="J187" s="214"/>
      <c r="K187" s="214"/>
      <c r="L187" s="214"/>
    </row>
    <row r="188" spans="1:15" ht="15">
      <c r="A188" s="214"/>
      <c r="B188" s="214"/>
      <c r="C188" s="214"/>
      <c r="D188" s="214"/>
      <c r="E188" s="214"/>
      <c r="F188" s="214"/>
      <c r="G188" s="214"/>
      <c r="H188" s="214"/>
      <c r="I188" s="214"/>
      <c r="J188" s="214"/>
      <c r="K188" s="214"/>
      <c r="L188" s="214"/>
    </row>
  </sheetData>
  <mergeCells count="7">
    <mergeCell ref="A8:J176"/>
    <mergeCell ref="A177:J180"/>
    <mergeCell ref="A5:J5"/>
    <mergeCell ref="A1:A3"/>
    <mergeCell ref="B1:H3"/>
    <mergeCell ref="I3:J3"/>
    <mergeCell ref="A7:J7"/>
  </mergeCells>
  <pageMargins left="0.70866141732283472" right="0.70866141732283472" top="1.45" bottom="0.74803149606299213" header="0.31496062992125984" footer="0.31496062992125984"/>
  <pageSetup orientation="portrait" r:id="rId1"/>
  <headerFooter>
    <oddHeader xml:space="preserve">&amp;R
</oddHeader>
    <oddFooter>&amp;L&amp;G</oddFooter>
  </headerFooter>
  <drawing r:id="rId2"/>
  <legacyDrawingHF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41"/>
  <dimension ref="A1:O117"/>
  <sheetViews>
    <sheetView zoomScale="130" zoomScaleNormal="130" workbookViewId="0">
      <selection activeCell="C125" sqref="C125"/>
    </sheetView>
  </sheetViews>
  <sheetFormatPr baseColWidth="10" defaultColWidth="11.42578125" defaultRowHeight="18" customHeight="1"/>
  <cols>
    <col min="1" max="1" width="8.7109375" style="88" customWidth="1"/>
    <col min="2" max="2" width="44.42578125" style="88" customWidth="1"/>
    <col min="3" max="6" width="14.7109375" style="88" customWidth="1"/>
    <col min="7" max="7" width="14.42578125" style="88" customWidth="1"/>
    <col min="8" max="9" width="14.7109375" style="88" customWidth="1"/>
    <col min="10" max="11" width="5.28515625" style="88" customWidth="1"/>
    <col min="12" max="12" width="9.7109375" style="88" customWidth="1"/>
    <col min="13" max="13" width="9.5703125" style="88" customWidth="1"/>
    <col min="14" max="14" width="13.5703125" style="88" customWidth="1"/>
    <col min="15" max="16384" width="11.42578125" style="88"/>
  </cols>
  <sheetData>
    <row r="1" spans="1:14" ht="16.5" customHeight="1">
      <c r="A1" s="468" t="s">
        <v>130</v>
      </c>
      <c r="B1" s="468"/>
      <c r="C1" s="468"/>
      <c r="D1" s="468"/>
      <c r="E1" s="468"/>
      <c r="F1" s="468"/>
      <c r="G1" s="468"/>
      <c r="H1" s="468"/>
      <c r="I1" s="468"/>
      <c r="J1" s="468"/>
      <c r="K1" s="468"/>
      <c r="L1" s="468"/>
      <c r="M1" s="468"/>
      <c r="N1" s="468"/>
    </row>
    <row r="2" spans="1:14" s="34" customFormat="1" ht="32.25" customHeight="1">
      <c r="A2" s="472"/>
      <c r="B2" s="23" t="s">
        <v>131</v>
      </c>
      <c r="C2" s="472">
        <f>PRESUPUESTO!$B$2</f>
        <v>0</v>
      </c>
      <c r="D2" s="472"/>
      <c r="E2" s="472" t="s">
        <v>132</v>
      </c>
      <c r="F2" s="472"/>
      <c r="G2" s="266" t="s">
        <v>24</v>
      </c>
      <c r="H2" s="267"/>
      <c r="I2" s="25" t="s">
        <v>27</v>
      </c>
      <c r="J2" s="308" t="s">
        <v>133</v>
      </c>
      <c r="K2" s="308"/>
      <c r="L2" s="25" t="s">
        <v>134</v>
      </c>
      <c r="M2" s="308" t="s">
        <v>135</v>
      </c>
      <c r="N2" s="308"/>
    </row>
    <row r="3" spans="1:14" s="34" customFormat="1" ht="18" customHeight="1">
      <c r="A3" s="472"/>
      <c r="B3" s="23" t="s">
        <v>136</v>
      </c>
      <c r="C3" s="472">
        <f>PRESUPUESTO!$B$3</f>
        <v>0</v>
      </c>
      <c r="D3" s="472"/>
      <c r="E3" s="472"/>
      <c r="F3" s="472"/>
      <c r="G3" s="470" t="str">
        <f>PRESUPUESTO!$A$15</f>
        <v>Vulneración</v>
      </c>
      <c r="H3" s="470"/>
      <c r="I3" s="56">
        <f>PRESUPUESTO!E15</f>
        <v>0</v>
      </c>
      <c r="J3" s="395">
        <v>0</v>
      </c>
      <c r="K3" s="395"/>
      <c r="L3" s="56">
        <f>I3-J3</f>
        <v>0</v>
      </c>
      <c r="M3" s="396">
        <f>(J3*PRESUPUESTO!A11)+(L3*PRESUPUESTO!G29*PRESUPUESTO!A13)</f>
        <v>0</v>
      </c>
      <c r="N3" s="396"/>
    </row>
    <row r="4" spans="1:14" s="34" customFormat="1" ht="18" customHeight="1">
      <c r="A4" s="472"/>
      <c r="B4" s="26" t="s">
        <v>137</v>
      </c>
      <c r="C4" s="472">
        <f>PRESUPUESTO!$B$4</f>
        <v>0</v>
      </c>
      <c r="D4" s="472"/>
      <c r="E4" s="472" t="s">
        <v>138</v>
      </c>
      <c r="F4" s="472"/>
      <c r="G4" s="470" t="str">
        <f>PRESUPUESTO!$A$16</f>
        <v>Discapacidad</v>
      </c>
      <c r="H4" s="470"/>
      <c r="I4" s="56">
        <f>PRESUPUESTO!E16</f>
        <v>0</v>
      </c>
      <c r="J4" s="395">
        <v>0</v>
      </c>
      <c r="K4" s="395"/>
      <c r="L4" s="56">
        <f>I4-J4</f>
        <v>0</v>
      </c>
      <c r="M4" s="396">
        <f>(J4*PRESUPUESTO!B11)+(L4*PRESUPUESTO!G33*PRESUPUESTO!B13)</f>
        <v>0</v>
      </c>
      <c r="N4" s="396"/>
    </row>
    <row r="5" spans="1:14" s="34" customFormat="1" ht="18" customHeight="1">
      <c r="A5" s="472"/>
      <c r="B5" s="27" t="s">
        <v>139</v>
      </c>
      <c r="C5" s="434">
        <f>PRESUPUESTO!E2</f>
        <v>0</v>
      </c>
      <c r="D5" s="434"/>
      <c r="E5" s="512"/>
      <c r="F5" s="512"/>
      <c r="G5" s="470" t="str">
        <f>PRESUPUESTO!A17</f>
        <v>Tutor</v>
      </c>
      <c r="H5" s="470"/>
      <c r="I5" s="56">
        <f>PRESUPUESTO!E17</f>
        <v>0</v>
      </c>
      <c r="J5" s="395">
        <v>0</v>
      </c>
      <c r="K5" s="395"/>
      <c r="L5" s="56">
        <f>I5-J5</f>
        <v>0</v>
      </c>
      <c r="M5" s="396">
        <f>(J5*PRESUPUESTO!C11)+(L5*PRESUPUESTO!G37*PRESUPUESTO!C13)</f>
        <v>0</v>
      </c>
      <c r="N5" s="396"/>
    </row>
    <row r="6" spans="1:14" s="34" customFormat="1" ht="18" customHeight="1">
      <c r="A6" s="472"/>
      <c r="B6" s="28" t="s">
        <v>140</v>
      </c>
      <c r="C6" s="434">
        <f>PRESUPUESTO!E3</f>
        <v>0</v>
      </c>
      <c r="D6" s="434"/>
      <c r="E6" s="485" t="s">
        <v>141</v>
      </c>
      <c r="F6" s="504"/>
      <c r="G6" s="471" t="s">
        <v>142</v>
      </c>
      <c r="H6" s="471"/>
      <c r="I6" s="398">
        <f>SUM(I3:I5)</f>
        <v>0</v>
      </c>
      <c r="J6" s="395">
        <f>SUM(J3:K5)</f>
        <v>0</v>
      </c>
      <c r="K6" s="395"/>
      <c r="L6" s="326">
        <f>SUM(L3:L5)</f>
        <v>0</v>
      </c>
      <c r="M6" s="392">
        <f>SUM(M3:N5)</f>
        <v>0</v>
      </c>
      <c r="N6" s="392"/>
    </row>
    <row r="7" spans="1:14" s="34" customFormat="1" ht="18" customHeight="1">
      <c r="A7" s="472"/>
      <c r="B7" s="28" t="s">
        <v>113</v>
      </c>
      <c r="C7" s="434">
        <f>PRESUPUESTO!E4</f>
        <v>0</v>
      </c>
      <c r="D7" s="434"/>
      <c r="E7" s="485"/>
      <c r="F7" s="504"/>
      <c r="G7" s="471"/>
      <c r="H7" s="471"/>
      <c r="I7" s="398"/>
      <c r="J7" s="395"/>
      <c r="K7" s="395"/>
      <c r="L7" s="326"/>
      <c r="M7" s="392"/>
      <c r="N7" s="392"/>
    </row>
    <row r="8" spans="1:14" s="34" customFormat="1" ht="18" customHeight="1">
      <c r="A8" s="52"/>
      <c r="B8" s="48" t="s">
        <v>143</v>
      </c>
      <c r="C8" s="469">
        <f>+PRESUPUESTO!H11</f>
        <v>0</v>
      </c>
      <c r="D8" s="469"/>
      <c r="E8" s="427" t="s">
        <v>144</v>
      </c>
      <c r="F8" s="428"/>
      <c r="G8" s="479" t="s">
        <v>211</v>
      </c>
      <c r="H8" s="267"/>
      <c r="I8" s="37" t="s">
        <v>146</v>
      </c>
      <c r="J8" s="427"/>
      <c r="K8" s="462"/>
      <c r="L8" s="428"/>
      <c r="M8" s="480"/>
      <c r="N8" s="481"/>
    </row>
    <row r="9" spans="1:14" ht="18" customHeight="1">
      <c r="A9" s="104" t="s">
        <v>43</v>
      </c>
      <c r="B9" s="103" t="s">
        <v>147</v>
      </c>
      <c r="C9" s="105">
        <v>1</v>
      </c>
      <c r="D9" s="105">
        <v>2</v>
      </c>
      <c r="E9" s="105">
        <v>3</v>
      </c>
      <c r="F9" s="105" t="s">
        <v>148</v>
      </c>
      <c r="G9" s="106">
        <v>5</v>
      </c>
      <c r="H9" s="106">
        <v>-6</v>
      </c>
      <c r="I9" s="106" t="s">
        <v>149</v>
      </c>
      <c r="J9" s="505" t="s">
        <v>150</v>
      </c>
      <c r="K9" s="506"/>
      <c r="L9" s="511">
        <v>9</v>
      </c>
      <c r="M9" s="511"/>
      <c r="N9" s="113" t="s">
        <v>151</v>
      </c>
    </row>
    <row r="10" spans="1:14" s="108" customFormat="1" ht="27" customHeight="1">
      <c r="A10" s="507">
        <v>1000</v>
      </c>
      <c r="B10" s="477" t="s">
        <v>45</v>
      </c>
      <c r="C10" s="473" t="s">
        <v>152</v>
      </c>
      <c r="D10" s="477" t="s">
        <v>153</v>
      </c>
      <c r="E10" s="477" t="s">
        <v>154</v>
      </c>
      <c r="F10" s="473" t="s">
        <v>155</v>
      </c>
      <c r="G10" s="473" t="s">
        <v>233</v>
      </c>
      <c r="H10" s="473" t="s">
        <v>234</v>
      </c>
      <c r="I10" s="473" t="s">
        <v>158</v>
      </c>
      <c r="J10" s="500" t="s">
        <v>159</v>
      </c>
      <c r="K10" s="495"/>
      <c r="L10" s="498" t="s">
        <v>160</v>
      </c>
      <c r="M10" s="499"/>
      <c r="N10" s="473" t="s">
        <v>161</v>
      </c>
    </row>
    <row r="11" spans="1:14" s="108" customFormat="1" ht="27" customHeight="1">
      <c r="A11" s="508"/>
      <c r="B11" s="478"/>
      <c r="C11" s="474"/>
      <c r="D11" s="478"/>
      <c r="E11" s="478"/>
      <c r="F11" s="436"/>
      <c r="G11" s="474"/>
      <c r="H11" s="474"/>
      <c r="I11" s="474"/>
      <c r="J11" s="501"/>
      <c r="K11" s="497"/>
      <c r="L11" s="109" t="s">
        <v>162</v>
      </c>
      <c r="M11" s="109" t="s">
        <v>163</v>
      </c>
      <c r="N11" s="474"/>
    </row>
    <row r="12" spans="1:14" ht="18" customHeight="1">
      <c r="A12" s="103">
        <v>1100</v>
      </c>
      <c r="B12" s="66" t="s">
        <v>214</v>
      </c>
      <c r="C12" s="110">
        <f>'MES 5'!F12</f>
        <v>0</v>
      </c>
      <c r="D12" s="128">
        <v>0</v>
      </c>
      <c r="E12" s="128">
        <v>0</v>
      </c>
      <c r="F12" s="110">
        <f>C12+D12-E12</f>
        <v>0</v>
      </c>
      <c r="G12" s="110">
        <f>'MES 5'!I12</f>
        <v>0</v>
      </c>
      <c r="H12" s="128">
        <f>M6</f>
        <v>0</v>
      </c>
      <c r="I12" s="110">
        <f>G12+H12</f>
        <v>0</v>
      </c>
      <c r="J12" s="475" t="e">
        <f t="shared" ref="J12:J20" si="0">(I12/F12)</f>
        <v>#DIV/0!</v>
      </c>
      <c r="K12" s="476"/>
      <c r="L12" s="24">
        <v>0</v>
      </c>
      <c r="M12" s="24">
        <v>0</v>
      </c>
      <c r="N12" s="111">
        <f>F12-I12</f>
        <v>0</v>
      </c>
    </row>
    <row r="13" spans="1:14" ht="18" customHeight="1">
      <c r="A13" s="103">
        <v>1101</v>
      </c>
      <c r="B13" s="66" t="s">
        <v>49</v>
      </c>
      <c r="C13" s="110">
        <f>'MES 5'!F13</f>
        <v>0</v>
      </c>
      <c r="D13" s="128">
        <v>0</v>
      </c>
      <c r="E13" s="128">
        <v>0</v>
      </c>
      <c r="F13" s="110">
        <f>C13+D13-E13</f>
        <v>0</v>
      </c>
      <c r="G13" s="110">
        <f>'MES 5'!I13</f>
        <v>0</v>
      </c>
      <c r="H13" s="67">
        <f>J3*PRESUPUESTO!B29+J4*PRESUPUESTO!B33+J5*PRESUPUESTO!B37</f>
        <v>0</v>
      </c>
      <c r="I13" s="110">
        <f>G13+H13</f>
        <v>0</v>
      </c>
      <c r="J13" s="475" t="e">
        <f t="shared" si="0"/>
        <v>#DIV/0!</v>
      </c>
      <c r="K13" s="476"/>
      <c r="L13" s="24">
        <v>0</v>
      </c>
      <c r="M13" s="24">
        <v>0</v>
      </c>
      <c r="N13" s="111">
        <f>F13-I13</f>
        <v>0</v>
      </c>
    </row>
    <row r="14" spans="1:14" ht="18" customHeight="1">
      <c r="A14" s="103">
        <v>1102</v>
      </c>
      <c r="B14" s="66" t="s">
        <v>50</v>
      </c>
      <c r="C14" s="110">
        <f>'MES 5'!F14</f>
        <v>0</v>
      </c>
      <c r="D14" s="128">
        <v>0</v>
      </c>
      <c r="E14" s="128">
        <v>0</v>
      </c>
      <c r="F14" s="110">
        <f t="shared" ref="F14:F16" si="1">C14+D14-E14</f>
        <v>0</v>
      </c>
      <c r="G14" s="110">
        <f>'MES 5'!I14</f>
        <v>0</v>
      </c>
      <c r="H14" s="67">
        <f>(J3*PRESUPUESTO!D29+J4*PRESUPUESTO!D33+J5*PRESUPUESTO!D37)+(L3*PRESUPUESTO!D29*PRESUPUESTO!A13)+(L4*PRESUPUESTO!D33*PRESUPUESTO!B13)+(L5*PRESUPUESTO!D37*PRESUPUESTO!C13)</f>
        <v>0</v>
      </c>
      <c r="I14" s="110">
        <f t="shared" ref="I14:I16" si="2">G14+H14</f>
        <v>0</v>
      </c>
      <c r="J14" s="475" t="e">
        <f t="shared" si="0"/>
        <v>#DIV/0!</v>
      </c>
      <c r="K14" s="476"/>
      <c r="L14" s="24">
        <v>0</v>
      </c>
      <c r="M14" s="24">
        <v>0</v>
      </c>
      <c r="N14" s="111">
        <f t="shared" ref="N14:N16" si="3">F14-I14</f>
        <v>0</v>
      </c>
    </row>
    <row r="15" spans="1:14" ht="18" customHeight="1">
      <c r="A15" s="103">
        <v>1103</v>
      </c>
      <c r="B15" s="66" t="s">
        <v>51</v>
      </c>
      <c r="C15" s="110">
        <f>'MES 5'!F15</f>
        <v>0</v>
      </c>
      <c r="D15" s="128">
        <v>0</v>
      </c>
      <c r="E15" s="128">
        <v>0</v>
      </c>
      <c r="F15" s="110">
        <f t="shared" si="1"/>
        <v>0</v>
      </c>
      <c r="G15" s="110">
        <f>'MES 5'!I15</f>
        <v>0</v>
      </c>
      <c r="H15" s="67">
        <f>(J3*PRESUPUESTO!E29+J4*PRESUPUESTO!E33+J5*PRESUPUESTO!E37)+(L3*PRESUPUESTO!E29*PRESUPUESTO!A13)+(L4*PRESUPUESTO!E33*PRESUPUESTO!B13)+(L5*PRESUPUESTO!E37*PRESUPUESTO!C13)</f>
        <v>0</v>
      </c>
      <c r="I15" s="110">
        <f t="shared" si="2"/>
        <v>0</v>
      </c>
      <c r="J15" s="475" t="e">
        <f t="shared" si="0"/>
        <v>#DIV/0!</v>
      </c>
      <c r="K15" s="476"/>
      <c r="L15" s="24">
        <v>0</v>
      </c>
      <c r="M15" s="24">
        <v>0</v>
      </c>
      <c r="N15" s="111">
        <f t="shared" si="3"/>
        <v>0</v>
      </c>
    </row>
    <row r="16" spans="1:14" ht="18" customHeight="1">
      <c r="A16" s="103">
        <v>1104</v>
      </c>
      <c r="B16" s="66" t="s">
        <v>164</v>
      </c>
      <c r="C16" s="110">
        <f>'MES 5'!F16</f>
        <v>0</v>
      </c>
      <c r="D16" s="128">
        <v>0</v>
      </c>
      <c r="E16" s="128">
        <v>0</v>
      </c>
      <c r="F16" s="110">
        <f t="shared" si="1"/>
        <v>0</v>
      </c>
      <c r="G16" s="110">
        <f>'MES 5'!I16</f>
        <v>0</v>
      </c>
      <c r="H16" s="67">
        <f>(J3*PRESUPUESTO!F29+J4*PRESUPUESTO!F33+J5*PRESUPUESTO!F37)+(L3*PRESUPUESTO!F29*PRESUPUESTO!A13)+(L4*PRESUPUESTO!F33*PRESUPUESTO!B13)+(L5*PRESUPUESTO!F37*PRESUPUESTO!C13)</f>
        <v>0</v>
      </c>
      <c r="I16" s="110">
        <f t="shared" si="2"/>
        <v>0</v>
      </c>
      <c r="J16" s="475" t="e">
        <f t="shared" si="0"/>
        <v>#DIV/0!</v>
      </c>
      <c r="K16" s="476"/>
      <c r="L16" s="24">
        <v>0</v>
      </c>
      <c r="M16" s="24">
        <v>0</v>
      </c>
      <c r="N16" s="111">
        <f t="shared" si="3"/>
        <v>0</v>
      </c>
    </row>
    <row r="17" spans="1:14" ht="18" customHeight="1">
      <c r="A17" s="103">
        <v>1105</v>
      </c>
      <c r="B17" s="102" t="s">
        <v>165</v>
      </c>
      <c r="C17" s="110">
        <f>'MES 5'!F17</f>
        <v>0</v>
      </c>
      <c r="D17" s="128">
        <v>0</v>
      </c>
      <c r="E17" s="128">
        <v>0</v>
      </c>
      <c r="F17" s="110">
        <f>C17+D17-E17</f>
        <v>0</v>
      </c>
      <c r="G17" s="110">
        <f>'MES 5'!I17</f>
        <v>0</v>
      </c>
      <c r="H17" s="110">
        <v>0</v>
      </c>
      <c r="I17" s="110">
        <f>G17+H17</f>
        <v>0</v>
      </c>
      <c r="J17" s="475" t="e">
        <f t="shared" si="0"/>
        <v>#DIV/0!</v>
      </c>
      <c r="K17" s="476"/>
      <c r="L17" s="24">
        <v>0</v>
      </c>
      <c r="M17" s="24">
        <v>0</v>
      </c>
      <c r="N17" s="111">
        <f>F17-I17</f>
        <v>0</v>
      </c>
    </row>
    <row r="18" spans="1:14" ht="18" customHeight="1">
      <c r="A18" s="103">
        <v>1106</v>
      </c>
      <c r="B18" s="102" t="s">
        <v>166</v>
      </c>
      <c r="C18" s="110">
        <f>'MES 5'!F18</f>
        <v>0</v>
      </c>
      <c r="D18" s="128">
        <v>0</v>
      </c>
      <c r="E18" s="128">
        <v>0</v>
      </c>
      <c r="F18" s="110">
        <f>C18+D18-E18</f>
        <v>0</v>
      </c>
      <c r="G18" s="110">
        <f>'MES 5'!I18</f>
        <v>0</v>
      </c>
      <c r="H18" s="128">
        <v>0</v>
      </c>
      <c r="I18" s="110">
        <f>G18+H18</f>
        <v>0</v>
      </c>
      <c r="J18" s="475" t="e">
        <f t="shared" si="0"/>
        <v>#DIV/0!</v>
      </c>
      <c r="K18" s="476"/>
      <c r="L18" s="24">
        <v>0</v>
      </c>
      <c r="M18" s="24">
        <v>0</v>
      </c>
      <c r="N18" s="111">
        <f>F18-I18</f>
        <v>0</v>
      </c>
    </row>
    <row r="19" spans="1:14" ht="18" customHeight="1">
      <c r="A19" s="103">
        <v>1107</v>
      </c>
      <c r="B19" s="102" t="s">
        <v>167</v>
      </c>
      <c r="C19" s="110">
        <f>'MES 5'!F19</f>
        <v>0</v>
      </c>
      <c r="D19" s="128">
        <v>0</v>
      </c>
      <c r="E19" s="128">
        <v>0</v>
      </c>
      <c r="F19" s="110">
        <f>C19+D19-E19</f>
        <v>0</v>
      </c>
      <c r="G19" s="110">
        <f>'MES 5'!I19</f>
        <v>0</v>
      </c>
      <c r="H19" s="128">
        <v>0</v>
      </c>
      <c r="I19" s="110">
        <f>G19+H19</f>
        <v>0</v>
      </c>
      <c r="J19" s="475" t="e">
        <f t="shared" si="0"/>
        <v>#DIV/0!</v>
      </c>
      <c r="K19" s="476"/>
      <c r="L19" s="24">
        <v>0</v>
      </c>
      <c r="M19" s="24">
        <v>0</v>
      </c>
      <c r="N19" s="111">
        <f>F19-I19</f>
        <v>0</v>
      </c>
    </row>
    <row r="20" spans="1:14" s="112" customFormat="1" ht="18" customHeight="1">
      <c r="A20" s="425" t="s">
        <v>168</v>
      </c>
      <c r="B20" s="426"/>
      <c r="C20" s="64">
        <f>SUM(C12+C17+C18+C19)</f>
        <v>0</v>
      </c>
      <c r="D20" s="64">
        <f t="shared" ref="D20:H20" si="4">SUM(D12+D17+D18+D19)</f>
        <v>0</v>
      </c>
      <c r="E20" s="64">
        <f t="shared" si="4"/>
        <v>0</v>
      </c>
      <c r="F20" s="64">
        <f t="shared" si="4"/>
        <v>0</v>
      </c>
      <c r="G20" s="64">
        <f t="shared" si="4"/>
        <v>0</v>
      </c>
      <c r="H20" s="64">
        <f t="shared" si="4"/>
        <v>0</v>
      </c>
      <c r="I20" s="64">
        <f>SUM(I12+I17+I18+I19)</f>
        <v>0</v>
      </c>
      <c r="J20" s="437" t="e">
        <f t="shared" si="0"/>
        <v>#DIV/0!</v>
      </c>
      <c r="K20" s="438"/>
      <c r="L20" s="64">
        <f t="shared" ref="L20:N20" si="5">SUM(L12+L17+L18+L19)</f>
        <v>0</v>
      </c>
      <c r="M20" s="64">
        <f t="shared" si="5"/>
        <v>0</v>
      </c>
      <c r="N20" s="64">
        <f t="shared" si="5"/>
        <v>0</v>
      </c>
    </row>
    <row r="22" spans="1:14" s="34" customFormat="1" ht="18" customHeight="1">
      <c r="B22" s="472" t="s">
        <v>124</v>
      </c>
      <c r="C22" s="472"/>
      <c r="D22" s="472"/>
      <c r="E22" s="472" t="s">
        <v>215</v>
      </c>
      <c r="F22" s="472"/>
      <c r="G22" s="472"/>
      <c r="H22" s="472"/>
      <c r="I22" s="472" t="s">
        <v>170</v>
      </c>
      <c r="J22" s="472"/>
      <c r="K22" s="472"/>
      <c r="L22" s="472"/>
      <c r="M22" s="472"/>
      <c r="N22" s="472"/>
    </row>
    <row r="23" spans="1:14" s="34" customFormat="1" ht="18" customHeight="1">
      <c r="B23" s="472"/>
      <c r="C23" s="472"/>
      <c r="D23" s="472"/>
      <c r="E23" s="472"/>
      <c r="F23" s="472"/>
      <c r="G23" s="472"/>
      <c r="H23" s="472"/>
      <c r="I23" s="472"/>
      <c r="J23" s="472"/>
      <c r="K23" s="472"/>
      <c r="L23" s="472"/>
      <c r="M23" s="472"/>
      <c r="N23" s="472"/>
    </row>
    <row r="24" spans="1:14" s="34" customFormat="1" ht="40.5" customHeight="1">
      <c r="B24" s="472"/>
      <c r="C24" s="472"/>
      <c r="D24" s="472"/>
      <c r="E24" s="472"/>
      <c r="F24" s="472"/>
      <c r="G24" s="472"/>
      <c r="H24" s="472"/>
      <c r="I24" s="472"/>
      <c r="J24" s="472"/>
      <c r="K24" s="472"/>
      <c r="L24" s="472"/>
      <c r="M24" s="472"/>
      <c r="N24" s="472"/>
    </row>
    <row r="25" spans="1:14" s="34" customFormat="1" ht="11.25">
      <c r="B25" s="472" t="s">
        <v>103</v>
      </c>
      <c r="C25" s="472"/>
      <c r="D25" s="472"/>
      <c r="E25" s="472" t="s">
        <v>103</v>
      </c>
      <c r="F25" s="472"/>
      <c r="G25" s="472"/>
      <c r="H25" s="472"/>
      <c r="I25" s="472" t="s">
        <v>103</v>
      </c>
      <c r="J25" s="472"/>
      <c r="K25" s="472"/>
      <c r="L25" s="472"/>
      <c r="M25" s="472"/>
      <c r="N25" s="472"/>
    </row>
    <row r="26" spans="1:14" ht="11.25"/>
    <row r="27" spans="1:14" ht="11.25">
      <c r="B27" s="4" t="s">
        <v>171</v>
      </c>
    </row>
    <row r="28" spans="1:14" ht="11.25">
      <c r="B28" s="4"/>
    </row>
    <row r="43" spans="1:15" ht="18" customHeight="1">
      <c r="A43" s="468" t="s">
        <v>172</v>
      </c>
      <c r="B43" s="468"/>
      <c r="C43" s="468"/>
      <c r="D43" s="468"/>
      <c r="E43" s="468"/>
      <c r="F43" s="468"/>
      <c r="G43" s="468"/>
      <c r="H43" s="468"/>
      <c r="I43" s="468"/>
      <c r="J43" s="468"/>
      <c r="K43" s="468"/>
      <c r="L43" s="468"/>
      <c r="M43" s="468"/>
      <c r="N43" s="468"/>
    </row>
    <row r="44" spans="1:15" ht="18" customHeight="1">
      <c r="A44" s="104" t="s">
        <v>43</v>
      </c>
      <c r="B44" s="113" t="s">
        <v>173</v>
      </c>
      <c r="C44" s="105">
        <v>1</v>
      </c>
      <c r="D44" s="105">
        <v>2</v>
      </c>
      <c r="E44" s="105">
        <v>3</v>
      </c>
      <c r="F44" s="105" t="s">
        <v>148</v>
      </c>
      <c r="G44" s="105">
        <v>5</v>
      </c>
      <c r="H44" s="105">
        <v>-6</v>
      </c>
      <c r="I44" s="105" t="s">
        <v>149</v>
      </c>
      <c r="J44" s="509" t="s">
        <v>150</v>
      </c>
      <c r="K44" s="509"/>
      <c r="L44" s="511">
        <v>9</v>
      </c>
      <c r="M44" s="511"/>
      <c r="N44" s="113" t="s">
        <v>151</v>
      </c>
    </row>
    <row r="45" spans="1:15" s="112" customFormat="1" ht="23.1" customHeight="1">
      <c r="A45" s="477">
        <v>2000</v>
      </c>
      <c r="B45" s="477" t="s">
        <v>58</v>
      </c>
      <c r="C45" s="473" t="s">
        <v>216</v>
      </c>
      <c r="D45" s="477" t="s">
        <v>153</v>
      </c>
      <c r="E45" s="477" t="s">
        <v>154</v>
      </c>
      <c r="F45" s="473" t="s">
        <v>155</v>
      </c>
      <c r="G45" s="473" t="s">
        <v>235</v>
      </c>
      <c r="H45" s="473" t="s">
        <v>236</v>
      </c>
      <c r="I45" s="473" t="s">
        <v>219</v>
      </c>
      <c r="J45" s="494" t="s">
        <v>177</v>
      </c>
      <c r="K45" s="495"/>
      <c r="L45" s="498" t="s">
        <v>160</v>
      </c>
      <c r="M45" s="499"/>
      <c r="N45" s="473" t="s">
        <v>178</v>
      </c>
    </row>
    <row r="46" spans="1:15" s="112" customFormat="1" ht="23.1" customHeight="1">
      <c r="A46" s="478"/>
      <c r="B46" s="478"/>
      <c r="C46" s="474"/>
      <c r="D46" s="478"/>
      <c r="E46" s="478"/>
      <c r="F46" s="436"/>
      <c r="G46" s="436"/>
      <c r="H46" s="474"/>
      <c r="I46" s="474"/>
      <c r="J46" s="496"/>
      <c r="K46" s="497"/>
      <c r="L46" s="114" t="s">
        <v>179</v>
      </c>
      <c r="M46" s="114" t="s">
        <v>180</v>
      </c>
      <c r="N46" s="474"/>
    </row>
    <row r="47" spans="1:15" s="112" customFormat="1" ht="18" customHeight="1">
      <c r="A47" s="113">
        <v>2100</v>
      </c>
      <c r="B47" s="510" t="s">
        <v>61</v>
      </c>
      <c r="C47" s="510"/>
      <c r="D47" s="510"/>
      <c r="E47" s="510"/>
      <c r="F47" s="510"/>
      <c r="G47" s="510"/>
      <c r="H47" s="510"/>
      <c r="I47" s="510"/>
      <c r="J47" s="510"/>
      <c r="K47" s="510"/>
      <c r="L47" s="510"/>
      <c r="M47" s="510"/>
      <c r="N47" s="510"/>
      <c r="O47" s="115"/>
    </row>
    <row r="48" spans="1:15" ht="18" customHeight="1">
      <c r="A48" s="103">
        <v>2101</v>
      </c>
      <c r="B48" s="116" t="s">
        <v>36</v>
      </c>
      <c r="C48" s="117">
        <f>'MES 5'!F47</f>
        <v>0</v>
      </c>
      <c r="D48" s="129">
        <v>0</v>
      </c>
      <c r="E48" s="129">
        <v>0</v>
      </c>
      <c r="F48" s="117">
        <f>C48+D48-E48</f>
        <v>0</v>
      </c>
      <c r="G48" s="110">
        <f>'MES 5'!I47</f>
        <v>0</v>
      </c>
      <c r="H48" s="128">
        <v>0</v>
      </c>
      <c r="I48" s="117">
        <f>(G48+H48)</f>
        <v>0</v>
      </c>
      <c r="J48" s="475" t="e">
        <f>(I48/F48)</f>
        <v>#DIV/0!</v>
      </c>
      <c r="K48" s="476"/>
      <c r="L48" s="24">
        <v>0</v>
      </c>
      <c r="M48" s="24">
        <v>0</v>
      </c>
      <c r="N48" s="117">
        <f>(F48-I48)</f>
        <v>0</v>
      </c>
    </row>
    <row r="49" spans="1:14" ht="18" customHeight="1">
      <c r="A49" s="103">
        <v>2102</v>
      </c>
      <c r="B49" s="116" t="s">
        <v>181</v>
      </c>
      <c r="C49" s="117">
        <f>'MES 5'!F48</f>
        <v>0</v>
      </c>
      <c r="D49" s="129">
        <v>0</v>
      </c>
      <c r="E49" s="129">
        <v>0</v>
      </c>
      <c r="F49" s="117">
        <f>C49+D49-E49</f>
        <v>0</v>
      </c>
      <c r="G49" s="110">
        <f>'MES 5'!I48</f>
        <v>0</v>
      </c>
      <c r="H49" s="128">
        <v>0</v>
      </c>
      <c r="I49" s="117">
        <f>(G49+H49)</f>
        <v>0</v>
      </c>
      <c r="J49" s="475" t="e">
        <f>(I49/F49)</f>
        <v>#DIV/0!</v>
      </c>
      <c r="K49" s="476"/>
      <c r="L49" s="24">
        <v>0</v>
      </c>
      <c r="M49" s="24">
        <v>0</v>
      </c>
      <c r="N49" s="117">
        <f>(F49-I49)</f>
        <v>0</v>
      </c>
    </row>
    <row r="50" spans="1:14" s="112" customFormat="1" ht="18" customHeight="1">
      <c r="A50" s="482" t="s">
        <v>182</v>
      </c>
      <c r="B50" s="484"/>
      <c r="C50" s="118">
        <f t="shared" ref="C50:I50" si="6">SUM(C48:C49)</f>
        <v>0</v>
      </c>
      <c r="D50" s="118">
        <f t="shared" si="6"/>
        <v>0</v>
      </c>
      <c r="E50" s="118">
        <f t="shared" si="6"/>
        <v>0</v>
      </c>
      <c r="F50" s="118">
        <f t="shared" si="6"/>
        <v>0</v>
      </c>
      <c r="G50" s="118">
        <f t="shared" si="6"/>
        <v>0</v>
      </c>
      <c r="H50" s="118">
        <f t="shared" si="6"/>
        <v>0</v>
      </c>
      <c r="I50" s="118">
        <f t="shared" si="6"/>
        <v>0</v>
      </c>
      <c r="J50" s="490" t="e">
        <f>(I50/F50)</f>
        <v>#DIV/0!</v>
      </c>
      <c r="K50" s="491"/>
      <c r="L50" s="118">
        <f>SUM(L48:L49)</f>
        <v>0</v>
      </c>
      <c r="M50" s="118">
        <f>SUM(M48:M49)</f>
        <v>0</v>
      </c>
      <c r="N50" s="118">
        <f>SUM(N48:N49)</f>
        <v>0</v>
      </c>
    </row>
    <row r="52" spans="1:14" ht="17.649999999999999" customHeight="1">
      <c r="A52" s="113">
        <v>2200</v>
      </c>
      <c r="B52" s="482" t="s">
        <v>64</v>
      </c>
      <c r="C52" s="483"/>
      <c r="D52" s="483"/>
      <c r="E52" s="483"/>
      <c r="F52" s="483"/>
      <c r="G52" s="483"/>
      <c r="H52" s="483"/>
      <c r="I52" s="483"/>
      <c r="J52" s="483"/>
      <c r="K52" s="483"/>
      <c r="L52" s="483"/>
      <c r="M52" s="483"/>
      <c r="N52" s="484"/>
    </row>
    <row r="53" spans="1:14" ht="18" customHeight="1">
      <c r="A53" s="103">
        <v>2201</v>
      </c>
      <c r="B53" s="116" t="s">
        <v>223</v>
      </c>
      <c r="C53" s="117">
        <f>'MES 5'!F52</f>
        <v>0</v>
      </c>
      <c r="D53" s="129">
        <v>0</v>
      </c>
      <c r="E53" s="129">
        <v>0</v>
      </c>
      <c r="F53" s="117">
        <f t="shared" ref="F53:F56" si="7">C53+D53-E53</f>
        <v>0</v>
      </c>
      <c r="G53" s="110">
        <f>'MES 5'!I52</f>
        <v>0</v>
      </c>
      <c r="H53" s="128">
        <v>0</v>
      </c>
      <c r="I53" s="117">
        <f t="shared" ref="I53:I56" si="8">(G53+H53)</f>
        <v>0</v>
      </c>
      <c r="J53" s="475" t="e">
        <f>(I53/F53)</f>
        <v>#DIV/0!</v>
      </c>
      <c r="K53" s="476"/>
      <c r="L53" s="24">
        <v>0</v>
      </c>
      <c r="M53" s="24">
        <v>0</v>
      </c>
      <c r="N53" s="117">
        <f t="shared" ref="N53:N56" si="9">(F53-I53)</f>
        <v>0</v>
      </c>
    </row>
    <row r="54" spans="1:14" ht="18" customHeight="1">
      <c r="A54" s="103">
        <v>2202</v>
      </c>
      <c r="B54" s="116" t="s">
        <v>66</v>
      </c>
      <c r="C54" s="117">
        <f>'MES 5'!F53</f>
        <v>0</v>
      </c>
      <c r="D54" s="129">
        <v>0</v>
      </c>
      <c r="E54" s="129">
        <v>0</v>
      </c>
      <c r="F54" s="117">
        <f t="shared" si="7"/>
        <v>0</v>
      </c>
      <c r="G54" s="110">
        <f>'MES 5'!I53</f>
        <v>0</v>
      </c>
      <c r="H54" s="128">
        <v>0</v>
      </c>
      <c r="I54" s="117">
        <f t="shared" si="8"/>
        <v>0</v>
      </c>
      <c r="J54" s="475" t="e">
        <f>(I54/F54)</f>
        <v>#DIV/0!</v>
      </c>
      <c r="K54" s="476"/>
      <c r="L54" s="24">
        <v>0</v>
      </c>
      <c r="M54" s="24">
        <v>0</v>
      </c>
      <c r="N54" s="117">
        <f t="shared" si="9"/>
        <v>0</v>
      </c>
    </row>
    <row r="55" spans="1:14" ht="18" customHeight="1">
      <c r="A55" s="103">
        <v>2203</v>
      </c>
      <c r="B55" s="116" t="s">
        <v>67</v>
      </c>
      <c r="C55" s="117">
        <f>'MES 5'!F54</f>
        <v>0</v>
      </c>
      <c r="D55" s="129">
        <v>0</v>
      </c>
      <c r="E55" s="129">
        <v>0</v>
      </c>
      <c r="F55" s="117">
        <f t="shared" si="7"/>
        <v>0</v>
      </c>
      <c r="G55" s="110">
        <f>'MES 5'!I54</f>
        <v>0</v>
      </c>
      <c r="H55" s="128">
        <v>0</v>
      </c>
      <c r="I55" s="117">
        <f t="shared" si="8"/>
        <v>0</v>
      </c>
      <c r="J55" s="475" t="e">
        <f>(I55/F55)</f>
        <v>#DIV/0!</v>
      </c>
      <c r="K55" s="476"/>
      <c r="L55" s="24">
        <v>0</v>
      </c>
      <c r="M55" s="24">
        <v>0</v>
      </c>
      <c r="N55" s="117">
        <f t="shared" si="9"/>
        <v>0</v>
      </c>
    </row>
    <row r="56" spans="1:14" ht="18" customHeight="1">
      <c r="A56" s="103">
        <v>2204</v>
      </c>
      <c r="B56" s="116" t="s">
        <v>68</v>
      </c>
      <c r="C56" s="117">
        <f>'MES 5'!F55</f>
        <v>0</v>
      </c>
      <c r="D56" s="129">
        <v>0</v>
      </c>
      <c r="E56" s="129">
        <v>0</v>
      </c>
      <c r="F56" s="117">
        <f t="shared" si="7"/>
        <v>0</v>
      </c>
      <c r="G56" s="110">
        <f>'MES 5'!I55</f>
        <v>0</v>
      </c>
      <c r="H56" s="128">
        <v>0</v>
      </c>
      <c r="I56" s="117">
        <f t="shared" si="8"/>
        <v>0</v>
      </c>
      <c r="J56" s="475" t="e">
        <f>(I56/F56)</f>
        <v>#DIV/0!</v>
      </c>
      <c r="K56" s="476"/>
      <c r="L56" s="24">
        <v>0</v>
      </c>
      <c r="M56" s="24">
        <v>0</v>
      </c>
      <c r="N56" s="117">
        <f t="shared" si="9"/>
        <v>0</v>
      </c>
    </row>
    <row r="57" spans="1:14" ht="33.75">
      <c r="A57" s="103">
        <v>2205</v>
      </c>
      <c r="B57" s="122" t="s">
        <v>69</v>
      </c>
      <c r="C57" s="117">
        <f>'MES 5'!F56</f>
        <v>0</v>
      </c>
      <c r="D57" s="129">
        <v>0</v>
      </c>
      <c r="E57" s="129">
        <v>0</v>
      </c>
      <c r="F57" s="117">
        <f t="shared" ref="F57:F59" si="10">C57+D57-E57</f>
        <v>0</v>
      </c>
      <c r="G57" s="110">
        <f>'MES 5'!I56</f>
        <v>0</v>
      </c>
      <c r="H57" s="128">
        <v>0</v>
      </c>
      <c r="I57" s="117">
        <f t="shared" ref="I57:I59" si="11">(G57+H57)</f>
        <v>0</v>
      </c>
      <c r="J57" s="475" t="e">
        <f t="shared" ref="J57:J59" si="12">(I57/F57)</f>
        <v>#DIV/0!</v>
      </c>
      <c r="K57" s="476"/>
      <c r="L57" s="24">
        <v>0</v>
      </c>
      <c r="M57" s="24">
        <v>0</v>
      </c>
      <c r="N57" s="117">
        <f t="shared" ref="N57:N59" si="13">(F57-I57)</f>
        <v>0</v>
      </c>
    </row>
    <row r="58" spans="1:14" ht="23.45" customHeight="1">
      <c r="A58" s="103">
        <v>2206</v>
      </c>
      <c r="B58" s="122" t="s">
        <v>70</v>
      </c>
      <c r="C58" s="117">
        <f>'MES 5'!F57</f>
        <v>0</v>
      </c>
      <c r="D58" s="129">
        <v>0</v>
      </c>
      <c r="E58" s="129">
        <v>0</v>
      </c>
      <c r="F58" s="117">
        <f t="shared" si="10"/>
        <v>0</v>
      </c>
      <c r="G58" s="110">
        <f>'MES 5'!I57</f>
        <v>0</v>
      </c>
      <c r="H58" s="128">
        <v>0</v>
      </c>
      <c r="I58" s="117">
        <f t="shared" si="11"/>
        <v>0</v>
      </c>
      <c r="J58" s="475" t="e">
        <f t="shared" si="12"/>
        <v>#DIV/0!</v>
      </c>
      <c r="K58" s="476"/>
      <c r="L58" s="24">
        <v>0</v>
      </c>
      <c r="M58" s="24">
        <v>0</v>
      </c>
      <c r="N58" s="117">
        <f t="shared" si="13"/>
        <v>0</v>
      </c>
    </row>
    <row r="59" spans="1:14" ht="18" customHeight="1">
      <c r="A59" s="103">
        <v>2207</v>
      </c>
      <c r="B59" s="116" t="s">
        <v>71</v>
      </c>
      <c r="C59" s="117">
        <f>'MES 5'!F58</f>
        <v>0</v>
      </c>
      <c r="D59" s="129">
        <v>0</v>
      </c>
      <c r="E59" s="129">
        <v>0</v>
      </c>
      <c r="F59" s="117">
        <f t="shared" si="10"/>
        <v>0</v>
      </c>
      <c r="G59" s="110">
        <f>'MES 5'!I58</f>
        <v>0</v>
      </c>
      <c r="H59" s="128">
        <v>0</v>
      </c>
      <c r="I59" s="117">
        <f t="shared" si="11"/>
        <v>0</v>
      </c>
      <c r="J59" s="475" t="e">
        <f t="shared" si="12"/>
        <v>#DIV/0!</v>
      </c>
      <c r="K59" s="476"/>
      <c r="L59" s="24">
        <v>0</v>
      </c>
      <c r="M59" s="24">
        <v>0</v>
      </c>
      <c r="N59" s="117">
        <f t="shared" si="13"/>
        <v>0</v>
      </c>
    </row>
    <row r="60" spans="1:14" ht="18" customHeight="1">
      <c r="A60" s="103">
        <v>2208</v>
      </c>
      <c r="B60" s="116" t="s">
        <v>72</v>
      </c>
      <c r="C60" s="117">
        <f>'MES 5'!F59</f>
        <v>0</v>
      </c>
      <c r="D60" s="129">
        <v>0</v>
      </c>
      <c r="E60" s="129">
        <v>0</v>
      </c>
      <c r="F60" s="117">
        <f t="shared" ref="F60" si="14">C60+D60-E60</f>
        <v>0</v>
      </c>
      <c r="G60" s="110">
        <f>'MES 5'!I59</f>
        <v>0</v>
      </c>
      <c r="H60" s="128">
        <v>0</v>
      </c>
      <c r="I60" s="117">
        <f t="shared" ref="I60" si="15">(G60+H60)</f>
        <v>0</v>
      </c>
      <c r="J60" s="475" t="e">
        <f t="shared" ref="J60" si="16">(I60/F60)</f>
        <v>#DIV/0!</v>
      </c>
      <c r="K60" s="476"/>
      <c r="L60" s="24">
        <v>0</v>
      </c>
      <c r="M60" s="24">
        <v>0</v>
      </c>
      <c r="N60" s="117">
        <f t="shared" ref="N60" si="17">(F60-I60)</f>
        <v>0</v>
      </c>
    </row>
    <row r="61" spans="1:14" s="112" customFormat="1" ht="18" customHeight="1">
      <c r="A61" s="482" t="s">
        <v>182</v>
      </c>
      <c r="B61" s="484"/>
      <c r="C61" s="123">
        <f t="shared" ref="C61:I61" si="18">SUM(C53:C60)</f>
        <v>0</v>
      </c>
      <c r="D61" s="123">
        <f t="shared" si="18"/>
        <v>0</v>
      </c>
      <c r="E61" s="123">
        <f t="shared" si="18"/>
        <v>0</v>
      </c>
      <c r="F61" s="123">
        <f t="shared" si="18"/>
        <v>0</v>
      </c>
      <c r="G61" s="123">
        <f t="shared" si="18"/>
        <v>0</v>
      </c>
      <c r="H61" s="123">
        <f t="shared" si="18"/>
        <v>0</v>
      </c>
      <c r="I61" s="123">
        <f t="shared" si="18"/>
        <v>0</v>
      </c>
      <c r="J61" s="490" t="e">
        <f>(I61/F61)</f>
        <v>#DIV/0!</v>
      </c>
      <c r="K61" s="491"/>
      <c r="L61" s="124">
        <f>SUM(L53:L60)</f>
        <v>0</v>
      </c>
      <c r="M61" s="124">
        <f>SUM(M53:M60)</f>
        <v>0</v>
      </c>
      <c r="N61" s="124">
        <f>SUM(N53:N60)</f>
        <v>0</v>
      </c>
    </row>
    <row r="63" spans="1:14" ht="18" customHeight="1">
      <c r="A63" s="104" t="s">
        <v>43</v>
      </c>
      <c r="B63" s="103" t="s">
        <v>147</v>
      </c>
      <c r="C63" s="105">
        <v>1</v>
      </c>
      <c r="D63" s="105">
        <v>2</v>
      </c>
      <c r="E63" s="105">
        <v>3</v>
      </c>
      <c r="F63" s="105" t="s">
        <v>148</v>
      </c>
      <c r="G63" s="105">
        <v>5</v>
      </c>
      <c r="H63" s="105">
        <v>-6</v>
      </c>
      <c r="I63" s="105" t="s">
        <v>149</v>
      </c>
      <c r="J63" s="509" t="s">
        <v>150</v>
      </c>
      <c r="K63" s="509"/>
      <c r="L63" s="511">
        <v>9</v>
      </c>
      <c r="M63" s="511"/>
      <c r="N63" s="113" t="s">
        <v>151</v>
      </c>
    </row>
    <row r="64" spans="1:14" s="112" customFormat="1" ht="23.1" customHeight="1">
      <c r="A64" s="477">
        <v>2000</v>
      </c>
      <c r="B64" s="477" t="s">
        <v>58</v>
      </c>
      <c r="C64" s="473" t="s">
        <v>216</v>
      </c>
      <c r="D64" s="477" t="s">
        <v>153</v>
      </c>
      <c r="E64" s="477" t="s">
        <v>154</v>
      </c>
      <c r="F64" s="473" t="s">
        <v>155</v>
      </c>
      <c r="G64" s="473" t="s">
        <v>235</v>
      </c>
      <c r="H64" s="473" t="s">
        <v>237</v>
      </c>
      <c r="I64" s="473" t="s">
        <v>219</v>
      </c>
      <c r="J64" s="494" t="s">
        <v>177</v>
      </c>
      <c r="K64" s="495"/>
      <c r="L64" s="498" t="s">
        <v>160</v>
      </c>
      <c r="M64" s="499"/>
      <c r="N64" s="473" t="s">
        <v>178</v>
      </c>
    </row>
    <row r="65" spans="1:15" s="112" customFormat="1" ht="22.5" customHeight="1">
      <c r="A65" s="478"/>
      <c r="B65" s="478"/>
      <c r="C65" s="474"/>
      <c r="D65" s="478"/>
      <c r="E65" s="478"/>
      <c r="F65" s="436"/>
      <c r="G65" s="436"/>
      <c r="H65" s="474"/>
      <c r="I65" s="474"/>
      <c r="J65" s="496"/>
      <c r="K65" s="497"/>
      <c r="L65" s="114" t="s">
        <v>179</v>
      </c>
      <c r="M65" s="114" t="s">
        <v>180</v>
      </c>
      <c r="N65" s="474"/>
    </row>
    <row r="66" spans="1:15" s="112" customFormat="1" ht="18" customHeight="1">
      <c r="A66" s="107">
        <v>2300</v>
      </c>
      <c r="B66" s="425" t="s">
        <v>74</v>
      </c>
      <c r="C66" s="457"/>
      <c r="D66" s="457"/>
      <c r="E66" s="457"/>
      <c r="F66" s="457"/>
      <c r="G66" s="457"/>
      <c r="H66" s="457"/>
      <c r="I66" s="457"/>
      <c r="J66" s="457"/>
      <c r="K66" s="457"/>
      <c r="L66" s="457"/>
      <c r="M66" s="457"/>
      <c r="N66" s="426"/>
    </row>
    <row r="67" spans="1:15" s="112" customFormat="1" ht="18" customHeight="1">
      <c r="A67" s="113">
        <v>2310</v>
      </c>
      <c r="B67" s="482" t="s">
        <v>75</v>
      </c>
      <c r="C67" s="483"/>
      <c r="D67" s="483"/>
      <c r="E67" s="483"/>
      <c r="F67" s="483"/>
      <c r="G67" s="483"/>
      <c r="H67" s="483"/>
      <c r="I67" s="483"/>
      <c r="J67" s="483"/>
      <c r="K67" s="483"/>
      <c r="L67" s="483"/>
      <c r="M67" s="483"/>
      <c r="N67" s="484"/>
      <c r="O67" s="115"/>
    </row>
    <row r="68" spans="1:15" ht="18" customHeight="1">
      <c r="A68" s="103">
        <v>2311</v>
      </c>
      <c r="B68" s="102" t="s">
        <v>76</v>
      </c>
      <c r="C68" s="110">
        <f>'MES 5'!F67</f>
        <v>0</v>
      </c>
      <c r="D68" s="128">
        <v>0</v>
      </c>
      <c r="E68" s="128">
        <v>0</v>
      </c>
      <c r="F68" s="110">
        <f t="shared" ref="F68:F80" si="19">C68+D68-E68</f>
        <v>0</v>
      </c>
      <c r="G68" s="110">
        <f>'MES 5'!I67</f>
        <v>0</v>
      </c>
      <c r="H68" s="128">
        <v>0</v>
      </c>
      <c r="I68" s="110">
        <f t="shared" ref="I68:I80" si="20">(G68+H68)</f>
        <v>0</v>
      </c>
      <c r="J68" s="475" t="e">
        <f>(I68/F68)</f>
        <v>#DIV/0!</v>
      </c>
      <c r="K68" s="476"/>
      <c r="L68" s="24">
        <v>0</v>
      </c>
      <c r="M68" s="24">
        <v>0</v>
      </c>
      <c r="N68" s="117">
        <f>(F68-I68)</f>
        <v>0</v>
      </c>
    </row>
    <row r="69" spans="1:15" ht="18" customHeight="1">
      <c r="A69" s="103">
        <v>2312</v>
      </c>
      <c r="B69" s="102" t="s">
        <v>77</v>
      </c>
      <c r="C69" s="110">
        <f>'MES 5'!F68</f>
        <v>0</v>
      </c>
      <c r="D69" s="128">
        <v>0</v>
      </c>
      <c r="E69" s="128">
        <v>0</v>
      </c>
      <c r="F69" s="110">
        <f t="shared" si="19"/>
        <v>0</v>
      </c>
      <c r="G69" s="110">
        <f>'MES 5'!I68</f>
        <v>0</v>
      </c>
      <c r="H69" s="128">
        <v>0</v>
      </c>
      <c r="I69" s="110">
        <f t="shared" si="20"/>
        <v>0</v>
      </c>
      <c r="J69" s="475" t="e">
        <f t="shared" ref="J69:J80" si="21">(I69/F69)</f>
        <v>#DIV/0!</v>
      </c>
      <c r="K69" s="476"/>
      <c r="L69" s="24">
        <v>0</v>
      </c>
      <c r="M69" s="24">
        <v>0</v>
      </c>
      <c r="N69" s="117">
        <f t="shared" ref="N69:N80" si="22">(F69-I69)</f>
        <v>0</v>
      </c>
    </row>
    <row r="70" spans="1:15" ht="18" customHeight="1">
      <c r="A70" s="103">
        <v>2313</v>
      </c>
      <c r="B70" s="102" t="s">
        <v>78</v>
      </c>
      <c r="C70" s="110">
        <f>'MES 5'!F69</f>
        <v>0</v>
      </c>
      <c r="D70" s="128">
        <v>0</v>
      </c>
      <c r="E70" s="128">
        <v>0</v>
      </c>
      <c r="F70" s="110">
        <f t="shared" si="19"/>
        <v>0</v>
      </c>
      <c r="G70" s="110">
        <f>'MES 5'!I69</f>
        <v>0</v>
      </c>
      <c r="H70" s="128">
        <v>0</v>
      </c>
      <c r="I70" s="110">
        <f t="shared" si="20"/>
        <v>0</v>
      </c>
      <c r="J70" s="475" t="e">
        <f t="shared" si="21"/>
        <v>#DIV/0!</v>
      </c>
      <c r="K70" s="476"/>
      <c r="L70" s="24">
        <v>0</v>
      </c>
      <c r="M70" s="24">
        <v>0</v>
      </c>
      <c r="N70" s="117">
        <f t="shared" si="22"/>
        <v>0</v>
      </c>
    </row>
    <row r="71" spans="1:15" ht="18" customHeight="1">
      <c r="A71" s="103">
        <v>2314</v>
      </c>
      <c r="B71" s="102" t="s">
        <v>79</v>
      </c>
      <c r="C71" s="110">
        <f>'MES 5'!F70</f>
        <v>0</v>
      </c>
      <c r="D71" s="128">
        <v>0</v>
      </c>
      <c r="E71" s="128">
        <v>0</v>
      </c>
      <c r="F71" s="110">
        <f t="shared" si="19"/>
        <v>0</v>
      </c>
      <c r="G71" s="110">
        <f>'MES 5'!I70</f>
        <v>0</v>
      </c>
      <c r="H71" s="128">
        <v>0</v>
      </c>
      <c r="I71" s="110">
        <f t="shared" si="20"/>
        <v>0</v>
      </c>
      <c r="J71" s="475" t="e">
        <f t="shared" si="21"/>
        <v>#DIV/0!</v>
      </c>
      <c r="K71" s="476"/>
      <c r="L71" s="24">
        <v>0</v>
      </c>
      <c r="M71" s="24">
        <v>0</v>
      </c>
      <c r="N71" s="117">
        <f t="shared" si="22"/>
        <v>0</v>
      </c>
    </row>
    <row r="72" spans="1:15" ht="18" customHeight="1">
      <c r="A72" s="103">
        <v>2315</v>
      </c>
      <c r="B72" s="102" t="s">
        <v>80</v>
      </c>
      <c r="C72" s="110">
        <f>'MES 5'!F71</f>
        <v>0</v>
      </c>
      <c r="D72" s="128">
        <v>0</v>
      </c>
      <c r="E72" s="128">
        <v>0</v>
      </c>
      <c r="F72" s="110">
        <f t="shared" si="19"/>
        <v>0</v>
      </c>
      <c r="G72" s="110">
        <f>'MES 5'!I71</f>
        <v>0</v>
      </c>
      <c r="H72" s="128">
        <v>0</v>
      </c>
      <c r="I72" s="110">
        <f t="shared" si="20"/>
        <v>0</v>
      </c>
      <c r="J72" s="475" t="e">
        <f t="shared" si="21"/>
        <v>#DIV/0!</v>
      </c>
      <c r="K72" s="476"/>
      <c r="L72" s="24">
        <v>0</v>
      </c>
      <c r="M72" s="24">
        <v>0</v>
      </c>
      <c r="N72" s="117">
        <f t="shared" si="22"/>
        <v>0</v>
      </c>
    </row>
    <row r="73" spans="1:15" ht="18" customHeight="1">
      <c r="A73" s="103">
        <v>2316</v>
      </c>
      <c r="B73" s="102" t="s">
        <v>81</v>
      </c>
      <c r="C73" s="110">
        <f>'MES 5'!F72</f>
        <v>0</v>
      </c>
      <c r="D73" s="128">
        <v>0</v>
      </c>
      <c r="E73" s="128">
        <v>0</v>
      </c>
      <c r="F73" s="110">
        <f t="shared" si="19"/>
        <v>0</v>
      </c>
      <c r="G73" s="110">
        <f>'MES 5'!I72</f>
        <v>0</v>
      </c>
      <c r="H73" s="128">
        <v>0</v>
      </c>
      <c r="I73" s="110">
        <f t="shared" si="20"/>
        <v>0</v>
      </c>
      <c r="J73" s="475" t="e">
        <f t="shared" si="21"/>
        <v>#DIV/0!</v>
      </c>
      <c r="K73" s="476"/>
      <c r="L73" s="24">
        <v>0</v>
      </c>
      <c r="M73" s="24">
        <v>0</v>
      </c>
      <c r="N73" s="117">
        <f t="shared" si="22"/>
        <v>0</v>
      </c>
    </row>
    <row r="74" spans="1:15" ht="18" customHeight="1">
      <c r="A74" s="103">
        <v>2317</v>
      </c>
      <c r="B74" s="102" t="s">
        <v>82</v>
      </c>
      <c r="C74" s="110">
        <f>'MES 5'!F73</f>
        <v>0</v>
      </c>
      <c r="D74" s="128">
        <v>0</v>
      </c>
      <c r="E74" s="128">
        <v>0</v>
      </c>
      <c r="F74" s="110">
        <f t="shared" si="19"/>
        <v>0</v>
      </c>
      <c r="G74" s="110">
        <f>'MES 5'!I73</f>
        <v>0</v>
      </c>
      <c r="H74" s="128">
        <v>0</v>
      </c>
      <c r="I74" s="110">
        <f t="shared" si="20"/>
        <v>0</v>
      </c>
      <c r="J74" s="475" t="e">
        <f t="shared" si="21"/>
        <v>#DIV/0!</v>
      </c>
      <c r="K74" s="476"/>
      <c r="L74" s="24">
        <v>0</v>
      </c>
      <c r="M74" s="24">
        <v>0</v>
      </c>
      <c r="N74" s="117">
        <f t="shared" si="22"/>
        <v>0</v>
      </c>
    </row>
    <row r="75" spans="1:15" ht="18" customHeight="1">
      <c r="A75" s="103">
        <v>2318</v>
      </c>
      <c r="B75" s="125" t="s">
        <v>83</v>
      </c>
      <c r="C75" s="110">
        <f>'MES 5'!F74</f>
        <v>0</v>
      </c>
      <c r="D75" s="128">
        <v>0</v>
      </c>
      <c r="E75" s="128">
        <v>0</v>
      </c>
      <c r="F75" s="110">
        <f t="shared" si="19"/>
        <v>0</v>
      </c>
      <c r="G75" s="110">
        <f>'MES 5'!I74</f>
        <v>0</v>
      </c>
      <c r="H75" s="128">
        <v>0</v>
      </c>
      <c r="I75" s="110">
        <f t="shared" si="20"/>
        <v>0</v>
      </c>
      <c r="J75" s="475" t="e">
        <f t="shared" si="21"/>
        <v>#DIV/0!</v>
      </c>
      <c r="K75" s="476"/>
      <c r="L75" s="24">
        <v>0</v>
      </c>
      <c r="M75" s="24">
        <v>0</v>
      </c>
      <c r="N75" s="117">
        <f t="shared" si="22"/>
        <v>0</v>
      </c>
    </row>
    <row r="76" spans="1:15" ht="18" customHeight="1">
      <c r="A76" s="103">
        <v>2319</v>
      </c>
      <c r="B76" s="102" t="s">
        <v>84</v>
      </c>
      <c r="C76" s="110">
        <f>'MES 5'!F75</f>
        <v>0</v>
      </c>
      <c r="D76" s="128">
        <v>0</v>
      </c>
      <c r="E76" s="128">
        <v>0</v>
      </c>
      <c r="F76" s="110">
        <f t="shared" si="19"/>
        <v>0</v>
      </c>
      <c r="G76" s="110">
        <f>'MES 5'!I75</f>
        <v>0</v>
      </c>
      <c r="H76" s="128">
        <v>0</v>
      </c>
      <c r="I76" s="110">
        <f t="shared" si="20"/>
        <v>0</v>
      </c>
      <c r="J76" s="475" t="e">
        <f t="shared" si="21"/>
        <v>#DIV/0!</v>
      </c>
      <c r="K76" s="476"/>
      <c r="L76" s="24">
        <v>0</v>
      </c>
      <c r="M76" s="24">
        <v>0</v>
      </c>
      <c r="N76" s="117">
        <f t="shared" si="22"/>
        <v>0</v>
      </c>
    </row>
    <row r="77" spans="1:15" ht="18" customHeight="1">
      <c r="A77" s="103">
        <v>2320</v>
      </c>
      <c r="B77" s="102" t="s">
        <v>85</v>
      </c>
      <c r="C77" s="110">
        <f>'MES 5'!F76</f>
        <v>0</v>
      </c>
      <c r="D77" s="128">
        <v>0</v>
      </c>
      <c r="E77" s="128">
        <v>0</v>
      </c>
      <c r="F77" s="110">
        <f t="shared" si="19"/>
        <v>0</v>
      </c>
      <c r="G77" s="110">
        <f>'MES 5'!I76</f>
        <v>0</v>
      </c>
      <c r="H77" s="128">
        <v>0</v>
      </c>
      <c r="I77" s="110">
        <f t="shared" si="20"/>
        <v>0</v>
      </c>
      <c r="J77" s="475" t="e">
        <f t="shared" si="21"/>
        <v>#DIV/0!</v>
      </c>
      <c r="K77" s="476"/>
      <c r="L77" s="24">
        <v>0</v>
      </c>
      <c r="M77" s="24">
        <v>0</v>
      </c>
      <c r="N77" s="117">
        <f t="shared" si="22"/>
        <v>0</v>
      </c>
    </row>
    <row r="78" spans="1:15" ht="18" customHeight="1">
      <c r="A78" s="103">
        <v>2321</v>
      </c>
      <c r="B78" s="102" t="s">
        <v>86</v>
      </c>
      <c r="C78" s="110">
        <f>'MES 5'!F77</f>
        <v>0</v>
      </c>
      <c r="D78" s="128">
        <v>0</v>
      </c>
      <c r="E78" s="128">
        <v>0</v>
      </c>
      <c r="F78" s="110">
        <f t="shared" ref="F78:F79" si="23">C78+D78-E78</f>
        <v>0</v>
      </c>
      <c r="G78" s="110">
        <f>'MES 5'!I77</f>
        <v>0</v>
      </c>
      <c r="H78" s="128">
        <v>0</v>
      </c>
      <c r="I78" s="110">
        <f t="shared" ref="I78:I79" si="24">(G78+H78)</f>
        <v>0</v>
      </c>
      <c r="J78" s="475" t="e">
        <f t="shared" ref="J78:J79" si="25">(I78/F78)</f>
        <v>#DIV/0!</v>
      </c>
      <c r="K78" s="476"/>
      <c r="L78" s="24">
        <v>0</v>
      </c>
      <c r="M78" s="24">
        <v>0</v>
      </c>
      <c r="N78" s="117">
        <f t="shared" ref="N78:N79" si="26">(F78-I78)</f>
        <v>0</v>
      </c>
    </row>
    <row r="79" spans="1:15" ht="18" customHeight="1">
      <c r="A79" s="103">
        <v>2322</v>
      </c>
      <c r="B79" s="102" t="s">
        <v>87</v>
      </c>
      <c r="C79" s="110">
        <f>'MES 5'!F78</f>
        <v>0</v>
      </c>
      <c r="D79" s="128">
        <v>0</v>
      </c>
      <c r="E79" s="128">
        <v>0</v>
      </c>
      <c r="F79" s="110">
        <f t="shared" si="23"/>
        <v>0</v>
      </c>
      <c r="G79" s="110">
        <f>'MES 5'!I78</f>
        <v>0</v>
      </c>
      <c r="H79" s="128">
        <v>0</v>
      </c>
      <c r="I79" s="110">
        <f t="shared" si="24"/>
        <v>0</v>
      </c>
      <c r="J79" s="475" t="e">
        <f t="shared" si="25"/>
        <v>#DIV/0!</v>
      </c>
      <c r="K79" s="476"/>
      <c r="L79" s="24">
        <v>0</v>
      </c>
      <c r="M79" s="24">
        <v>0</v>
      </c>
      <c r="N79" s="117">
        <f t="shared" si="26"/>
        <v>0</v>
      </c>
    </row>
    <row r="80" spans="1:15" ht="18" customHeight="1">
      <c r="A80" s="103">
        <v>2323</v>
      </c>
      <c r="B80" s="116" t="s">
        <v>72</v>
      </c>
      <c r="C80" s="110">
        <f>'MES 5'!F79</f>
        <v>0</v>
      </c>
      <c r="D80" s="128">
        <v>0</v>
      </c>
      <c r="E80" s="128">
        <v>0</v>
      </c>
      <c r="F80" s="110">
        <f t="shared" si="19"/>
        <v>0</v>
      </c>
      <c r="G80" s="110">
        <f>'MES 5'!I79</f>
        <v>0</v>
      </c>
      <c r="H80" s="128">
        <v>0</v>
      </c>
      <c r="I80" s="110">
        <f t="shared" si="20"/>
        <v>0</v>
      </c>
      <c r="J80" s="475" t="e">
        <f t="shared" si="21"/>
        <v>#DIV/0!</v>
      </c>
      <c r="K80" s="476"/>
      <c r="L80" s="24">
        <v>0</v>
      </c>
      <c r="M80" s="24">
        <v>0</v>
      </c>
      <c r="N80" s="117">
        <f t="shared" si="22"/>
        <v>0</v>
      </c>
    </row>
    <row r="81" spans="1:14" s="112" customFormat="1" ht="16.5" customHeight="1">
      <c r="A81" s="482" t="s">
        <v>182</v>
      </c>
      <c r="B81" s="484"/>
      <c r="C81" s="118">
        <f t="shared" ref="C81:I81" si="27">SUM(C68:C80)</f>
        <v>0</v>
      </c>
      <c r="D81" s="118">
        <f t="shared" si="27"/>
        <v>0</v>
      </c>
      <c r="E81" s="118">
        <f t="shared" si="27"/>
        <v>0</v>
      </c>
      <c r="F81" s="118">
        <f t="shared" si="27"/>
        <v>0</v>
      </c>
      <c r="G81" s="118">
        <f t="shared" si="27"/>
        <v>0</v>
      </c>
      <c r="H81" s="118">
        <f t="shared" si="27"/>
        <v>0</v>
      </c>
      <c r="I81" s="118">
        <f t="shared" si="27"/>
        <v>0</v>
      </c>
      <c r="J81" s="490" t="e">
        <f>(I81/F81)</f>
        <v>#DIV/0!</v>
      </c>
      <c r="K81" s="491"/>
      <c r="L81" s="124">
        <f>SUM(L68:L80)</f>
        <v>0</v>
      </c>
      <c r="M81" s="124">
        <f>SUM(M68:M80)</f>
        <v>0</v>
      </c>
      <c r="N81" s="124">
        <f>SUM(N68:N80)</f>
        <v>0</v>
      </c>
    </row>
    <row r="83" spans="1:14" s="112" customFormat="1" ht="18" customHeight="1">
      <c r="A83" s="113">
        <v>2320</v>
      </c>
      <c r="B83" s="482" t="s">
        <v>88</v>
      </c>
      <c r="C83" s="483"/>
      <c r="D83" s="483"/>
      <c r="E83" s="483"/>
      <c r="F83" s="483"/>
      <c r="G83" s="483"/>
      <c r="H83" s="483"/>
      <c r="I83" s="483"/>
      <c r="J83" s="483"/>
      <c r="K83" s="483"/>
      <c r="L83" s="483"/>
      <c r="M83" s="483"/>
      <c r="N83" s="484"/>
    </row>
    <row r="84" spans="1:14" ht="18" customHeight="1">
      <c r="A84" s="103">
        <v>2321</v>
      </c>
      <c r="B84" s="116" t="s">
        <v>89</v>
      </c>
      <c r="C84" s="117">
        <f>'MES 5'!F83</f>
        <v>0</v>
      </c>
      <c r="D84" s="129">
        <v>0</v>
      </c>
      <c r="E84" s="129">
        <v>0</v>
      </c>
      <c r="F84" s="117">
        <f>C84+D84-E84</f>
        <v>0</v>
      </c>
      <c r="G84" s="110">
        <f>'MES 5'!I83</f>
        <v>0</v>
      </c>
      <c r="H84" s="128">
        <v>0</v>
      </c>
      <c r="I84" s="117">
        <f>(G84+H84)</f>
        <v>0</v>
      </c>
      <c r="J84" s="475" t="e">
        <f>(I84/F84)</f>
        <v>#DIV/0!</v>
      </c>
      <c r="K84" s="476"/>
      <c r="L84" s="24">
        <v>0</v>
      </c>
      <c r="M84" s="24">
        <v>0</v>
      </c>
      <c r="N84" s="117">
        <f>(F84-I84)</f>
        <v>0</v>
      </c>
    </row>
    <row r="85" spans="1:14" ht="18" customHeight="1">
      <c r="A85" s="103">
        <v>2322</v>
      </c>
      <c r="B85" s="66" t="s">
        <v>90</v>
      </c>
      <c r="C85" s="110">
        <f>'MES 5'!F84</f>
        <v>0</v>
      </c>
      <c r="D85" s="128">
        <v>0</v>
      </c>
      <c r="E85" s="128">
        <v>0</v>
      </c>
      <c r="F85" s="110">
        <f t="shared" ref="F85:F96" si="28">C85+D85-E85</f>
        <v>0</v>
      </c>
      <c r="G85" s="110">
        <f>'MES 5'!I84</f>
        <v>0</v>
      </c>
      <c r="H85" s="128">
        <v>0</v>
      </c>
      <c r="I85" s="117">
        <f t="shared" ref="I85:I96" si="29">(G85+H85)</f>
        <v>0</v>
      </c>
      <c r="J85" s="475" t="e">
        <f>(I85/F85)</f>
        <v>#DIV/0!</v>
      </c>
      <c r="K85" s="476"/>
      <c r="L85" s="24">
        <v>0</v>
      </c>
      <c r="M85" s="24">
        <v>0</v>
      </c>
      <c r="N85" s="117">
        <f t="shared" ref="N85:N96" si="30">(F85-I85)</f>
        <v>0</v>
      </c>
    </row>
    <row r="86" spans="1:14" ht="18" customHeight="1">
      <c r="A86" s="103">
        <v>2323</v>
      </c>
      <c r="B86" s="66" t="s">
        <v>91</v>
      </c>
      <c r="C86" s="110">
        <f>'MES 5'!F85</f>
        <v>0</v>
      </c>
      <c r="D86" s="128">
        <v>0</v>
      </c>
      <c r="E86" s="128">
        <v>0</v>
      </c>
      <c r="F86" s="110">
        <f t="shared" si="28"/>
        <v>0</v>
      </c>
      <c r="G86" s="110">
        <f>'MES 5'!I85</f>
        <v>0</v>
      </c>
      <c r="H86" s="129">
        <v>0</v>
      </c>
      <c r="I86" s="117">
        <f t="shared" si="29"/>
        <v>0</v>
      </c>
      <c r="J86" s="475" t="e">
        <f>(I86/F86)</f>
        <v>#DIV/0!</v>
      </c>
      <c r="K86" s="476"/>
      <c r="L86" s="24">
        <v>0</v>
      </c>
      <c r="M86" s="24">
        <v>0</v>
      </c>
      <c r="N86" s="117">
        <f t="shared" si="30"/>
        <v>0</v>
      </c>
    </row>
    <row r="87" spans="1:14" ht="18" customHeight="1">
      <c r="A87" s="103">
        <v>2324</v>
      </c>
      <c r="B87" s="66" t="s">
        <v>92</v>
      </c>
      <c r="C87" s="110">
        <f>'MES 5'!F86</f>
        <v>0</v>
      </c>
      <c r="D87" s="128">
        <v>0</v>
      </c>
      <c r="E87" s="128">
        <v>0</v>
      </c>
      <c r="F87" s="110">
        <f t="shared" ref="F87" si="31">C87+D87-E87</f>
        <v>0</v>
      </c>
      <c r="G87" s="110">
        <f>'MES 5'!I86</f>
        <v>0</v>
      </c>
      <c r="H87" s="129">
        <v>0</v>
      </c>
      <c r="I87" s="117">
        <f t="shared" ref="I87" si="32">(G87+H87)</f>
        <v>0</v>
      </c>
      <c r="J87" s="475" t="e">
        <f t="shared" ref="J87" si="33">(I87/F87)</f>
        <v>#DIV/0!</v>
      </c>
      <c r="K87" s="476"/>
      <c r="L87" s="24">
        <v>0</v>
      </c>
      <c r="M87" s="24">
        <v>0</v>
      </c>
      <c r="N87" s="117">
        <f t="shared" ref="N87" si="34">(F87-I87)</f>
        <v>0</v>
      </c>
    </row>
    <row r="88" spans="1:14" ht="18" customHeight="1">
      <c r="A88" s="103">
        <v>2325</v>
      </c>
      <c r="B88" s="66" t="s">
        <v>93</v>
      </c>
      <c r="C88" s="110">
        <f>'MES 5'!F87</f>
        <v>0</v>
      </c>
      <c r="D88" s="128">
        <v>0</v>
      </c>
      <c r="E88" s="128">
        <v>0</v>
      </c>
      <c r="F88" s="110">
        <f t="shared" si="28"/>
        <v>0</v>
      </c>
      <c r="G88" s="110">
        <f>'MES 5'!I87</f>
        <v>0</v>
      </c>
      <c r="H88" s="128">
        <v>0</v>
      </c>
      <c r="I88" s="117">
        <f t="shared" si="29"/>
        <v>0</v>
      </c>
      <c r="J88" s="475" t="e">
        <f>(I88/F88)</f>
        <v>#DIV/0!</v>
      </c>
      <c r="K88" s="476"/>
      <c r="L88" s="24">
        <v>0</v>
      </c>
      <c r="M88" s="24">
        <v>0</v>
      </c>
      <c r="N88" s="117">
        <f t="shared" si="30"/>
        <v>0</v>
      </c>
    </row>
    <row r="89" spans="1:14" ht="18" customHeight="1">
      <c r="A89" s="103">
        <v>2326</v>
      </c>
      <c r="B89" s="81" t="s">
        <v>94</v>
      </c>
      <c r="C89" s="110">
        <f>'MES 5'!F88</f>
        <v>0</v>
      </c>
      <c r="D89" s="128">
        <v>0</v>
      </c>
      <c r="E89" s="128">
        <v>0</v>
      </c>
      <c r="F89" s="110">
        <f t="shared" ref="F89:F90" si="35">C89+D89-E89</f>
        <v>0</v>
      </c>
      <c r="G89" s="110">
        <f>'MES 5'!I88</f>
        <v>0</v>
      </c>
      <c r="H89" s="129">
        <v>0</v>
      </c>
      <c r="I89" s="117">
        <f t="shared" ref="I89:I90" si="36">(G89+H89)</f>
        <v>0</v>
      </c>
      <c r="J89" s="475" t="e">
        <f t="shared" ref="J89:J90" si="37">(I89/F89)</f>
        <v>#DIV/0!</v>
      </c>
      <c r="K89" s="476"/>
      <c r="L89" s="24">
        <v>0</v>
      </c>
      <c r="M89" s="24">
        <v>0</v>
      </c>
      <c r="N89" s="117">
        <f t="shared" ref="N89:N90" si="38">(F89-I89)</f>
        <v>0</v>
      </c>
    </row>
    <row r="90" spans="1:14" ht="18" customHeight="1">
      <c r="A90" s="103">
        <v>2327</v>
      </c>
      <c r="B90" s="81" t="s">
        <v>95</v>
      </c>
      <c r="C90" s="110">
        <f>'MES 5'!F89</f>
        <v>0</v>
      </c>
      <c r="D90" s="128">
        <v>0</v>
      </c>
      <c r="E90" s="128">
        <v>0</v>
      </c>
      <c r="F90" s="110">
        <f t="shared" si="35"/>
        <v>0</v>
      </c>
      <c r="G90" s="110">
        <f>'MES 5'!I89</f>
        <v>0</v>
      </c>
      <c r="H90" s="129">
        <v>0</v>
      </c>
      <c r="I90" s="117">
        <f t="shared" si="36"/>
        <v>0</v>
      </c>
      <c r="J90" s="475" t="e">
        <f t="shared" si="37"/>
        <v>#DIV/0!</v>
      </c>
      <c r="K90" s="476"/>
      <c r="L90" s="24">
        <v>0</v>
      </c>
      <c r="M90" s="24">
        <v>0</v>
      </c>
      <c r="N90" s="117">
        <f t="shared" si="38"/>
        <v>0</v>
      </c>
    </row>
    <row r="91" spans="1:14" ht="22.5" customHeight="1">
      <c r="A91" s="103">
        <v>2328</v>
      </c>
      <c r="B91" s="126" t="s">
        <v>96</v>
      </c>
      <c r="C91" s="110">
        <f>'MES 5'!F90</f>
        <v>0</v>
      </c>
      <c r="D91" s="128">
        <v>0</v>
      </c>
      <c r="E91" s="128">
        <v>0</v>
      </c>
      <c r="F91" s="110">
        <f t="shared" si="28"/>
        <v>0</v>
      </c>
      <c r="G91" s="110">
        <f>'MES 5'!I90</f>
        <v>0</v>
      </c>
      <c r="H91" s="128">
        <v>0</v>
      </c>
      <c r="I91" s="117">
        <f t="shared" si="29"/>
        <v>0</v>
      </c>
      <c r="J91" s="475" t="e">
        <f>(I91/F91)</f>
        <v>#DIV/0!</v>
      </c>
      <c r="K91" s="476"/>
      <c r="L91" s="24">
        <v>0</v>
      </c>
      <c r="M91" s="24">
        <v>0</v>
      </c>
      <c r="N91" s="117">
        <f t="shared" si="30"/>
        <v>0</v>
      </c>
    </row>
    <row r="92" spans="1:14" ht="21" customHeight="1">
      <c r="A92" s="103">
        <v>2329</v>
      </c>
      <c r="B92" s="127" t="s">
        <v>97</v>
      </c>
      <c r="C92" s="110">
        <f>'MES 5'!F91</f>
        <v>0</v>
      </c>
      <c r="D92" s="128">
        <v>0</v>
      </c>
      <c r="E92" s="128">
        <v>0</v>
      </c>
      <c r="F92" s="110">
        <f t="shared" si="28"/>
        <v>0</v>
      </c>
      <c r="G92" s="110">
        <f>'MES 5'!I91</f>
        <v>0</v>
      </c>
      <c r="H92" s="129">
        <v>0</v>
      </c>
      <c r="I92" s="117">
        <f t="shared" si="29"/>
        <v>0</v>
      </c>
      <c r="J92" s="475" t="e">
        <f>(I92/F92)</f>
        <v>#DIV/0!</v>
      </c>
      <c r="K92" s="476"/>
      <c r="L92" s="24">
        <v>0</v>
      </c>
      <c r="M92" s="24">
        <v>0</v>
      </c>
      <c r="N92" s="117">
        <f t="shared" si="30"/>
        <v>0</v>
      </c>
    </row>
    <row r="93" spans="1:14" ht="21" customHeight="1">
      <c r="A93" s="103">
        <v>2330</v>
      </c>
      <c r="B93" s="84" t="s">
        <v>98</v>
      </c>
      <c r="C93" s="110">
        <f>'MES 5'!F92</f>
        <v>0</v>
      </c>
      <c r="D93" s="128">
        <v>0</v>
      </c>
      <c r="E93" s="128">
        <v>0</v>
      </c>
      <c r="F93" s="110">
        <f t="shared" ref="F93" si="39">C93+D93-E93</f>
        <v>0</v>
      </c>
      <c r="G93" s="110">
        <f>'MES 5'!I92</f>
        <v>0</v>
      </c>
      <c r="H93" s="128">
        <v>0</v>
      </c>
      <c r="I93" s="117">
        <f t="shared" ref="I93" si="40">(G93+H93)</f>
        <v>0</v>
      </c>
      <c r="J93" s="475" t="e">
        <f t="shared" ref="J93" si="41">(I93/F93)</f>
        <v>#DIV/0!</v>
      </c>
      <c r="K93" s="476"/>
      <c r="L93" s="24">
        <v>0</v>
      </c>
      <c r="M93" s="24">
        <v>0</v>
      </c>
      <c r="N93" s="117">
        <f t="shared" ref="N93" si="42">(F93-I93)</f>
        <v>0</v>
      </c>
    </row>
    <row r="94" spans="1:14" ht="21" customHeight="1">
      <c r="A94" s="103">
        <v>2331</v>
      </c>
      <c r="B94" s="66" t="s">
        <v>99</v>
      </c>
      <c r="C94" s="110">
        <f>'MES 5'!F93</f>
        <v>0</v>
      </c>
      <c r="D94" s="128">
        <v>0</v>
      </c>
      <c r="E94" s="128">
        <v>0</v>
      </c>
      <c r="F94" s="110">
        <f t="shared" ref="F94:F95" si="43">C94+D94-E94</f>
        <v>0</v>
      </c>
      <c r="G94" s="110">
        <f>'MES 5'!I93</f>
        <v>0</v>
      </c>
      <c r="H94" s="128">
        <v>0</v>
      </c>
      <c r="I94" s="117">
        <f t="shared" ref="I94:I95" si="44">(G94+H94)</f>
        <v>0</v>
      </c>
      <c r="J94" s="475" t="e">
        <f>(I94/F94)</f>
        <v>#DIV/0!</v>
      </c>
      <c r="K94" s="476"/>
      <c r="L94" s="24">
        <v>0</v>
      </c>
      <c r="M94" s="24">
        <v>0</v>
      </c>
      <c r="N94" s="117">
        <f t="shared" ref="N94:N95" si="45">(F94-I94)</f>
        <v>0</v>
      </c>
    </row>
    <row r="95" spans="1:14" ht="21" customHeight="1">
      <c r="A95" s="103">
        <v>2332</v>
      </c>
      <c r="B95" s="66" t="s">
        <v>100</v>
      </c>
      <c r="C95" s="110">
        <f>'MES 5'!F94</f>
        <v>0</v>
      </c>
      <c r="D95" s="128">
        <v>0</v>
      </c>
      <c r="E95" s="128">
        <v>0</v>
      </c>
      <c r="F95" s="110">
        <f t="shared" si="43"/>
        <v>0</v>
      </c>
      <c r="G95" s="110">
        <f>'MES 5'!I94</f>
        <v>0</v>
      </c>
      <c r="H95" s="129">
        <v>0</v>
      </c>
      <c r="I95" s="117">
        <f t="shared" si="44"/>
        <v>0</v>
      </c>
      <c r="J95" s="475" t="e">
        <f t="shared" ref="J95" si="46">(I95/F95)</f>
        <v>#DIV/0!</v>
      </c>
      <c r="K95" s="476"/>
      <c r="L95" s="24">
        <v>0</v>
      </c>
      <c r="M95" s="24">
        <v>0</v>
      </c>
      <c r="N95" s="117">
        <f t="shared" si="45"/>
        <v>0</v>
      </c>
    </row>
    <row r="96" spans="1:14" ht="18" customHeight="1">
      <c r="A96" s="103">
        <v>2333</v>
      </c>
      <c r="B96" s="116" t="s">
        <v>72</v>
      </c>
      <c r="C96" s="110">
        <f>'MES 5'!F95</f>
        <v>0</v>
      </c>
      <c r="D96" s="128">
        <v>0</v>
      </c>
      <c r="E96" s="128">
        <v>0</v>
      </c>
      <c r="F96" s="110">
        <f t="shared" si="28"/>
        <v>0</v>
      </c>
      <c r="G96" s="110">
        <f>'MES 5'!I95</f>
        <v>0</v>
      </c>
      <c r="H96" s="129">
        <v>0</v>
      </c>
      <c r="I96" s="117">
        <f t="shared" si="29"/>
        <v>0</v>
      </c>
      <c r="J96" s="475" t="e">
        <f>(I96/F96)</f>
        <v>#DIV/0!</v>
      </c>
      <c r="K96" s="476"/>
      <c r="L96" s="24">
        <v>0</v>
      </c>
      <c r="M96" s="24">
        <v>0</v>
      </c>
      <c r="N96" s="117">
        <f t="shared" si="30"/>
        <v>0</v>
      </c>
    </row>
    <row r="97" spans="1:14" ht="18" customHeight="1">
      <c r="A97" s="482" t="s">
        <v>186</v>
      </c>
      <c r="B97" s="484"/>
      <c r="C97" s="78">
        <f t="shared" ref="C97:I97" si="47">SUM(C84:C96)</f>
        <v>0</v>
      </c>
      <c r="D97" s="78">
        <f t="shared" si="47"/>
        <v>0</v>
      </c>
      <c r="E97" s="78">
        <f t="shared" si="47"/>
        <v>0</v>
      </c>
      <c r="F97" s="78">
        <f t="shared" si="47"/>
        <v>0</v>
      </c>
      <c r="G97" s="78">
        <f t="shared" si="47"/>
        <v>0</v>
      </c>
      <c r="H97" s="78">
        <f t="shared" si="47"/>
        <v>0</v>
      </c>
      <c r="I97" s="78">
        <f t="shared" si="47"/>
        <v>0</v>
      </c>
      <c r="J97" s="437" t="e">
        <f t="shared" ref="J97:J98" si="48">(I97/F97)</f>
        <v>#DIV/0!</v>
      </c>
      <c r="K97" s="438"/>
      <c r="L97" s="78">
        <f>SUM(L84:L96)</f>
        <v>0</v>
      </c>
      <c r="M97" s="78">
        <f>SUM(M84:M96)</f>
        <v>0</v>
      </c>
      <c r="N97" s="78">
        <f>SUM(N84:N96)</f>
        <v>0</v>
      </c>
    </row>
    <row r="98" spans="1:14" s="112" customFormat="1" ht="18" customHeight="1">
      <c r="A98" s="425" t="s">
        <v>187</v>
      </c>
      <c r="B98" s="426"/>
      <c r="C98" s="78">
        <f t="shared" ref="C98:I98" si="49">C97+C61+C81+C50</f>
        <v>0</v>
      </c>
      <c r="D98" s="78">
        <f t="shared" si="49"/>
        <v>0</v>
      </c>
      <c r="E98" s="78">
        <f t="shared" si="49"/>
        <v>0</v>
      </c>
      <c r="F98" s="78">
        <f t="shared" si="49"/>
        <v>0</v>
      </c>
      <c r="G98" s="78">
        <f t="shared" si="49"/>
        <v>0</v>
      </c>
      <c r="H98" s="78">
        <f t="shared" si="49"/>
        <v>0</v>
      </c>
      <c r="I98" s="78">
        <f t="shared" si="49"/>
        <v>0</v>
      </c>
      <c r="J98" s="437" t="e">
        <f t="shared" si="48"/>
        <v>#DIV/0!</v>
      </c>
      <c r="K98" s="438"/>
      <c r="L98" s="78">
        <f>L97+L61+L81+L50</f>
        <v>0</v>
      </c>
      <c r="M98" s="78">
        <f>M97+M61+M81+M50</f>
        <v>0</v>
      </c>
      <c r="N98" s="78">
        <f>N97+N61+N81+N50</f>
        <v>0</v>
      </c>
    </row>
    <row r="99" spans="1:14" s="34" customFormat="1" ht="18" customHeight="1">
      <c r="B99" s="485" t="s">
        <v>124</v>
      </c>
      <c r="C99" s="486"/>
      <c r="D99" s="472" t="s">
        <v>188</v>
      </c>
      <c r="E99" s="472"/>
      <c r="F99" s="472"/>
      <c r="G99" s="472"/>
      <c r="H99" s="472" t="s">
        <v>189</v>
      </c>
      <c r="I99" s="472"/>
      <c r="J99" s="472"/>
      <c r="K99" s="472"/>
      <c r="L99" s="472"/>
      <c r="M99" s="472"/>
      <c r="N99" s="472"/>
    </row>
    <row r="100" spans="1:14" s="34" customFormat="1" ht="18" customHeight="1">
      <c r="B100" s="472"/>
      <c r="C100" s="472"/>
      <c r="D100" s="472"/>
      <c r="E100" s="472"/>
      <c r="F100" s="472"/>
      <c r="G100" s="472"/>
      <c r="H100" s="472"/>
      <c r="I100" s="472"/>
      <c r="J100" s="472"/>
      <c r="K100" s="472"/>
      <c r="L100" s="472"/>
      <c r="M100" s="472"/>
      <c r="N100" s="472"/>
    </row>
    <row r="101" spans="1:14" s="34" customFormat="1" ht="40.5" customHeight="1">
      <c r="B101" s="487"/>
      <c r="C101" s="488"/>
      <c r="D101" s="489"/>
      <c r="E101" s="489"/>
      <c r="F101" s="489"/>
      <c r="G101" s="489"/>
      <c r="H101" s="472"/>
      <c r="I101" s="472"/>
      <c r="J101" s="472"/>
      <c r="K101" s="472"/>
      <c r="L101" s="472"/>
      <c r="M101" s="472"/>
      <c r="N101" s="472"/>
    </row>
    <row r="102" spans="1:14" s="34" customFormat="1" ht="11.25">
      <c r="B102" s="485" t="s">
        <v>103</v>
      </c>
      <c r="C102" s="486"/>
      <c r="D102" s="472" t="s">
        <v>103</v>
      </c>
      <c r="E102" s="472"/>
      <c r="F102" s="472"/>
      <c r="G102" s="472"/>
      <c r="H102" s="472" t="s">
        <v>103</v>
      </c>
      <c r="I102" s="472"/>
      <c r="J102" s="472"/>
      <c r="K102" s="472"/>
      <c r="L102" s="472"/>
      <c r="M102" s="472"/>
      <c r="N102" s="472"/>
    </row>
    <row r="103" spans="1:14" ht="11.25"/>
    <row r="104" spans="1:14" ht="11.25">
      <c r="B104" s="513"/>
      <c r="C104" s="513"/>
      <c r="D104" s="513"/>
      <c r="E104" s="513"/>
      <c r="F104" s="513"/>
    </row>
    <row r="105" spans="1:14" s="54" customFormat="1" ht="13.15" customHeight="1">
      <c r="A105" s="429" t="s">
        <v>190</v>
      </c>
      <c r="B105" s="429"/>
      <c r="C105" s="430"/>
      <c r="D105" s="85" t="s">
        <v>191</v>
      </c>
      <c r="E105" s="85"/>
      <c r="F105" s="86">
        <f>H20</f>
        <v>0</v>
      </c>
      <c r="G105" s="402" t="s">
        <v>192</v>
      </c>
      <c r="H105" s="403"/>
      <c r="I105" s="404"/>
      <c r="J105" s="405" cm="1">
        <f t="array" ref="J105:K105">+F105+('MES 5'!J104:K104)</f>
        <v>0</v>
      </c>
      <c r="K105" s="406">
        <v>0</v>
      </c>
      <c r="L105" s="87"/>
      <c r="M105" s="87"/>
      <c r="N105" s="88"/>
    </row>
    <row r="106" spans="1:14" s="54" customFormat="1" ht="13.15" customHeight="1">
      <c r="A106" s="429"/>
      <c r="B106" s="429"/>
      <c r="C106" s="430"/>
      <c r="D106" s="85" t="s">
        <v>193</v>
      </c>
      <c r="E106" s="85"/>
      <c r="F106" s="86">
        <f>I98</f>
        <v>0</v>
      </c>
      <c r="G106" s="402" t="s">
        <v>194</v>
      </c>
      <c r="H106" s="403"/>
      <c r="I106" s="404"/>
      <c r="J106" s="405" cm="1">
        <f t="array" ref="J106:K106">+F106+'MES 5'!J105:K105</f>
        <v>0</v>
      </c>
      <c r="K106" s="406">
        <v>0</v>
      </c>
      <c r="L106" s="87"/>
      <c r="M106" s="87"/>
      <c r="N106" s="88"/>
    </row>
    <row r="107" spans="1:14" s="54" customFormat="1" ht="24.75" customHeight="1">
      <c r="A107" s="431" t="s">
        <v>195</v>
      </c>
      <c r="B107" s="431"/>
      <c r="C107" s="431"/>
      <c r="D107" s="407" t="s">
        <v>196</v>
      </c>
      <c r="E107" s="408"/>
      <c r="F107" s="89">
        <f>+F105-F106</f>
        <v>0</v>
      </c>
      <c r="G107" s="409" t="s">
        <v>197</v>
      </c>
      <c r="H107" s="410"/>
      <c r="I107" s="411"/>
      <c r="J107" s="412">
        <f>+J105-J106</f>
        <v>0</v>
      </c>
      <c r="K107" s="413"/>
      <c r="L107" s="87"/>
      <c r="M107" s="87"/>
      <c r="N107" s="88"/>
    </row>
    <row r="108" spans="1:14" s="54" customFormat="1" ht="53.45" customHeight="1">
      <c r="A108" s="399" t="s">
        <v>198</v>
      </c>
      <c r="B108" s="399"/>
      <c r="C108" s="399"/>
      <c r="D108" s="239"/>
      <c r="E108" s="239"/>
      <c r="F108" s="90"/>
      <c r="G108" s="239"/>
      <c r="H108" s="239"/>
      <c r="I108" s="90"/>
      <c r="J108" s="420"/>
      <c r="K108" s="420"/>
      <c r="L108" s="420"/>
      <c r="M108" s="421"/>
      <c r="N108" s="421"/>
    </row>
    <row r="109" spans="1:14" s="54" customFormat="1" ht="20.25" customHeight="1">
      <c r="A109" s="399" t="s">
        <v>199</v>
      </c>
      <c r="B109" s="399"/>
      <c r="C109" s="400"/>
      <c r="D109" s="422" t="s">
        <v>200</v>
      </c>
      <c r="E109" s="423"/>
      <c r="F109" s="35"/>
      <c r="G109" s="91"/>
      <c r="H109" s="92" t="s">
        <v>201</v>
      </c>
      <c r="I109" s="93"/>
      <c r="J109" s="88"/>
      <c r="K109" s="414"/>
      <c r="L109" s="415"/>
      <c r="M109" s="94" t="s">
        <v>202</v>
      </c>
      <c r="N109" s="95" t="s">
        <v>203</v>
      </c>
    </row>
    <row r="110" spans="1:14" s="54" customFormat="1" ht="18" customHeight="1">
      <c r="A110" s="399"/>
      <c r="B110" s="399"/>
      <c r="C110" s="400"/>
      <c r="D110" s="416" t="s">
        <v>204</v>
      </c>
      <c r="E110" s="417"/>
      <c r="F110" s="35">
        <f>H20</f>
        <v>0</v>
      </c>
      <c r="G110" s="91"/>
      <c r="H110" s="96" t="s">
        <v>205</v>
      </c>
      <c r="I110" s="46">
        <v>0</v>
      </c>
      <c r="J110" s="88"/>
      <c r="K110" s="414" t="s">
        <v>206</v>
      </c>
      <c r="L110" s="415"/>
      <c r="M110" s="44">
        <v>0</v>
      </c>
      <c r="N110" s="45">
        <v>0</v>
      </c>
    </row>
    <row r="111" spans="1:14" s="54" customFormat="1" ht="18" customHeight="1">
      <c r="A111" s="399"/>
      <c r="B111" s="399"/>
      <c r="C111" s="400"/>
      <c r="D111" s="418" t="s">
        <v>207</v>
      </c>
      <c r="E111" s="419"/>
      <c r="F111" s="47"/>
      <c r="G111" s="91"/>
      <c r="H111" s="96" t="s">
        <v>208</v>
      </c>
      <c r="I111" s="46">
        <v>0</v>
      </c>
      <c r="J111" s="88"/>
      <c r="K111" s="414" t="s">
        <v>206</v>
      </c>
      <c r="L111" s="415"/>
      <c r="M111" s="44">
        <v>0</v>
      </c>
      <c r="N111" s="45">
        <v>0</v>
      </c>
    </row>
    <row r="112" spans="1:14" s="54" customFormat="1" ht="18" customHeight="1">
      <c r="A112" s="399"/>
      <c r="B112" s="399"/>
      <c r="C112" s="400"/>
      <c r="D112" s="88"/>
      <c r="E112" s="88"/>
      <c r="F112" s="88"/>
      <c r="G112" s="91"/>
      <c r="H112" s="91"/>
      <c r="I112" s="91"/>
      <c r="J112" s="91"/>
      <c r="K112" s="414" t="s">
        <v>206</v>
      </c>
      <c r="L112" s="415"/>
      <c r="M112" s="44">
        <v>0</v>
      </c>
      <c r="N112" s="45">
        <v>0</v>
      </c>
    </row>
    <row r="113" spans="1:14" s="54" customFormat="1" ht="18" customHeight="1">
      <c r="A113" s="399"/>
      <c r="B113" s="399"/>
      <c r="C113" s="399"/>
      <c r="D113" s="88"/>
      <c r="E113" s="88"/>
      <c r="F113" s="88"/>
      <c r="G113" s="88"/>
      <c r="H113" s="88"/>
      <c r="I113" s="88"/>
      <c r="J113" s="88"/>
      <c r="K113" s="414" t="s">
        <v>209</v>
      </c>
      <c r="L113" s="415"/>
      <c r="M113" s="44">
        <v>0</v>
      </c>
      <c r="N113" s="45">
        <v>0</v>
      </c>
    </row>
    <row r="114" spans="1:14" s="54" customFormat="1" ht="18" customHeight="1">
      <c r="A114" s="399"/>
      <c r="B114" s="399"/>
      <c r="C114" s="399"/>
      <c r="D114" s="88"/>
      <c r="E114" s="88"/>
      <c r="F114" s="88"/>
      <c r="G114" s="88"/>
      <c r="H114" s="88"/>
      <c r="I114" s="88"/>
      <c r="J114" s="88"/>
      <c r="K114" s="414" t="s">
        <v>209</v>
      </c>
      <c r="L114" s="415"/>
      <c r="M114" s="44">
        <v>0</v>
      </c>
      <c r="N114" s="45">
        <v>0</v>
      </c>
    </row>
    <row r="115" spans="1:14" s="54" customFormat="1" ht="18" customHeight="1">
      <c r="A115" s="401" t="s">
        <v>210</v>
      </c>
      <c r="B115" s="401"/>
      <c r="C115" s="401"/>
      <c r="D115" s="88"/>
      <c r="E115" s="88"/>
      <c r="F115" s="88"/>
      <c r="G115" s="88"/>
      <c r="H115" s="88"/>
      <c r="I115" s="88"/>
      <c r="J115" s="88"/>
      <c r="K115" s="414" t="s">
        <v>209</v>
      </c>
      <c r="L115" s="415"/>
      <c r="M115" s="44">
        <v>0</v>
      </c>
      <c r="N115" s="45">
        <v>0</v>
      </c>
    </row>
    <row r="116" spans="1:14" s="54" customFormat="1" ht="18" customHeight="1">
      <c r="A116" s="401"/>
      <c r="B116" s="401"/>
      <c r="C116" s="401"/>
    </row>
    <row r="117" spans="1:14" s="54" customFormat="1" ht="18" customHeight="1">
      <c r="A117" s="401"/>
      <c r="B117" s="401"/>
      <c r="C117" s="401"/>
    </row>
  </sheetData>
  <sheetProtection algorithmName="SHA-512" hashValue="k+c9pWByoWRQukwdGn6SS6maL4xeSz8llqIjfPim1S8IxC8ktqu1wc1ZaNJ0WBQN51qIKF0gFUg5aTBxDiu7Kw==" saltValue="XK8mRuSyD3Fw5TQWJJx9vQ==" spinCount="100000" sheet="1" objects="1" scenarios="1"/>
  <mergeCells count="191">
    <mergeCell ref="B25:D25"/>
    <mergeCell ref="E25:H25"/>
    <mergeCell ref="I25:N25"/>
    <mergeCell ref="J10:K11"/>
    <mergeCell ref="B23:D23"/>
    <mergeCell ref="E23:H23"/>
    <mergeCell ref="I23:N23"/>
    <mergeCell ref="B10:B11"/>
    <mergeCell ref="J91:K91"/>
    <mergeCell ref="B24:D24"/>
    <mergeCell ref="E24:H24"/>
    <mergeCell ref="J85:K85"/>
    <mergeCell ref="A61:B61"/>
    <mergeCell ref="J60:K60"/>
    <mergeCell ref="B67:N67"/>
    <mergeCell ref="J68:K68"/>
    <mergeCell ref="J69:K69"/>
    <mergeCell ref="J70:K70"/>
    <mergeCell ref="C64:C65"/>
    <mergeCell ref="L63:M63"/>
    <mergeCell ref="L64:M64"/>
    <mergeCell ref="J63:K63"/>
    <mergeCell ref="A81:B81"/>
    <mergeCell ref="A64:A65"/>
    <mergeCell ref="A10:A11"/>
    <mergeCell ref="C10:C11"/>
    <mergeCell ref="L9:M9"/>
    <mergeCell ref="L10:M10"/>
    <mergeCell ref="H10:H11"/>
    <mergeCell ref="I10:I11"/>
    <mergeCell ref="I22:N22"/>
    <mergeCell ref="D10:D11"/>
    <mergeCell ref="E10:E11"/>
    <mergeCell ref="F10:F11"/>
    <mergeCell ref="G10:G11"/>
    <mergeCell ref="B22:D22"/>
    <mergeCell ref="E22:H22"/>
    <mergeCell ref="J18:K18"/>
    <mergeCell ref="J19:K19"/>
    <mergeCell ref="A20:B20"/>
    <mergeCell ref="J20:K20"/>
    <mergeCell ref="J9:K9"/>
    <mergeCell ref="B100:C100"/>
    <mergeCell ref="D100:G100"/>
    <mergeCell ref="B102:C102"/>
    <mergeCell ref="D102:G102"/>
    <mergeCell ref="B104:F104"/>
    <mergeCell ref="H100:N100"/>
    <mergeCell ref="B101:C101"/>
    <mergeCell ref="D101:G101"/>
    <mergeCell ref="H101:N101"/>
    <mergeCell ref="H102:N102"/>
    <mergeCell ref="D64:D65"/>
    <mergeCell ref="E64:E65"/>
    <mergeCell ref="F64:F65"/>
    <mergeCell ref="J73:K73"/>
    <mergeCell ref="J74:K74"/>
    <mergeCell ref="J71:K71"/>
    <mergeCell ref="B64:B65"/>
    <mergeCell ref="I64:I65"/>
    <mergeCell ref="H64:H65"/>
    <mergeCell ref="A98:B98"/>
    <mergeCell ref="J98:K98"/>
    <mergeCell ref="B99:C99"/>
    <mergeCell ref="N45:N46"/>
    <mergeCell ref="B47:N47"/>
    <mergeCell ref="J75:K75"/>
    <mergeCell ref="J54:K54"/>
    <mergeCell ref="J55:K55"/>
    <mergeCell ref="J49:K49"/>
    <mergeCell ref="J56:K56"/>
    <mergeCell ref="J48:K48"/>
    <mergeCell ref="J84:K84"/>
    <mergeCell ref="J57:K57"/>
    <mergeCell ref="J58:K58"/>
    <mergeCell ref="J59:K59"/>
    <mergeCell ref="N64:N65"/>
    <mergeCell ref="J80:K80"/>
    <mergeCell ref="J81:K81"/>
    <mergeCell ref="J72:K72"/>
    <mergeCell ref="J76:K76"/>
    <mergeCell ref="J77:K77"/>
    <mergeCell ref="J64:K65"/>
    <mergeCell ref="J78:K78"/>
    <mergeCell ref="J79:K79"/>
    <mergeCell ref="G4:H4"/>
    <mergeCell ref="J4:K4"/>
    <mergeCell ref="M4:N4"/>
    <mergeCell ref="M108:N108"/>
    <mergeCell ref="J61:K61"/>
    <mergeCell ref="G64:G65"/>
    <mergeCell ref="A45:A46"/>
    <mergeCell ref="B45:B46"/>
    <mergeCell ref="C45:C46"/>
    <mergeCell ref="D45:D46"/>
    <mergeCell ref="E45:E46"/>
    <mergeCell ref="F45:F46"/>
    <mergeCell ref="G45:G46"/>
    <mergeCell ref="B52:N52"/>
    <mergeCell ref="J53:K53"/>
    <mergeCell ref="A50:B50"/>
    <mergeCell ref="J50:K50"/>
    <mergeCell ref="B66:N66"/>
    <mergeCell ref="J87:K87"/>
    <mergeCell ref="J89:K89"/>
    <mergeCell ref="J90:K90"/>
    <mergeCell ref="B83:N83"/>
    <mergeCell ref="A97:B97"/>
    <mergeCell ref="J97:K97"/>
    <mergeCell ref="J44:K44"/>
    <mergeCell ref="L44:M44"/>
    <mergeCell ref="H45:H46"/>
    <mergeCell ref="I45:I46"/>
    <mergeCell ref="J45:K46"/>
    <mergeCell ref="L45:M45"/>
    <mergeCell ref="C7:D7"/>
    <mergeCell ref="E7:F7"/>
    <mergeCell ref="G2:H2"/>
    <mergeCell ref="C4:D4"/>
    <mergeCell ref="E4:F4"/>
    <mergeCell ref="C5:D5"/>
    <mergeCell ref="E5:F5"/>
    <mergeCell ref="I24:N24"/>
    <mergeCell ref="N10:N11"/>
    <mergeCell ref="J12:K12"/>
    <mergeCell ref="J13:K13"/>
    <mergeCell ref="J17:K17"/>
    <mergeCell ref="J14:K14"/>
    <mergeCell ref="J15:K15"/>
    <mergeCell ref="J16:K16"/>
    <mergeCell ref="C8:D8"/>
    <mergeCell ref="E8:F8"/>
    <mergeCell ref="G8:H8"/>
    <mergeCell ref="D99:G99"/>
    <mergeCell ref="J95:K95"/>
    <mergeCell ref="J92:K92"/>
    <mergeCell ref="J94:K94"/>
    <mergeCell ref="H99:N99"/>
    <mergeCell ref="J96:K96"/>
    <mergeCell ref="J93:K93"/>
    <mergeCell ref="J86:K86"/>
    <mergeCell ref="J88:K88"/>
    <mergeCell ref="A105:C106"/>
    <mergeCell ref="G105:I105"/>
    <mergeCell ref="J105:K105"/>
    <mergeCell ref="G106:I106"/>
    <mergeCell ref="J106:K106"/>
    <mergeCell ref="A107:C107"/>
    <mergeCell ref="D107:E107"/>
    <mergeCell ref="G107:I107"/>
    <mergeCell ref="J107:K107"/>
    <mergeCell ref="A115:C117"/>
    <mergeCell ref="K115:L115"/>
    <mergeCell ref="A108:C108"/>
    <mergeCell ref="A109:C114"/>
    <mergeCell ref="K109:L109"/>
    <mergeCell ref="D110:E110"/>
    <mergeCell ref="K110:L110"/>
    <mergeCell ref="D111:E111"/>
    <mergeCell ref="K111:L111"/>
    <mergeCell ref="K112:L112"/>
    <mergeCell ref="K113:L113"/>
    <mergeCell ref="K114:L114"/>
    <mergeCell ref="D108:E108"/>
    <mergeCell ref="G108:H108"/>
    <mergeCell ref="J108:L108"/>
    <mergeCell ref="D109:E109"/>
    <mergeCell ref="A1:N1"/>
    <mergeCell ref="A43:N43"/>
    <mergeCell ref="G5:H5"/>
    <mergeCell ref="J5:K5"/>
    <mergeCell ref="M5:N5"/>
    <mergeCell ref="G6:H7"/>
    <mergeCell ref="I6:I7"/>
    <mergeCell ref="J6:K7"/>
    <mergeCell ref="L6:L7"/>
    <mergeCell ref="M6:N7"/>
    <mergeCell ref="C6:D6"/>
    <mergeCell ref="E6:F6"/>
    <mergeCell ref="A2:A7"/>
    <mergeCell ref="C2:D2"/>
    <mergeCell ref="E2:F2"/>
    <mergeCell ref="J2:K2"/>
    <mergeCell ref="M2:N2"/>
    <mergeCell ref="C3:D3"/>
    <mergeCell ref="E3:F3"/>
    <mergeCell ref="J8:L8"/>
    <mergeCell ref="M8:N8"/>
    <mergeCell ref="G3:H3"/>
    <mergeCell ref="J3:K3"/>
    <mergeCell ref="M3:N3"/>
  </mergeCells>
  <printOptions horizontalCentered="1"/>
  <pageMargins left="0.23622047244094491" right="0.23622047244094491" top="1.4173228346456694" bottom="0.74803149606299213" header="0.31496062992125984" footer="0.31496062992125984"/>
  <pageSetup orientation="landscape" r:id="rId1"/>
  <headerFooter alignWithMargins="0">
    <oddHeader>&amp;L&amp;G&amp;C
PROCESO PROTECCIÓN
FORMATO DE SEGUIMIENTO FINANCIERO
MODALIDADES DE PROTECCIÓN&amp;RF1.G28.P
Versión 2
Página &amp;P de &amp;N
28/04/2023
Clasificación de la Información 
Clasificada</oddHeader>
    <oddFooter>&amp;C&amp;"Tempus Sans ITC,Normal"&amp;12&amp;G</oddFooter>
  </headerFooter>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40"/>
  <dimension ref="A1:O116"/>
  <sheetViews>
    <sheetView zoomScale="130" zoomScaleNormal="130" workbookViewId="0">
      <selection activeCell="C125" sqref="C125"/>
    </sheetView>
  </sheetViews>
  <sheetFormatPr baseColWidth="10" defaultColWidth="11.42578125" defaultRowHeight="18" customHeight="1"/>
  <cols>
    <col min="1" max="1" width="8.7109375" style="88" customWidth="1"/>
    <col min="2" max="2" width="44.7109375" style="88" customWidth="1"/>
    <col min="3" max="9" width="14.42578125" style="88" customWidth="1"/>
    <col min="10" max="11" width="5.7109375" style="88" customWidth="1"/>
    <col min="12" max="12" width="9.7109375" style="88" customWidth="1"/>
    <col min="13" max="13" width="10.42578125" style="88" customWidth="1"/>
    <col min="14" max="14" width="13.7109375" style="88" customWidth="1"/>
    <col min="15" max="16384" width="11.42578125" style="88"/>
  </cols>
  <sheetData>
    <row r="1" spans="1:14" ht="15" customHeight="1">
      <c r="A1" s="468" t="s">
        <v>130</v>
      </c>
      <c r="B1" s="468"/>
      <c r="C1" s="468"/>
      <c r="D1" s="468"/>
      <c r="E1" s="468"/>
      <c r="F1" s="468"/>
      <c r="G1" s="468"/>
      <c r="H1" s="468"/>
      <c r="I1" s="468"/>
      <c r="J1" s="468"/>
      <c r="K1" s="468"/>
      <c r="L1" s="468"/>
      <c r="M1" s="468"/>
      <c r="N1" s="468"/>
    </row>
    <row r="2" spans="1:14" s="34" customFormat="1" ht="32.25" customHeight="1">
      <c r="A2" s="472"/>
      <c r="B2" s="23" t="s">
        <v>131</v>
      </c>
      <c r="C2" s="472">
        <f>PRESUPUESTO!$B$2</f>
        <v>0</v>
      </c>
      <c r="D2" s="472"/>
      <c r="E2" s="472" t="s">
        <v>132</v>
      </c>
      <c r="F2" s="472"/>
      <c r="G2" s="266" t="s">
        <v>24</v>
      </c>
      <c r="H2" s="267"/>
      <c r="I2" s="25" t="s">
        <v>27</v>
      </c>
      <c r="J2" s="308" t="s">
        <v>133</v>
      </c>
      <c r="K2" s="308"/>
      <c r="L2" s="25" t="s">
        <v>134</v>
      </c>
      <c r="M2" s="308" t="s">
        <v>135</v>
      </c>
      <c r="N2" s="308"/>
    </row>
    <row r="3" spans="1:14" s="34" customFormat="1" ht="18" customHeight="1">
      <c r="A3" s="472"/>
      <c r="B3" s="23" t="s">
        <v>136</v>
      </c>
      <c r="C3" s="472">
        <f>PRESUPUESTO!$B$3</f>
        <v>0</v>
      </c>
      <c r="D3" s="472"/>
      <c r="E3" s="472"/>
      <c r="F3" s="472"/>
      <c r="G3" s="470" t="str">
        <f>PRESUPUESTO!$A$15</f>
        <v>Vulneración</v>
      </c>
      <c r="H3" s="470"/>
      <c r="I3" s="56">
        <f>PRESUPUESTO!E15</f>
        <v>0</v>
      </c>
      <c r="J3" s="395">
        <v>0</v>
      </c>
      <c r="K3" s="395"/>
      <c r="L3" s="56">
        <f>I3-J3</f>
        <v>0</v>
      </c>
      <c r="M3" s="396">
        <f>(J3*PRESUPUESTO!A11)+(L3*PRESUPUESTO!G29*PRESUPUESTO!A13)</f>
        <v>0</v>
      </c>
      <c r="N3" s="396"/>
    </row>
    <row r="4" spans="1:14" s="34" customFormat="1" ht="18" customHeight="1">
      <c r="A4" s="472"/>
      <c r="B4" s="26" t="s">
        <v>137</v>
      </c>
      <c r="C4" s="472">
        <f>PRESUPUESTO!$B$4</f>
        <v>0</v>
      </c>
      <c r="D4" s="472"/>
      <c r="E4" s="472" t="s">
        <v>138</v>
      </c>
      <c r="F4" s="472"/>
      <c r="G4" s="470" t="str">
        <f>PRESUPUESTO!$A$16</f>
        <v>Discapacidad</v>
      </c>
      <c r="H4" s="470"/>
      <c r="I4" s="56">
        <f>PRESUPUESTO!E16</f>
        <v>0</v>
      </c>
      <c r="J4" s="395">
        <v>0</v>
      </c>
      <c r="K4" s="395"/>
      <c r="L4" s="56">
        <f>I4-J4</f>
        <v>0</v>
      </c>
      <c r="M4" s="396">
        <f>(J4*PRESUPUESTO!B11)+(L4*PRESUPUESTO!G33*PRESUPUESTO!B13)</f>
        <v>0</v>
      </c>
      <c r="N4" s="396"/>
    </row>
    <row r="5" spans="1:14" s="34" customFormat="1" ht="18" customHeight="1">
      <c r="A5" s="472"/>
      <c r="B5" s="27" t="s">
        <v>139</v>
      </c>
      <c r="C5" s="434">
        <f>PRESUPUESTO!E2</f>
        <v>0</v>
      </c>
      <c r="D5" s="434"/>
      <c r="E5" s="512"/>
      <c r="F5" s="512"/>
      <c r="G5" s="470" t="str">
        <f>PRESUPUESTO!A17</f>
        <v>Tutor</v>
      </c>
      <c r="H5" s="470"/>
      <c r="I5" s="56">
        <f>PRESUPUESTO!E17</f>
        <v>0</v>
      </c>
      <c r="J5" s="395">
        <v>0</v>
      </c>
      <c r="K5" s="395"/>
      <c r="L5" s="56">
        <f>I5-J5</f>
        <v>0</v>
      </c>
      <c r="M5" s="396">
        <f>(J5*PRESUPUESTO!C11)+(L5*PRESUPUESTO!G37*PRESUPUESTO!C13)</f>
        <v>0</v>
      </c>
      <c r="N5" s="396"/>
    </row>
    <row r="6" spans="1:14" s="34" customFormat="1" ht="18" customHeight="1">
      <c r="A6" s="472"/>
      <c r="B6" s="28" t="s">
        <v>140</v>
      </c>
      <c r="C6" s="434">
        <f>PRESUPUESTO!E3</f>
        <v>0</v>
      </c>
      <c r="D6" s="434"/>
      <c r="E6" s="485" t="s">
        <v>141</v>
      </c>
      <c r="F6" s="504"/>
      <c r="G6" s="471" t="s">
        <v>142</v>
      </c>
      <c r="H6" s="471"/>
      <c r="I6" s="398">
        <f>SUM(I3:I5)</f>
        <v>0</v>
      </c>
      <c r="J6" s="395">
        <f>SUM(J3:K5)</f>
        <v>0</v>
      </c>
      <c r="K6" s="395"/>
      <c r="L6" s="326">
        <f>SUM(L3:L5)</f>
        <v>0</v>
      </c>
      <c r="M6" s="392">
        <f>SUM(M3:N5)</f>
        <v>0</v>
      </c>
      <c r="N6" s="392"/>
    </row>
    <row r="7" spans="1:14" s="34" customFormat="1" ht="18" customHeight="1">
      <c r="A7" s="472"/>
      <c r="B7" s="28" t="s">
        <v>113</v>
      </c>
      <c r="C7" s="434">
        <f>PRESUPUESTO!E4</f>
        <v>0</v>
      </c>
      <c r="D7" s="434"/>
      <c r="E7" s="485"/>
      <c r="F7" s="504"/>
      <c r="G7" s="471"/>
      <c r="H7" s="471"/>
      <c r="I7" s="398"/>
      <c r="J7" s="395"/>
      <c r="K7" s="395"/>
      <c r="L7" s="326"/>
      <c r="M7" s="392"/>
      <c r="N7" s="392"/>
    </row>
    <row r="8" spans="1:14" s="34" customFormat="1" ht="18" customHeight="1">
      <c r="A8" s="52"/>
      <c r="B8" s="48" t="s">
        <v>143</v>
      </c>
      <c r="C8" s="469">
        <f>+PRESUPUESTO!H11</f>
        <v>0</v>
      </c>
      <c r="D8" s="469"/>
      <c r="E8" s="427" t="s">
        <v>144</v>
      </c>
      <c r="F8" s="428"/>
      <c r="G8" s="479" t="s">
        <v>211</v>
      </c>
      <c r="H8" s="267"/>
      <c r="I8" s="37" t="s">
        <v>146</v>
      </c>
      <c r="J8" s="427"/>
      <c r="K8" s="462"/>
      <c r="L8" s="428"/>
      <c r="M8" s="480"/>
      <c r="N8" s="481"/>
    </row>
    <row r="9" spans="1:14" ht="18" customHeight="1">
      <c r="A9" s="104" t="s">
        <v>43</v>
      </c>
      <c r="B9" s="103" t="s">
        <v>147</v>
      </c>
      <c r="C9" s="105">
        <v>1</v>
      </c>
      <c r="D9" s="105">
        <v>2</v>
      </c>
      <c r="E9" s="105">
        <v>3</v>
      </c>
      <c r="F9" s="105" t="s">
        <v>148</v>
      </c>
      <c r="G9" s="106">
        <v>5</v>
      </c>
      <c r="H9" s="106">
        <v>-6</v>
      </c>
      <c r="I9" s="106" t="s">
        <v>149</v>
      </c>
      <c r="J9" s="505" t="s">
        <v>150</v>
      </c>
      <c r="K9" s="506"/>
      <c r="L9" s="511">
        <v>9</v>
      </c>
      <c r="M9" s="511"/>
      <c r="N9" s="113" t="s">
        <v>151</v>
      </c>
    </row>
    <row r="10" spans="1:14" s="108" customFormat="1" ht="27" customHeight="1">
      <c r="A10" s="507">
        <v>1000</v>
      </c>
      <c r="B10" s="477" t="s">
        <v>45</v>
      </c>
      <c r="C10" s="473" t="s">
        <v>152</v>
      </c>
      <c r="D10" s="477" t="s">
        <v>153</v>
      </c>
      <c r="E10" s="477" t="s">
        <v>154</v>
      </c>
      <c r="F10" s="473" t="s">
        <v>155</v>
      </c>
      <c r="G10" s="473" t="s">
        <v>238</v>
      </c>
      <c r="H10" s="473" t="s">
        <v>239</v>
      </c>
      <c r="I10" s="473" t="s">
        <v>158</v>
      </c>
      <c r="J10" s="500" t="s">
        <v>159</v>
      </c>
      <c r="K10" s="495"/>
      <c r="L10" s="498" t="s">
        <v>160</v>
      </c>
      <c r="M10" s="499"/>
      <c r="N10" s="473" t="s">
        <v>161</v>
      </c>
    </row>
    <row r="11" spans="1:14" s="108" customFormat="1" ht="27" customHeight="1">
      <c r="A11" s="508"/>
      <c r="B11" s="478"/>
      <c r="C11" s="474"/>
      <c r="D11" s="478"/>
      <c r="E11" s="478"/>
      <c r="F11" s="436"/>
      <c r="G11" s="474"/>
      <c r="H11" s="474"/>
      <c r="I11" s="474"/>
      <c r="J11" s="501"/>
      <c r="K11" s="497"/>
      <c r="L11" s="109" t="s">
        <v>162</v>
      </c>
      <c r="M11" s="109" t="s">
        <v>163</v>
      </c>
      <c r="N11" s="474"/>
    </row>
    <row r="12" spans="1:14" ht="18" customHeight="1">
      <c r="A12" s="103">
        <v>1100</v>
      </c>
      <c r="B12" s="66" t="s">
        <v>214</v>
      </c>
      <c r="C12" s="110">
        <f>'MES 6'!F12</f>
        <v>0</v>
      </c>
      <c r="D12" s="128">
        <v>0</v>
      </c>
      <c r="E12" s="128">
        <v>0</v>
      </c>
      <c r="F12" s="110">
        <f>C12+D12-E12</f>
        <v>0</v>
      </c>
      <c r="G12" s="110">
        <f>'MES 6'!I12</f>
        <v>0</v>
      </c>
      <c r="H12" s="128">
        <f>M6</f>
        <v>0</v>
      </c>
      <c r="I12" s="110">
        <f>G12+H12</f>
        <v>0</v>
      </c>
      <c r="J12" s="475" t="e">
        <f t="shared" ref="J12:J20" si="0">(I12/F12)</f>
        <v>#DIV/0!</v>
      </c>
      <c r="K12" s="476"/>
      <c r="L12" s="24">
        <v>0</v>
      </c>
      <c r="M12" s="24">
        <v>0</v>
      </c>
      <c r="N12" s="111">
        <f>F12-I12</f>
        <v>0</v>
      </c>
    </row>
    <row r="13" spans="1:14" ht="18" customHeight="1">
      <c r="A13" s="103">
        <v>1101</v>
      </c>
      <c r="B13" s="66" t="s">
        <v>49</v>
      </c>
      <c r="C13" s="110">
        <f>'MES 6'!F13</f>
        <v>0</v>
      </c>
      <c r="D13" s="128">
        <v>0</v>
      </c>
      <c r="E13" s="128">
        <v>0</v>
      </c>
      <c r="F13" s="110">
        <f>C13+D13-E13</f>
        <v>0</v>
      </c>
      <c r="G13" s="110">
        <f>'MES 6'!I13</f>
        <v>0</v>
      </c>
      <c r="H13" s="67">
        <f>J3*PRESUPUESTO!B29+J4*PRESUPUESTO!B33+J5*PRESUPUESTO!B37</f>
        <v>0</v>
      </c>
      <c r="I13" s="110">
        <f>G13+H13</f>
        <v>0</v>
      </c>
      <c r="J13" s="475" t="e">
        <f t="shared" si="0"/>
        <v>#DIV/0!</v>
      </c>
      <c r="K13" s="476"/>
      <c r="L13" s="24">
        <v>0</v>
      </c>
      <c r="M13" s="24">
        <v>0</v>
      </c>
      <c r="N13" s="111">
        <f>F13-I13</f>
        <v>0</v>
      </c>
    </row>
    <row r="14" spans="1:14" ht="18" customHeight="1">
      <c r="A14" s="103">
        <v>1102</v>
      </c>
      <c r="B14" s="66" t="s">
        <v>50</v>
      </c>
      <c r="C14" s="110">
        <f>'MES 6'!F14</f>
        <v>0</v>
      </c>
      <c r="D14" s="128">
        <v>0</v>
      </c>
      <c r="E14" s="128">
        <v>0</v>
      </c>
      <c r="F14" s="110">
        <f t="shared" ref="F14:F16" si="1">C14+D14-E14</f>
        <v>0</v>
      </c>
      <c r="G14" s="110">
        <f>'MES 6'!I14</f>
        <v>0</v>
      </c>
      <c r="H14" s="67">
        <f>(J3*PRESUPUESTO!D29+J4*PRESUPUESTO!D33+J5*PRESUPUESTO!D37)+(L3*PRESUPUESTO!D29*PRESUPUESTO!A13)+(L4*PRESUPUESTO!D33*PRESUPUESTO!B13)+(L5*PRESUPUESTO!D37*PRESUPUESTO!C13)</f>
        <v>0</v>
      </c>
      <c r="I14" s="110">
        <f t="shared" ref="I14:I16" si="2">G14+H14</f>
        <v>0</v>
      </c>
      <c r="J14" s="475" t="e">
        <f t="shared" si="0"/>
        <v>#DIV/0!</v>
      </c>
      <c r="K14" s="476"/>
      <c r="L14" s="24">
        <v>0</v>
      </c>
      <c r="M14" s="24">
        <v>0</v>
      </c>
      <c r="N14" s="111">
        <f t="shared" ref="N14:N16" si="3">F14-I14</f>
        <v>0</v>
      </c>
    </row>
    <row r="15" spans="1:14" ht="18" customHeight="1">
      <c r="A15" s="103">
        <v>1103</v>
      </c>
      <c r="B15" s="66" t="s">
        <v>51</v>
      </c>
      <c r="C15" s="110">
        <f>'MES 6'!F15</f>
        <v>0</v>
      </c>
      <c r="D15" s="128">
        <v>0</v>
      </c>
      <c r="E15" s="128">
        <v>0</v>
      </c>
      <c r="F15" s="110">
        <f t="shared" si="1"/>
        <v>0</v>
      </c>
      <c r="G15" s="110">
        <f>'MES 6'!I15</f>
        <v>0</v>
      </c>
      <c r="H15" s="67">
        <f>(J3*PRESUPUESTO!E29+J4*PRESUPUESTO!E33+J5*PRESUPUESTO!E37)+(L3*PRESUPUESTO!E29*PRESUPUESTO!A13)+(L4*PRESUPUESTO!E33*PRESUPUESTO!B13)+(L5*PRESUPUESTO!E37*PRESUPUESTO!C13)</f>
        <v>0</v>
      </c>
      <c r="I15" s="110">
        <f t="shared" si="2"/>
        <v>0</v>
      </c>
      <c r="J15" s="475" t="e">
        <f t="shared" si="0"/>
        <v>#DIV/0!</v>
      </c>
      <c r="K15" s="476"/>
      <c r="L15" s="24">
        <v>0</v>
      </c>
      <c r="M15" s="24">
        <v>0</v>
      </c>
      <c r="N15" s="111">
        <f t="shared" si="3"/>
        <v>0</v>
      </c>
    </row>
    <row r="16" spans="1:14" ht="18" customHeight="1">
      <c r="A16" s="103">
        <v>1104</v>
      </c>
      <c r="B16" s="66" t="s">
        <v>164</v>
      </c>
      <c r="C16" s="110">
        <f>'MES 6'!F16</f>
        <v>0</v>
      </c>
      <c r="D16" s="128">
        <v>0</v>
      </c>
      <c r="E16" s="128">
        <v>0</v>
      </c>
      <c r="F16" s="110">
        <f t="shared" si="1"/>
        <v>0</v>
      </c>
      <c r="G16" s="110">
        <f>'MES 6'!I16</f>
        <v>0</v>
      </c>
      <c r="H16" s="67">
        <f>(J3*PRESUPUESTO!F29+J4*PRESUPUESTO!F33+J5*PRESUPUESTO!F37)+(L3*PRESUPUESTO!F29*PRESUPUESTO!A13)+(L4*PRESUPUESTO!F33*PRESUPUESTO!B13)+(L5*PRESUPUESTO!F37*PRESUPUESTO!C13)</f>
        <v>0</v>
      </c>
      <c r="I16" s="110">
        <f t="shared" si="2"/>
        <v>0</v>
      </c>
      <c r="J16" s="475" t="e">
        <f t="shared" si="0"/>
        <v>#DIV/0!</v>
      </c>
      <c r="K16" s="476"/>
      <c r="L16" s="24">
        <v>0</v>
      </c>
      <c r="M16" s="24">
        <v>0</v>
      </c>
      <c r="N16" s="111">
        <f t="shared" si="3"/>
        <v>0</v>
      </c>
    </row>
    <row r="17" spans="1:14" ht="18" customHeight="1">
      <c r="A17" s="103">
        <v>1105</v>
      </c>
      <c r="B17" s="102" t="s">
        <v>165</v>
      </c>
      <c r="C17" s="110">
        <f>'MES 6'!F17</f>
        <v>0</v>
      </c>
      <c r="D17" s="128">
        <v>0</v>
      </c>
      <c r="E17" s="128">
        <v>0</v>
      </c>
      <c r="F17" s="110">
        <f>C17+D17-E17</f>
        <v>0</v>
      </c>
      <c r="G17" s="110">
        <f>'MES 6'!I17</f>
        <v>0</v>
      </c>
      <c r="H17" s="110">
        <v>0</v>
      </c>
      <c r="I17" s="110">
        <f>G17+H17</f>
        <v>0</v>
      </c>
      <c r="J17" s="475" t="e">
        <f t="shared" si="0"/>
        <v>#DIV/0!</v>
      </c>
      <c r="K17" s="476"/>
      <c r="L17" s="24">
        <v>0</v>
      </c>
      <c r="M17" s="24">
        <v>0</v>
      </c>
      <c r="N17" s="111">
        <f>F17-I17</f>
        <v>0</v>
      </c>
    </row>
    <row r="18" spans="1:14" ht="18" customHeight="1">
      <c r="A18" s="103">
        <v>1106</v>
      </c>
      <c r="B18" s="102" t="s">
        <v>166</v>
      </c>
      <c r="C18" s="110">
        <f>'MES 6'!F18</f>
        <v>0</v>
      </c>
      <c r="D18" s="128">
        <v>0</v>
      </c>
      <c r="E18" s="128">
        <v>0</v>
      </c>
      <c r="F18" s="110">
        <f>C18+D18-E18</f>
        <v>0</v>
      </c>
      <c r="G18" s="110">
        <f>'MES 6'!I18</f>
        <v>0</v>
      </c>
      <c r="H18" s="128">
        <v>0</v>
      </c>
      <c r="I18" s="110">
        <f>G18+H18</f>
        <v>0</v>
      </c>
      <c r="J18" s="475" t="e">
        <f t="shared" si="0"/>
        <v>#DIV/0!</v>
      </c>
      <c r="K18" s="476"/>
      <c r="L18" s="24">
        <v>0</v>
      </c>
      <c r="M18" s="24">
        <v>0</v>
      </c>
      <c r="N18" s="111">
        <f>F18-I18</f>
        <v>0</v>
      </c>
    </row>
    <row r="19" spans="1:14" ht="18" customHeight="1">
      <c r="A19" s="103">
        <v>1107</v>
      </c>
      <c r="B19" s="102" t="s">
        <v>167</v>
      </c>
      <c r="C19" s="110">
        <f>'MES 6'!F19</f>
        <v>0</v>
      </c>
      <c r="D19" s="128">
        <v>0</v>
      </c>
      <c r="E19" s="128">
        <v>0</v>
      </c>
      <c r="F19" s="110">
        <f>C19+D19-E19</f>
        <v>0</v>
      </c>
      <c r="G19" s="110">
        <f>'MES 6'!I19</f>
        <v>0</v>
      </c>
      <c r="H19" s="128">
        <v>0</v>
      </c>
      <c r="I19" s="110">
        <f>G19+H19</f>
        <v>0</v>
      </c>
      <c r="J19" s="475" t="e">
        <f t="shared" si="0"/>
        <v>#DIV/0!</v>
      </c>
      <c r="K19" s="476"/>
      <c r="L19" s="24">
        <v>0</v>
      </c>
      <c r="M19" s="24">
        <v>0</v>
      </c>
      <c r="N19" s="111">
        <f>F19-I19</f>
        <v>0</v>
      </c>
    </row>
    <row r="20" spans="1:14" s="112" customFormat="1" ht="18" customHeight="1">
      <c r="A20" s="425" t="s">
        <v>168</v>
      </c>
      <c r="B20" s="426"/>
      <c r="C20" s="64">
        <f>SUM(C12+C17+C18+C19)</f>
        <v>0</v>
      </c>
      <c r="D20" s="64">
        <f t="shared" ref="D20:H20" si="4">SUM(D12+D17+D18+D19)</f>
        <v>0</v>
      </c>
      <c r="E20" s="64">
        <f t="shared" si="4"/>
        <v>0</v>
      </c>
      <c r="F20" s="64">
        <f t="shared" si="4"/>
        <v>0</v>
      </c>
      <c r="G20" s="64">
        <f t="shared" si="4"/>
        <v>0</v>
      </c>
      <c r="H20" s="64">
        <f t="shared" si="4"/>
        <v>0</v>
      </c>
      <c r="I20" s="64">
        <f>SUM(I12+I17+I18+I19)</f>
        <v>0</v>
      </c>
      <c r="J20" s="437" t="e">
        <f t="shared" si="0"/>
        <v>#DIV/0!</v>
      </c>
      <c r="K20" s="438"/>
      <c r="L20" s="64">
        <f t="shared" ref="L20:N20" si="5">SUM(L12+L17+L18+L19)</f>
        <v>0</v>
      </c>
      <c r="M20" s="64">
        <f t="shared" si="5"/>
        <v>0</v>
      </c>
      <c r="N20" s="64">
        <f t="shared" si="5"/>
        <v>0</v>
      </c>
    </row>
    <row r="22" spans="1:14" s="34" customFormat="1" ht="18" customHeight="1">
      <c r="B22" s="472" t="s">
        <v>124</v>
      </c>
      <c r="C22" s="472"/>
      <c r="D22" s="472"/>
      <c r="E22" s="472" t="s">
        <v>215</v>
      </c>
      <c r="F22" s="472"/>
      <c r="G22" s="472"/>
      <c r="H22" s="472"/>
      <c r="I22" s="472" t="s">
        <v>170</v>
      </c>
      <c r="J22" s="472"/>
      <c r="K22" s="472"/>
      <c r="L22" s="472"/>
      <c r="M22" s="472"/>
      <c r="N22" s="472"/>
    </row>
    <row r="23" spans="1:14" s="34" customFormat="1" ht="18" customHeight="1">
      <c r="B23" s="472"/>
      <c r="C23" s="472"/>
      <c r="D23" s="472"/>
      <c r="E23" s="472"/>
      <c r="F23" s="472"/>
      <c r="G23" s="472"/>
      <c r="H23" s="472"/>
      <c r="I23" s="472"/>
      <c r="J23" s="472"/>
      <c r="K23" s="472"/>
      <c r="L23" s="472"/>
      <c r="M23" s="472"/>
      <c r="N23" s="472"/>
    </row>
    <row r="24" spans="1:14" s="34" customFormat="1" ht="40.5" customHeight="1">
      <c r="B24" s="472"/>
      <c r="C24" s="472"/>
      <c r="D24" s="472"/>
      <c r="E24" s="472"/>
      <c r="F24" s="472"/>
      <c r="G24" s="472"/>
      <c r="H24" s="472"/>
      <c r="I24" s="472"/>
      <c r="J24" s="472"/>
      <c r="K24" s="472"/>
      <c r="L24" s="472"/>
      <c r="M24" s="472"/>
      <c r="N24" s="472"/>
    </row>
    <row r="25" spans="1:14" s="34" customFormat="1" ht="11.25">
      <c r="B25" s="472" t="s">
        <v>103</v>
      </c>
      <c r="C25" s="472"/>
      <c r="D25" s="472"/>
      <c r="E25" s="472" t="s">
        <v>103</v>
      </c>
      <c r="F25" s="472"/>
      <c r="G25" s="472"/>
      <c r="H25" s="472"/>
      <c r="I25" s="472" t="s">
        <v>103</v>
      </c>
      <c r="J25" s="472"/>
      <c r="K25" s="472"/>
      <c r="L25" s="472"/>
      <c r="M25" s="472"/>
      <c r="N25" s="472"/>
    </row>
    <row r="26" spans="1:14" ht="11.25"/>
    <row r="27" spans="1:14" ht="11.25">
      <c r="B27" s="4" t="s">
        <v>171</v>
      </c>
    </row>
    <row r="28" spans="1:14" ht="11.25">
      <c r="B28" s="4"/>
    </row>
    <row r="42" spans="1:15" ht="18" customHeight="1">
      <c r="A42" s="468" t="s">
        <v>172</v>
      </c>
      <c r="B42" s="468"/>
      <c r="C42" s="468"/>
      <c r="D42" s="468"/>
      <c r="E42" s="468"/>
      <c r="F42" s="468"/>
      <c r="G42" s="468"/>
      <c r="H42" s="468"/>
      <c r="I42" s="468"/>
      <c r="J42" s="468"/>
      <c r="K42" s="468"/>
      <c r="L42" s="468"/>
      <c r="M42" s="468"/>
      <c r="N42" s="468"/>
    </row>
    <row r="43" spans="1:15" ht="18" customHeight="1">
      <c r="A43" s="104" t="s">
        <v>43</v>
      </c>
      <c r="B43" s="113" t="s">
        <v>173</v>
      </c>
      <c r="C43" s="105">
        <v>1</v>
      </c>
      <c r="D43" s="105">
        <v>2</v>
      </c>
      <c r="E43" s="105">
        <v>3</v>
      </c>
      <c r="F43" s="105" t="s">
        <v>148</v>
      </c>
      <c r="G43" s="105">
        <v>5</v>
      </c>
      <c r="H43" s="105">
        <v>-6</v>
      </c>
      <c r="I43" s="105" t="s">
        <v>149</v>
      </c>
      <c r="J43" s="509" t="s">
        <v>150</v>
      </c>
      <c r="K43" s="509"/>
      <c r="L43" s="511">
        <v>9</v>
      </c>
      <c r="M43" s="511"/>
      <c r="N43" s="113" t="s">
        <v>151</v>
      </c>
    </row>
    <row r="44" spans="1:15" s="112" customFormat="1" ht="23.1" customHeight="1">
      <c r="A44" s="477">
        <v>2000</v>
      </c>
      <c r="B44" s="477" t="s">
        <v>58</v>
      </c>
      <c r="C44" s="473" t="s">
        <v>216</v>
      </c>
      <c r="D44" s="477" t="s">
        <v>153</v>
      </c>
      <c r="E44" s="477" t="s">
        <v>154</v>
      </c>
      <c r="F44" s="473" t="s">
        <v>155</v>
      </c>
      <c r="G44" s="473" t="s">
        <v>240</v>
      </c>
      <c r="H44" s="473" t="s">
        <v>241</v>
      </c>
      <c r="I44" s="473" t="s">
        <v>219</v>
      </c>
      <c r="J44" s="494" t="s">
        <v>177</v>
      </c>
      <c r="K44" s="495"/>
      <c r="L44" s="498" t="s">
        <v>160</v>
      </c>
      <c r="M44" s="499"/>
      <c r="N44" s="473" t="s">
        <v>178</v>
      </c>
    </row>
    <row r="45" spans="1:15" s="112" customFormat="1" ht="23.1" customHeight="1">
      <c r="A45" s="478"/>
      <c r="B45" s="478"/>
      <c r="C45" s="474"/>
      <c r="D45" s="478"/>
      <c r="E45" s="478"/>
      <c r="F45" s="436"/>
      <c r="G45" s="436"/>
      <c r="H45" s="474"/>
      <c r="I45" s="474"/>
      <c r="J45" s="496"/>
      <c r="K45" s="497"/>
      <c r="L45" s="114" t="s">
        <v>179</v>
      </c>
      <c r="M45" s="114" t="s">
        <v>180</v>
      </c>
      <c r="N45" s="474"/>
    </row>
    <row r="46" spans="1:15" s="112" customFormat="1" ht="18" customHeight="1">
      <c r="A46" s="113">
        <v>2100</v>
      </c>
      <c r="B46" s="510" t="s">
        <v>61</v>
      </c>
      <c r="C46" s="510"/>
      <c r="D46" s="510"/>
      <c r="E46" s="510"/>
      <c r="F46" s="510"/>
      <c r="G46" s="510"/>
      <c r="H46" s="510"/>
      <c r="I46" s="510"/>
      <c r="J46" s="510"/>
      <c r="K46" s="510"/>
      <c r="L46" s="510"/>
      <c r="M46" s="510"/>
      <c r="N46" s="510"/>
      <c r="O46" s="115"/>
    </row>
    <row r="47" spans="1:15" ht="18" customHeight="1">
      <c r="A47" s="103">
        <v>2101</v>
      </c>
      <c r="B47" s="116" t="s">
        <v>36</v>
      </c>
      <c r="C47" s="117">
        <f>'MES 6'!F48</f>
        <v>0</v>
      </c>
      <c r="D47" s="129">
        <v>0</v>
      </c>
      <c r="E47" s="129">
        <v>0</v>
      </c>
      <c r="F47" s="117">
        <f>C47+D47-E47</f>
        <v>0</v>
      </c>
      <c r="G47" s="117">
        <f>'MES 6'!I48</f>
        <v>0</v>
      </c>
      <c r="H47" s="128">
        <v>0</v>
      </c>
      <c r="I47" s="117">
        <f>(G47+H47)</f>
        <v>0</v>
      </c>
      <c r="J47" s="475" t="e">
        <f>(I47/F47)</f>
        <v>#DIV/0!</v>
      </c>
      <c r="K47" s="476"/>
      <c r="L47" s="24">
        <v>0</v>
      </c>
      <c r="M47" s="24">
        <v>0</v>
      </c>
      <c r="N47" s="117">
        <f>(F47-I47)</f>
        <v>0</v>
      </c>
    </row>
    <row r="48" spans="1:15" ht="18" customHeight="1">
      <c r="A48" s="103">
        <v>2102</v>
      </c>
      <c r="B48" s="116" t="s">
        <v>181</v>
      </c>
      <c r="C48" s="117">
        <f>'MES 6'!F49</f>
        <v>0</v>
      </c>
      <c r="D48" s="129">
        <v>0</v>
      </c>
      <c r="E48" s="129">
        <v>0</v>
      </c>
      <c r="F48" s="117">
        <f>C48+D48-E48</f>
        <v>0</v>
      </c>
      <c r="G48" s="117">
        <f>'MES 6'!I49</f>
        <v>0</v>
      </c>
      <c r="H48" s="128">
        <v>0</v>
      </c>
      <c r="I48" s="117">
        <f>(G48+H48)</f>
        <v>0</v>
      </c>
      <c r="J48" s="475" t="e">
        <f>(I48/F48)</f>
        <v>#DIV/0!</v>
      </c>
      <c r="K48" s="476"/>
      <c r="L48" s="24">
        <v>0</v>
      </c>
      <c r="M48" s="24">
        <v>0</v>
      </c>
      <c r="N48" s="117">
        <f>(F48-I48)</f>
        <v>0</v>
      </c>
    </row>
    <row r="49" spans="1:14" s="112" customFormat="1" ht="18" customHeight="1">
      <c r="A49" s="482" t="s">
        <v>182</v>
      </c>
      <c r="B49" s="484"/>
      <c r="C49" s="118">
        <f t="shared" ref="C49:I49" si="6">SUM(C47:C48)</f>
        <v>0</v>
      </c>
      <c r="D49" s="118">
        <f t="shared" si="6"/>
        <v>0</v>
      </c>
      <c r="E49" s="118">
        <f t="shared" si="6"/>
        <v>0</v>
      </c>
      <c r="F49" s="118">
        <f t="shared" si="6"/>
        <v>0</v>
      </c>
      <c r="G49" s="118">
        <f t="shared" si="6"/>
        <v>0</v>
      </c>
      <c r="H49" s="118">
        <f t="shared" si="6"/>
        <v>0</v>
      </c>
      <c r="I49" s="118">
        <f t="shared" si="6"/>
        <v>0</v>
      </c>
      <c r="J49" s="490" t="e">
        <f>(I49/F49)</f>
        <v>#DIV/0!</v>
      </c>
      <c r="K49" s="491"/>
      <c r="L49" s="118">
        <f>SUM(L47:L48)</f>
        <v>0</v>
      </c>
      <c r="M49" s="118">
        <f>SUM(M47:M48)</f>
        <v>0</v>
      </c>
      <c r="N49" s="118">
        <f>SUM(N47:N48)</f>
        <v>0</v>
      </c>
    </row>
    <row r="51" spans="1:14" ht="17.649999999999999" customHeight="1">
      <c r="A51" s="113">
        <v>2200</v>
      </c>
      <c r="B51" s="482" t="s">
        <v>64</v>
      </c>
      <c r="C51" s="483"/>
      <c r="D51" s="483"/>
      <c r="E51" s="483"/>
      <c r="F51" s="483"/>
      <c r="G51" s="483"/>
      <c r="H51" s="483"/>
      <c r="I51" s="483"/>
      <c r="J51" s="483"/>
      <c r="K51" s="483"/>
      <c r="L51" s="483"/>
      <c r="M51" s="483"/>
      <c r="N51" s="484"/>
    </row>
    <row r="52" spans="1:14" ht="18" customHeight="1">
      <c r="A52" s="103">
        <v>2201</v>
      </c>
      <c r="B52" s="116" t="s">
        <v>223</v>
      </c>
      <c r="C52" s="117">
        <f>'MES 6'!F53</f>
        <v>0</v>
      </c>
      <c r="D52" s="129">
        <v>0</v>
      </c>
      <c r="E52" s="129">
        <v>0</v>
      </c>
      <c r="F52" s="117">
        <f t="shared" ref="F52:F55" si="7">C52+D52-E52</f>
        <v>0</v>
      </c>
      <c r="G52" s="117">
        <f>'MES 6'!I53</f>
        <v>0</v>
      </c>
      <c r="H52" s="128">
        <v>0</v>
      </c>
      <c r="I52" s="117">
        <f t="shared" ref="I52:I55" si="8">(G52+H52)</f>
        <v>0</v>
      </c>
      <c r="J52" s="475" t="e">
        <f>(I52/F52)</f>
        <v>#DIV/0!</v>
      </c>
      <c r="K52" s="476"/>
      <c r="L52" s="24">
        <v>0</v>
      </c>
      <c r="M52" s="24">
        <v>0</v>
      </c>
      <c r="N52" s="117">
        <f t="shared" ref="N52:N55" si="9">(F52-I52)</f>
        <v>0</v>
      </c>
    </row>
    <row r="53" spans="1:14" ht="18" customHeight="1">
      <c r="A53" s="103">
        <v>2202</v>
      </c>
      <c r="B53" s="116" t="s">
        <v>66</v>
      </c>
      <c r="C53" s="117">
        <f>'MES 6'!F54</f>
        <v>0</v>
      </c>
      <c r="D53" s="129">
        <v>0</v>
      </c>
      <c r="E53" s="129">
        <v>0</v>
      </c>
      <c r="F53" s="117">
        <f t="shared" si="7"/>
        <v>0</v>
      </c>
      <c r="G53" s="117">
        <f>'MES 6'!I54</f>
        <v>0</v>
      </c>
      <c r="H53" s="128">
        <v>0</v>
      </c>
      <c r="I53" s="117">
        <f t="shared" si="8"/>
        <v>0</v>
      </c>
      <c r="J53" s="475" t="e">
        <f t="shared" ref="J53:J55" si="10">(I53/F53)</f>
        <v>#DIV/0!</v>
      </c>
      <c r="K53" s="476"/>
      <c r="L53" s="24">
        <v>0</v>
      </c>
      <c r="M53" s="24">
        <v>0</v>
      </c>
      <c r="N53" s="117">
        <f t="shared" si="9"/>
        <v>0</v>
      </c>
    </row>
    <row r="54" spans="1:14" ht="18" customHeight="1">
      <c r="A54" s="103">
        <v>2203</v>
      </c>
      <c r="B54" s="116" t="s">
        <v>67</v>
      </c>
      <c r="C54" s="117">
        <f>'MES 6'!F55</f>
        <v>0</v>
      </c>
      <c r="D54" s="129">
        <v>0</v>
      </c>
      <c r="E54" s="129">
        <v>0</v>
      </c>
      <c r="F54" s="117">
        <f t="shared" si="7"/>
        <v>0</v>
      </c>
      <c r="G54" s="117">
        <f>'MES 6'!I55</f>
        <v>0</v>
      </c>
      <c r="H54" s="128">
        <v>0</v>
      </c>
      <c r="I54" s="117">
        <f t="shared" si="8"/>
        <v>0</v>
      </c>
      <c r="J54" s="475" t="e">
        <f t="shared" si="10"/>
        <v>#DIV/0!</v>
      </c>
      <c r="K54" s="476"/>
      <c r="L54" s="24">
        <v>0</v>
      </c>
      <c r="M54" s="24">
        <v>0</v>
      </c>
      <c r="N54" s="117">
        <f t="shared" si="9"/>
        <v>0</v>
      </c>
    </row>
    <row r="55" spans="1:14" ht="18" customHeight="1">
      <c r="A55" s="103">
        <v>2204</v>
      </c>
      <c r="B55" s="116" t="s">
        <v>68</v>
      </c>
      <c r="C55" s="117">
        <f>'MES 6'!F56</f>
        <v>0</v>
      </c>
      <c r="D55" s="129">
        <v>0</v>
      </c>
      <c r="E55" s="129">
        <v>0</v>
      </c>
      <c r="F55" s="117">
        <f t="shared" si="7"/>
        <v>0</v>
      </c>
      <c r="G55" s="117">
        <f>'MES 6'!I56</f>
        <v>0</v>
      </c>
      <c r="H55" s="128">
        <v>0</v>
      </c>
      <c r="I55" s="117">
        <f t="shared" si="8"/>
        <v>0</v>
      </c>
      <c r="J55" s="475" t="e">
        <f t="shared" si="10"/>
        <v>#DIV/0!</v>
      </c>
      <c r="K55" s="476"/>
      <c r="L55" s="24">
        <v>0</v>
      </c>
      <c r="M55" s="24">
        <v>0</v>
      </c>
      <c r="N55" s="117">
        <f t="shared" si="9"/>
        <v>0</v>
      </c>
    </row>
    <row r="56" spans="1:14" ht="34.5" customHeight="1">
      <c r="A56" s="103">
        <v>2205</v>
      </c>
      <c r="B56" s="122" t="s">
        <v>69</v>
      </c>
      <c r="C56" s="117">
        <f>'MES 6'!F57</f>
        <v>0</v>
      </c>
      <c r="D56" s="129">
        <v>0</v>
      </c>
      <c r="E56" s="129">
        <v>0</v>
      </c>
      <c r="F56" s="117">
        <f t="shared" ref="F56:F58" si="11">C56+D56-E56</f>
        <v>0</v>
      </c>
      <c r="G56" s="117">
        <f>'MES 6'!I57</f>
        <v>0</v>
      </c>
      <c r="H56" s="128">
        <v>0</v>
      </c>
      <c r="I56" s="117">
        <f t="shared" ref="I56:I58" si="12">(G56+H56)</f>
        <v>0</v>
      </c>
      <c r="J56" s="475" t="e">
        <f t="shared" ref="J56:J58" si="13">(I56/F56)</f>
        <v>#DIV/0!</v>
      </c>
      <c r="K56" s="476"/>
      <c r="L56" s="24">
        <v>0</v>
      </c>
      <c r="M56" s="24">
        <v>0</v>
      </c>
      <c r="N56" s="117">
        <f t="shared" ref="N56:N58" si="14">(F56-I56)</f>
        <v>0</v>
      </c>
    </row>
    <row r="57" spans="1:14" ht="24" customHeight="1">
      <c r="A57" s="103">
        <v>2206</v>
      </c>
      <c r="B57" s="122" t="s">
        <v>70</v>
      </c>
      <c r="C57" s="117">
        <f>'MES 6'!F58</f>
        <v>0</v>
      </c>
      <c r="D57" s="129">
        <v>0</v>
      </c>
      <c r="E57" s="129">
        <v>0</v>
      </c>
      <c r="F57" s="117">
        <f t="shared" si="11"/>
        <v>0</v>
      </c>
      <c r="G57" s="117">
        <f>'MES 6'!I58</f>
        <v>0</v>
      </c>
      <c r="H57" s="128">
        <v>0</v>
      </c>
      <c r="I57" s="117">
        <f t="shared" si="12"/>
        <v>0</v>
      </c>
      <c r="J57" s="475" t="e">
        <f t="shared" si="13"/>
        <v>#DIV/0!</v>
      </c>
      <c r="K57" s="476"/>
      <c r="L57" s="24">
        <v>0</v>
      </c>
      <c r="M57" s="24">
        <v>0</v>
      </c>
      <c r="N57" s="117">
        <f t="shared" si="14"/>
        <v>0</v>
      </c>
    </row>
    <row r="58" spans="1:14" ht="18" customHeight="1">
      <c r="A58" s="103">
        <v>2207</v>
      </c>
      <c r="B58" s="116" t="s">
        <v>71</v>
      </c>
      <c r="C58" s="117">
        <f>'MES 6'!F59</f>
        <v>0</v>
      </c>
      <c r="D58" s="129">
        <v>0</v>
      </c>
      <c r="E58" s="129">
        <v>0</v>
      </c>
      <c r="F58" s="117">
        <f t="shared" si="11"/>
        <v>0</v>
      </c>
      <c r="G58" s="117">
        <f>'MES 6'!I59</f>
        <v>0</v>
      </c>
      <c r="H58" s="128">
        <v>0</v>
      </c>
      <c r="I58" s="117">
        <f t="shared" si="12"/>
        <v>0</v>
      </c>
      <c r="J58" s="475" t="e">
        <f t="shared" si="13"/>
        <v>#DIV/0!</v>
      </c>
      <c r="K58" s="476"/>
      <c r="L58" s="24">
        <v>0</v>
      </c>
      <c r="M58" s="24">
        <v>0</v>
      </c>
      <c r="N58" s="117">
        <f t="shared" si="14"/>
        <v>0</v>
      </c>
    </row>
    <row r="59" spans="1:14" ht="18" customHeight="1">
      <c r="A59" s="103">
        <v>2208</v>
      </c>
      <c r="B59" s="116" t="s">
        <v>72</v>
      </c>
      <c r="C59" s="117">
        <f>'MES 6'!F60</f>
        <v>0</v>
      </c>
      <c r="D59" s="129">
        <v>0</v>
      </c>
      <c r="E59" s="129">
        <v>0</v>
      </c>
      <c r="F59" s="117">
        <f t="shared" ref="F59" si="15">C59+D59-E59</f>
        <v>0</v>
      </c>
      <c r="G59" s="117">
        <f>'MES 6'!I60</f>
        <v>0</v>
      </c>
      <c r="H59" s="128">
        <v>0</v>
      </c>
      <c r="I59" s="117">
        <f t="shared" ref="I59" si="16">(G59+H59)</f>
        <v>0</v>
      </c>
      <c r="J59" s="475" t="e">
        <f t="shared" ref="J59" si="17">(I59/F59)</f>
        <v>#DIV/0!</v>
      </c>
      <c r="K59" s="476"/>
      <c r="L59" s="24">
        <v>0</v>
      </c>
      <c r="M59" s="24">
        <v>0</v>
      </c>
      <c r="N59" s="117">
        <f t="shared" ref="N59" si="18">(F59-I59)</f>
        <v>0</v>
      </c>
    </row>
    <row r="60" spans="1:14" s="112" customFormat="1" ht="18" customHeight="1">
      <c r="A60" s="482" t="s">
        <v>182</v>
      </c>
      <c r="B60" s="484"/>
      <c r="C60" s="123">
        <f t="shared" ref="C60:I60" si="19">SUM(C52:C59)</f>
        <v>0</v>
      </c>
      <c r="D60" s="123">
        <f t="shared" si="19"/>
        <v>0</v>
      </c>
      <c r="E60" s="123">
        <f t="shared" si="19"/>
        <v>0</v>
      </c>
      <c r="F60" s="123">
        <f t="shared" si="19"/>
        <v>0</v>
      </c>
      <c r="G60" s="123">
        <f t="shared" si="19"/>
        <v>0</v>
      </c>
      <c r="H60" s="123">
        <f t="shared" si="19"/>
        <v>0</v>
      </c>
      <c r="I60" s="123">
        <f t="shared" si="19"/>
        <v>0</v>
      </c>
      <c r="J60" s="490" t="e">
        <f>(I60/F60)</f>
        <v>#DIV/0!</v>
      </c>
      <c r="K60" s="491"/>
      <c r="L60" s="124">
        <f>SUM(L52:L59)</f>
        <v>0</v>
      </c>
      <c r="M60" s="124">
        <f>SUM(M52:M59)</f>
        <v>0</v>
      </c>
      <c r="N60" s="124">
        <f>SUM(N52:N59)</f>
        <v>0</v>
      </c>
    </row>
    <row r="62" spans="1:14" ht="18" customHeight="1">
      <c r="A62" s="104" t="s">
        <v>43</v>
      </c>
      <c r="B62" s="103" t="s">
        <v>147</v>
      </c>
      <c r="C62" s="105">
        <v>1</v>
      </c>
      <c r="D62" s="105">
        <v>2</v>
      </c>
      <c r="E62" s="105">
        <v>3</v>
      </c>
      <c r="F62" s="105" t="s">
        <v>148</v>
      </c>
      <c r="G62" s="105">
        <v>5</v>
      </c>
      <c r="H62" s="105">
        <v>-6</v>
      </c>
      <c r="I62" s="105" t="s">
        <v>149</v>
      </c>
      <c r="J62" s="509" t="s">
        <v>150</v>
      </c>
      <c r="K62" s="509"/>
      <c r="L62" s="511">
        <v>9</v>
      </c>
      <c r="M62" s="511"/>
      <c r="N62" s="113" t="s">
        <v>151</v>
      </c>
    </row>
    <row r="63" spans="1:14" s="112" customFormat="1" ht="21.95" customHeight="1">
      <c r="A63" s="477">
        <v>2000</v>
      </c>
      <c r="B63" s="477" t="s">
        <v>58</v>
      </c>
      <c r="C63" s="473" t="s">
        <v>216</v>
      </c>
      <c r="D63" s="477" t="s">
        <v>153</v>
      </c>
      <c r="E63" s="477" t="s">
        <v>154</v>
      </c>
      <c r="F63" s="473" t="s">
        <v>155</v>
      </c>
      <c r="G63" s="473" t="s">
        <v>240</v>
      </c>
      <c r="H63" s="473" t="s">
        <v>241</v>
      </c>
      <c r="I63" s="473" t="s">
        <v>219</v>
      </c>
      <c r="J63" s="494" t="s">
        <v>177</v>
      </c>
      <c r="K63" s="495"/>
      <c r="L63" s="498" t="s">
        <v>160</v>
      </c>
      <c r="M63" s="499"/>
      <c r="N63" s="473" t="s">
        <v>178</v>
      </c>
    </row>
    <row r="64" spans="1:14" s="112" customFormat="1" ht="23.1" customHeight="1">
      <c r="A64" s="478"/>
      <c r="B64" s="478"/>
      <c r="C64" s="474"/>
      <c r="D64" s="478"/>
      <c r="E64" s="478"/>
      <c r="F64" s="436"/>
      <c r="G64" s="436"/>
      <c r="H64" s="474"/>
      <c r="I64" s="474"/>
      <c r="J64" s="496"/>
      <c r="K64" s="497"/>
      <c r="L64" s="114" t="s">
        <v>179</v>
      </c>
      <c r="M64" s="114" t="s">
        <v>180</v>
      </c>
      <c r="N64" s="474"/>
    </row>
    <row r="65" spans="1:15" s="112" customFormat="1" ht="18" customHeight="1">
      <c r="A65" s="107">
        <v>2300</v>
      </c>
      <c r="B65" s="425" t="s">
        <v>74</v>
      </c>
      <c r="C65" s="457"/>
      <c r="D65" s="457"/>
      <c r="E65" s="457"/>
      <c r="F65" s="457"/>
      <c r="G65" s="457"/>
      <c r="H65" s="457"/>
      <c r="I65" s="457"/>
      <c r="J65" s="457"/>
      <c r="K65" s="457"/>
      <c r="L65" s="457"/>
      <c r="M65" s="457"/>
      <c r="N65" s="426"/>
    </row>
    <row r="66" spans="1:15" s="112" customFormat="1" ht="18" customHeight="1">
      <c r="A66" s="113">
        <v>2310</v>
      </c>
      <c r="B66" s="482" t="s">
        <v>75</v>
      </c>
      <c r="C66" s="483"/>
      <c r="D66" s="483"/>
      <c r="E66" s="483"/>
      <c r="F66" s="483"/>
      <c r="G66" s="483"/>
      <c r="H66" s="483"/>
      <c r="I66" s="483"/>
      <c r="J66" s="483"/>
      <c r="K66" s="483"/>
      <c r="L66" s="483"/>
      <c r="M66" s="483"/>
      <c r="N66" s="484"/>
      <c r="O66" s="115"/>
    </row>
    <row r="67" spans="1:15" ht="18" customHeight="1">
      <c r="A67" s="103">
        <v>2311</v>
      </c>
      <c r="B67" s="102" t="s">
        <v>76</v>
      </c>
      <c r="C67" s="110">
        <f>'MES 6'!F68</f>
        <v>0</v>
      </c>
      <c r="D67" s="128">
        <v>0</v>
      </c>
      <c r="E67" s="128">
        <v>0</v>
      </c>
      <c r="F67" s="110">
        <f t="shared" ref="F67:F79" si="20">C67+D67-E67</f>
        <v>0</v>
      </c>
      <c r="G67" s="110">
        <f>'MES 6'!I68</f>
        <v>0</v>
      </c>
      <c r="H67" s="128">
        <v>0</v>
      </c>
      <c r="I67" s="110">
        <f t="shared" ref="I67:I79" si="21">(G67+H67)</f>
        <v>0</v>
      </c>
      <c r="J67" s="475" t="e">
        <f>(I67/F67)</f>
        <v>#DIV/0!</v>
      </c>
      <c r="K67" s="476"/>
      <c r="L67" s="24">
        <v>0</v>
      </c>
      <c r="M67" s="24">
        <v>0</v>
      </c>
      <c r="N67" s="117">
        <f>(F67-I67)</f>
        <v>0</v>
      </c>
    </row>
    <row r="68" spans="1:15" ht="18" customHeight="1">
      <c r="A68" s="103">
        <v>2312</v>
      </c>
      <c r="B68" s="102" t="s">
        <v>77</v>
      </c>
      <c r="C68" s="110">
        <f>'MES 6'!F69</f>
        <v>0</v>
      </c>
      <c r="D68" s="128">
        <v>0</v>
      </c>
      <c r="E68" s="128">
        <v>0</v>
      </c>
      <c r="F68" s="110">
        <f t="shared" si="20"/>
        <v>0</v>
      </c>
      <c r="G68" s="110">
        <f>'MES 6'!I69</f>
        <v>0</v>
      </c>
      <c r="H68" s="128">
        <v>0</v>
      </c>
      <c r="I68" s="110">
        <f t="shared" si="21"/>
        <v>0</v>
      </c>
      <c r="J68" s="475" t="e">
        <f t="shared" ref="J68:J79" si="22">(I68/F68)</f>
        <v>#DIV/0!</v>
      </c>
      <c r="K68" s="476"/>
      <c r="L68" s="24">
        <v>0</v>
      </c>
      <c r="M68" s="24">
        <v>0</v>
      </c>
      <c r="N68" s="117">
        <f t="shared" ref="N68:N79" si="23">(F68-I68)</f>
        <v>0</v>
      </c>
    </row>
    <row r="69" spans="1:15" ht="18" customHeight="1">
      <c r="A69" s="103">
        <v>2313</v>
      </c>
      <c r="B69" s="102" t="s">
        <v>78</v>
      </c>
      <c r="C69" s="110">
        <f>'MES 6'!F70</f>
        <v>0</v>
      </c>
      <c r="D69" s="128">
        <v>0</v>
      </c>
      <c r="E69" s="128">
        <v>0</v>
      </c>
      <c r="F69" s="110">
        <f t="shared" si="20"/>
        <v>0</v>
      </c>
      <c r="G69" s="110">
        <f>'MES 6'!I70</f>
        <v>0</v>
      </c>
      <c r="H69" s="128">
        <v>0</v>
      </c>
      <c r="I69" s="110">
        <f t="shared" si="21"/>
        <v>0</v>
      </c>
      <c r="J69" s="475" t="e">
        <f t="shared" si="22"/>
        <v>#DIV/0!</v>
      </c>
      <c r="K69" s="476"/>
      <c r="L69" s="24">
        <v>0</v>
      </c>
      <c r="M69" s="24">
        <v>0</v>
      </c>
      <c r="N69" s="117">
        <f t="shared" si="23"/>
        <v>0</v>
      </c>
    </row>
    <row r="70" spans="1:15" ht="18" customHeight="1">
      <c r="A70" s="103">
        <v>2314</v>
      </c>
      <c r="B70" s="102" t="s">
        <v>79</v>
      </c>
      <c r="C70" s="110">
        <f>'MES 6'!F71</f>
        <v>0</v>
      </c>
      <c r="D70" s="128">
        <v>0</v>
      </c>
      <c r="E70" s="128">
        <v>0</v>
      </c>
      <c r="F70" s="110">
        <f t="shared" si="20"/>
        <v>0</v>
      </c>
      <c r="G70" s="110">
        <f>'MES 6'!I71</f>
        <v>0</v>
      </c>
      <c r="H70" s="128">
        <v>0</v>
      </c>
      <c r="I70" s="110">
        <f t="shared" si="21"/>
        <v>0</v>
      </c>
      <c r="J70" s="475" t="e">
        <f t="shared" si="22"/>
        <v>#DIV/0!</v>
      </c>
      <c r="K70" s="476"/>
      <c r="L70" s="24">
        <v>0</v>
      </c>
      <c r="M70" s="24">
        <v>0</v>
      </c>
      <c r="N70" s="117">
        <f t="shared" si="23"/>
        <v>0</v>
      </c>
    </row>
    <row r="71" spans="1:15" ht="18" customHeight="1">
      <c r="A71" s="103">
        <v>2315</v>
      </c>
      <c r="B71" s="102" t="s">
        <v>80</v>
      </c>
      <c r="C71" s="110">
        <f>'MES 6'!F72</f>
        <v>0</v>
      </c>
      <c r="D71" s="128">
        <v>0</v>
      </c>
      <c r="E71" s="128">
        <v>0</v>
      </c>
      <c r="F71" s="110">
        <f t="shared" si="20"/>
        <v>0</v>
      </c>
      <c r="G71" s="110">
        <f>'MES 6'!I72</f>
        <v>0</v>
      </c>
      <c r="H71" s="128">
        <v>0</v>
      </c>
      <c r="I71" s="110">
        <f t="shared" si="21"/>
        <v>0</v>
      </c>
      <c r="J71" s="475" t="e">
        <f t="shared" si="22"/>
        <v>#DIV/0!</v>
      </c>
      <c r="K71" s="476"/>
      <c r="L71" s="24">
        <v>0</v>
      </c>
      <c r="M71" s="24">
        <v>0</v>
      </c>
      <c r="N71" s="117">
        <f t="shared" si="23"/>
        <v>0</v>
      </c>
    </row>
    <row r="72" spans="1:15" ht="18" customHeight="1">
      <c r="A72" s="103">
        <v>2316</v>
      </c>
      <c r="B72" s="102" t="s">
        <v>81</v>
      </c>
      <c r="C72" s="110">
        <f>'MES 6'!F73</f>
        <v>0</v>
      </c>
      <c r="D72" s="128">
        <v>0</v>
      </c>
      <c r="E72" s="128">
        <v>0</v>
      </c>
      <c r="F72" s="110">
        <f t="shared" si="20"/>
        <v>0</v>
      </c>
      <c r="G72" s="110">
        <f>'MES 6'!I73</f>
        <v>0</v>
      </c>
      <c r="H72" s="128">
        <v>0</v>
      </c>
      <c r="I72" s="110">
        <f t="shared" si="21"/>
        <v>0</v>
      </c>
      <c r="J72" s="475" t="e">
        <f t="shared" si="22"/>
        <v>#DIV/0!</v>
      </c>
      <c r="K72" s="476"/>
      <c r="L72" s="24">
        <v>0</v>
      </c>
      <c r="M72" s="24">
        <v>0</v>
      </c>
      <c r="N72" s="117">
        <f t="shared" si="23"/>
        <v>0</v>
      </c>
    </row>
    <row r="73" spans="1:15" ht="18" customHeight="1">
      <c r="A73" s="103">
        <v>2317</v>
      </c>
      <c r="B73" s="102" t="s">
        <v>82</v>
      </c>
      <c r="C73" s="110">
        <f>'MES 6'!F74</f>
        <v>0</v>
      </c>
      <c r="D73" s="128">
        <v>0</v>
      </c>
      <c r="E73" s="128">
        <v>0</v>
      </c>
      <c r="F73" s="110">
        <f t="shared" si="20"/>
        <v>0</v>
      </c>
      <c r="G73" s="110">
        <f>'MES 6'!I74</f>
        <v>0</v>
      </c>
      <c r="H73" s="128">
        <v>0</v>
      </c>
      <c r="I73" s="110">
        <f t="shared" si="21"/>
        <v>0</v>
      </c>
      <c r="J73" s="475" t="e">
        <f t="shared" si="22"/>
        <v>#DIV/0!</v>
      </c>
      <c r="K73" s="476"/>
      <c r="L73" s="24">
        <v>0</v>
      </c>
      <c r="M73" s="24">
        <v>0</v>
      </c>
      <c r="N73" s="117">
        <f t="shared" si="23"/>
        <v>0</v>
      </c>
    </row>
    <row r="74" spans="1:15" ht="18.600000000000001" customHeight="1">
      <c r="A74" s="103">
        <v>2318</v>
      </c>
      <c r="B74" s="125" t="s">
        <v>83</v>
      </c>
      <c r="C74" s="110">
        <f>'MES 6'!F75</f>
        <v>0</v>
      </c>
      <c r="D74" s="128">
        <v>0</v>
      </c>
      <c r="E74" s="128">
        <v>0</v>
      </c>
      <c r="F74" s="110">
        <f t="shared" si="20"/>
        <v>0</v>
      </c>
      <c r="G74" s="110">
        <f>'MES 6'!I75</f>
        <v>0</v>
      </c>
      <c r="H74" s="128">
        <v>0</v>
      </c>
      <c r="I74" s="110">
        <f t="shared" si="21"/>
        <v>0</v>
      </c>
      <c r="J74" s="475" t="e">
        <f t="shared" si="22"/>
        <v>#DIV/0!</v>
      </c>
      <c r="K74" s="476"/>
      <c r="L74" s="24">
        <v>0</v>
      </c>
      <c r="M74" s="24">
        <v>0</v>
      </c>
      <c r="N74" s="117">
        <f t="shared" si="23"/>
        <v>0</v>
      </c>
    </row>
    <row r="75" spans="1:15" ht="18" customHeight="1">
      <c r="A75" s="103">
        <v>2319</v>
      </c>
      <c r="B75" s="102" t="s">
        <v>84</v>
      </c>
      <c r="C75" s="110">
        <f>'MES 6'!F76</f>
        <v>0</v>
      </c>
      <c r="D75" s="128">
        <v>0</v>
      </c>
      <c r="E75" s="128">
        <v>0</v>
      </c>
      <c r="F75" s="110">
        <f t="shared" si="20"/>
        <v>0</v>
      </c>
      <c r="G75" s="110">
        <f>'MES 6'!I76</f>
        <v>0</v>
      </c>
      <c r="H75" s="128">
        <v>0</v>
      </c>
      <c r="I75" s="110">
        <f t="shared" si="21"/>
        <v>0</v>
      </c>
      <c r="J75" s="475" t="e">
        <f t="shared" si="22"/>
        <v>#DIV/0!</v>
      </c>
      <c r="K75" s="476"/>
      <c r="L75" s="24">
        <v>0</v>
      </c>
      <c r="M75" s="24">
        <v>0</v>
      </c>
      <c r="N75" s="117">
        <f t="shared" si="23"/>
        <v>0</v>
      </c>
    </row>
    <row r="76" spans="1:15" ht="18" customHeight="1">
      <c r="A76" s="103">
        <v>2320</v>
      </c>
      <c r="B76" s="102" t="s">
        <v>85</v>
      </c>
      <c r="C76" s="110">
        <f>'MES 6'!F77</f>
        <v>0</v>
      </c>
      <c r="D76" s="128">
        <v>0</v>
      </c>
      <c r="E76" s="128">
        <v>0</v>
      </c>
      <c r="F76" s="110">
        <f t="shared" si="20"/>
        <v>0</v>
      </c>
      <c r="G76" s="110">
        <f>'MES 6'!I77</f>
        <v>0</v>
      </c>
      <c r="H76" s="128">
        <v>0</v>
      </c>
      <c r="I76" s="110">
        <f t="shared" si="21"/>
        <v>0</v>
      </c>
      <c r="J76" s="475" t="e">
        <f t="shared" si="22"/>
        <v>#DIV/0!</v>
      </c>
      <c r="K76" s="476"/>
      <c r="L76" s="24">
        <v>0</v>
      </c>
      <c r="M76" s="24">
        <v>0</v>
      </c>
      <c r="N76" s="117">
        <f t="shared" si="23"/>
        <v>0</v>
      </c>
    </row>
    <row r="77" spans="1:15" ht="18" customHeight="1">
      <c r="A77" s="103">
        <v>2321</v>
      </c>
      <c r="B77" s="102" t="s">
        <v>86</v>
      </c>
      <c r="C77" s="110">
        <f>'MES 6'!F78</f>
        <v>0</v>
      </c>
      <c r="D77" s="128">
        <v>0</v>
      </c>
      <c r="E77" s="128">
        <v>0</v>
      </c>
      <c r="F77" s="110">
        <f t="shared" ref="F77:F78" si="24">C77+D77-E77</f>
        <v>0</v>
      </c>
      <c r="G77" s="110">
        <f>'MES 6'!I78</f>
        <v>0</v>
      </c>
      <c r="H77" s="128">
        <v>0</v>
      </c>
      <c r="I77" s="110">
        <f t="shared" ref="I77:I78" si="25">(G77+H77)</f>
        <v>0</v>
      </c>
      <c r="J77" s="475" t="e">
        <f t="shared" ref="J77:J78" si="26">(I77/F77)</f>
        <v>#DIV/0!</v>
      </c>
      <c r="K77" s="476"/>
      <c r="L77" s="24">
        <v>0</v>
      </c>
      <c r="M77" s="24">
        <v>0</v>
      </c>
      <c r="N77" s="117">
        <f t="shared" ref="N77:N78" si="27">(F77-I77)</f>
        <v>0</v>
      </c>
    </row>
    <row r="78" spans="1:15" ht="18" customHeight="1">
      <c r="A78" s="103">
        <v>2322</v>
      </c>
      <c r="B78" s="102" t="s">
        <v>87</v>
      </c>
      <c r="C78" s="110">
        <f>'MES 6'!F79</f>
        <v>0</v>
      </c>
      <c r="D78" s="128">
        <v>0</v>
      </c>
      <c r="E78" s="128">
        <v>0</v>
      </c>
      <c r="F78" s="110">
        <f t="shared" si="24"/>
        <v>0</v>
      </c>
      <c r="G78" s="110">
        <f>'MES 6'!I79</f>
        <v>0</v>
      </c>
      <c r="H78" s="128">
        <v>0</v>
      </c>
      <c r="I78" s="110">
        <f t="shared" si="25"/>
        <v>0</v>
      </c>
      <c r="J78" s="475" t="e">
        <f t="shared" si="26"/>
        <v>#DIV/0!</v>
      </c>
      <c r="K78" s="476"/>
      <c r="L78" s="24">
        <v>0</v>
      </c>
      <c r="M78" s="24">
        <v>0</v>
      </c>
      <c r="N78" s="117">
        <f t="shared" si="27"/>
        <v>0</v>
      </c>
    </row>
    <row r="79" spans="1:15" ht="18" customHeight="1">
      <c r="A79" s="103">
        <v>2323</v>
      </c>
      <c r="B79" s="116" t="s">
        <v>72</v>
      </c>
      <c r="C79" s="110">
        <f>'MES 6'!F80</f>
        <v>0</v>
      </c>
      <c r="D79" s="128">
        <v>0</v>
      </c>
      <c r="E79" s="128">
        <v>0</v>
      </c>
      <c r="F79" s="110">
        <f t="shared" si="20"/>
        <v>0</v>
      </c>
      <c r="G79" s="110">
        <f>'MES 6'!I80</f>
        <v>0</v>
      </c>
      <c r="H79" s="128">
        <v>0</v>
      </c>
      <c r="I79" s="110">
        <f t="shared" si="21"/>
        <v>0</v>
      </c>
      <c r="J79" s="475" t="e">
        <f t="shared" si="22"/>
        <v>#DIV/0!</v>
      </c>
      <c r="K79" s="476"/>
      <c r="L79" s="24">
        <v>0</v>
      </c>
      <c r="M79" s="24">
        <v>0</v>
      </c>
      <c r="N79" s="117">
        <f t="shared" si="23"/>
        <v>0</v>
      </c>
    </row>
    <row r="80" spans="1:15" s="112" customFormat="1" ht="18" customHeight="1">
      <c r="A80" s="482" t="s">
        <v>182</v>
      </c>
      <c r="B80" s="484"/>
      <c r="C80" s="118">
        <f t="shared" ref="C80:I80" si="28">SUM(C67:C79)</f>
        <v>0</v>
      </c>
      <c r="D80" s="118">
        <f t="shared" si="28"/>
        <v>0</v>
      </c>
      <c r="E80" s="118">
        <f t="shared" si="28"/>
        <v>0</v>
      </c>
      <c r="F80" s="118">
        <f t="shared" si="28"/>
        <v>0</v>
      </c>
      <c r="G80" s="118">
        <f t="shared" si="28"/>
        <v>0</v>
      </c>
      <c r="H80" s="118">
        <f t="shared" si="28"/>
        <v>0</v>
      </c>
      <c r="I80" s="118">
        <f t="shared" si="28"/>
        <v>0</v>
      </c>
      <c r="J80" s="490" t="e">
        <f>(I80/F80)</f>
        <v>#DIV/0!</v>
      </c>
      <c r="K80" s="491"/>
      <c r="L80" s="124">
        <f>SUM(L67:L79)</f>
        <v>0</v>
      </c>
      <c r="M80" s="124">
        <f>SUM(M67:M79)</f>
        <v>0</v>
      </c>
      <c r="N80" s="124">
        <f>SUM(N67:N79)</f>
        <v>0</v>
      </c>
    </row>
    <row r="82" spans="1:14" s="112" customFormat="1" ht="18" customHeight="1">
      <c r="A82" s="113">
        <v>2320</v>
      </c>
      <c r="B82" s="482" t="s">
        <v>88</v>
      </c>
      <c r="C82" s="483"/>
      <c r="D82" s="483"/>
      <c r="E82" s="483"/>
      <c r="F82" s="483"/>
      <c r="G82" s="483"/>
      <c r="H82" s="483"/>
      <c r="I82" s="483"/>
      <c r="J82" s="483"/>
      <c r="K82" s="483"/>
      <c r="L82" s="483"/>
      <c r="M82" s="483"/>
      <c r="N82" s="484"/>
    </row>
    <row r="83" spans="1:14" ht="18" customHeight="1">
      <c r="A83" s="103">
        <v>2321</v>
      </c>
      <c r="B83" s="116" t="s">
        <v>89</v>
      </c>
      <c r="C83" s="117">
        <f>'MES 6'!F84</f>
        <v>0</v>
      </c>
      <c r="D83" s="129">
        <v>0</v>
      </c>
      <c r="E83" s="129">
        <v>0</v>
      </c>
      <c r="F83" s="117">
        <f>C83+D83-E83</f>
        <v>0</v>
      </c>
      <c r="G83" s="117">
        <f>'MES 6'!I84</f>
        <v>0</v>
      </c>
      <c r="H83" s="128">
        <v>0</v>
      </c>
      <c r="I83" s="117">
        <f>(G83+H83)</f>
        <v>0</v>
      </c>
      <c r="J83" s="475" t="e">
        <f>(I83/F83)</f>
        <v>#DIV/0!</v>
      </c>
      <c r="K83" s="476"/>
      <c r="L83" s="24">
        <v>0</v>
      </c>
      <c r="M83" s="24">
        <v>0</v>
      </c>
      <c r="N83" s="117">
        <f>(F83-I83)</f>
        <v>0</v>
      </c>
    </row>
    <row r="84" spans="1:14" ht="18" customHeight="1">
      <c r="A84" s="103">
        <v>2322</v>
      </c>
      <c r="B84" s="66" t="s">
        <v>90</v>
      </c>
      <c r="C84" s="110">
        <f>'MES 6'!F85</f>
        <v>0</v>
      </c>
      <c r="D84" s="128">
        <v>0</v>
      </c>
      <c r="E84" s="128">
        <v>0</v>
      </c>
      <c r="F84" s="110">
        <f t="shared" ref="F84:F95" si="29">C84+D84-E84</f>
        <v>0</v>
      </c>
      <c r="G84" s="110">
        <f>'MES 6'!I85</f>
        <v>0</v>
      </c>
      <c r="H84" s="128">
        <v>0</v>
      </c>
      <c r="I84" s="131">
        <f t="shared" ref="I84:I95" si="30">(G84+H84)</f>
        <v>0</v>
      </c>
      <c r="J84" s="475" t="e">
        <f t="shared" ref="J84:J97" si="31">(I84/F84)</f>
        <v>#DIV/0!</v>
      </c>
      <c r="K84" s="476"/>
      <c r="L84" s="24">
        <v>0</v>
      </c>
      <c r="M84" s="24">
        <v>0</v>
      </c>
      <c r="N84" s="117">
        <f t="shared" ref="N84:N95" si="32">(F84-I84)</f>
        <v>0</v>
      </c>
    </row>
    <row r="85" spans="1:14" ht="18" customHeight="1">
      <c r="A85" s="103">
        <v>2323</v>
      </c>
      <c r="B85" s="66" t="s">
        <v>91</v>
      </c>
      <c r="C85" s="110">
        <f>'MES 6'!F86</f>
        <v>0</v>
      </c>
      <c r="D85" s="128">
        <v>0</v>
      </c>
      <c r="E85" s="128">
        <v>0</v>
      </c>
      <c r="F85" s="110">
        <f t="shared" si="29"/>
        <v>0</v>
      </c>
      <c r="G85" s="110">
        <f>'MES 6'!I86</f>
        <v>0</v>
      </c>
      <c r="H85" s="132">
        <v>0</v>
      </c>
      <c r="I85" s="131">
        <f t="shared" si="30"/>
        <v>0</v>
      </c>
      <c r="J85" s="475" t="e">
        <f t="shared" si="31"/>
        <v>#DIV/0!</v>
      </c>
      <c r="K85" s="476"/>
      <c r="L85" s="24">
        <v>0</v>
      </c>
      <c r="M85" s="24">
        <v>0</v>
      </c>
      <c r="N85" s="117">
        <f t="shared" si="32"/>
        <v>0</v>
      </c>
    </row>
    <row r="86" spans="1:14" ht="18" customHeight="1">
      <c r="A86" s="103">
        <v>2324</v>
      </c>
      <c r="B86" s="66" t="s">
        <v>92</v>
      </c>
      <c r="C86" s="110">
        <f>'MES 6'!F87</f>
        <v>0</v>
      </c>
      <c r="D86" s="128">
        <v>0</v>
      </c>
      <c r="E86" s="128">
        <v>0</v>
      </c>
      <c r="F86" s="110">
        <f t="shared" ref="F86" si="33">C86+D86-E86</f>
        <v>0</v>
      </c>
      <c r="G86" s="110">
        <f>'MES 6'!I87</f>
        <v>0</v>
      </c>
      <c r="H86" s="132">
        <v>0</v>
      </c>
      <c r="I86" s="131">
        <f t="shared" ref="I86" si="34">(G86+H86)</f>
        <v>0</v>
      </c>
      <c r="J86" s="475" t="e">
        <f t="shared" ref="J86" si="35">(I86/F86)</f>
        <v>#DIV/0!</v>
      </c>
      <c r="K86" s="476"/>
      <c r="L86" s="24">
        <v>0</v>
      </c>
      <c r="M86" s="24">
        <v>0</v>
      </c>
      <c r="N86" s="117">
        <f t="shared" ref="N86" si="36">(F86-I86)</f>
        <v>0</v>
      </c>
    </row>
    <row r="87" spans="1:14" ht="18" customHeight="1">
      <c r="A87" s="103">
        <v>2325</v>
      </c>
      <c r="B87" s="66" t="s">
        <v>93</v>
      </c>
      <c r="C87" s="110">
        <f>'MES 6'!F88</f>
        <v>0</v>
      </c>
      <c r="D87" s="128">
        <v>0</v>
      </c>
      <c r="E87" s="128">
        <v>0</v>
      </c>
      <c r="F87" s="110">
        <f t="shared" si="29"/>
        <v>0</v>
      </c>
      <c r="G87" s="110">
        <f>'MES 6'!I88</f>
        <v>0</v>
      </c>
      <c r="H87" s="128">
        <v>0</v>
      </c>
      <c r="I87" s="131">
        <f t="shared" si="30"/>
        <v>0</v>
      </c>
      <c r="J87" s="475" t="e">
        <f t="shared" si="31"/>
        <v>#DIV/0!</v>
      </c>
      <c r="K87" s="476"/>
      <c r="L87" s="24">
        <v>0</v>
      </c>
      <c r="M87" s="24">
        <v>0</v>
      </c>
      <c r="N87" s="117">
        <f t="shared" si="32"/>
        <v>0</v>
      </c>
    </row>
    <row r="88" spans="1:14" ht="18" customHeight="1">
      <c r="A88" s="103">
        <v>2326</v>
      </c>
      <c r="B88" s="81" t="s">
        <v>94</v>
      </c>
      <c r="C88" s="110">
        <f>'MES 6'!F89</f>
        <v>0</v>
      </c>
      <c r="D88" s="128">
        <v>0</v>
      </c>
      <c r="E88" s="128">
        <v>0</v>
      </c>
      <c r="F88" s="110">
        <f t="shared" ref="F88:F89" si="37">C88+D88-E88</f>
        <v>0</v>
      </c>
      <c r="G88" s="110">
        <f>'MES 6'!I89</f>
        <v>0</v>
      </c>
      <c r="H88" s="132">
        <v>0</v>
      </c>
      <c r="I88" s="131">
        <f t="shared" ref="I88:I89" si="38">(G88+H88)</f>
        <v>0</v>
      </c>
      <c r="J88" s="475" t="e">
        <f t="shared" ref="J88:J89" si="39">(I88/F88)</f>
        <v>#DIV/0!</v>
      </c>
      <c r="K88" s="476"/>
      <c r="L88" s="24">
        <v>0</v>
      </c>
      <c r="M88" s="24">
        <v>0</v>
      </c>
      <c r="N88" s="117">
        <f t="shared" ref="N88:N89" si="40">(F88-I88)</f>
        <v>0</v>
      </c>
    </row>
    <row r="89" spans="1:14" ht="18" customHeight="1">
      <c r="A89" s="103">
        <v>2327</v>
      </c>
      <c r="B89" s="81" t="s">
        <v>95</v>
      </c>
      <c r="C89" s="110">
        <f>'MES 6'!F90</f>
        <v>0</v>
      </c>
      <c r="D89" s="128">
        <v>0</v>
      </c>
      <c r="E89" s="128">
        <v>0</v>
      </c>
      <c r="F89" s="110">
        <f t="shared" si="37"/>
        <v>0</v>
      </c>
      <c r="G89" s="110">
        <f>'MES 6'!I90</f>
        <v>0</v>
      </c>
      <c r="H89" s="132">
        <v>0</v>
      </c>
      <c r="I89" s="131">
        <f t="shared" si="38"/>
        <v>0</v>
      </c>
      <c r="J89" s="475" t="e">
        <f t="shared" si="39"/>
        <v>#DIV/0!</v>
      </c>
      <c r="K89" s="476"/>
      <c r="L89" s="24">
        <v>0</v>
      </c>
      <c r="M89" s="24">
        <v>0</v>
      </c>
      <c r="N89" s="117">
        <f t="shared" si="40"/>
        <v>0</v>
      </c>
    </row>
    <row r="90" spans="1:14" ht="24.75" customHeight="1">
      <c r="A90" s="103">
        <v>2328</v>
      </c>
      <c r="B90" s="126" t="s">
        <v>96</v>
      </c>
      <c r="C90" s="110">
        <f>'MES 6'!F91</f>
        <v>0</v>
      </c>
      <c r="D90" s="128">
        <v>0</v>
      </c>
      <c r="E90" s="128">
        <v>0</v>
      </c>
      <c r="F90" s="110">
        <f t="shared" si="29"/>
        <v>0</v>
      </c>
      <c r="G90" s="110">
        <f>'MES 6'!I91</f>
        <v>0</v>
      </c>
      <c r="H90" s="128">
        <v>0</v>
      </c>
      <c r="I90" s="131">
        <f t="shared" si="30"/>
        <v>0</v>
      </c>
      <c r="J90" s="475" t="e">
        <f t="shared" si="31"/>
        <v>#DIV/0!</v>
      </c>
      <c r="K90" s="476"/>
      <c r="L90" s="24">
        <v>0</v>
      </c>
      <c r="M90" s="24">
        <v>0</v>
      </c>
      <c r="N90" s="117">
        <f t="shared" si="32"/>
        <v>0</v>
      </c>
    </row>
    <row r="91" spans="1:14" ht="21" customHeight="1">
      <c r="A91" s="103">
        <v>2329</v>
      </c>
      <c r="B91" s="127" t="s">
        <v>97</v>
      </c>
      <c r="C91" s="110">
        <f>'MES 6'!F92</f>
        <v>0</v>
      </c>
      <c r="D91" s="128">
        <v>0</v>
      </c>
      <c r="E91" s="128">
        <v>0</v>
      </c>
      <c r="F91" s="110">
        <f t="shared" si="29"/>
        <v>0</v>
      </c>
      <c r="G91" s="110">
        <f>'MES 6'!I92</f>
        <v>0</v>
      </c>
      <c r="H91" s="132">
        <v>0</v>
      </c>
      <c r="I91" s="131">
        <f t="shared" si="30"/>
        <v>0</v>
      </c>
      <c r="J91" s="475" t="e">
        <f>(I91/F91)</f>
        <v>#DIV/0!</v>
      </c>
      <c r="K91" s="476"/>
      <c r="L91" s="24">
        <v>0</v>
      </c>
      <c r="M91" s="24">
        <v>0</v>
      </c>
      <c r="N91" s="117">
        <f t="shared" si="32"/>
        <v>0</v>
      </c>
    </row>
    <row r="92" spans="1:14" ht="21" customHeight="1">
      <c r="A92" s="103">
        <v>2330</v>
      </c>
      <c r="B92" s="84" t="s">
        <v>98</v>
      </c>
      <c r="C92" s="110">
        <f>'MES 6'!F93</f>
        <v>0</v>
      </c>
      <c r="D92" s="128">
        <v>0</v>
      </c>
      <c r="E92" s="128">
        <v>0</v>
      </c>
      <c r="F92" s="110">
        <f t="shared" ref="F92" si="41">C92+D92-E92</f>
        <v>0</v>
      </c>
      <c r="G92" s="110">
        <f>'MES 6'!I93</f>
        <v>0</v>
      </c>
      <c r="H92" s="128">
        <v>0</v>
      </c>
      <c r="I92" s="131">
        <f t="shared" ref="I92" si="42">(G92+H92)</f>
        <v>0</v>
      </c>
      <c r="J92" s="475" t="e">
        <f t="shared" ref="J92" si="43">(I92/F92)</f>
        <v>#DIV/0!</v>
      </c>
      <c r="K92" s="476"/>
      <c r="L92" s="24">
        <v>0</v>
      </c>
      <c r="M92" s="24">
        <v>0</v>
      </c>
      <c r="N92" s="117">
        <f t="shared" ref="N92" si="44">(F92-I92)</f>
        <v>0</v>
      </c>
    </row>
    <row r="93" spans="1:14" ht="21" customHeight="1">
      <c r="A93" s="103">
        <v>2331</v>
      </c>
      <c r="B93" s="66" t="s">
        <v>99</v>
      </c>
      <c r="C93" s="110">
        <f>'MES 6'!F94</f>
        <v>0</v>
      </c>
      <c r="D93" s="128">
        <v>0</v>
      </c>
      <c r="E93" s="128">
        <v>0</v>
      </c>
      <c r="F93" s="110">
        <f t="shared" ref="F93:F94" si="45">C93+D93-E93</f>
        <v>0</v>
      </c>
      <c r="G93" s="110">
        <f>'MES 6'!I94</f>
        <v>0</v>
      </c>
      <c r="H93" s="128">
        <v>0</v>
      </c>
      <c r="I93" s="131">
        <f t="shared" ref="I93:I94" si="46">(G93+H93)</f>
        <v>0</v>
      </c>
      <c r="J93" s="475" t="e">
        <f>(I93/F93)</f>
        <v>#DIV/0!</v>
      </c>
      <c r="K93" s="476"/>
      <c r="L93" s="24">
        <v>0</v>
      </c>
      <c r="M93" s="24">
        <v>0</v>
      </c>
      <c r="N93" s="117">
        <f t="shared" ref="N93:N94" si="47">(F93-I93)</f>
        <v>0</v>
      </c>
    </row>
    <row r="94" spans="1:14" ht="21" customHeight="1">
      <c r="A94" s="103">
        <v>2332</v>
      </c>
      <c r="B94" s="66" t="s">
        <v>100</v>
      </c>
      <c r="C94" s="110">
        <f>'MES 6'!F95</f>
        <v>0</v>
      </c>
      <c r="D94" s="128">
        <v>0</v>
      </c>
      <c r="E94" s="128">
        <v>0</v>
      </c>
      <c r="F94" s="110">
        <f t="shared" si="45"/>
        <v>0</v>
      </c>
      <c r="G94" s="110">
        <f>'MES 6'!I95</f>
        <v>0</v>
      </c>
      <c r="H94" s="132">
        <v>0</v>
      </c>
      <c r="I94" s="131">
        <f t="shared" si="46"/>
        <v>0</v>
      </c>
      <c r="J94" s="475" t="e">
        <f t="shared" ref="J94" si="48">(I94/F94)</f>
        <v>#DIV/0!</v>
      </c>
      <c r="K94" s="476"/>
      <c r="L94" s="24">
        <v>0</v>
      </c>
      <c r="M94" s="24">
        <v>0</v>
      </c>
      <c r="N94" s="117">
        <f t="shared" si="47"/>
        <v>0</v>
      </c>
    </row>
    <row r="95" spans="1:14" ht="18" customHeight="1">
      <c r="A95" s="103">
        <v>2333</v>
      </c>
      <c r="B95" s="116" t="s">
        <v>72</v>
      </c>
      <c r="C95" s="110">
        <f>'MES 6'!F96</f>
        <v>0</v>
      </c>
      <c r="D95" s="128">
        <v>0</v>
      </c>
      <c r="E95" s="128">
        <v>0</v>
      </c>
      <c r="F95" s="110">
        <f t="shared" si="29"/>
        <v>0</v>
      </c>
      <c r="G95" s="110">
        <f>'MES 6'!I96</f>
        <v>0</v>
      </c>
      <c r="H95" s="132">
        <v>0</v>
      </c>
      <c r="I95" s="131">
        <f t="shared" si="30"/>
        <v>0</v>
      </c>
      <c r="J95" s="475" t="e">
        <f t="shared" si="31"/>
        <v>#DIV/0!</v>
      </c>
      <c r="K95" s="476"/>
      <c r="L95" s="24">
        <v>0</v>
      </c>
      <c r="M95" s="24">
        <v>0</v>
      </c>
      <c r="N95" s="117">
        <f t="shared" si="32"/>
        <v>0</v>
      </c>
    </row>
    <row r="96" spans="1:14" ht="18" customHeight="1">
      <c r="A96" s="482" t="s">
        <v>186</v>
      </c>
      <c r="B96" s="484"/>
      <c r="C96" s="78">
        <f t="shared" ref="C96:I96" si="49">SUM(C83:C95)</f>
        <v>0</v>
      </c>
      <c r="D96" s="78">
        <f t="shared" si="49"/>
        <v>0</v>
      </c>
      <c r="E96" s="78">
        <f t="shared" si="49"/>
        <v>0</v>
      </c>
      <c r="F96" s="78">
        <f t="shared" si="49"/>
        <v>0</v>
      </c>
      <c r="G96" s="78">
        <f t="shared" si="49"/>
        <v>0</v>
      </c>
      <c r="H96" s="78">
        <f t="shared" si="49"/>
        <v>0</v>
      </c>
      <c r="I96" s="78">
        <f t="shared" si="49"/>
        <v>0</v>
      </c>
      <c r="J96" s="437" t="e">
        <f t="shared" si="31"/>
        <v>#DIV/0!</v>
      </c>
      <c r="K96" s="438"/>
      <c r="L96" s="78">
        <f>SUM(L83:L95)</f>
        <v>0</v>
      </c>
      <c r="M96" s="78">
        <f>SUM(M83:M95)</f>
        <v>0</v>
      </c>
      <c r="N96" s="78">
        <f>SUM(N83:N95)</f>
        <v>0</v>
      </c>
    </row>
    <row r="97" spans="1:14" s="112" customFormat="1" ht="18" customHeight="1">
      <c r="A97" s="425" t="s">
        <v>187</v>
      </c>
      <c r="B97" s="426"/>
      <c r="C97" s="78">
        <f t="shared" ref="C97:I97" si="50">C96+C60+C80+C49</f>
        <v>0</v>
      </c>
      <c r="D97" s="78">
        <f t="shared" si="50"/>
        <v>0</v>
      </c>
      <c r="E97" s="78">
        <f t="shared" si="50"/>
        <v>0</v>
      </c>
      <c r="F97" s="78">
        <f t="shared" si="50"/>
        <v>0</v>
      </c>
      <c r="G97" s="78">
        <f t="shared" si="50"/>
        <v>0</v>
      </c>
      <c r="H97" s="78">
        <f t="shared" si="50"/>
        <v>0</v>
      </c>
      <c r="I97" s="78">
        <f t="shared" si="50"/>
        <v>0</v>
      </c>
      <c r="J97" s="437" t="e">
        <f t="shared" si="31"/>
        <v>#DIV/0!</v>
      </c>
      <c r="K97" s="438"/>
      <c r="L97" s="78">
        <f>L96+L60+L80+L49</f>
        <v>0</v>
      </c>
      <c r="M97" s="78">
        <f>M96+M60+M80+M49</f>
        <v>0</v>
      </c>
      <c r="N97" s="78">
        <f>N96+N60+N80+N49</f>
        <v>0</v>
      </c>
    </row>
    <row r="98" spans="1:14" s="34" customFormat="1" ht="18" customHeight="1">
      <c r="B98" s="485" t="s">
        <v>124</v>
      </c>
      <c r="C98" s="486"/>
      <c r="D98" s="472" t="s">
        <v>188</v>
      </c>
      <c r="E98" s="472"/>
      <c r="F98" s="472"/>
      <c r="G98" s="472"/>
      <c r="H98" s="472" t="s">
        <v>189</v>
      </c>
      <c r="I98" s="472"/>
      <c r="J98" s="472"/>
      <c r="K98" s="472"/>
      <c r="L98" s="472"/>
      <c r="M98" s="472"/>
      <c r="N98" s="472"/>
    </row>
    <row r="99" spans="1:14" s="34" customFormat="1" ht="18" customHeight="1">
      <c r="B99" s="472"/>
      <c r="C99" s="472"/>
      <c r="D99" s="472"/>
      <c r="E99" s="472"/>
      <c r="F99" s="472"/>
      <c r="G99" s="472"/>
      <c r="H99" s="472"/>
      <c r="I99" s="472"/>
      <c r="J99" s="472"/>
      <c r="K99" s="472"/>
      <c r="L99" s="472"/>
      <c r="M99" s="472"/>
      <c r="N99" s="472"/>
    </row>
    <row r="100" spans="1:14" s="34" customFormat="1" ht="40.5" customHeight="1">
      <c r="B100" s="487"/>
      <c r="C100" s="488"/>
      <c r="D100" s="489"/>
      <c r="E100" s="489"/>
      <c r="F100" s="489"/>
      <c r="G100" s="489"/>
      <c r="H100" s="472"/>
      <c r="I100" s="472"/>
      <c r="J100" s="472"/>
      <c r="K100" s="472"/>
      <c r="L100" s="472"/>
      <c r="M100" s="472"/>
      <c r="N100" s="472"/>
    </row>
    <row r="101" spans="1:14" s="34" customFormat="1" ht="11.25">
      <c r="B101" s="485" t="s">
        <v>103</v>
      </c>
      <c r="C101" s="486"/>
      <c r="D101" s="472" t="s">
        <v>103</v>
      </c>
      <c r="E101" s="472"/>
      <c r="F101" s="472"/>
      <c r="G101" s="472"/>
      <c r="H101" s="472" t="s">
        <v>103</v>
      </c>
      <c r="I101" s="472"/>
      <c r="J101" s="472"/>
      <c r="K101" s="472"/>
      <c r="L101" s="472"/>
      <c r="M101" s="472"/>
      <c r="N101" s="472"/>
    </row>
    <row r="102" spans="1:14" ht="11.25"/>
    <row r="103" spans="1:14" ht="11.25">
      <c r="B103" s="513"/>
      <c r="C103" s="513"/>
      <c r="D103" s="513"/>
      <c r="E103" s="513"/>
      <c r="F103" s="513"/>
    </row>
    <row r="104" spans="1:14" s="54" customFormat="1" ht="13.15" customHeight="1">
      <c r="A104" s="429" t="s">
        <v>190</v>
      </c>
      <c r="B104" s="429"/>
      <c r="C104" s="430"/>
      <c r="D104" s="85" t="s">
        <v>191</v>
      </c>
      <c r="E104" s="85"/>
      <c r="F104" s="86">
        <f>H20</f>
        <v>0</v>
      </c>
      <c r="G104" s="402" t="s">
        <v>192</v>
      </c>
      <c r="H104" s="403"/>
      <c r="I104" s="404"/>
      <c r="J104" s="405" cm="1">
        <f t="array" ref="J104:K104">+F104+('MES 6'!J105:K105)</f>
        <v>0</v>
      </c>
      <c r="K104" s="406">
        <v>0</v>
      </c>
      <c r="L104" s="87"/>
      <c r="M104" s="87"/>
      <c r="N104" s="88"/>
    </row>
    <row r="105" spans="1:14" s="54" customFormat="1" ht="13.15" customHeight="1">
      <c r="A105" s="429"/>
      <c r="B105" s="429"/>
      <c r="C105" s="430"/>
      <c r="D105" s="85" t="s">
        <v>193</v>
      </c>
      <c r="E105" s="85"/>
      <c r="F105" s="86">
        <f>I97</f>
        <v>0</v>
      </c>
      <c r="G105" s="402" t="s">
        <v>194</v>
      </c>
      <c r="H105" s="403"/>
      <c r="I105" s="404"/>
      <c r="J105" s="405" cm="1">
        <f t="array" ref="J105:K105">+F105+'MES 6'!J106:K106</f>
        <v>0</v>
      </c>
      <c r="K105" s="406">
        <v>0</v>
      </c>
      <c r="L105" s="87"/>
      <c r="M105" s="87"/>
      <c r="N105" s="88"/>
    </row>
    <row r="106" spans="1:14" s="54" customFormat="1" ht="24.75" customHeight="1">
      <c r="A106" s="431" t="s">
        <v>195</v>
      </c>
      <c r="B106" s="431"/>
      <c r="C106" s="431"/>
      <c r="D106" s="407" t="s">
        <v>196</v>
      </c>
      <c r="E106" s="408"/>
      <c r="F106" s="89">
        <f>+F104-F105</f>
        <v>0</v>
      </c>
      <c r="G106" s="409" t="s">
        <v>197</v>
      </c>
      <c r="H106" s="410"/>
      <c r="I106" s="411"/>
      <c r="J106" s="412">
        <f>+J104-J105</f>
        <v>0</v>
      </c>
      <c r="K106" s="413"/>
      <c r="L106" s="87"/>
      <c r="M106" s="87"/>
      <c r="N106" s="88"/>
    </row>
    <row r="107" spans="1:14" s="54" customFormat="1" ht="53.45" customHeight="1">
      <c r="A107" s="399" t="s">
        <v>198</v>
      </c>
      <c r="B107" s="399"/>
      <c r="C107" s="399"/>
      <c r="D107" s="239"/>
      <c r="E107" s="239"/>
      <c r="F107" s="90"/>
      <c r="G107" s="239"/>
      <c r="H107" s="239"/>
      <c r="I107" s="90"/>
      <c r="J107" s="420"/>
      <c r="K107" s="420"/>
      <c r="L107" s="420"/>
      <c r="M107" s="421"/>
      <c r="N107" s="421"/>
    </row>
    <row r="108" spans="1:14" s="54" customFormat="1" ht="20.25" customHeight="1">
      <c r="A108" s="399" t="s">
        <v>199</v>
      </c>
      <c r="B108" s="399"/>
      <c r="C108" s="400"/>
      <c r="D108" s="422" t="s">
        <v>200</v>
      </c>
      <c r="E108" s="423"/>
      <c r="F108" s="35">
        <f>PRESUPUESTO!H11</f>
        <v>0</v>
      </c>
      <c r="G108" s="91"/>
      <c r="H108" s="92" t="s">
        <v>201</v>
      </c>
      <c r="I108" s="93"/>
      <c r="J108" s="88"/>
      <c r="K108" s="414"/>
      <c r="L108" s="415"/>
      <c r="M108" s="94" t="s">
        <v>202</v>
      </c>
      <c r="N108" s="95" t="s">
        <v>203</v>
      </c>
    </row>
    <row r="109" spans="1:14" s="54" customFormat="1" ht="24.75" customHeight="1">
      <c r="A109" s="399"/>
      <c r="B109" s="399"/>
      <c r="C109" s="400"/>
      <c r="D109" s="416" t="s">
        <v>204</v>
      </c>
      <c r="E109" s="417"/>
      <c r="F109" s="35">
        <f>H20</f>
        <v>0</v>
      </c>
      <c r="G109" s="91"/>
      <c r="H109" s="96" t="s">
        <v>205</v>
      </c>
      <c r="I109" s="46">
        <v>0</v>
      </c>
      <c r="J109" s="88"/>
      <c r="K109" s="414" t="s">
        <v>206</v>
      </c>
      <c r="L109" s="415"/>
      <c r="M109" s="44">
        <v>0</v>
      </c>
      <c r="N109" s="45">
        <v>0</v>
      </c>
    </row>
    <row r="110" spans="1:14" s="54" customFormat="1" ht="37.5" customHeight="1">
      <c r="A110" s="399"/>
      <c r="B110" s="399"/>
      <c r="C110" s="400"/>
      <c r="D110" s="418" t="s">
        <v>207</v>
      </c>
      <c r="E110" s="419"/>
      <c r="F110" s="47">
        <f>F108-F109</f>
        <v>0</v>
      </c>
      <c r="G110" s="91"/>
      <c r="H110" s="96" t="s">
        <v>208</v>
      </c>
      <c r="I110" s="46">
        <v>0</v>
      </c>
      <c r="J110" s="88"/>
      <c r="K110" s="414" t="s">
        <v>206</v>
      </c>
      <c r="L110" s="415"/>
      <c r="M110" s="44">
        <v>0</v>
      </c>
      <c r="N110" s="45">
        <v>0</v>
      </c>
    </row>
    <row r="111" spans="1:14" s="54" customFormat="1" ht="18" customHeight="1">
      <c r="A111" s="399"/>
      <c r="B111" s="399"/>
      <c r="C111" s="400"/>
      <c r="D111" s="88"/>
      <c r="E111" s="88"/>
      <c r="F111" s="88"/>
      <c r="G111" s="91"/>
      <c r="H111" s="91"/>
      <c r="I111" s="91"/>
      <c r="J111" s="91"/>
      <c r="K111" s="414" t="s">
        <v>206</v>
      </c>
      <c r="L111" s="415"/>
      <c r="M111" s="44">
        <v>0</v>
      </c>
      <c r="N111" s="45">
        <v>0</v>
      </c>
    </row>
    <row r="112" spans="1:14" s="54" customFormat="1" ht="18" customHeight="1">
      <c r="A112" s="399"/>
      <c r="B112" s="399"/>
      <c r="C112" s="399"/>
      <c r="D112" s="88"/>
      <c r="E112" s="88"/>
      <c r="F112" s="88"/>
      <c r="G112" s="88"/>
      <c r="H112" s="88"/>
      <c r="I112" s="88"/>
      <c r="J112" s="88"/>
      <c r="K112" s="414" t="s">
        <v>209</v>
      </c>
      <c r="L112" s="415"/>
      <c r="M112" s="44">
        <v>0</v>
      </c>
      <c r="N112" s="45">
        <v>0</v>
      </c>
    </row>
    <row r="113" spans="1:14" s="54" customFormat="1" ht="21" customHeight="1">
      <c r="A113" s="399"/>
      <c r="B113" s="399"/>
      <c r="C113" s="399"/>
      <c r="D113" s="88"/>
      <c r="E113" s="88"/>
      <c r="F113" s="88"/>
      <c r="G113" s="88"/>
      <c r="H113" s="88"/>
      <c r="I113" s="88"/>
      <c r="J113" s="88"/>
      <c r="K113" s="414" t="s">
        <v>209</v>
      </c>
      <c r="L113" s="415"/>
      <c r="M113" s="44">
        <v>0</v>
      </c>
      <c r="N113" s="45">
        <v>0</v>
      </c>
    </row>
    <row r="114" spans="1:14" s="54" customFormat="1" ht="18" customHeight="1">
      <c r="A114" s="401" t="s">
        <v>210</v>
      </c>
      <c r="B114" s="401"/>
      <c r="C114" s="401"/>
      <c r="D114" s="88"/>
      <c r="E114" s="88"/>
      <c r="F114" s="88"/>
      <c r="G114" s="88"/>
      <c r="H114" s="88"/>
      <c r="I114" s="88"/>
      <c r="J114" s="88"/>
      <c r="K114" s="414" t="s">
        <v>209</v>
      </c>
      <c r="L114" s="415"/>
      <c r="M114" s="44">
        <v>0</v>
      </c>
      <c r="N114" s="45">
        <v>0</v>
      </c>
    </row>
    <row r="115" spans="1:14" s="54" customFormat="1" ht="18" customHeight="1">
      <c r="A115" s="401"/>
      <c r="B115" s="401"/>
      <c r="C115" s="401"/>
    </row>
    <row r="116" spans="1:14" s="54" customFormat="1" ht="18" customHeight="1">
      <c r="A116" s="401"/>
      <c r="B116" s="401"/>
      <c r="C116" s="401"/>
    </row>
  </sheetData>
  <sheetProtection algorithmName="SHA-512" hashValue="bHPVketcaGRN4LQUoCAq6RzPAXCrAJOlBPiQTiPOYiq72U9QwnFGQvpcRQOxTH/EXmaG8GO0gZKZ0gvwEnMhAQ==" saltValue="s+pAcPZZmC10XJ8AdgCJuA==" spinCount="100000" sheet="1" objects="1" scenarios="1"/>
  <mergeCells count="191">
    <mergeCell ref="C4:D4"/>
    <mergeCell ref="E4:F4"/>
    <mergeCell ref="G3:H3"/>
    <mergeCell ref="J3:K3"/>
    <mergeCell ref="M3:N3"/>
    <mergeCell ref="G4:H4"/>
    <mergeCell ref="J4:K4"/>
    <mergeCell ref="M4:N4"/>
    <mergeCell ref="G6:H7"/>
    <mergeCell ref="I6:I7"/>
    <mergeCell ref="J6:K7"/>
    <mergeCell ref="L6:L7"/>
    <mergeCell ref="M6:N7"/>
    <mergeCell ref="A20:B20"/>
    <mergeCell ref="J20:K20"/>
    <mergeCell ref="A10:A11"/>
    <mergeCell ref="C10:C11"/>
    <mergeCell ref="D10:D11"/>
    <mergeCell ref="C5:D5"/>
    <mergeCell ref="E5:F5"/>
    <mergeCell ref="I10:I11"/>
    <mergeCell ref="N10:N11"/>
    <mergeCell ref="J10:K11"/>
    <mergeCell ref="E10:E11"/>
    <mergeCell ref="F10:F11"/>
    <mergeCell ref="G10:G11"/>
    <mergeCell ref="B10:B11"/>
    <mergeCell ref="J9:K9"/>
    <mergeCell ref="C6:D6"/>
    <mergeCell ref="E6:F6"/>
    <mergeCell ref="C7:D7"/>
    <mergeCell ref="E7:F7"/>
    <mergeCell ref="G5:H5"/>
    <mergeCell ref="J5:K5"/>
    <mergeCell ref="M5:N5"/>
    <mergeCell ref="A2:A7"/>
    <mergeCell ref="C2:D2"/>
    <mergeCell ref="H63:H64"/>
    <mergeCell ref="A49:B49"/>
    <mergeCell ref="J49:K49"/>
    <mergeCell ref="B66:N66"/>
    <mergeCell ref="J67:K67"/>
    <mergeCell ref="J68:K68"/>
    <mergeCell ref="J69:K69"/>
    <mergeCell ref="B63:B64"/>
    <mergeCell ref="C63:C64"/>
    <mergeCell ref="J62:K62"/>
    <mergeCell ref="L62:M62"/>
    <mergeCell ref="J52:K52"/>
    <mergeCell ref="J53:K53"/>
    <mergeCell ref="J54:K54"/>
    <mergeCell ref="I63:I64"/>
    <mergeCell ref="J63:K64"/>
    <mergeCell ref="N63:N64"/>
    <mergeCell ref="G63:G64"/>
    <mergeCell ref="L63:M63"/>
    <mergeCell ref="A63:A64"/>
    <mergeCell ref="D63:D64"/>
    <mergeCell ref="E63:E64"/>
    <mergeCell ref="H100:N100"/>
    <mergeCell ref="B101:C101"/>
    <mergeCell ref="D101:G101"/>
    <mergeCell ref="H101:N101"/>
    <mergeCell ref="J47:K47"/>
    <mergeCell ref="A60:B60"/>
    <mergeCell ref="J60:K60"/>
    <mergeCell ref="J59:K59"/>
    <mergeCell ref="A80:B80"/>
    <mergeCell ref="J77:K77"/>
    <mergeCell ref="J70:K70"/>
    <mergeCell ref="J74:K74"/>
    <mergeCell ref="J75:K75"/>
    <mergeCell ref="J76:K76"/>
    <mergeCell ref="J79:K79"/>
    <mergeCell ref="J80:K80"/>
    <mergeCell ref="J71:K71"/>
    <mergeCell ref="J72:K72"/>
    <mergeCell ref="J73:K73"/>
    <mergeCell ref="J78:K78"/>
    <mergeCell ref="J56:K56"/>
    <mergeCell ref="J57:K57"/>
    <mergeCell ref="J58:K58"/>
    <mergeCell ref="B51:N51"/>
    <mergeCell ref="J95:K95"/>
    <mergeCell ref="A96:B96"/>
    <mergeCell ref="J96:K96"/>
    <mergeCell ref="A97:B97"/>
    <mergeCell ref="B46:N46"/>
    <mergeCell ref="B24:D24"/>
    <mergeCell ref="E24:H24"/>
    <mergeCell ref="I24:N24"/>
    <mergeCell ref="L10:M10"/>
    <mergeCell ref="B23:D23"/>
    <mergeCell ref="E23:H23"/>
    <mergeCell ref="I23:N23"/>
    <mergeCell ref="B22:D22"/>
    <mergeCell ref="E22:H22"/>
    <mergeCell ref="H10:H11"/>
    <mergeCell ref="E25:H25"/>
    <mergeCell ref="I25:N25"/>
    <mergeCell ref="I22:N22"/>
    <mergeCell ref="B25:D25"/>
    <mergeCell ref="J14:K14"/>
    <mergeCell ref="J15:K15"/>
    <mergeCell ref="J16:K16"/>
    <mergeCell ref="J43:K43"/>
    <mergeCell ref="L43:M43"/>
    <mergeCell ref="D107:E107"/>
    <mergeCell ref="G107:H107"/>
    <mergeCell ref="J107:L107"/>
    <mergeCell ref="M107:N107"/>
    <mergeCell ref="D98:G98"/>
    <mergeCell ref="H98:N98"/>
    <mergeCell ref="B98:C98"/>
    <mergeCell ref="A107:C107"/>
    <mergeCell ref="J97:K97"/>
    <mergeCell ref="A104:C105"/>
    <mergeCell ref="G104:I104"/>
    <mergeCell ref="J104:K104"/>
    <mergeCell ref="G105:I105"/>
    <mergeCell ref="J105:K105"/>
    <mergeCell ref="A106:C106"/>
    <mergeCell ref="D106:E106"/>
    <mergeCell ref="G106:I106"/>
    <mergeCell ref="J106:K106"/>
    <mergeCell ref="B99:C99"/>
    <mergeCell ref="D99:G99"/>
    <mergeCell ref="B103:F103"/>
    <mergeCell ref="H99:N99"/>
    <mergeCell ref="B100:C100"/>
    <mergeCell ref="D100:G100"/>
    <mergeCell ref="E2:F2"/>
    <mergeCell ref="J2:K2"/>
    <mergeCell ref="M2:N2"/>
    <mergeCell ref="C3:D3"/>
    <mergeCell ref="E3:F3"/>
    <mergeCell ref="A44:A45"/>
    <mergeCell ref="B44:B45"/>
    <mergeCell ref="C44:C45"/>
    <mergeCell ref="D44:D45"/>
    <mergeCell ref="E44:E45"/>
    <mergeCell ref="F44:F45"/>
    <mergeCell ref="G44:G45"/>
    <mergeCell ref="H44:H45"/>
    <mergeCell ref="I44:I45"/>
    <mergeCell ref="N44:N45"/>
    <mergeCell ref="G2:H2"/>
    <mergeCell ref="J12:K12"/>
    <mergeCell ref="J13:K13"/>
    <mergeCell ref="J17:K17"/>
    <mergeCell ref="J18:K18"/>
    <mergeCell ref="J19:K19"/>
    <mergeCell ref="J44:K45"/>
    <mergeCell ref="C8:D8"/>
    <mergeCell ref="E8:F8"/>
    <mergeCell ref="A114:C116"/>
    <mergeCell ref="K114:L114"/>
    <mergeCell ref="A108:C113"/>
    <mergeCell ref="K108:L108"/>
    <mergeCell ref="D109:E109"/>
    <mergeCell ref="K109:L109"/>
    <mergeCell ref="D110:E110"/>
    <mergeCell ref="K110:L110"/>
    <mergeCell ref="K111:L111"/>
    <mergeCell ref="K112:L112"/>
    <mergeCell ref="K113:L113"/>
    <mergeCell ref="D108:E108"/>
    <mergeCell ref="A1:N1"/>
    <mergeCell ref="A42:N42"/>
    <mergeCell ref="G8:H8"/>
    <mergeCell ref="J8:L8"/>
    <mergeCell ref="M8:N8"/>
    <mergeCell ref="J94:K94"/>
    <mergeCell ref="J91:K91"/>
    <mergeCell ref="J83:K83"/>
    <mergeCell ref="J90:K90"/>
    <mergeCell ref="J86:K86"/>
    <mergeCell ref="J88:K88"/>
    <mergeCell ref="J89:K89"/>
    <mergeCell ref="J92:K92"/>
    <mergeCell ref="B82:N82"/>
    <mergeCell ref="J84:K84"/>
    <mergeCell ref="J85:K85"/>
    <mergeCell ref="J87:K87"/>
    <mergeCell ref="J93:K93"/>
    <mergeCell ref="L44:M44"/>
    <mergeCell ref="L9:M9"/>
    <mergeCell ref="B65:N65"/>
    <mergeCell ref="J55:K55"/>
    <mergeCell ref="J48:K48"/>
    <mergeCell ref="F63:F64"/>
  </mergeCells>
  <printOptions horizontalCentered="1"/>
  <pageMargins left="0.23622047244094491" right="0.23622047244094491" top="1.4173228346456694" bottom="0.74803149606299213" header="0.31496062992125984" footer="0.31496062992125984"/>
  <pageSetup orientation="landscape" r:id="rId1"/>
  <headerFooter alignWithMargins="0">
    <oddHeader>&amp;L&amp;G&amp;C
PROCESO PROTECCIÓN
FORMATO DE SEGUIMIENTO FINANCIERO
MODALIDADES DE PROTECCIÓN&amp;RF1.G28.P
Versión 2
Página &amp;P de &amp;N
28/04/2023
Clasificación de la Información 
Clasificada</oddHeader>
    <oddFooter>&amp;C&amp;"Tempus Sans ITC,Normal"&amp;12&amp;G</oddFooter>
  </headerFooter>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39"/>
  <dimension ref="A1:O116"/>
  <sheetViews>
    <sheetView zoomScale="130" zoomScaleNormal="130" workbookViewId="0">
      <selection activeCell="C125" sqref="C125"/>
    </sheetView>
  </sheetViews>
  <sheetFormatPr baseColWidth="10" defaultColWidth="11.42578125" defaultRowHeight="18" customHeight="1"/>
  <cols>
    <col min="1" max="1" width="8.7109375" style="88" customWidth="1"/>
    <col min="2" max="2" width="44.5703125" style="88" customWidth="1"/>
    <col min="3" max="9" width="14.5703125" style="88" customWidth="1"/>
    <col min="10" max="11" width="5.5703125" style="88" customWidth="1"/>
    <col min="12" max="12" width="9.7109375" style="88" customWidth="1"/>
    <col min="13" max="13" width="10" style="88" customWidth="1"/>
    <col min="14" max="14" width="13.28515625" style="88" customWidth="1"/>
    <col min="15" max="16384" width="11.42578125" style="88"/>
  </cols>
  <sheetData>
    <row r="1" spans="1:14" ht="16.5" customHeight="1">
      <c r="A1" s="468" t="s">
        <v>130</v>
      </c>
      <c r="B1" s="468"/>
      <c r="C1" s="468"/>
      <c r="D1" s="468"/>
      <c r="E1" s="468"/>
      <c r="F1" s="468"/>
      <c r="G1" s="468"/>
      <c r="H1" s="468"/>
      <c r="I1" s="468"/>
      <c r="J1" s="468"/>
      <c r="K1" s="468"/>
      <c r="L1" s="468"/>
      <c r="M1" s="468"/>
      <c r="N1" s="468"/>
    </row>
    <row r="2" spans="1:14" s="34" customFormat="1" ht="32.25" customHeight="1">
      <c r="A2" s="472"/>
      <c r="B2" s="23" t="s">
        <v>131</v>
      </c>
      <c r="C2" s="472">
        <f>PRESUPUESTO!$B$2</f>
        <v>0</v>
      </c>
      <c r="D2" s="472"/>
      <c r="E2" s="472" t="s">
        <v>132</v>
      </c>
      <c r="F2" s="472"/>
      <c r="G2" s="266" t="s">
        <v>24</v>
      </c>
      <c r="H2" s="267"/>
      <c r="I2" s="25" t="s">
        <v>27</v>
      </c>
      <c r="J2" s="308" t="s">
        <v>133</v>
      </c>
      <c r="K2" s="308"/>
      <c r="L2" s="25" t="s">
        <v>134</v>
      </c>
      <c r="M2" s="308" t="s">
        <v>135</v>
      </c>
      <c r="N2" s="308"/>
    </row>
    <row r="3" spans="1:14" s="34" customFormat="1" ht="18" customHeight="1">
      <c r="A3" s="472"/>
      <c r="B3" s="23" t="s">
        <v>136</v>
      </c>
      <c r="C3" s="472">
        <f>PRESUPUESTO!$B$3</f>
        <v>0</v>
      </c>
      <c r="D3" s="472"/>
      <c r="E3" s="472"/>
      <c r="F3" s="472"/>
      <c r="G3" s="470" t="str">
        <f>PRESUPUESTO!$A$15</f>
        <v>Vulneración</v>
      </c>
      <c r="H3" s="470"/>
      <c r="I3" s="56">
        <f>PRESUPUESTO!E15</f>
        <v>0</v>
      </c>
      <c r="J3" s="395">
        <v>0</v>
      </c>
      <c r="K3" s="395"/>
      <c r="L3" s="56">
        <f>I3-J3</f>
        <v>0</v>
      </c>
      <c r="M3" s="396">
        <f>(J3*PRESUPUESTO!A11)+(L3*PRESUPUESTO!G29*PRESUPUESTO!A13)</f>
        <v>0</v>
      </c>
      <c r="N3" s="396"/>
    </row>
    <row r="4" spans="1:14" s="34" customFormat="1" ht="18" customHeight="1">
      <c r="A4" s="472"/>
      <c r="B4" s="26" t="s">
        <v>137</v>
      </c>
      <c r="C4" s="472">
        <f>PRESUPUESTO!$B$4</f>
        <v>0</v>
      </c>
      <c r="D4" s="472"/>
      <c r="E4" s="472" t="s">
        <v>138</v>
      </c>
      <c r="F4" s="472"/>
      <c r="G4" s="470" t="str">
        <f>PRESUPUESTO!$A$16</f>
        <v>Discapacidad</v>
      </c>
      <c r="H4" s="470"/>
      <c r="I4" s="56">
        <f>PRESUPUESTO!E16</f>
        <v>0</v>
      </c>
      <c r="J4" s="395">
        <v>0</v>
      </c>
      <c r="K4" s="395"/>
      <c r="L4" s="56">
        <f>I4-J4</f>
        <v>0</v>
      </c>
      <c r="M4" s="396">
        <f>(J4*PRESUPUESTO!B11)+(L4*PRESUPUESTO!G33*PRESUPUESTO!B13)</f>
        <v>0</v>
      </c>
      <c r="N4" s="396"/>
    </row>
    <row r="5" spans="1:14" s="34" customFormat="1" ht="18" customHeight="1">
      <c r="A5" s="472"/>
      <c r="B5" s="27" t="s">
        <v>139</v>
      </c>
      <c r="C5" s="434">
        <f>PRESUPUESTO!E2</f>
        <v>0</v>
      </c>
      <c r="D5" s="434"/>
      <c r="E5" s="512"/>
      <c r="F5" s="512"/>
      <c r="G5" s="470" t="str">
        <f>PRESUPUESTO!A17</f>
        <v>Tutor</v>
      </c>
      <c r="H5" s="470"/>
      <c r="I5" s="56">
        <f>PRESUPUESTO!E17</f>
        <v>0</v>
      </c>
      <c r="J5" s="395">
        <v>0</v>
      </c>
      <c r="K5" s="395"/>
      <c r="L5" s="56">
        <f>I5-J5</f>
        <v>0</v>
      </c>
      <c r="M5" s="396">
        <f>(J5*PRESUPUESTO!C11)+(L5*PRESUPUESTO!G37*PRESUPUESTO!C13)</f>
        <v>0</v>
      </c>
      <c r="N5" s="396"/>
    </row>
    <row r="6" spans="1:14" s="34" customFormat="1" ht="18" customHeight="1">
      <c r="A6" s="472"/>
      <c r="B6" s="28" t="s">
        <v>140</v>
      </c>
      <c r="C6" s="434">
        <f>PRESUPUESTO!E3</f>
        <v>0</v>
      </c>
      <c r="D6" s="434"/>
      <c r="E6" s="485" t="s">
        <v>141</v>
      </c>
      <c r="F6" s="504"/>
      <c r="G6" s="471" t="s">
        <v>142</v>
      </c>
      <c r="H6" s="471"/>
      <c r="I6" s="398">
        <f>SUM(I3:I5)</f>
        <v>0</v>
      </c>
      <c r="J6" s="395">
        <f>SUM(J3:K5)</f>
        <v>0</v>
      </c>
      <c r="K6" s="395"/>
      <c r="L6" s="326">
        <f>SUM(L3:L5)</f>
        <v>0</v>
      </c>
      <c r="M6" s="392">
        <f>SUM(M3:N5)</f>
        <v>0</v>
      </c>
      <c r="N6" s="392"/>
    </row>
    <row r="7" spans="1:14" s="34" customFormat="1" ht="18" customHeight="1">
      <c r="A7" s="472"/>
      <c r="B7" s="28" t="s">
        <v>113</v>
      </c>
      <c r="C7" s="434">
        <f>PRESUPUESTO!E4</f>
        <v>0</v>
      </c>
      <c r="D7" s="434"/>
      <c r="E7" s="485"/>
      <c r="F7" s="504"/>
      <c r="G7" s="471"/>
      <c r="H7" s="471"/>
      <c r="I7" s="398"/>
      <c r="J7" s="395"/>
      <c r="K7" s="395"/>
      <c r="L7" s="326"/>
      <c r="M7" s="392"/>
      <c r="N7" s="392"/>
    </row>
    <row r="8" spans="1:14" s="34" customFormat="1" ht="18" customHeight="1">
      <c r="A8" s="52"/>
      <c r="B8" s="48" t="s">
        <v>143</v>
      </c>
      <c r="C8" s="469">
        <f>+PRESUPUESTO!H11</f>
        <v>0</v>
      </c>
      <c r="D8" s="469"/>
      <c r="E8" s="427" t="s">
        <v>144</v>
      </c>
      <c r="F8" s="428"/>
      <c r="G8" s="479" t="s">
        <v>211</v>
      </c>
      <c r="H8" s="267"/>
      <c r="I8" s="37" t="s">
        <v>146</v>
      </c>
      <c r="J8" s="427"/>
      <c r="K8" s="462"/>
      <c r="L8" s="428"/>
      <c r="M8" s="480"/>
      <c r="N8" s="481"/>
    </row>
    <row r="9" spans="1:14" ht="18" customHeight="1">
      <c r="A9" s="104" t="s">
        <v>43</v>
      </c>
      <c r="B9" s="103" t="s">
        <v>147</v>
      </c>
      <c r="C9" s="105">
        <v>1</v>
      </c>
      <c r="D9" s="105">
        <v>2</v>
      </c>
      <c r="E9" s="105">
        <v>3</v>
      </c>
      <c r="F9" s="105" t="s">
        <v>148</v>
      </c>
      <c r="G9" s="106">
        <v>5</v>
      </c>
      <c r="H9" s="106">
        <v>-6</v>
      </c>
      <c r="I9" s="106" t="s">
        <v>149</v>
      </c>
      <c r="J9" s="505" t="s">
        <v>150</v>
      </c>
      <c r="K9" s="506"/>
      <c r="L9" s="502">
        <v>9</v>
      </c>
      <c r="M9" s="503"/>
      <c r="N9" s="107" t="s">
        <v>151</v>
      </c>
    </row>
    <row r="10" spans="1:14" s="108" customFormat="1" ht="27" customHeight="1">
      <c r="A10" s="507">
        <v>1000</v>
      </c>
      <c r="B10" s="477" t="s">
        <v>45</v>
      </c>
      <c r="C10" s="473" t="s">
        <v>152</v>
      </c>
      <c r="D10" s="477" t="s">
        <v>153</v>
      </c>
      <c r="E10" s="477" t="s">
        <v>154</v>
      </c>
      <c r="F10" s="473" t="s">
        <v>155</v>
      </c>
      <c r="G10" s="473" t="s">
        <v>242</v>
      </c>
      <c r="H10" s="473" t="s">
        <v>243</v>
      </c>
      <c r="I10" s="473" t="s">
        <v>158</v>
      </c>
      <c r="J10" s="500" t="s">
        <v>159</v>
      </c>
      <c r="K10" s="495"/>
      <c r="L10" s="498" t="s">
        <v>160</v>
      </c>
      <c r="M10" s="499"/>
      <c r="N10" s="473" t="s">
        <v>161</v>
      </c>
    </row>
    <row r="11" spans="1:14" s="108" customFormat="1" ht="27" customHeight="1">
      <c r="A11" s="508"/>
      <c r="B11" s="478"/>
      <c r="C11" s="474"/>
      <c r="D11" s="478"/>
      <c r="E11" s="478"/>
      <c r="F11" s="436"/>
      <c r="G11" s="474"/>
      <c r="H11" s="474"/>
      <c r="I11" s="474"/>
      <c r="J11" s="501"/>
      <c r="K11" s="497"/>
      <c r="L11" s="109" t="s">
        <v>162</v>
      </c>
      <c r="M11" s="109" t="s">
        <v>163</v>
      </c>
      <c r="N11" s="474"/>
    </row>
    <row r="12" spans="1:14" ht="18" customHeight="1">
      <c r="A12" s="103">
        <v>1100</v>
      </c>
      <c r="B12" s="66" t="s">
        <v>214</v>
      </c>
      <c r="C12" s="110">
        <f>'MES 7'!F12</f>
        <v>0</v>
      </c>
      <c r="D12" s="128">
        <v>0</v>
      </c>
      <c r="E12" s="128">
        <v>0</v>
      </c>
      <c r="F12" s="110">
        <f>C12+D12-E12</f>
        <v>0</v>
      </c>
      <c r="G12" s="110">
        <f>'MES 7'!I12</f>
        <v>0</v>
      </c>
      <c r="H12" s="128">
        <f>M6</f>
        <v>0</v>
      </c>
      <c r="I12" s="110">
        <f>G12+H12</f>
        <v>0</v>
      </c>
      <c r="J12" s="475" t="e">
        <f t="shared" ref="J12:J20" si="0">(I12/F12)</f>
        <v>#DIV/0!</v>
      </c>
      <c r="K12" s="476"/>
      <c r="L12" s="24">
        <v>0</v>
      </c>
      <c r="M12" s="24">
        <v>0</v>
      </c>
      <c r="N12" s="111">
        <f>F12-I12</f>
        <v>0</v>
      </c>
    </row>
    <row r="13" spans="1:14" ht="18" customHeight="1">
      <c r="A13" s="103">
        <v>1101</v>
      </c>
      <c r="B13" s="66" t="s">
        <v>49</v>
      </c>
      <c r="C13" s="110">
        <f>'MES 7'!F13</f>
        <v>0</v>
      </c>
      <c r="D13" s="128">
        <v>0</v>
      </c>
      <c r="E13" s="128">
        <v>0</v>
      </c>
      <c r="F13" s="110">
        <f>C13+D13-E13</f>
        <v>0</v>
      </c>
      <c r="G13" s="110">
        <f>'MES 7'!I13</f>
        <v>0</v>
      </c>
      <c r="H13" s="67">
        <f>J3*PRESUPUESTO!B29+J4*PRESUPUESTO!B33+J5*PRESUPUESTO!B37</f>
        <v>0</v>
      </c>
      <c r="I13" s="110">
        <f>G13+H13</f>
        <v>0</v>
      </c>
      <c r="J13" s="475" t="e">
        <f t="shared" si="0"/>
        <v>#DIV/0!</v>
      </c>
      <c r="K13" s="476"/>
      <c r="L13" s="24">
        <v>0</v>
      </c>
      <c r="M13" s="24">
        <v>0</v>
      </c>
      <c r="N13" s="111">
        <f>F13-I13</f>
        <v>0</v>
      </c>
    </row>
    <row r="14" spans="1:14" ht="18" customHeight="1">
      <c r="A14" s="103">
        <v>1102</v>
      </c>
      <c r="B14" s="66" t="s">
        <v>50</v>
      </c>
      <c r="C14" s="110">
        <f>'MES 7'!F14</f>
        <v>0</v>
      </c>
      <c r="D14" s="128">
        <v>0</v>
      </c>
      <c r="E14" s="128">
        <v>0</v>
      </c>
      <c r="F14" s="110">
        <f t="shared" ref="F14:F16" si="1">C14+D14-E14</f>
        <v>0</v>
      </c>
      <c r="G14" s="110">
        <f>'MES 7'!I14</f>
        <v>0</v>
      </c>
      <c r="H14" s="67">
        <f>(J3*PRESUPUESTO!D29+J4*PRESUPUESTO!D33+J5*PRESUPUESTO!D37)+(L3*PRESUPUESTO!D29*PRESUPUESTO!A13)+(L4*PRESUPUESTO!D33*PRESUPUESTO!B13)+(L5*PRESUPUESTO!D37*PRESUPUESTO!C13)</f>
        <v>0</v>
      </c>
      <c r="I14" s="110">
        <f t="shared" ref="I14:I16" si="2">G14+H14</f>
        <v>0</v>
      </c>
      <c r="J14" s="475" t="e">
        <f t="shared" si="0"/>
        <v>#DIV/0!</v>
      </c>
      <c r="K14" s="476"/>
      <c r="L14" s="24">
        <v>0</v>
      </c>
      <c r="M14" s="24">
        <v>0</v>
      </c>
      <c r="N14" s="111">
        <f t="shared" ref="N14:N16" si="3">F14-I14</f>
        <v>0</v>
      </c>
    </row>
    <row r="15" spans="1:14" ht="18" customHeight="1">
      <c r="A15" s="103">
        <v>1103</v>
      </c>
      <c r="B15" s="66" t="s">
        <v>51</v>
      </c>
      <c r="C15" s="110">
        <f>'MES 7'!F15</f>
        <v>0</v>
      </c>
      <c r="D15" s="128">
        <v>0</v>
      </c>
      <c r="E15" s="128">
        <v>0</v>
      </c>
      <c r="F15" s="110">
        <f t="shared" si="1"/>
        <v>0</v>
      </c>
      <c r="G15" s="110">
        <f>'MES 7'!I15</f>
        <v>0</v>
      </c>
      <c r="H15" s="67">
        <f>(J3*PRESUPUESTO!E29+J4*PRESUPUESTO!E33+J5*PRESUPUESTO!E37)+(L3*PRESUPUESTO!E29*PRESUPUESTO!A13)+(L4*PRESUPUESTO!E33*PRESUPUESTO!B13)+(L5*PRESUPUESTO!E37*PRESUPUESTO!C13)</f>
        <v>0</v>
      </c>
      <c r="I15" s="110">
        <f t="shared" si="2"/>
        <v>0</v>
      </c>
      <c r="J15" s="475" t="e">
        <f t="shared" si="0"/>
        <v>#DIV/0!</v>
      </c>
      <c r="K15" s="476"/>
      <c r="L15" s="24">
        <v>0</v>
      </c>
      <c r="M15" s="24">
        <v>0</v>
      </c>
      <c r="N15" s="111">
        <f t="shared" si="3"/>
        <v>0</v>
      </c>
    </row>
    <row r="16" spans="1:14" ht="18" customHeight="1">
      <c r="A16" s="103">
        <v>1104</v>
      </c>
      <c r="B16" s="66" t="s">
        <v>164</v>
      </c>
      <c r="C16" s="110">
        <f>'MES 7'!F16</f>
        <v>0</v>
      </c>
      <c r="D16" s="128">
        <v>0</v>
      </c>
      <c r="E16" s="128">
        <v>0</v>
      </c>
      <c r="F16" s="110">
        <f t="shared" si="1"/>
        <v>0</v>
      </c>
      <c r="G16" s="110">
        <f>'MES 7'!I16</f>
        <v>0</v>
      </c>
      <c r="H16" s="67">
        <f>(J3*PRESUPUESTO!F29+J4*PRESUPUESTO!F33+J5*PRESUPUESTO!F37)+(L3*PRESUPUESTO!F29*PRESUPUESTO!A13)+(L4*PRESUPUESTO!F33*PRESUPUESTO!B13)+(L5*PRESUPUESTO!F37*PRESUPUESTO!C13)</f>
        <v>0</v>
      </c>
      <c r="I16" s="110">
        <f t="shared" si="2"/>
        <v>0</v>
      </c>
      <c r="J16" s="475" t="e">
        <f t="shared" si="0"/>
        <v>#DIV/0!</v>
      </c>
      <c r="K16" s="476"/>
      <c r="L16" s="24">
        <v>0</v>
      </c>
      <c r="M16" s="24">
        <v>0</v>
      </c>
      <c r="N16" s="111">
        <f t="shared" si="3"/>
        <v>0</v>
      </c>
    </row>
    <row r="17" spans="1:14" ht="18" customHeight="1">
      <c r="A17" s="103">
        <v>1105</v>
      </c>
      <c r="B17" s="102" t="s">
        <v>165</v>
      </c>
      <c r="C17" s="110">
        <f>'MES 7'!F17</f>
        <v>0</v>
      </c>
      <c r="D17" s="128">
        <v>0</v>
      </c>
      <c r="E17" s="128">
        <v>0</v>
      </c>
      <c r="F17" s="110">
        <f>C17+D17-E17</f>
        <v>0</v>
      </c>
      <c r="G17" s="110">
        <f>'MES 7'!I17</f>
        <v>0</v>
      </c>
      <c r="H17" s="110">
        <v>0</v>
      </c>
      <c r="I17" s="110">
        <f>G17+H17</f>
        <v>0</v>
      </c>
      <c r="J17" s="475" t="e">
        <f t="shared" si="0"/>
        <v>#DIV/0!</v>
      </c>
      <c r="K17" s="476"/>
      <c r="L17" s="24">
        <v>0</v>
      </c>
      <c r="M17" s="24">
        <v>0</v>
      </c>
      <c r="N17" s="111">
        <f>F17-I17</f>
        <v>0</v>
      </c>
    </row>
    <row r="18" spans="1:14" ht="18" customHeight="1">
      <c r="A18" s="103">
        <v>1106</v>
      </c>
      <c r="B18" s="102" t="s">
        <v>166</v>
      </c>
      <c r="C18" s="110">
        <f>'MES 7'!F18</f>
        <v>0</v>
      </c>
      <c r="D18" s="128">
        <v>0</v>
      </c>
      <c r="E18" s="128">
        <v>0</v>
      </c>
      <c r="F18" s="110">
        <f>C18+D18-E18</f>
        <v>0</v>
      </c>
      <c r="G18" s="110">
        <f>'MES 7'!I18</f>
        <v>0</v>
      </c>
      <c r="H18" s="128">
        <v>0</v>
      </c>
      <c r="I18" s="110">
        <f>G18+H18</f>
        <v>0</v>
      </c>
      <c r="J18" s="475" t="e">
        <f t="shared" si="0"/>
        <v>#DIV/0!</v>
      </c>
      <c r="K18" s="476"/>
      <c r="L18" s="24">
        <v>0</v>
      </c>
      <c r="M18" s="24">
        <v>0</v>
      </c>
      <c r="N18" s="111">
        <f>F18-I18</f>
        <v>0</v>
      </c>
    </row>
    <row r="19" spans="1:14" ht="18" customHeight="1">
      <c r="A19" s="103">
        <v>1107</v>
      </c>
      <c r="B19" s="102" t="s">
        <v>167</v>
      </c>
      <c r="C19" s="110">
        <f>'MES 7'!F19</f>
        <v>0</v>
      </c>
      <c r="D19" s="128">
        <v>0</v>
      </c>
      <c r="E19" s="128">
        <v>0</v>
      </c>
      <c r="F19" s="110">
        <f>C19+D19-E19</f>
        <v>0</v>
      </c>
      <c r="G19" s="110">
        <f>'MES 7'!I19</f>
        <v>0</v>
      </c>
      <c r="H19" s="128">
        <v>0</v>
      </c>
      <c r="I19" s="110">
        <f>G19+H19</f>
        <v>0</v>
      </c>
      <c r="J19" s="475" t="e">
        <f t="shared" si="0"/>
        <v>#DIV/0!</v>
      </c>
      <c r="K19" s="476"/>
      <c r="L19" s="24">
        <v>0</v>
      </c>
      <c r="M19" s="24">
        <v>0</v>
      </c>
      <c r="N19" s="111">
        <f>F19-I19</f>
        <v>0</v>
      </c>
    </row>
    <row r="20" spans="1:14" s="112" customFormat="1" ht="18" customHeight="1">
      <c r="A20" s="425" t="s">
        <v>168</v>
      </c>
      <c r="B20" s="426"/>
      <c r="C20" s="64">
        <f>SUM(C12+C17+C18+C19)</f>
        <v>0</v>
      </c>
      <c r="D20" s="64">
        <f t="shared" ref="D20:H20" si="4">SUM(D12+D17+D18+D19)</f>
        <v>0</v>
      </c>
      <c r="E20" s="64">
        <f t="shared" si="4"/>
        <v>0</v>
      </c>
      <c r="F20" s="64">
        <f t="shared" si="4"/>
        <v>0</v>
      </c>
      <c r="G20" s="64">
        <f t="shared" si="4"/>
        <v>0</v>
      </c>
      <c r="H20" s="64">
        <f t="shared" si="4"/>
        <v>0</v>
      </c>
      <c r="I20" s="64">
        <f>SUM(I12+I17+I18+I19)</f>
        <v>0</v>
      </c>
      <c r="J20" s="437" t="e">
        <f t="shared" si="0"/>
        <v>#DIV/0!</v>
      </c>
      <c r="K20" s="438"/>
      <c r="L20" s="64">
        <f t="shared" ref="L20:N20" si="5">SUM(L12+L17+L18+L19)</f>
        <v>0</v>
      </c>
      <c r="M20" s="64">
        <f t="shared" si="5"/>
        <v>0</v>
      </c>
      <c r="N20" s="64">
        <f t="shared" si="5"/>
        <v>0</v>
      </c>
    </row>
    <row r="22" spans="1:14" s="34" customFormat="1" ht="18" customHeight="1">
      <c r="B22" s="472" t="s">
        <v>124</v>
      </c>
      <c r="C22" s="472"/>
      <c r="D22" s="472"/>
      <c r="E22" s="472" t="s">
        <v>215</v>
      </c>
      <c r="F22" s="472"/>
      <c r="G22" s="472"/>
      <c r="H22" s="472"/>
      <c r="I22" s="472" t="s">
        <v>170</v>
      </c>
      <c r="J22" s="472"/>
      <c r="K22" s="472"/>
      <c r="L22" s="472"/>
      <c r="M22" s="472"/>
      <c r="N22" s="472"/>
    </row>
    <row r="23" spans="1:14" s="34" customFormat="1" ht="18" customHeight="1">
      <c r="B23" s="472"/>
      <c r="C23" s="472"/>
      <c r="D23" s="472"/>
      <c r="E23" s="472"/>
      <c r="F23" s="472"/>
      <c r="G23" s="472"/>
      <c r="H23" s="472"/>
      <c r="I23" s="472"/>
      <c r="J23" s="472"/>
      <c r="K23" s="472"/>
      <c r="L23" s="472"/>
      <c r="M23" s="472"/>
      <c r="N23" s="472"/>
    </row>
    <row r="24" spans="1:14" s="34" customFormat="1" ht="40.5" customHeight="1">
      <c r="B24" s="472"/>
      <c r="C24" s="472"/>
      <c r="D24" s="472"/>
      <c r="E24" s="472"/>
      <c r="F24" s="472"/>
      <c r="G24" s="472"/>
      <c r="H24" s="472"/>
      <c r="I24" s="472"/>
      <c r="J24" s="472"/>
      <c r="K24" s="472"/>
      <c r="L24" s="472"/>
      <c r="M24" s="472"/>
      <c r="N24" s="472"/>
    </row>
    <row r="25" spans="1:14" s="34" customFormat="1" ht="11.25">
      <c r="B25" s="472" t="s">
        <v>103</v>
      </c>
      <c r="C25" s="472"/>
      <c r="D25" s="472"/>
      <c r="E25" s="472" t="s">
        <v>103</v>
      </c>
      <c r="F25" s="472"/>
      <c r="G25" s="472"/>
      <c r="H25" s="472"/>
      <c r="I25" s="472" t="s">
        <v>103</v>
      </c>
      <c r="J25" s="472"/>
      <c r="K25" s="472"/>
      <c r="L25" s="472"/>
      <c r="M25" s="472"/>
      <c r="N25" s="472"/>
    </row>
    <row r="26" spans="1:14" ht="11.45" customHeight="1"/>
    <row r="27" spans="1:14" ht="11.25">
      <c r="B27" s="4" t="s">
        <v>171</v>
      </c>
    </row>
    <row r="28" spans="1:14" ht="11.25">
      <c r="B28" s="4"/>
    </row>
    <row r="42" spans="1:15" ht="18" customHeight="1">
      <c r="A42" s="468" t="s">
        <v>172</v>
      </c>
      <c r="B42" s="468"/>
      <c r="C42" s="468"/>
      <c r="D42" s="468"/>
      <c r="E42" s="468"/>
      <c r="F42" s="468"/>
      <c r="G42" s="468"/>
      <c r="H42" s="468"/>
      <c r="I42" s="468"/>
      <c r="J42" s="468"/>
      <c r="K42" s="468"/>
      <c r="L42" s="468"/>
      <c r="M42" s="468"/>
      <c r="N42" s="468"/>
    </row>
    <row r="43" spans="1:15" ht="18" customHeight="1">
      <c r="A43" s="104" t="s">
        <v>43</v>
      </c>
      <c r="B43" s="113" t="s">
        <v>173</v>
      </c>
      <c r="C43" s="105">
        <v>1</v>
      </c>
      <c r="D43" s="105">
        <v>2</v>
      </c>
      <c r="E43" s="105">
        <v>3</v>
      </c>
      <c r="F43" s="105" t="s">
        <v>148</v>
      </c>
      <c r="G43" s="105">
        <v>5</v>
      </c>
      <c r="H43" s="105">
        <v>-6</v>
      </c>
      <c r="I43" s="105" t="s">
        <v>149</v>
      </c>
      <c r="J43" s="509" t="s">
        <v>150</v>
      </c>
      <c r="K43" s="509"/>
      <c r="L43" s="511">
        <v>9</v>
      </c>
      <c r="M43" s="511"/>
      <c r="N43" s="113" t="s">
        <v>151</v>
      </c>
    </row>
    <row r="44" spans="1:15" s="112" customFormat="1" ht="23.1" customHeight="1">
      <c r="A44" s="477">
        <v>2000</v>
      </c>
      <c r="B44" s="477" t="s">
        <v>58</v>
      </c>
      <c r="C44" s="473" t="s">
        <v>216</v>
      </c>
      <c r="D44" s="477" t="s">
        <v>153</v>
      </c>
      <c r="E44" s="477" t="s">
        <v>154</v>
      </c>
      <c r="F44" s="473" t="s">
        <v>155</v>
      </c>
      <c r="G44" s="473" t="s">
        <v>244</v>
      </c>
      <c r="H44" s="473" t="s">
        <v>245</v>
      </c>
      <c r="I44" s="473" t="s">
        <v>219</v>
      </c>
      <c r="J44" s="494" t="s">
        <v>177</v>
      </c>
      <c r="K44" s="495"/>
      <c r="L44" s="498" t="s">
        <v>160</v>
      </c>
      <c r="M44" s="499"/>
      <c r="N44" s="473" t="s">
        <v>178</v>
      </c>
    </row>
    <row r="45" spans="1:15" s="112" customFormat="1" ht="23.1" customHeight="1">
      <c r="A45" s="478"/>
      <c r="B45" s="478"/>
      <c r="C45" s="474"/>
      <c r="D45" s="478"/>
      <c r="E45" s="478"/>
      <c r="F45" s="436"/>
      <c r="G45" s="436"/>
      <c r="H45" s="474"/>
      <c r="I45" s="474"/>
      <c r="J45" s="496"/>
      <c r="K45" s="497"/>
      <c r="L45" s="114" t="s">
        <v>179</v>
      </c>
      <c r="M45" s="114" t="s">
        <v>180</v>
      </c>
      <c r="N45" s="474"/>
    </row>
    <row r="46" spans="1:15" s="112" customFormat="1" ht="18" customHeight="1">
      <c r="A46" s="113">
        <v>2100</v>
      </c>
      <c r="B46" s="510" t="s">
        <v>61</v>
      </c>
      <c r="C46" s="510"/>
      <c r="D46" s="510"/>
      <c r="E46" s="510"/>
      <c r="F46" s="510"/>
      <c r="G46" s="510"/>
      <c r="H46" s="510"/>
      <c r="I46" s="510"/>
      <c r="J46" s="510"/>
      <c r="K46" s="510"/>
      <c r="L46" s="510"/>
      <c r="M46" s="510"/>
      <c r="N46" s="510"/>
      <c r="O46" s="115"/>
    </row>
    <row r="47" spans="1:15" ht="18" customHeight="1">
      <c r="A47" s="103">
        <v>2101</v>
      </c>
      <c r="B47" s="116" t="s">
        <v>36</v>
      </c>
      <c r="C47" s="117">
        <f>'MES 7'!F47</f>
        <v>0</v>
      </c>
      <c r="D47" s="129">
        <v>0</v>
      </c>
      <c r="E47" s="129">
        <v>0</v>
      </c>
      <c r="F47" s="117">
        <f>C47+D47-E47</f>
        <v>0</v>
      </c>
      <c r="G47" s="117">
        <f>'MES 7'!I47</f>
        <v>0</v>
      </c>
      <c r="H47" s="128">
        <v>0</v>
      </c>
      <c r="I47" s="117">
        <f>(G47+H47)</f>
        <v>0</v>
      </c>
      <c r="J47" s="475" t="e">
        <f>(I47/F47)</f>
        <v>#DIV/0!</v>
      </c>
      <c r="K47" s="476"/>
      <c r="L47" s="24">
        <v>0</v>
      </c>
      <c r="M47" s="24">
        <v>0</v>
      </c>
      <c r="N47" s="117">
        <f>(F47-I47)</f>
        <v>0</v>
      </c>
    </row>
    <row r="48" spans="1:15" ht="18" customHeight="1">
      <c r="A48" s="103">
        <v>2102</v>
      </c>
      <c r="B48" s="116" t="s">
        <v>181</v>
      </c>
      <c r="C48" s="117">
        <f>'MES 7'!F48</f>
        <v>0</v>
      </c>
      <c r="D48" s="129">
        <v>0</v>
      </c>
      <c r="E48" s="129">
        <v>0</v>
      </c>
      <c r="F48" s="117">
        <f>C48+D48-E48</f>
        <v>0</v>
      </c>
      <c r="G48" s="117">
        <f>'MES 7'!I48</f>
        <v>0</v>
      </c>
      <c r="H48" s="128">
        <v>0</v>
      </c>
      <c r="I48" s="117">
        <f>(G48+H48)</f>
        <v>0</v>
      </c>
      <c r="J48" s="475" t="e">
        <f>(I48/F48)</f>
        <v>#DIV/0!</v>
      </c>
      <c r="K48" s="476"/>
      <c r="L48" s="24">
        <v>0</v>
      </c>
      <c r="M48" s="24">
        <v>0</v>
      </c>
      <c r="N48" s="117">
        <f>(F48-I48)</f>
        <v>0</v>
      </c>
    </row>
    <row r="49" spans="1:14" s="112" customFormat="1" ht="18" customHeight="1">
      <c r="A49" s="482" t="s">
        <v>182</v>
      </c>
      <c r="B49" s="484"/>
      <c r="C49" s="118">
        <f t="shared" ref="C49:I49" si="6">SUM(C47:C48)</f>
        <v>0</v>
      </c>
      <c r="D49" s="118">
        <f t="shared" si="6"/>
        <v>0</v>
      </c>
      <c r="E49" s="118">
        <f t="shared" si="6"/>
        <v>0</v>
      </c>
      <c r="F49" s="118">
        <f t="shared" si="6"/>
        <v>0</v>
      </c>
      <c r="G49" s="118">
        <f t="shared" si="6"/>
        <v>0</v>
      </c>
      <c r="H49" s="118">
        <f t="shared" si="6"/>
        <v>0</v>
      </c>
      <c r="I49" s="118">
        <f t="shared" si="6"/>
        <v>0</v>
      </c>
      <c r="J49" s="490" t="e">
        <f>(I49/F49)</f>
        <v>#DIV/0!</v>
      </c>
      <c r="K49" s="491"/>
      <c r="L49" s="118">
        <f>SUM(L47:L48)</f>
        <v>0</v>
      </c>
      <c r="M49" s="118">
        <f>SUM(M47:M48)</f>
        <v>0</v>
      </c>
      <c r="N49" s="118">
        <f>SUM(N47:N48)</f>
        <v>0</v>
      </c>
    </row>
    <row r="51" spans="1:14" ht="17.649999999999999" customHeight="1">
      <c r="A51" s="113">
        <v>2200</v>
      </c>
      <c r="B51" s="482" t="s">
        <v>64</v>
      </c>
      <c r="C51" s="483"/>
      <c r="D51" s="483"/>
      <c r="E51" s="483"/>
      <c r="F51" s="483"/>
      <c r="G51" s="483"/>
      <c r="H51" s="483"/>
      <c r="I51" s="483"/>
      <c r="J51" s="483"/>
      <c r="K51" s="483"/>
      <c r="L51" s="483"/>
      <c r="M51" s="483"/>
      <c r="N51" s="484"/>
    </row>
    <row r="52" spans="1:14" ht="18" customHeight="1">
      <c r="A52" s="103">
        <v>2201</v>
      </c>
      <c r="B52" s="116" t="s">
        <v>223</v>
      </c>
      <c r="C52" s="117">
        <f>'MES 7'!F52</f>
        <v>0</v>
      </c>
      <c r="D52" s="129">
        <v>0</v>
      </c>
      <c r="E52" s="129">
        <v>0</v>
      </c>
      <c r="F52" s="117">
        <f t="shared" ref="F52:F55" si="7">C52+D52-E52</f>
        <v>0</v>
      </c>
      <c r="G52" s="117">
        <f>'MES 7'!I52</f>
        <v>0</v>
      </c>
      <c r="H52" s="128">
        <v>0</v>
      </c>
      <c r="I52" s="117">
        <f t="shared" ref="I52:I55" si="8">(G52+H52)</f>
        <v>0</v>
      </c>
      <c r="J52" s="475" t="e">
        <f>(I52/F52)</f>
        <v>#DIV/0!</v>
      </c>
      <c r="K52" s="476"/>
      <c r="L52" s="24">
        <v>0</v>
      </c>
      <c r="M52" s="24">
        <v>0</v>
      </c>
      <c r="N52" s="117">
        <f t="shared" ref="N52:N55" si="9">(F52-I52)</f>
        <v>0</v>
      </c>
    </row>
    <row r="53" spans="1:14" ht="18" customHeight="1">
      <c r="A53" s="103">
        <v>2202</v>
      </c>
      <c r="B53" s="116" t="s">
        <v>66</v>
      </c>
      <c r="C53" s="117">
        <f>'MES 7'!F53</f>
        <v>0</v>
      </c>
      <c r="D53" s="129">
        <v>0</v>
      </c>
      <c r="E53" s="129">
        <v>0</v>
      </c>
      <c r="F53" s="117">
        <f t="shared" si="7"/>
        <v>0</v>
      </c>
      <c r="G53" s="117">
        <f>'MES 7'!I53</f>
        <v>0</v>
      </c>
      <c r="H53" s="128">
        <v>0</v>
      </c>
      <c r="I53" s="117">
        <f t="shared" si="8"/>
        <v>0</v>
      </c>
      <c r="J53" s="475" t="e">
        <f t="shared" ref="J53:J55" si="10">(I53/F53)</f>
        <v>#DIV/0!</v>
      </c>
      <c r="K53" s="476"/>
      <c r="L53" s="24">
        <v>0</v>
      </c>
      <c r="M53" s="24">
        <v>0</v>
      </c>
      <c r="N53" s="117">
        <f t="shared" si="9"/>
        <v>0</v>
      </c>
    </row>
    <row r="54" spans="1:14" ht="18" customHeight="1">
      <c r="A54" s="103">
        <v>2203</v>
      </c>
      <c r="B54" s="116" t="s">
        <v>67</v>
      </c>
      <c r="C54" s="117">
        <f>'MES 7'!F54</f>
        <v>0</v>
      </c>
      <c r="D54" s="129">
        <v>0</v>
      </c>
      <c r="E54" s="129">
        <v>0</v>
      </c>
      <c r="F54" s="117">
        <f t="shared" si="7"/>
        <v>0</v>
      </c>
      <c r="G54" s="117">
        <f>'MES 7'!I54</f>
        <v>0</v>
      </c>
      <c r="H54" s="128">
        <v>0</v>
      </c>
      <c r="I54" s="117">
        <f t="shared" si="8"/>
        <v>0</v>
      </c>
      <c r="J54" s="475" t="e">
        <f t="shared" si="10"/>
        <v>#DIV/0!</v>
      </c>
      <c r="K54" s="476"/>
      <c r="L54" s="24">
        <v>0</v>
      </c>
      <c r="M54" s="24">
        <v>0</v>
      </c>
      <c r="N54" s="117">
        <f t="shared" si="9"/>
        <v>0</v>
      </c>
    </row>
    <row r="55" spans="1:14" ht="18" customHeight="1">
      <c r="A55" s="103">
        <v>2204</v>
      </c>
      <c r="B55" s="116" t="s">
        <v>68</v>
      </c>
      <c r="C55" s="117">
        <f>'MES 7'!F55</f>
        <v>0</v>
      </c>
      <c r="D55" s="129">
        <v>0</v>
      </c>
      <c r="E55" s="129">
        <v>0</v>
      </c>
      <c r="F55" s="117">
        <f t="shared" si="7"/>
        <v>0</v>
      </c>
      <c r="G55" s="117">
        <f>'MES 7'!I55</f>
        <v>0</v>
      </c>
      <c r="H55" s="128">
        <v>0</v>
      </c>
      <c r="I55" s="117">
        <f t="shared" si="8"/>
        <v>0</v>
      </c>
      <c r="J55" s="475" t="e">
        <f t="shared" si="10"/>
        <v>#DIV/0!</v>
      </c>
      <c r="K55" s="476"/>
      <c r="L55" s="24">
        <v>0</v>
      </c>
      <c r="M55" s="24">
        <v>0</v>
      </c>
      <c r="N55" s="117">
        <f t="shared" si="9"/>
        <v>0</v>
      </c>
    </row>
    <row r="56" spans="1:14" ht="33.75">
      <c r="A56" s="103">
        <v>2205</v>
      </c>
      <c r="B56" s="122" t="s">
        <v>69</v>
      </c>
      <c r="C56" s="117">
        <f>'MES 7'!F56</f>
        <v>0</v>
      </c>
      <c r="D56" s="129">
        <v>0</v>
      </c>
      <c r="E56" s="129">
        <v>0</v>
      </c>
      <c r="F56" s="117">
        <f t="shared" ref="F56:F58" si="11">C56+D56-E56</f>
        <v>0</v>
      </c>
      <c r="G56" s="117">
        <f>'MES 7'!I56</f>
        <v>0</v>
      </c>
      <c r="H56" s="128">
        <v>0</v>
      </c>
      <c r="I56" s="117">
        <f t="shared" ref="I56:I58" si="12">(G56+H56)</f>
        <v>0</v>
      </c>
      <c r="J56" s="475" t="e">
        <f t="shared" ref="J56:J58" si="13">(I56/F56)</f>
        <v>#DIV/0!</v>
      </c>
      <c r="K56" s="476"/>
      <c r="L56" s="24">
        <v>0</v>
      </c>
      <c r="M56" s="24">
        <v>0</v>
      </c>
      <c r="N56" s="117">
        <f t="shared" ref="N56:N58" si="14">(F56-I56)</f>
        <v>0</v>
      </c>
    </row>
    <row r="57" spans="1:14" ht="22.5">
      <c r="A57" s="103">
        <v>2206</v>
      </c>
      <c r="B57" s="122" t="s">
        <v>70</v>
      </c>
      <c r="C57" s="117">
        <f>'MES 7'!F57</f>
        <v>0</v>
      </c>
      <c r="D57" s="129">
        <v>0</v>
      </c>
      <c r="E57" s="129">
        <v>0</v>
      </c>
      <c r="F57" s="117">
        <f t="shared" si="11"/>
        <v>0</v>
      </c>
      <c r="G57" s="117">
        <f>'MES 7'!I57</f>
        <v>0</v>
      </c>
      <c r="H57" s="128">
        <v>0</v>
      </c>
      <c r="I57" s="117">
        <f t="shared" si="12"/>
        <v>0</v>
      </c>
      <c r="J57" s="475" t="e">
        <f t="shared" si="13"/>
        <v>#DIV/0!</v>
      </c>
      <c r="K57" s="476"/>
      <c r="L57" s="24">
        <v>0</v>
      </c>
      <c r="M57" s="24">
        <v>0</v>
      </c>
      <c r="N57" s="117">
        <f t="shared" si="14"/>
        <v>0</v>
      </c>
    </row>
    <row r="58" spans="1:14" ht="16.5" customHeight="1">
      <c r="A58" s="103">
        <v>2207</v>
      </c>
      <c r="B58" s="116" t="s">
        <v>71</v>
      </c>
      <c r="C58" s="117">
        <f>'MES 7'!F58</f>
        <v>0</v>
      </c>
      <c r="D58" s="129">
        <v>0</v>
      </c>
      <c r="E58" s="129">
        <v>0</v>
      </c>
      <c r="F58" s="117">
        <f t="shared" si="11"/>
        <v>0</v>
      </c>
      <c r="G58" s="117">
        <f>'MES 7'!I58</f>
        <v>0</v>
      </c>
      <c r="H58" s="128">
        <v>0</v>
      </c>
      <c r="I58" s="117">
        <f t="shared" si="12"/>
        <v>0</v>
      </c>
      <c r="J58" s="475" t="e">
        <f t="shared" si="13"/>
        <v>#DIV/0!</v>
      </c>
      <c r="K58" s="476"/>
      <c r="L58" s="24">
        <v>0</v>
      </c>
      <c r="M58" s="24">
        <v>0</v>
      </c>
      <c r="N58" s="117">
        <f t="shared" si="14"/>
        <v>0</v>
      </c>
    </row>
    <row r="59" spans="1:14" ht="18" customHeight="1">
      <c r="A59" s="103">
        <v>2208</v>
      </c>
      <c r="B59" s="116" t="s">
        <v>72</v>
      </c>
      <c r="C59" s="117">
        <f>'MES 7'!F59</f>
        <v>0</v>
      </c>
      <c r="D59" s="129">
        <v>0</v>
      </c>
      <c r="E59" s="129">
        <v>0</v>
      </c>
      <c r="F59" s="117">
        <f t="shared" ref="F59" si="15">C59+D59-E59</f>
        <v>0</v>
      </c>
      <c r="G59" s="117">
        <f>'MES 7'!I59</f>
        <v>0</v>
      </c>
      <c r="H59" s="128">
        <v>0</v>
      </c>
      <c r="I59" s="117">
        <f t="shared" ref="I59" si="16">(G59+H59)</f>
        <v>0</v>
      </c>
      <c r="J59" s="475" t="e">
        <f t="shared" ref="J59" si="17">(I59/F59)</f>
        <v>#DIV/0!</v>
      </c>
      <c r="K59" s="476"/>
      <c r="L59" s="24">
        <v>0</v>
      </c>
      <c r="M59" s="24">
        <v>0</v>
      </c>
      <c r="N59" s="117">
        <f t="shared" ref="N59" si="18">(F59-I59)</f>
        <v>0</v>
      </c>
    </row>
    <row r="60" spans="1:14" s="112" customFormat="1" ht="18" customHeight="1">
      <c r="A60" s="482" t="s">
        <v>182</v>
      </c>
      <c r="B60" s="484"/>
      <c r="C60" s="123">
        <f t="shared" ref="C60:I60" si="19">SUM(C52:C59)</f>
        <v>0</v>
      </c>
      <c r="D60" s="123">
        <f t="shared" si="19"/>
        <v>0</v>
      </c>
      <c r="E60" s="123">
        <f t="shared" si="19"/>
        <v>0</v>
      </c>
      <c r="F60" s="123">
        <f t="shared" si="19"/>
        <v>0</v>
      </c>
      <c r="G60" s="123">
        <f t="shared" si="19"/>
        <v>0</v>
      </c>
      <c r="H60" s="123">
        <f t="shared" si="19"/>
        <v>0</v>
      </c>
      <c r="I60" s="123">
        <f t="shared" si="19"/>
        <v>0</v>
      </c>
      <c r="J60" s="490" t="e">
        <f>(I60/F60)</f>
        <v>#DIV/0!</v>
      </c>
      <c r="K60" s="491"/>
      <c r="L60" s="124">
        <f>SUM(L52:L59)</f>
        <v>0</v>
      </c>
      <c r="M60" s="124">
        <f>SUM(M52:M59)</f>
        <v>0</v>
      </c>
      <c r="N60" s="124">
        <f>SUM(N52:N59)</f>
        <v>0</v>
      </c>
    </row>
    <row r="62" spans="1:14" ht="18" customHeight="1">
      <c r="A62" s="104" t="s">
        <v>43</v>
      </c>
      <c r="B62" s="103" t="s">
        <v>147</v>
      </c>
      <c r="C62" s="105">
        <v>1</v>
      </c>
      <c r="D62" s="105">
        <v>2</v>
      </c>
      <c r="E62" s="105">
        <v>3</v>
      </c>
      <c r="F62" s="105" t="s">
        <v>148</v>
      </c>
      <c r="G62" s="105">
        <v>5</v>
      </c>
      <c r="H62" s="105">
        <v>-6</v>
      </c>
      <c r="I62" s="105" t="s">
        <v>149</v>
      </c>
      <c r="J62" s="509" t="s">
        <v>150</v>
      </c>
      <c r="K62" s="509"/>
      <c r="L62" s="511">
        <v>9</v>
      </c>
      <c r="M62" s="511"/>
      <c r="N62" s="113" t="s">
        <v>151</v>
      </c>
    </row>
    <row r="63" spans="1:14" s="112" customFormat="1" ht="21.95" customHeight="1">
      <c r="A63" s="477">
        <v>2000</v>
      </c>
      <c r="B63" s="477" t="s">
        <v>58</v>
      </c>
      <c r="C63" s="473" t="s">
        <v>216</v>
      </c>
      <c r="D63" s="477" t="s">
        <v>153</v>
      </c>
      <c r="E63" s="477" t="s">
        <v>154</v>
      </c>
      <c r="F63" s="473" t="s">
        <v>155</v>
      </c>
      <c r="G63" s="473" t="s">
        <v>244</v>
      </c>
      <c r="H63" s="473" t="s">
        <v>246</v>
      </c>
      <c r="I63" s="473" t="s">
        <v>219</v>
      </c>
      <c r="J63" s="494" t="s">
        <v>177</v>
      </c>
      <c r="K63" s="495"/>
      <c r="L63" s="498" t="s">
        <v>160</v>
      </c>
      <c r="M63" s="499"/>
      <c r="N63" s="473" t="s">
        <v>178</v>
      </c>
    </row>
    <row r="64" spans="1:14" s="112" customFormat="1" ht="23.1" customHeight="1">
      <c r="A64" s="478"/>
      <c r="B64" s="478"/>
      <c r="C64" s="474"/>
      <c r="D64" s="478"/>
      <c r="E64" s="478"/>
      <c r="F64" s="436"/>
      <c r="G64" s="436"/>
      <c r="H64" s="474"/>
      <c r="I64" s="474"/>
      <c r="J64" s="496"/>
      <c r="K64" s="497"/>
      <c r="L64" s="114" t="s">
        <v>179</v>
      </c>
      <c r="M64" s="114" t="s">
        <v>180</v>
      </c>
      <c r="N64" s="474"/>
    </row>
    <row r="65" spans="1:15" s="112" customFormat="1" ht="18" customHeight="1">
      <c r="A65" s="107">
        <v>2300</v>
      </c>
      <c r="B65" s="425" t="s">
        <v>74</v>
      </c>
      <c r="C65" s="457"/>
      <c r="D65" s="457"/>
      <c r="E65" s="457"/>
      <c r="F65" s="457"/>
      <c r="G65" s="457"/>
      <c r="H65" s="457"/>
      <c r="I65" s="457"/>
      <c r="J65" s="457"/>
      <c r="K65" s="457"/>
      <c r="L65" s="457"/>
      <c r="M65" s="457"/>
      <c r="N65" s="426"/>
    </row>
    <row r="66" spans="1:15" s="112" customFormat="1" ht="18" customHeight="1">
      <c r="A66" s="113">
        <v>2310</v>
      </c>
      <c r="B66" s="482" t="s">
        <v>75</v>
      </c>
      <c r="C66" s="483"/>
      <c r="D66" s="483"/>
      <c r="E66" s="483"/>
      <c r="F66" s="483"/>
      <c r="G66" s="483"/>
      <c r="H66" s="483"/>
      <c r="I66" s="483"/>
      <c r="J66" s="483"/>
      <c r="K66" s="483"/>
      <c r="L66" s="483"/>
      <c r="M66" s="483"/>
      <c r="N66" s="484"/>
      <c r="O66" s="115"/>
    </row>
    <row r="67" spans="1:15" ht="18" customHeight="1">
      <c r="A67" s="103">
        <v>2311</v>
      </c>
      <c r="B67" s="102" t="s">
        <v>76</v>
      </c>
      <c r="C67" s="110">
        <f>'MES 7'!F67</f>
        <v>0</v>
      </c>
      <c r="D67" s="128">
        <v>0</v>
      </c>
      <c r="E67" s="128">
        <v>0</v>
      </c>
      <c r="F67" s="110">
        <f t="shared" ref="F67:F79" si="20">C67+D67-E67</f>
        <v>0</v>
      </c>
      <c r="G67" s="110">
        <f>'MES 7'!I67</f>
        <v>0</v>
      </c>
      <c r="H67" s="128">
        <v>0</v>
      </c>
      <c r="I67" s="110">
        <f t="shared" ref="I67:I79" si="21">(G67+H67)</f>
        <v>0</v>
      </c>
      <c r="J67" s="475" t="e">
        <f>(I67/F67)</f>
        <v>#DIV/0!</v>
      </c>
      <c r="K67" s="476"/>
      <c r="L67" s="24">
        <v>0</v>
      </c>
      <c r="M67" s="24">
        <v>0</v>
      </c>
      <c r="N67" s="117">
        <f>(F67-I67)</f>
        <v>0</v>
      </c>
    </row>
    <row r="68" spans="1:15" ht="18" customHeight="1">
      <c r="A68" s="103">
        <v>2312</v>
      </c>
      <c r="B68" s="102" t="s">
        <v>77</v>
      </c>
      <c r="C68" s="110">
        <f>'MES 7'!F68</f>
        <v>0</v>
      </c>
      <c r="D68" s="128">
        <v>0</v>
      </c>
      <c r="E68" s="128">
        <v>0</v>
      </c>
      <c r="F68" s="110">
        <f t="shared" si="20"/>
        <v>0</v>
      </c>
      <c r="G68" s="110">
        <f>'MES 7'!I68</f>
        <v>0</v>
      </c>
      <c r="H68" s="128">
        <v>0</v>
      </c>
      <c r="I68" s="110">
        <f t="shared" si="21"/>
        <v>0</v>
      </c>
      <c r="J68" s="475" t="e">
        <f t="shared" ref="J68:J79" si="22">(I68/F68)</f>
        <v>#DIV/0!</v>
      </c>
      <c r="K68" s="476"/>
      <c r="L68" s="24">
        <v>0</v>
      </c>
      <c r="M68" s="24">
        <v>0</v>
      </c>
      <c r="N68" s="117">
        <f t="shared" ref="N68:N79" si="23">(F68-I68)</f>
        <v>0</v>
      </c>
    </row>
    <row r="69" spans="1:15" ht="18" customHeight="1">
      <c r="A69" s="103">
        <v>2313</v>
      </c>
      <c r="B69" s="102" t="s">
        <v>78</v>
      </c>
      <c r="C69" s="110">
        <f>'MES 7'!F69</f>
        <v>0</v>
      </c>
      <c r="D69" s="128">
        <v>0</v>
      </c>
      <c r="E69" s="128">
        <v>0</v>
      </c>
      <c r="F69" s="110">
        <f t="shared" si="20"/>
        <v>0</v>
      </c>
      <c r="G69" s="110">
        <f>'MES 7'!I69</f>
        <v>0</v>
      </c>
      <c r="H69" s="128">
        <v>0</v>
      </c>
      <c r="I69" s="110">
        <f t="shared" si="21"/>
        <v>0</v>
      </c>
      <c r="J69" s="475" t="e">
        <f t="shared" si="22"/>
        <v>#DIV/0!</v>
      </c>
      <c r="K69" s="476"/>
      <c r="L69" s="24">
        <v>0</v>
      </c>
      <c r="M69" s="24">
        <v>0</v>
      </c>
      <c r="N69" s="117">
        <f t="shared" si="23"/>
        <v>0</v>
      </c>
    </row>
    <row r="70" spans="1:15" ht="18" customHeight="1">
      <c r="A70" s="103">
        <v>2314</v>
      </c>
      <c r="B70" s="102" t="s">
        <v>79</v>
      </c>
      <c r="C70" s="110">
        <f>'MES 7'!F70</f>
        <v>0</v>
      </c>
      <c r="D70" s="128">
        <v>0</v>
      </c>
      <c r="E70" s="128">
        <v>0</v>
      </c>
      <c r="F70" s="110">
        <f t="shared" si="20"/>
        <v>0</v>
      </c>
      <c r="G70" s="110">
        <f>'MES 7'!I70</f>
        <v>0</v>
      </c>
      <c r="H70" s="128">
        <v>0</v>
      </c>
      <c r="I70" s="110">
        <f t="shared" si="21"/>
        <v>0</v>
      </c>
      <c r="J70" s="475" t="e">
        <f t="shared" si="22"/>
        <v>#DIV/0!</v>
      </c>
      <c r="K70" s="476"/>
      <c r="L70" s="24">
        <v>0</v>
      </c>
      <c r="M70" s="24">
        <v>0</v>
      </c>
      <c r="N70" s="117">
        <f t="shared" si="23"/>
        <v>0</v>
      </c>
    </row>
    <row r="71" spans="1:15" ht="18" customHeight="1">
      <c r="A71" s="103">
        <v>2315</v>
      </c>
      <c r="B71" s="102" t="s">
        <v>80</v>
      </c>
      <c r="C71" s="110">
        <f>'MES 7'!F71</f>
        <v>0</v>
      </c>
      <c r="D71" s="128">
        <v>0</v>
      </c>
      <c r="E71" s="128">
        <v>0</v>
      </c>
      <c r="F71" s="110">
        <f t="shared" si="20"/>
        <v>0</v>
      </c>
      <c r="G71" s="110">
        <f>'MES 7'!I71</f>
        <v>0</v>
      </c>
      <c r="H71" s="128">
        <v>0</v>
      </c>
      <c r="I71" s="110">
        <f t="shared" si="21"/>
        <v>0</v>
      </c>
      <c r="J71" s="475" t="e">
        <f t="shared" si="22"/>
        <v>#DIV/0!</v>
      </c>
      <c r="K71" s="476"/>
      <c r="L71" s="24">
        <v>0</v>
      </c>
      <c r="M71" s="24">
        <v>0</v>
      </c>
      <c r="N71" s="117">
        <f t="shared" si="23"/>
        <v>0</v>
      </c>
    </row>
    <row r="72" spans="1:15" ht="18" customHeight="1">
      <c r="A72" s="103">
        <v>2316</v>
      </c>
      <c r="B72" s="102" t="s">
        <v>81</v>
      </c>
      <c r="C72" s="110">
        <f>'MES 7'!F72</f>
        <v>0</v>
      </c>
      <c r="D72" s="128">
        <v>0</v>
      </c>
      <c r="E72" s="128">
        <v>0</v>
      </c>
      <c r="F72" s="110">
        <f t="shared" si="20"/>
        <v>0</v>
      </c>
      <c r="G72" s="110">
        <f>'MES 7'!I72</f>
        <v>0</v>
      </c>
      <c r="H72" s="128">
        <v>0</v>
      </c>
      <c r="I72" s="110">
        <f t="shared" si="21"/>
        <v>0</v>
      </c>
      <c r="J72" s="475" t="e">
        <f t="shared" si="22"/>
        <v>#DIV/0!</v>
      </c>
      <c r="K72" s="476"/>
      <c r="L72" s="24">
        <v>0</v>
      </c>
      <c r="M72" s="24">
        <v>0</v>
      </c>
      <c r="N72" s="117">
        <f t="shared" si="23"/>
        <v>0</v>
      </c>
    </row>
    <row r="73" spans="1:15" ht="18" customHeight="1">
      <c r="A73" s="103">
        <v>2317</v>
      </c>
      <c r="B73" s="102" t="s">
        <v>82</v>
      </c>
      <c r="C73" s="110">
        <f>'MES 7'!F73</f>
        <v>0</v>
      </c>
      <c r="D73" s="128">
        <v>0</v>
      </c>
      <c r="E73" s="128">
        <v>0</v>
      </c>
      <c r="F73" s="110">
        <f t="shared" si="20"/>
        <v>0</v>
      </c>
      <c r="G73" s="110">
        <f>'MES 7'!I73</f>
        <v>0</v>
      </c>
      <c r="H73" s="128">
        <v>0</v>
      </c>
      <c r="I73" s="110">
        <f t="shared" si="21"/>
        <v>0</v>
      </c>
      <c r="J73" s="475" t="e">
        <f t="shared" si="22"/>
        <v>#DIV/0!</v>
      </c>
      <c r="K73" s="476"/>
      <c r="L73" s="24">
        <v>0</v>
      </c>
      <c r="M73" s="24">
        <v>0</v>
      </c>
      <c r="N73" s="117">
        <f t="shared" si="23"/>
        <v>0</v>
      </c>
    </row>
    <row r="74" spans="1:15" ht="24.75" customHeight="1">
      <c r="A74" s="103">
        <v>2318</v>
      </c>
      <c r="B74" s="125" t="s">
        <v>83</v>
      </c>
      <c r="C74" s="110">
        <f>'MES 7'!F74</f>
        <v>0</v>
      </c>
      <c r="D74" s="128">
        <v>0</v>
      </c>
      <c r="E74" s="128">
        <v>0</v>
      </c>
      <c r="F74" s="110">
        <f t="shared" si="20"/>
        <v>0</v>
      </c>
      <c r="G74" s="110">
        <f>'MES 7'!I74</f>
        <v>0</v>
      </c>
      <c r="H74" s="128">
        <v>0</v>
      </c>
      <c r="I74" s="110">
        <f t="shared" si="21"/>
        <v>0</v>
      </c>
      <c r="J74" s="475" t="e">
        <f t="shared" si="22"/>
        <v>#DIV/0!</v>
      </c>
      <c r="K74" s="476"/>
      <c r="L74" s="24">
        <v>0</v>
      </c>
      <c r="M74" s="24">
        <v>0</v>
      </c>
      <c r="N74" s="117">
        <f t="shared" si="23"/>
        <v>0</v>
      </c>
    </row>
    <row r="75" spans="1:15" ht="18" customHeight="1">
      <c r="A75" s="103">
        <v>2319</v>
      </c>
      <c r="B75" s="102" t="s">
        <v>84</v>
      </c>
      <c r="C75" s="110">
        <f>'MES 7'!F75</f>
        <v>0</v>
      </c>
      <c r="D75" s="128">
        <v>0</v>
      </c>
      <c r="E75" s="128">
        <v>0</v>
      </c>
      <c r="F75" s="110">
        <f t="shared" si="20"/>
        <v>0</v>
      </c>
      <c r="G75" s="110">
        <f>'MES 7'!I75</f>
        <v>0</v>
      </c>
      <c r="H75" s="128">
        <v>0</v>
      </c>
      <c r="I75" s="110">
        <f t="shared" si="21"/>
        <v>0</v>
      </c>
      <c r="J75" s="475" t="e">
        <f t="shared" si="22"/>
        <v>#DIV/0!</v>
      </c>
      <c r="K75" s="476"/>
      <c r="L75" s="24">
        <v>0</v>
      </c>
      <c r="M75" s="24">
        <v>0</v>
      </c>
      <c r="N75" s="117">
        <f t="shared" si="23"/>
        <v>0</v>
      </c>
    </row>
    <row r="76" spans="1:15" ht="18" customHeight="1">
      <c r="A76" s="103">
        <v>2320</v>
      </c>
      <c r="B76" s="102" t="s">
        <v>85</v>
      </c>
      <c r="C76" s="110">
        <f>'MES 7'!F76</f>
        <v>0</v>
      </c>
      <c r="D76" s="128">
        <v>0</v>
      </c>
      <c r="E76" s="128">
        <v>0</v>
      </c>
      <c r="F76" s="110">
        <f t="shared" si="20"/>
        <v>0</v>
      </c>
      <c r="G76" s="110">
        <f>'MES 7'!I76</f>
        <v>0</v>
      </c>
      <c r="H76" s="128">
        <v>0</v>
      </c>
      <c r="I76" s="110">
        <f t="shared" si="21"/>
        <v>0</v>
      </c>
      <c r="J76" s="475" t="e">
        <f t="shared" si="22"/>
        <v>#DIV/0!</v>
      </c>
      <c r="K76" s="476"/>
      <c r="L76" s="24">
        <v>0</v>
      </c>
      <c r="M76" s="24">
        <v>0</v>
      </c>
      <c r="N76" s="117">
        <f t="shared" si="23"/>
        <v>0</v>
      </c>
    </row>
    <row r="77" spans="1:15" ht="18" customHeight="1">
      <c r="A77" s="103">
        <v>2321</v>
      </c>
      <c r="B77" s="102" t="s">
        <v>86</v>
      </c>
      <c r="C77" s="110">
        <f>'MES 7'!F77</f>
        <v>0</v>
      </c>
      <c r="D77" s="128">
        <v>0</v>
      </c>
      <c r="E77" s="128">
        <v>0</v>
      </c>
      <c r="F77" s="110">
        <f t="shared" ref="F77:F78" si="24">C77+D77-E77</f>
        <v>0</v>
      </c>
      <c r="G77" s="110">
        <f>'MES 7'!I77</f>
        <v>0</v>
      </c>
      <c r="H77" s="128">
        <v>0</v>
      </c>
      <c r="I77" s="110">
        <f t="shared" ref="I77:I78" si="25">(G77+H77)</f>
        <v>0</v>
      </c>
      <c r="J77" s="475" t="e">
        <f t="shared" ref="J77:J78" si="26">(I77/F77)</f>
        <v>#DIV/0!</v>
      </c>
      <c r="K77" s="476"/>
      <c r="L77" s="24">
        <v>0</v>
      </c>
      <c r="M77" s="24">
        <v>0</v>
      </c>
      <c r="N77" s="117">
        <f t="shared" ref="N77:N78" si="27">(F77-I77)</f>
        <v>0</v>
      </c>
    </row>
    <row r="78" spans="1:15" ht="18" customHeight="1">
      <c r="A78" s="103">
        <v>2322</v>
      </c>
      <c r="B78" s="102" t="s">
        <v>87</v>
      </c>
      <c r="C78" s="110">
        <f>'MES 7'!F78</f>
        <v>0</v>
      </c>
      <c r="D78" s="128">
        <v>0</v>
      </c>
      <c r="E78" s="128">
        <v>0</v>
      </c>
      <c r="F78" s="110">
        <f t="shared" si="24"/>
        <v>0</v>
      </c>
      <c r="G78" s="110">
        <f>'MES 7'!I78</f>
        <v>0</v>
      </c>
      <c r="H78" s="128">
        <v>0</v>
      </c>
      <c r="I78" s="110">
        <f t="shared" si="25"/>
        <v>0</v>
      </c>
      <c r="J78" s="475" t="e">
        <f t="shared" si="26"/>
        <v>#DIV/0!</v>
      </c>
      <c r="K78" s="476"/>
      <c r="L78" s="24">
        <v>0</v>
      </c>
      <c r="M78" s="24">
        <v>0</v>
      </c>
      <c r="N78" s="117">
        <f t="shared" si="27"/>
        <v>0</v>
      </c>
    </row>
    <row r="79" spans="1:15" ht="18" customHeight="1">
      <c r="A79" s="103">
        <v>2323</v>
      </c>
      <c r="B79" s="116" t="s">
        <v>72</v>
      </c>
      <c r="C79" s="110">
        <f>'MES 7'!F79</f>
        <v>0</v>
      </c>
      <c r="D79" s="128">
        <v>0</v>
      </c>
      <c r="E79" s="128">
        <v>0</v>
      </c>
      <c r="F79" s="110">
        <f t="shared" si="20"/>
        <v>0</v>
      </c>
      <c r="G79" s="110">
        <f>'MES 7'!I79</f>
        <v>0</v>
      </c>
      <c r="H79" s="128">
        <v>0</v>
      </c>
      <c r="I79" s="110">
        <f t="shared" si="21"/>
        <v>0</v>
      </c>
      <c r="J79" s="475" t="e">
        <f t="shared" si="22"/>
        <v>#DIV/0!</v>
      </c>
      <c r="K79" s="476"/>
      <c r="L79" s="24">
        <v>0</v>
      </c>
      <c r="M79" s="24">
        <v>0</v>
      </c>
      <c r="N79" s="117">
        <f t="shared" si="23"/>
        <v>0</v>
      </c>
    </row>
    <row r="80" spans="1:15" s="112" customFormat="1" ht="18" customHeight="1">
      <c r="A80" s="482" t="s">
        <v>182</v>
      </c>
      <c r="B80" s="484"/>
      <c r="C80" s="118">
        <f>SUM(C67:C79)</f>
        <v>0</v>
      </c>
      <c r="D80" s="118">
        <f t="shared" ref="D80:I80" si="28">SUM(D67:D79)</f>
        <v>0</v>
      </c>
      <c r="E80" s="118">
        <f t="shared" si="28"/>
        <v>0</v>
      </c>
      <c r="F80" s="118">
        <f t="shared" si="28"/>
        <v>0</v>
      </c>
      <c r="G80" s="118">
        <f t="shared" si="28"/>
        <v>0</v>
      </c>
      <c r="H80" s="118">
        <f t="shared" si="28"/>
        <v>0</v>
      </c>
      <c r="I80" s="118">
        <f t="shared" si="28"/>
        <v>0</v>
      </c>
      <c r="J80" s="490" t="e">
        <f>(I80/F80)</f>
        <v>#DIV/0!</v>
      </c>
      <c r="K80" s="491"/>
      <c r="L80" s="124">
        <f>SUM(L67:L79)</f>
        <v>0</v>
      </c>
      <c r="M80" s="124">
        <f>SUM(M67:M79)</f>
        <v>0</v>
      </c>
      <c r="N80" s="124">
        <f>SUM(N67:N79)</f>
        <v>0</v>
      </c>
    </row>
    <row r="82" spans="1:14" s="112" customFormat="1" ht="18" customHeight="1">
      <c r="A82" s="113">
        <v>2320</v>
      </c>
      <c r="B82" s="482" t="s">
        <v>88</v>
      </c>
      <c r="C82" s="483"/>
      <c r="D82" s="483"/>
      <c r="E82" s="483"/>
      <c r="F82" s="483"/>
      <c r="G82" s="483"/>
      <c r="H82" s="483"/>
      <c r="I82" s="483"/>
      <c r="J82" s="483"/>
      <c r="K82" s="483"/>
      <c r="L82" s="483"/>
      <c r="M82" s="483"/>
      <c r="N82" s="484"/>
    </row>
    <row r="83" spans="1:14" ht="18" customHeight="1">
      <c r="A83" s="103">
        <v>2321</v>
      </c>
      <c r="B83" s="116" t="s">
        <v>89</v>
      </c>
      <c r="C83" s="117">
        <f>'MES 7'!F83</f>
        <v>0</v>
      </c>
      <c r="D83" s="129">
        <v>0</v>
      </c>
      <c r="E83" s="129">
        <v>0</v>
      </c>
      <c r="F83" s="117">
        <f>C83+D83-E83</f>
        <v>0</v>
      </c>
      <c r="G83" s="117">
        <f>'MES 7'!I83</f>
        <v>0</v>
      </c>
      <c r="H83" s="128">
        <v>0</v>
      </c>
      <c r="I83" s="117">
        <f>(G83+H83)</f>
        <v>0</v>
      </c>
      <c r="J83" s="475" t="e">
        <f>(I83/F83)</f>
        <v>#DIV/0!</v>
      </c>
      <c r="K83" s="476"/>
      <c r="L83" s="24">
        <v>0</v>
      </c>
      <c r="M83" s="24">
        <v>0</v>
      </c>
      <c r="N83" s="117">
        <f>(F83-I83)</f>
        <v>0</v>
      </c>
    </row>
    <row r="84" spans="1:14" ht="18" customHeight="1">
      <c r="A84" s="103">
        <v>2322</v>
      </c>
      <c r="B84" s="66" t="s">
        <v>90</v>
      </c>
      <c r="C84" s="110">
        <f>'MES 7'!F84</f>
        <v>0</v>
      </c>
      <c r="D84" s="128">
        <v>0</v>
      </c>
      <c r="E84" s="128">
        <v>0</v>
      </c>
      <c r="F84" s="110">
        <f t="shared" ref="F84:F95" si="29">C84+D84-E84</f>
        <v>0</v>
      </c>
      <c r="G84" s="110">
        <f>'MES 7'!I84</f>
        <v>0</v>
      </c>
      <c r="H84" s="128">
        <v>0</v>
      </c>
      <c r="I84" s="117">
        <f t="shared" ref="I84:I95" si="30">(G84+H84)</f>
        <v>0</v>
      </c>
      <c r="J84" s="475" t="e">
        <f t="shared" ref="J84:J97" si="31">(I84/F84)</f>
        <v>#DIV/0!</v>
      </c>
      <c r="K84" s="476"/>
      <c r="L84" s="24">
        <v>0</v>
      </c>
      <c r="M84" s="24">
        <v>0</v>
      </c>
      <c r="N84" s="117">
        <f t="shared" ref="N84:N95" si="32">(F84-I84)</f>
        <v>0</v>
      </c>
    </row>
    <row r="85" spans="1:14" ht="18" customHeight="1">
      <c r="A85" s="103">
        <v>2323</v>
      </c>
      <c r="B85" s="66" t="s">
        <v>91</v>
      </c>
      <c r="C85" s="110">
        <f>'MES 7'!F85</f>
        <v>0</v>
      </c>
      <c r="D85" s="128">
        <v>0</v>
      </c>
      <c r="E85" s="128">
        <v>0</v>
      </c>
      <c r="F85" s="110">
        <f t="shared" si="29"/>
        <v>0</v>
      </c>
      <c r="G85" s="110">
        <f>'MES 7'!I85</f>
        <v>0</v>
      </c>
      <c r="H85" s="129">
        <v>0</v>
      </c>
      <c r="I85" s="117">
        <f t="shared" si="30"/>
        <v>0</v>
      </c>
      <c r="J85" s="475" t="e">
        <f t="shared" si="31"/>
        <v>#DIV/0!</v>
      </c>
      <c r="K85" s="476"/>
      <c r="L85" s="24">
        <v>0</v>
      </c>
      <c r="M85" s="24">
        <v>0</v>
      </c>
      <c r="N85" s="117">
        <f t="shared" si="32"/>
        <v>0</v>
      </c>
    </row>
    <row r="86" spans="1:14" ht="18" customHeight="1">
      <c r="A86" s="103">
        <v>2324</v>
      </c>
      <c r="B86" s="66" t="s">
        <v>92</v>
      </c>
      <c r="C86" s="110">
        <f>'MES 7'!F86</f>
        <v>0</v>
      </c>
      <c r="D86" s="128">
        <v>0</v>
      </c>
      <c r="E86" s="128">
        <v>0</v>
      </c>
      <c r="F86" s="110">
        <f t="shared" ref="F86" si="33">C86+D86-E86</f>
        <v>0</v>
      </c>
      <c r="G86" s="110">
        <f>'MES 7'!I86</f>
        <v>0</v>
      </c>
      <c r="H86" s="129">
        <v>0</v>
      </c>
      <c r="I86" s="117">
        <f t="shared" ref="I86" si="34">(G86+H86)</f>
        <v>0</v>
      </c>
      <c r="J86" s="475" t="e">
        <f t="shared" ref="J86" si="35">(I86/F86)</f>
        <v>#DIV/0!</v>
      </c>
      <c r="K86" s="476"/>
      <c r="L86" s="24">
        <v>0</v>
      </c>
      <c r="M86" s="24">
        <v>0</v>
      </c>
      <c r="N86" s="117">
        <f t="shared" ref="N86" si="36">(F86-I86)</f>
        <v>0</v>
      </c>
    </row>
    <row r="87" spans="1:14" ht="18" customHeight="1">
      <c r="A87" s="103">
        <v>2325</v>
      </c>
      <c r="B87" s="66" t="s">
        <v>93</v>
      </c>
      <c r="C87" s="110">
        <f>'MES 7'!F87</f>
        <v>0</v>
      </c>
      <c r="D87" s="128">
        <v>0</v>
      </c>
      <c r="E87" s="128">
        <v>0</v>
      </c>
      <c r="F87" s="110">
        <f t="shared" si="29"/>
        <v>0</v>
      </c>
      <c r="G87" s="110">
        <f>'MES 7'!I87</f>
        <v>0</v>
      </c>
      <c r="H87" s="128">
        <v>0</v>
      </c>
      <c r="I87" s="117">
        <f t="shared" si="30"/>
        <v>0</v>
      </c>
      <c r="J87" s="475" t="e">
        <f t="shared" si="31"/>
        <v>#DIV/0!</v>
      </c>
      <c r="K87" s="476"/>
      <c r="L87" s="24">
        <v>0</v>
      </c>
      <c r="M87" s="24">
        <v>0</v>
      </c>
      <c r="N87" s="117">
        <f t="shared" si="32"/>
        <v>0</v>
      </c>
    </row>
    <row r="88" spans="1:14" ht="18" customHeight="1">
      <c r="A88" s="103">
        <v>2326</v>
      </c>
      <c r="B88" s="81" t="s">
        <v>94</v>
      </c>
      <c r="C88" s="110">
        <f>'MES 7'!F88</f>
        <v>0</v>
      </c>
      <c r="D88" s="128">
        <v>0</v>
      </c>
      <c r="E88" s="128">
        <v>0</v>
      </c>
      <c r="F88" s="110">
        <f t="shared" ref="F88:F89" si="37">C88+D88-E88</f>
        <v>0</v>
      </c>
      <c r="G88" s="110">
        <f>'MES 7'!I88</f>
        <v>0</v>
      </c>
      <c r="H88" s="129">
        <v>0</v>
      </c>
      <c r="I88" s="117">
        <f t="shared" ref="I88:I89" si="38">(G88+H88)</f>
        <v>0</v>
      </c>
      <c r="J88" s="475" t="e">
        <f t="shared" ref="J88:J89" si="39">(I88/F88)</f>
        <v>#DIV/0!</v>
      </c>
      <c r="K88" s="476"/>
      <c r="L88" s="24">
        <v>0</v>
      </c>
      <c r="M88" s="24">
        <v>0</v>
      </c>
      <c r="N88" s="117">
        <f t="shared" ref="N88:N89" si="40">(F88-I88)</f>
        <v>0</v>
      </c>
    </row>
    <row r="89" spans="1:14" ht="18" customHeight="1">
      <c r="A89" s="103">
        <v>2327</v>
      </c>
      <c r="B89" s="81" t="s">
        <v>95</v>
      </c>
      <c r="C89" s="110">
        <f>'MES 7'!F89</f>
        <v>0</v>
      </c>
      <c r="D89" s="128">
        <v>0</v>
      </c>
      <c r="E89" s="128">
        <v>0</v>
      </c>
      <c r="F89" s="110">
        <f t="shared" si="37"/>
        <v>0</v>
      </c>
      <c r="G89" s="110">
        <f>'MES 7'!I89</f>
        <v>0</v>
      </c>
      <c r="H89" s="129">
        <v>0</v>
      </c>
      <c r="I89" s="117">
        <f t="shared" si="38"/>
        <v>0</v>
      </c>
      <c r="J89" s="475" t="e">
        <f t="shared" si="39"/>
        <v>#DIV/0!</v>
      </c>
      <c r="K89" s="476"/>
      <c r="L89" s="24">
        <v>0</v>
      </c>
      <c r="M89" s="24">
        <v>0</v>
      </c>
      <c r="N89" s="117">
        <f t="shared" si="40"/>
        <v>0</v>
      </c>
    </row>
    <row r="90" spans="1:14" ht="25.5" customHeight="1">
      <c r="A90" s="103">
        <v>2328</v>
      </c>
      <c r="B90" s="126" t="s">
        <v>96</v>
      </c>
      <c r="C90" s="110">
        <f>'MES 7'!F90</f>
        <v>0</v>
      </c>
      <c r="D90" s="128">
        <v>0</v>
      </c>
      <c r="E90" s="128">
        <v>0</v>
      </c>
      <c r="F90" s="110">
        <f t="shared" si="29"/>
        <v>0</v>
      </c>
      <c r="G90" s="110">
        <f>'MES 7'!I90</f>
        <v>0</v>
      </c>
      <c r="H90" s="128">
        <v>0</v>
      </c>
      <c r="I90" s="117">
        <f t="shared" si="30"/>
        <v>0</v>
      </c>
      <c r="J90" s="475" t="e">
        <f t="shared" si="31"/>
        <v>#DIV/0!</v>
      </c>
      <c r="K90" s="476"/>
      <c r="L90" s="24">
        <v>0</v>
      </c>
      <c r="M90" s="24">
        <v>0</v>
      </c>
      <c r="N90" s="117">
        <f t="shared" si="32"/>
        <v>0</v>
      </c>
    </row>
    <row r="91" spans="1:14" ht="21" customHeight="1">
      <c r="A91" s="103">
        <v>2329</v>
      </c>
      <c r="B91" s="127" t="s">
        <v>97</v>
      </c>
      <c r="C91" s="110">
        <f>'MES 7'!F91</f>
        <v>0</v>
      </c>
      <c r="D91" s="128">
        <v>0</v>
      </c>
      <c r="E91" s="128">
        <v>0</v>
      </c>
      <c r="F91" s="110">
        <f t="shared" si="29"/>
        <v>0</v>
      </c>
      <c r="G91" s="110">
        <f>'MES 7'!I91</f>
        <v>0</v>
      </c>
      <c r="H91" s="129">
        <v>0</v>
      </c>
      <c r="I91" s="117">
        <f t="shared" si="30"/>
        <v>0</v>
      </c>
      <c r="J91" s="475" t="e">
        <f>(I91/F91)</f>
        <v>#DIV/0!</v>
      </c>
      <c r="K91" s="476"/>
      <c r="L91" s="24">
        <v>0</v>
      </c>
      <c r="M91" s="24">
        <v>0</v>
      </c>
      <c r="N91" s="117">
        <f t="shared" si="32"/>
        <v>0</v>
      </c>
    </row>
    <row r="92" spans="1:14" ht="21" customHeight="1">
      <c r="A92" s="103">
        <v>2330</v>
      </c>
      <c r="B92" s="84" t="s">
        <v>98</v>
      </c>
      <c r="C92" s="110">
        <f>'MES 7'!F92</f>
        <v>0</v>
      </c>
      <c r="D92" s="128">
        <v>0</v>
      </c>
      <c r="E92" s="128">
        <v>0</v>
      </c>
      <c r="F92" s="110">
        <f t="shared" ref="F92" si="41">C92+D92-E92</f>
        <v>0</v>
      </c>
      <c r="G92" s="110">
        <f>'MES 7'!I92</f>
        <v>0</v>
      </c>
      <c r="H92" s="128">
        <v>0</v>
      </c>
      <c r="I92" s="117">
        <f t="shared" ref="I92" si="42">(G92+H92)</f>
        <v>0</v>
      </c>
      <c r="J92" s="475" t="e">
        <f t="shared" ref="J92" si="43">(I92/F92)</f>
        <v>#DIV/0!</v>
      </c>
      <c r="K92" s="476"/>
      <c r="L92" s="24">
        <v>0</v>
      </c>
      <c r="M92" s="24">
        <v>0</v>
      </c>
      <c r="N92" s="117">
        <f t="shared" ref="N92" si="44">(F92-I92)</f>
        <v>0</v>
      </c>
    </row>
    <row r="93" spans="1:14" ht="21" customHeight="1">
      <c r="A93" s="103">
        <v>2331</v>
      </c>
      <c r="B93" s="66" t="s">
        <v>99</v>
      </c>
      <c r="C93" s="110">
        <f>'MES 7'!F93</f>
        <v>0</v>
      </c>
      <c r="D93" s="128">
        <v>0</v>
      </c>
      <c r="E93" s="128">
        <v>0</v>
      </c>
      <c r="F93" s="110">
        <f t="shared" ref="F93:F94" si="45">C93+D93-E93</f>
        <v>0</v>
      </c>
      <c r="G93" s="110">
        <f>'MES 7'!I93</f>
        <v>0</v>
      </c>
      <c r="H93" s="128">
        <v>0</v>
      </c>
      <c r="I93" s="117">
        <f t="shared" ref="I93:I94" si="46">(G93+H93)</f>
        <v>0</v>
      </c>
      <c r="J93" s="475" t="e">
        <f>(I93/F93)</f>
        <v>#DIV/0!</v>
      </c>
      <c r="K93" s="476"/>
      <c r="L93" s="24">
        <v>0</v>
      </c>
      <c r="M93" s="24">
        <v>0</v>
      </c>
      <c r="N93" s="117">
        <f t="shared" ref="N93:N94" si="47">(F93-I93)</f>
        <v>0</v>
      </c>
    </row>
    <row r="94" spans="1:14" ht="21" customHeight="1">
      <c r="A94" s="103">
        <v>2332</v>
      </c>
      <c r="B94" s="66" t="s">
        <v>100</v>
      </c>
      <c r="C94" s="110">
        <f>'MES 7'!F94</f>
        <v>0</v>
      </c>
      <c r="D94" s="128">
        <v>0</v>
      </c>
      <c r="E94" s="128">
        <v>0</v>
      </c>
      <c r="F94" s="110">
        <f t="shared" si="45"/>
        <v>0</v>
      </c>
      <c r="G94" s="110">
        <f>'MES 7'!I94</f>
        <v>0</v>
      </c>
      <c r="H94" s="129">
        <v>0</v>
      </c>
      <c r="I94" s="117">
        <f t="shared" si="46"/>
        <v>0</v>
      </c>
      <c r="J94" s="475" t="e">
        <f t="shared" ref="J94" si="48">(I94/F94)</f>
        <v>#DIV/0!</v>
      </c>
      <c r="K94" s="476"/>
      <c r="L94" s="24">
        <v>0</v>
      </c>
      <c r="M94" s="24">
        <v>0</v>
      </c>
      <c r="N94" s="117">
        <f t="shared" si="47"/>
        <v>0</v>
      </c>
    </row>
    <row r="95" spans="1:14" ht="18" customHeight="1">
      <c r="A95" s="103">
        <v>2333</v>
      </c>
      <c r="B95" s="116" t="s">
        <v>72</v>
      </c>
      <c r="C95" s="110">
        <f>'MES 7'!F95</f>
        <v>0</v>
      </c>
      <c r="D95" s="128">
        <v>0</v>
      </c>
      <c r="E95" s="128">
        <v>0</v>
      </c>
      <c r="F95" s="110">
        <f t="shared" si="29"/>
        <v>0</v>
      </c>
      <c r="G95" s="110">
        <f>'MES 7'!I95</f>
        <v>0</v>
      </c>
      <c r="H95" s="129">
        <v>0</v>
      </c>
      <c r="I95" s="117">
        <f t="shared" si="30"/>
        <v>0</v>
      </c>
      <c r="J95" s="475" t="e">
        <f t="shared" si="31"/>
        <v>#DIV/0!</v>
      </c>
      <c r="K95" s="476"/>
      <c r="L95" s="24">
        <v>0</v>
      </c>
      <c r="M95" s="24">
        <v>0</v>
      </c>
      <c r="N95" s="117">
        <f t="shared" si="32"/>
        <v>0</v>
      </c>
    </row>
    <row r="96" spans="1:14" ht="18" customHeight="1">
      <c r="A96" s="482" t="s">
        <v>186</v>
      </c>
      <c r="B96" s="484"/>
      <c r="C96" s="78">
        <f t="shared" ref="C96:I96" si="49">SUM(C83:C95)</f>
        <v>0</v>
      </c>
      <c r="D96" s="78">
        <f t="shared" si="49"/>
        <v>0</v>
      </c>
      <c r="E96" s="78">
        <f t="shared" si="49"/>
        <v>0</v>
      </c>
      <c r="F96" s="78">
        <f t="shared" si="49"/>
        <v>0</v>
      </c>
      <c r="G96" s="78">
        <f t="shared" si="49"/>
        <v>0</v>
      </c>
      <c r="H96" s="78">
        <f t="shared" si="49"/>
        <v>0</v>
      </c>
      <c r="I96" s="78">
        <f t="shared" si="49"/>
        <v>0</v>
      </c>
      <c r="J96" s="437" t="e">
        <f t="shared" si="31"/>
        <v>#DIV/0!</v>
      </c>
      <c r="K96" s="438"/>
      <c r="L96" s="78">
        <f>SUM(L83:L95)</f>
        <v>0</v>
      </c>
      <c r="M96" s="78">
        <f>SUM(M83:M95)</f>
        <v>0</v>
      </c>
      <c r="N96" s="78">
        <f>SUM(N83:N95)</f>
        <v>0</v>
      </c>
    </row>
    <row r="97" spans="1:14" s="112" customFormat="1" ht="18" customHeight="1">
      <c r="A97" s="425" t="s">
        <v>187</v>
      </c>
      <c r="B97" s="426"/>
      <c r="C97" s="78">
        <f t="shared" ref="C97:I97" si="50">C96+C60+C80+C49</f>
        <v>0</v>
      </c>
      <c r="D97" s="78">
        <f t="shared" si="50"/>
        <v>0</v>
      </c>
      <c r="E97" s="78">
        <f t="shared" si="50"/>
        <v>0</v>
      </c>
      <c r="F97" s="78">
        <f t="shared" si="50"/>
        <v>0</v>
      </c>
      <c r="G97" s="78">
        <f t="shared" si="50"/>
        <v>0</v>
      </c>
      <c r="H97" s="78">
        <f t="shared" si="50"/>
        <v>0</v>
      </c>
      <c r="I97" s="78">
        <f t="shared" si="50"/>
        <v>0</v>
      </c>
      <c r="J97" s="437" t="e">
        <f t="shared" si="31"/>
        <v>#DIV/0!</v>
      </c>
      <c r="K97" s="438"/>
      <c r="L97" s="78">
        <f>L96+L60+L80+L49</f>
        <v>0</v>
      </c>
      <c r="M97" s="78">
        <f>M96+M60+M80+M49</f>
        <v>0</v>
      </c>
      <c r="N97" s="78">
        <f>N96+N60+N80+N49</f>
        <v>0</v>
      </c>
    </row>
    <row r="98" spans="1:14" s="34" customFormat="1" ht="18" customHeight="1">
      <c r="B98" s="485" t="s">
        <v>124</v>
      </c>
      <c r="C98" s="486"/>
      <c r="D98" s="472" t="s">
        <v>188</v>
      </c>
      <c r="E98" s="472"/>
      <c r="F98" s="472"/>
      <c r="G98" s="472"/>
      <c r="H98" s="472" t="s">
        <v>189</v>
      </c>
      <c r="I98" s="472"/>
      <c r="J98" s="472"/>
      <c r="K98" s="472"/>
      <c r="L98" s="472"/>
      <c r="M98" s="472"/>
      <c r="N98" s="472"/>
    </row>
    <row r="99" spans="1:14" s="34" customFormat="1" ht="18" customHeight="1">
      <c r="B99" s="472"/>
      <c r="C99" s="472"/>
      <c r="D99" s="472"/>
      <c r="E99" s="472"/>
      <c r="F99" s="472"/>
      <c r="G99" s="472"/>
      <c r="H99" s="472"/>
      <c r="I99" s="472"/>
      <c r="J99" s="472"/>
      <c r="K99" s="472"/>
      <c r="L99" s="472"/>
      <c r="M99" s="472"/>
      <c r="N99" s="472"/>
    </row>
    <row r="100" spans="1:14" s="34" customFormat="1" ht="40.5" customHeight="1">
      <c r="B100" s="487"/>
      <c r="C100" s="488"/>
      <c r="D100" s="489"/>
      <c r="E100" s="489"/>
      <c r="F100" s="489"/>
      <c r="G100" s="489"/>
      <c r="H100" s="472"/>
      <c r="I100" s="472"/>
      <c r="J100" s="472"/>
      <c r="K100" s="472"/>
      <c r="L100" s="472"/>
      <c r="M100" s="472"/>
      <c r="N100" s="472"/>
    </row>
    <row r="101" spans="1:14" s="34" customFormat="1" ht="11.25">
      <c r="B101" s="485" t="s">
        <v>103</v>
      </c>
      <c r="C101" s="486"/>
      <c r="D101" s="472" t="s">
        <v>103</v>
      </c>
      <c r="E101" s="472"/>
      <c r="F101" s="472"/>
      <c r="G101" s="472"/>
      <c r="H101" s="472" t="s">
        <v>103</v>
      </c>
      <c r="I101" s="472"/>
      <c r="J101" s="472"/>
      <c r="K101" s="472"/>
      <c r="L101" s="472"/>
      <c r="M101" s="472"/>
      <c r="N101" s="472"/>
    </row>
    <row r="102" spans="1:14" ht="11.25"/>
    <row r="103" spans="1:14" ht="11.25">
      <c r="B103" s="513"/>
      <c r="C103" s="513"/>
      <c r="D103" s="513"/>
      <c r="E103" s="513"/>
      <c r="F103" s="513"/>
      <c r="J103" s="405"/>
      <c r="K103" s="406"/>
    </row>
    <row r="104" spans="1:14" s="54" customFormat="1" ht="13.15" customHeight="1">
      <c r="A104" s="429" t="s">
        <v>190</v>
      </c>
      <c r="B104" s="429"/>
      <c r="C104" s="430"/>
      <c r="D104" s="85" t="s">
        <v>191</v>
      </c>
      <c r="E104" s="85"/>
      <c r="F104" s="86">
        <f>H20</f>
        <v>0</v>
      </c>
      <c r="G104" s="402" t="s">
        <v>192</v>
      </c>
      <c r="H104" s="403"/>
      <c r="I104" s="404"/>
      <c r="J104" s="405" cm="1">
        <f t="array" ref="J104:K104">+F104+('MES 7'!J104:K104)</f>
        <v>0</v>
      </c>
      <c r="K104" s="406">
        <v>0</v>
      </c>
      <c r="L104" s="87"/>
      <c r="M104" s="87"/>
      <c r="N104" s="88"/>
    </row>
    <row r="105" spans="1:14" s="54" customFormat="1" ht="13.15" customHeight="1">
      <c r="A105" s="429"/>
      <c r="B105" s="429"/>
      <c r="C105" s="430"/>
      <c r="D105" s="85" t="s">
        <v>193</v>
      </c>
      <c r="E105" s="85"/>
      <c r="F105" s="86">
        <f>I97</f>
        <v>0</v>
      </c>
      <c r="G105" s="402" t="s">
        <v>194</v>
      </c>
      <c r="H105" s="403"/>
      <c r="I105" s="404"/>
      <c r="J105" s="405" cm="1">
        <f t="array" ref="J105:K105">+F105+'MES 7'!J105:K105</f>
        <v>0</v>
      </c>
      <c r="K105" s="406">
        <v>0</v>
      </c>
      <c r="L105" s="87"/>
      <c r="M105" s="87"/>
      <c r="N105" s="88"/>
    </row>
    <row r="106" spans="1:14" s="54" customFormat="1" ht="24.75" customHeight="1">
      <c r="A106" s="431" t="s">
        <v>195</v>
      </c>
      <c r="B106" s="431"/>
      <c r="C106" s="431"/>
      <c r="D106" s="407" t="s">
        <v>196</v>
      </c>
      <c r="E106" s="408"/>
      <c r="F106" s="89">
        <f>+F104-F105</f>
        <v>0</v>
      </c>
      <c r="G106" s="409" t="s">
        <v>197</v>
      </c>
      <c r="H106" s="410"/>
      <c r="I106" s="411"/>
      <c r="J106" s="412">
        <f>+J104-J105</f>
        <v>0</v>
      </c>
      <c r="K106" s="413"/>
      <c r="L106" s="87"/>
      <c r="M106" s="87"/>
      <c r="N106" s="88"/>
    </row>
    <row r="107" spans="1:14" s="54" customFormat="1" ht="53.45" customHeight="1">
      <c r="A107" s="399" t="s">
        <v>198</v>
      </c>
      <c r="B107" s="399"/>
      <c r="C107" s="399"/>
      <c r="D107" s="239"/>
      <c r="E107" s="239"/>
      <c r="F107" s="90"/>
      <c r="G107" s="239"/>
      <c r="H107" s="239"/>
      <c r="I107" s="90"/>
      <c r="J107" s="420"/>
      <c r="K107" s="420"/>
      <c r="L107" s="420"/>
      <c r="M107" s="421"/>
      <c r="N107" s="421"/>
    </row>
    <row r="108" spans="1:14" s="54" customFormat="1" ht="20.25" customHeight="1">
      <c r="A108" s="399" t="s">
        <v>199</v>
      </c>
      <c r="B108" s="399"/>
      <c r="C108" s="400"/>
      <c r="D108" s="422" t="s">
        <v>200</v>
      </c>
      <c r="E108" s="423"/>
      <c r="F108" s="35">
        <f>PRESUPUESTO!H11</f>
        <v>0</v>
      </c>
      <c r="G108" s="91"/>
      <c r="H108" s="92" t="s">
        <v>201</v>
      </c>
      <c r="I108" s="93"/>
      <c r="J108" s="88"/>
      <c r="K108" s="414"/>
      <c r="L108" s="415"/>
      <c r="M108" s="94" t="s">
        <v>202</v>
      </c>
      <c r="N108" s="95" t="s">
        <v>203</v>
      </c>
    </row>
    <row r="109" spans="1:14" s="54" customFormat="1" ht="28.5" customHeight="1">
      <c r="A109" s="399"/>
      <c r="B109" s="399"/>
      <c r="C109" s="400"/>
      <c r="D109" s="416" t="s">
        <v>204</v>
      </c>
      <c r="E109" s="417"/>
      <c r="F109" s="35">
        <f>H20</f>
        <v>0</v>
      </c>
      <c r="G109" s="91"/>
      <c r="H109" s="96" t="s">
        <v>205</v>
      </c>
      <c r="I109" s="46">
        <v>0</v>
      </c>
      <c r="J109" s="88"/>
      <c r="K109" s="414" t="s">
        <v>206</v>
      </c>
      <c r="L109" s="415"/>
      <c r="M109" s="44">
        <v>0</v>
      </c>
      <c r="N109" s="45">
        <v>0</v>
      </c>
    </row>
    <row r="110" spans="1:14" s="54" customFormat="1" ht="39.75" customHeight="1">
      <c r="A110" s="399"/>
      <c r="B110" s="399"/>
      <c r="C110" s="400"/>
      <c r="D110" s="418" t="s">
        <v>207</v>
      </c>
      <c r="E110" s="419"/>
      <c r="F110" s="47">
        <f>F108-F109</f>
        <v>0</v>
      </c>
      <c r="G110" s="91"/>
      <c r="H110" s="96" t="s">
        <v>208</v>
      </c>
      <c r="I110" s="46">
        <v>0</v>
      </c>
      <c r="J110" s="88"/>
      <c r="K110" s="414" t="s">
        <v>206</v>
      </c>
      <c r="L110" s="415"/>
      <c r="M110" s="44">
        <v>0</v>
      </c>
      <c r="N110" s="45">
        <v>0</v>
      </c>
    </row>
    <row r="111" spans="1:14" s="54" customFormat="1" ht="18" customHeight="1">
      <c r="A111" s="399"/>
      <c r="B111" s="399"/>
      <c r="C111" s="400"/>
      <c r="D111" s="88"/>
      <c r="E111" s="88"/>
      <c r="F111" s="88"/>
      <c r="G111" s="91"/>
      <c r="H111" s="91"/>
      <c r="I111" s="91"/>
      <c r="J111" s="91"/>
      <c r="K111" s="414" t="s">
        <v>206</v>
      </c>
      <c r="L111" s="415"/>
      <c r="M111" s="44">
        <v>0</v>
      </c>
      <c r="N111" s="45">
        <v>0</v>
      </c>
    </row>
    <row r="112" spans="1:14" s="54" customFormat="1" ht="18" customHeight="1">
      <c r="A112" s="399"/>
      <c r="B112" s="399"/>
      <c r="C112" s="399"/>
      <c r="D112" s="88"/>
      <c r="E112" s="88"/>
      <c r="F112" s="88"/>
      <c r="G112" s="88"/>
      <c r="H112" s="88"/>
      <c r="I112" s="88"/>
      <c r="J112" s="88"/>
      <c r="K112" s="414" t="s">
        <v>209</v>
      </c>
      <c r="L112" s="415"/>
      <c r="M112" s="44">
        <v>0</v>
      </c>
      <c r="N112" s="45">
        <v>0</v>
      </c>
    </row>
    <row r="113" spans="1:14" s="54" customFormat="1" ht="18" customHeight="1">
      <c r="A113" s="399"/>
      <c r="B113" s="399"/>
      <c r="C113" s="399"/>
      <c r="D113" s="88"/>
      <c r="E113" s="88"/>
      <c r="F113" s="88"/>
      <c r="G113" s="88"/>
      <c r="H113" s="88"/>
      <c r="I113" s="88"/>
      <c r="J113" s="88"/>
      <c r="K113" s="414" t="s">
        <v>209</v>
      </c>
      <c r="L113" s="415"/>
      <c r="M113" s="44">
        <v>0</v>
      </c>
      <c r="N113" s="45">
        <v>0</v>
      </c>
    </row>
    <row r="114" spans="1:14" s="54" customFormat="1" ht="18" customHeight="1">
      <c r="A114" s="401" t="s">
        <v>210</v>
      </c>
      <c r="B114" s="401"/>
      <c r="C114" s="401"/>
      <c r="D114" s="88"/>
      <c r="E114" s="88"/>
      <c r="F114" s="88"/>
      <c r="G114" s="88"/>
      <c r="H114" s="88"/>
      <c r="I114" s="88"/>
      <c r="J114" s="88"/>
      <c r="K114" s="414" t="s">
        <v>209</v>
      </c>
      <c r="L114" s="415"/>
      <c r="M114" s="44">
        <v>0</v>
      </c>
      <c r="N114" s="45">
        <v>0</v>
      </c>
    </row>
    <row r="115" spans="1:14" s="54" customFormat="1" ht="18" customHeight="1">
      <c r="A115" s="401"/>
      <c r="B115" s="401"/>
      <c r="C115" s="401"/>
    </row>
    <row r="116" spans="1:14" s="54" customFormat="1" ht="18" customHeight="1">
      <c r="A116" s="401"/>
      <c r="B116" s="401"/>
      <c r="C116" s="401"/>
    </row>
  </sheetData>
  <sheetProtection algorithmName="SHA-512" hashValue="Uqdbn1P1fc0Z1c1NifdsoEzg1/S2JhCqdbFpVVL93n+Zk/tDdGFLfCjThqJE6Hcc4GZyzViTem47zRV33WrkpQ==" saltValue="ZSPHUnxaDl3VVIT44mttpQ==" spinCount="100000" sheet="1" objects="1" scenarios="1"/>
  <mergeCells count="192">
    <mergeCell ref="G2:H2"/>
    <mergeCell ref="L9:M9"/>
    <mergeCell ref="N10:N11"/>
    <mergeCell ref="A10:A11"/>
    <mergeCell ref="C10:C11"/>
    <mergeCell ref="L10:M10"/>
    <mergeCell ref="F10:F11"/>
    <mergeCell ref="G10:G11"/>
    <mergeCell ref="H10:H11"/>
    <mergeCell ref="I10:I11"/>
    <mergeCell ref="J10:K11"/>
    <mergeCell ref="A2:A7"/>
    <mergeCell ref="C2:D2"/>
    <mergeCell ref="E2:F2"/>
    <mergeCell ref="J2:K2"/>
    <mergeCell ref="M2:N2"/>
    <mergeCell ref="C3:D3"/>
    <mergeCell ref="E3:F3"/>
    <mergeCell ref="B10:B11"/>
    <mergeCell ref="L6:L7"/>
    <mergeCell ref="M6:N7"/>
    <mergeCell ref="M8:N8"/>
    <mergeCell ref="G3:H3"/>
    <mergeCell ref="J3:K3"/>
    <mergeCell ref="J48:K48"/>
    <mergeCell ref="J47:K47"/>
    <mergeCell ref="A80:B80"/>
    <mergeCell ref="J80:K80"/>
    <mergeCell ref="J67:K67"/>
    <mergeCell ref="J68:K68"/>
    <mergeCell ref="J76:K76"/>
    <mergeCell ref="J79:K79"/>
    <mergeCell ref="J69:K69"/>
    <mergeCell ref="J70:K70"/>
    <mergeCell ref="J71:K71"/>
    <mergeCell ref="J72:K72"/>
    <mergeCell ref="J73:K73"/>
    <mergeCell ref="J74:K74"/>
    <mergeCell ref="J75:K75"/>
    <mergeCell ref="A63:A64"/>
    <mergeCell ref="B63:B64"/>
    <mergeCell ref="C63:C64"/>
    <mergeCell ref="D63:D64"/>
    <mergeCell ref="J55:K55"/>
    <mergeCell ref="J95:K95"/>
    <mergeCell ref="M107:N107"/>
    <mergeCell ref="J62:K62"/>
    <mergeCell ref="J59:K59"/>
    <mergeCell ref="J83:K83"/>
    <mergeCell ref="J56:K56"/>
    <mergeCell ref="L62:M62"/>
    <mergeCell ref="J57:K57"/>
    <mergeCell ref="J58:K58"/>
    <mergeCell ref="J86:K86"/>
    <mergeCell ref="J88:K88"/>
    <mergeCell ref="J89:K89"/>
    <mergeCell ref="J92:K92"/>
    <mergeCell ref="J94:K94"/>
    <mergeCell ref="J87:K87"/>
    <mergeCell ref="L63:M63"/>
    <mergeCell ref="B82:N82"/>
    <mergeCell ref="E63:E64"/>
    <mergeCell ref="F63:F64"/>
    <mergeCell ref="G63:G64"/>
    <mergeCell ref="J77:K77"/>
    <mergeCell ref="J78:K78"/>
    <mergeCell ref="H63:H64"/>
    <mergeCell ref="I63:I64"/>
    <mergeCell ref="D101:G101"/>
    <mergeCell ref="H99:N99"/>
    <mergeCell ref="B100:C100"/>
    <mergeCell ref="D100:G100"/>
    <mergeCell ref="H100:N100"/>
    <mergeCell ref="H101:N101"/>
    <mergeCell ref="J96:K96"/>
    <mergeCell ref="A97:B97"/>
    <mergeCell ref="J97:K97"/>
    <mergeCell ref="B98:C98"/>
    <mergeCell ref="D98:G98"/>
    <mergeCell ref="H98:N98"/>
    <mergeCell ref="C6:D6"/>
    <mergeCell ref="E6:F6"/>
    <mergeCell ref="J14:K14"/>
    <mergeCell ref="J15:K15"/>
    <mergeCell ref="J13:K13"/>
    <mergeCell ref="J17:K17"/>
    <mergeCell ref="J18:K18"/>
    <mergeCell ref="G6:H7"/>
    <mergeCell ref="I6:I7"/>
    <mergeCell ref="D10:D11"/>
    <mergeCell ref="E10:E11"/>
    <mergeCell ref="J6:K7"/>
    <mergeCell ref="C8:D8"/>
    <mergeCell ref="E8:F8"/>
    <mergeCell ref="G8:H8"/>
    <mergeCell ref="J8:L8"/>
    <mergeCell ref="J43:K43"/>
    <mergeCell ref="L43:M43"/>
    <mergeCell ref="D106:E106"/>
    <mergeCell ref="G106:I106"/>
    <mergeCell ref="J106:K106"/>
    <mergeCell ref="L44:M44"/>
    <mergeCell ref="I23:N23"/>
    <mergeCell ref="B22:D22"/>
    <mergeCell ref="E22:H22"/>
    <mergeCell ref="B25:D25"/>
    <mergeCell ref="E25:H25"/>
    <mergeCell ref="B24:D24"/>
    <mergeCell ref="J49:K49"/>
    <mergeCell ref="B44:B45"/>
    <mergeCell ref="C44:C45"/>
    <mergeCell ref="D44:D45"/>
    <mergeCell ref="E44:E45"/>
    <mergeCell ref="F44:F45"/>
    <mergeCell ref="A96:B96"/>
    <mergeCell ref="J91:K91"/>
    <mergeCell ref="J93:K93"/>
    <mergeCell ref="B99:C99"/>
    <mergeCell ref="D99:G99"/>
    <mergeCell ref="B101:C101"/>
    <mergeCell ref="J44:K45"/>
    <mergeCell ref="G44:G45"/>
    <mergeCell ref="H44:H45"/>
    <mergeCell ref="I44:I45"/>
    <mergeCell ref="J90:K90"/>
    <mergeCell ref="E24:H24"/>
    <mergeCell ref="I24:N24"/>
    <mergeCell ref="I25:N25"/>
    <mergeCell ref="N44:N45"/>
    <mergeCell ref="B46:N46"/>
    <mergeCell ref="A49:B49"/>
    <mergeCell ref="J84:K84"/>
    <mergeCell ref="J85:K85"/>
    <mergeCell ref="A44:A45"/>
    <mergeCell ref="J53:K53"/>
    <mergeCell ref="J63:K64"/>
    <mergeCell ref="B66:N66"/>
    <mergeCell ref="N63:N64"/>
    <mergeCell ref="B65:N65"/>
    <mergeCell ref="B51:N51"/>
    <mergeCell ref="J52:K52"/>
    <mergeCell ref="A60:B60"/>
    <mergeCell ref="J60:K60"/>
    <mergeCell ref="J54:K54"/>
    <mergeCell ref="A114:C116"/>
    <mergeCell ref="K114:L114"/>
    <mergeCell ref="J103:K103"/>
    <mergeCell ref="A107:C107"/>
    <mergeCell ref="A108:C113"/>
    <mergeCell ref="K108:L108"/>
    <mergeCell ref="D109:E109"/>
    <mergeCell ref="K109:L109"/>
    <mergeCell ref="D110:E110"/>
    <mergeCell ref="K110:L110"/>
    <mergeCell ref="K111:L111"/>
    <mergeCell ref="K112:L112"/>
    <mergeCell ref="K113:L113"/>
    <mergeCell ref="D108:E108"/>
    <mergeCell ref="B103:F103"/>
    <mergeCell ref="D107:E107"/>
    <mergeCell ref="G107:H107"/>
    <mergeCell ref="J107:L107"/>
    <mergeCell ref="A104:C105"/>
    <mergeCell ref="G104:I104"/>
    <mergeCell ref="J104:K104"/>
    <mergeCell ref="G105:I105"/>
    <mergeCell ref="J105:K105"/>
    <mergeCell ref="A106:C106"/>
    <mergeCell ref="A1:N1"/>
    <mergeCell ref="A42:N42"/>
    <mergeCell ref="M3:N3"/>
    <mergeCell ref="G4:H4"/>
    <mergeCell ref="J4:K4"/>
    <mergeCell ref="M4:N4"/>
    <mergeCell ref="G5:H5"/>
    <mergeCell ref="J5:K5"/>
    <mergeCell ref="M5:N5"/>
    <mergeCell ref="C7:D7"/>
    <mergeCell ref="E7:F7"/>
    <mergeCell ref="E5:F5"/>
    <mergeCell ref="C4:D4"/>
    <mergeCell ref="E4:F4"/>
    <mergeCell ref="C5:D5"/>
    <mergeCell ref="I22:N22"/>
    <mergeCell ref="B23:D23"/>
    <mergeCell ref="E23:H23"/>
    <mergeCell ref="A20:B20"/>
    <mergeCell ref="J16:K16"/>
    <mergeCell ref="J12:K12"/>
    <mergeCell ref="J9:K9"/>
    <mergeCell ref="J20:K20"/>
    <mergeCell ref="J19:K19"/>
  </mergeCells>
  <printOptions horizontalCentered="1"/>
  <pageMargins left="0.23622047244094491" right="0.23622047244094491" top="1.4173228346456694" bottom="0.74803149606299213" header="0.31496062992125984" footer="0.31496062992125984"/>
  <pageSetup fitToHeight="0" orientation="landscape" r:id="rId1"/>
  <headerFooter alignWithMargins="0">
    <oddHeader>&amp;L&amp;G&amp;C
PROCESO PROTECCIÓN
FORMATO DE SEGUIMIENTO FINANCIERO
MODALIDADES DE PROTECCIÓN&amp;RF1.G28.P
Versión 2
Página &amp;P de &amp;N
28/04/2023
Clasificación de la Información 
Clasificada</oddHeader>
    <oddFooter>&amp;C&amp;"Tempus Sans ITC,Normal"&amp;12&amp;G</oddFooter>
  </headerFooter>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38"/>
  <dimension ref="A1:O124"/>
  <sheetViews>
    <sheetView zoomScale="130" zoomScaleNormal="130" workbookViewId="0">
      <selection activeCell="C125" sqref="C125"/>
    </sheetView>
  </sheetViews>
  <sheetFormatPr baseColWidth="10" defaultColWidth="11.42578125" defaultRowHeight="18" customHeight="1"/>
  <cols>
    <col min="1" max="1" width="8.7109375" style="88" customWidth="1"/>
    <col min="2" max="2" width="44.5703125" style="88" customWidth="1"/>
    <col min="3" max="9" width="14.28515625" style="88" customWidth="1"/>
    <col min="10" max="11" width="6.42578125" style="88" customWidth="1"/>
    <col min="12" max="12" width="9.7109375" style="88" customWidth="1"/>
    <col min="13" max="13" width="10" style="88" customWidth="1"/>
    <col min="14" max="14" width="13" style="88" customWidth="1"/>
    <col min="15" max="16384" width="11.42578125" style="88"/>
  </cols>
  <sheetData>
    <row r="1" spans="1:14" ht="17.25" customHeight="1">
      <c r="A1" s="468" t="s">
        <v>130</v>
      </c>
      <c r="B1" s="468"/>
      <c r="C1" s="468"/>
      <c r="D1" s="468"/>
      <c r="E1" s="468"/>
      <c r="F1" s="468"/>
      <c r="G1" s="468"/>
      <c r="H1" s="468"/>
      <c r="I1" s="468"/>
      <c r="J1" s="468"/>
      <c r="K1" s="468"/>
      <c r="L1" s="468"/>
      <c r="M1" s="468"/>
      <c r="N1" s="468"/>
    </row>
    <row r="2" spans="1:14" s="34" customFormat="1" ht="32.25" customHeight="1">
      <c r="A2" s="472"/>
      <c r="B2" s="23" t="s">
        <v>131</v>
      </c>
      <c r="C2" s="472">
        <f>PRESUPUESTO!$B$2</f>
        <v>0</v>
      </c>
      <c r="D2" s="472"/>
      <c r="E2" s="472" t="s">
        <v>132</v>
      </c>
      <c r="F2" s="472"/>
      <c r="G2" s="266" t="s">
        <v>24</v>
      </c>
      <c r="H2" s="267"/>
      <c r="I2" s="25" t="s">
        <v>27</v>
      </c>
      <c r="J2" s="308" t="s">
        <v>133</v>
      </c>
      <c r="K2" s="308"/>
      <c r="L2" s="25" t="s">
        <v>134</v>
      </c>
      <c r="M2" s="308" t="s">
        <v>135</v>
      </c>
      <c r="N2" s="308"/>
    </row>
    <row r="3" spans="1:14" s="34" customFormat="1" ht="18" customHeight="1">
      <c r="A3" s="472"/>
      <c r="B3" s="23" t="s">
        <v>136</v>
      </c>
      <c r="C3" s="472">
        <f>PRESUPUESTO!$B$3</f>
        <v>0</v>
      </c>
      <c r="D3" s="472"/>
      <c r="E3" s="472"/>
      <c r="F3" s="472"/>
      <c r="G3" s="470" t="str">
        <f>PRESUPUESTO!$A$15</f>
        <v>Vulneración</v>
      </c>
      <c r="H3" s="470"/>
      <c r="I3" s="56">
        <f>PRESUPUESTO!E15</f>
        <v>0</v>
      </c>
      <c r="J3" s="395">
        <v>0</v>
      </c>
      <c r="K3" s="395"/>
      <c r="L3" s="56">
        <f>I3-J3</f>
        <v>0</v>
      </c>
      <c r="M3" s="396">
        <f>(J3*PRESUPUESTO!A11)+(L3*PRESUPUESTO!G29*PRESUPUESTO!A13)</f>
        <v>0</v>
      </c>
      <c r="N3" s="396"/>
    </row>
    <row r="4" spans="1:14" s="34" customFormat="1" ht="18" customHeight="1">
      <c r="A4" s="472"/>
      <c r="B4" s="26" t="s">
        <v>137</v>
      </c>
      <c r="C4" s="472">
        <f>PRESUPUESTO!$B$4</f>
        <v>0</v>
      </c>
      <c r="D4" s="472"/>
      <c r="E4" s="472" t="s">
        <v>138</v>
      </c>
      <c r="F4" s="472"/>
      <c r="G4" s="470" t="str">
        <f>PRESUPUESTO!$A$16</f>
        <v>Discapacidad</v>
      </c>
      <c r="H4" s="470"/>
      <c r="I4" s="56">
        <f>PRESUPUESTO!E16</f>
        <v>0</v>
      </c>
      <c r="J4" s="395">
        <v>0</v>
      </c>
      <c r="K4" s="395"/>
      <c r="L4" s="56">
        <f>I4-J4</f>
        <v>0</v>
      </c>
      <c r="M4" s="396">
        <f>(J4*PRESUPUESTO!B11)+(L4*PRESUPUESTO!G33*PRESUPUESTO!B13)</f>
        <v>0</v>
      </c>
      <c r="N4" s="396"/>
    </row>
    <row r="5" spans="1:14" s="34" customFormat="1" ht="18" customHeight="1">
      <c r="A5" s="472"/>
      <c r="B5" s="27" t="s">
        <v>139</v>
      </c>
      <c r="C5" s="434">
        <f>PRESUPUESTO!E2</f>
        <v>0</v>
      </c>
      <c r="D5" s="434"/>
      <c r="E5" s="512"/>
      <c r="F5" s="512"/>
      <c r="G5" s="470" t="str">
        <f>PRESUPUESTO!A17</f>
        <v>Tutor</v>
      </c>
      <c r="H5" s="470"/>
      <c r="I5" s="56">
        <f>PRESUPUESTO!E17</f>
        <v>0</v>
      </c>
      <c r="J5" s="395">
        <v>0</v>
      </c>
      <c r="K5" s="395"/>
      <c r="L5" s="56">
        <f>I5-J5</f>
        <v>0</v>
      </c>
      <c r="M5" s="396">
        <f>(J5*PRESUPUESTO!C11)+(L5*PRESUPUESTO!G37*PRESUPUESTO!C13)</f>
        <v>0</v>
      </c>
      <c r="N5" s="396"/>
    </row>
    <row r="6" spans="1:14" s="34" customFormat="1" ht="18" customHeight="1">
      <c r="A6" s="472"/>
      <c r="B6" s="28" t="s">
        <v>140</v>
      </c>
      <c r="C6" s="434">
        <f>PRESUPUESTO!E3</f>
        <v>0</v>
      </c>
      <c r="D6" s="434"/>
      <c r="E6" s="485" t="s">
        <v>141</v>
      </c>
      <c r="F6" s="504"/>
      <c r="G6" s="471" t="s">
        <v>142</v>
      </c>
      <c r="H6" s="471"/>
      <c r="I6" s="398">
        <f>SUM(I3:I5)</f>
        <v>0</v>
      </c>
      <c r="J6" s="395">
        <f>SUM(J3:K5)</f>
        <v>0</v>
      </c>
      <c r="K6" s="395"/>
      <c r="L6" s="326">
        <f>SUM(L3:L5)</f>
        <v>0</v>
      </c>
      <c r="M6" s="392">
        <f>SUM(M3:N5)</f>
        <v>0</v>
      </c>
      <c r="N6" s="392"/>
    </row>
    <row r="7" spans="1:14" s="34" customFormat="1" ht="18" customHeight="1">
      <c r="A7" s="472"/>
      <c r="B7" s="28" t="s">
        <v>113</v>
      </c>
      <c r="C7" s="434">
        <f>PRESUPUESTO!E4</f>
        <v>0</v>
      </c>
      <c r="D7" s="434"/>
      <c r="E7" s="485"/>
      <c r="F7" s="504"/>
      <c r="G7" s="471"/>
      <c r="H7" s="471"/>
      <c r="I7" s="398"/>
      <c r="J7" s="395"/>
      <c r="K7" s="395"/>
      <c r="L7" s="326"/>
      <c r="M7" s="392"/>
      <c r="N7" s="392"/>
    </row>
    <row r="8" spans="1:14" s="34" customFormat="1" ht="18" customHeight="1">
      <c r="A8" s="52"/>
      <c r="B8" s="48" t="s">
        <v>143</v>
      </c>
      <c r="C8" s="469">
        <f>+PRESUPUESTO!H11</f>
        <v>0</v>
      </c>
      <c r="D8" s="469"/>
      <c r="E8" s="427" t="s">
        <v>144</v>
      </c>
      <c r="F8" s="428"/>
      <c r="G8" s="479" t="s">
        <v>211</v>
      </c>
      <c r="H8" s="267"/>
      <c r="I8" s="37" t="s">
        <v>146</v>
      </c>
      <c r="J8" s="427"/>
      <c r="K8" s="462"/>
      <c r="L8" s="428"/>
      <c r="M8" s="480"/>
      <c r="N8" s="481"/>
    </row>
    <row r="9" spans="1:14" ht="18" customHeight="1">
      <c r="A9" s="104" t="s">
        <v>43</v>
      </c>
      <c r="B9" s="103" t="s">
        <v>147</v>
      </c>
      <c r="C9" s="105">
        <v>1</v>
      </c>
      <c r="D9" s="105">
        <v>2</v>
      </c>
      <c r="E9" s="105">
        <v>3</v>
      </c>
      <c r="F9" s="105" t="s">
        <v>148</v>
      </c>
      <c r="G9" s="106">
        <v>5</v>
      </c>
      <c r="H9" s="106">
        <v>-6</v>
      </c>
      <c r="I9" s="106" t="s">
        <v>149</v>
      </c>
      <c r="J9" s="505" t="s">
        <v>150</v>
      </c>
      <c r="K9" s="506"/>
      <c r="L9" s="502">
        <v>9</v>
      </c>
      <c r="M9" s="503"/>
      <c r="N9" s="107" t="s">
        <v>151</v>
      </c>
    </row>
    <row r="10" spans="1:14" s="108" customFormat="1" ht="27" customHeight="1">
      <c r="A10" s="507">
        <v>1000</v>
      </c>
      <c r="B10" s="477" t="s">
        <v>45</v>
      </c>
      <c r="C10" s="473" t="s">
        <v>152</v>
      </c>
      <c r="D10" s="477" t="s">
        <v>153</v>
      </c>
      <c r="E10" s="477" t="s">
        <v>154</v>
      </c>
      <c r="F10" s="473" t="s">
        <v>155</v>
      </c>
      <c r="G10" s="473" t="s">
        <v>247</v>
      </c>
      <c r="H10" s="473" t="s">
        <v>248</v>
      </c>
      <c r="I10" s="473" t="s">
        <v>158</v>
      </c>
      <c r="J10" s="500" t="s">
        <v>159</v>
      </c>
      <c r="K10" s="495"/>
      <c r="L10" s="498" t="s">
        <v>160</v>
      </c>
      <c r="M10" s="499"/>
      <c r="N10" s="473" t="s">
        <v>161</v>
      </c>
    </row>
    <row r="11" spans="1:14" s="108" customFormat="1" ht="27" customHeight="1">
      <c r="A11" s="508"/>
      <c r="B11" s="478"/>
      <c r="C11" s="474"/>
      <c r="D11" s="478"/>
      <c r="E11" s="478"/>
      <c r="F11" s="436"/>
      <c r="G11" s="474"/>
      <c r="H11" s="474"/>
      <c r="I11" s="474"/>
      <c r="J11" s="501"/>
      <c r="K11" s="497"/>
      <c r="L11" s="109" t="s">
        <v>162</v>
      </c>
      <c r="M11" s="109" t="s">
        <v>163</v>
      </c>
      <c r="N11" s="474"/>
    </row>
    <row r="12" spans="1:14" ht="18" customHeight="1">
      <c r="A12" s="103">
        <v>1100</v>
      </c>
      <c r="B12" s="66" t="s">
        <v>214</v>
      </c>
      <c r="C12" s="110">
        <f>'MES 8'!F12</f>
        <v>0</v>
      </c>
      <c r="D12" s="128">
        <v>0</v>
      </c>
      <c r="E12" s="128">
        <v>0</v>
      </c>
      <c r="F12" s="110">
        <f>C12+D12-E12</f>
        <v>0</v>
      </c>
      <c r="G12" s="110">
        <f>'MES 8'!I12</f>
        <v>0</v>
      </c>
      <c r="H12" s="128">
        <f>M6</f>
        <v>0</v>
      </c>
      <c r="I12" s="110">
        <f>G12+H12</f>
        <v>0</v>
      </c>
      <c r="J12" s="475" t="e">
        <f t="shared" ref="J12:J20" si="0">(I12/F12)</f>
        <v>#DIV/0!</v>
      </c>
      <c r="K12" s="476"/>
      <c r="L12" s="24">
        <v>0</v>
      </c>
      <c r="M12" s="24">
        <v>0</v>
      </c>
      <c r="N12" s="111">
        <f>F12-I12</f>
        <v>0</v>
      </c>
    </row>
    <row r="13" spans="1:14" ht="18" customHeight="1">
      <c r="A13" s="103">
        <v>1101</v>
      </c>
      <c r="B13" s="66" t="s">
        <v>49</v>
      </c>
      <c r="C13" s="110">
        <f>'MES 8'!F13</f>
        <v>0</v>
      </c>
      <c r="D13" s="128">
        <v>0</v>
      </c>
      <c r="E13" s="128">
        <v>0</v>
      </c>
      <c r="F13" s="110">
        <f>C13+D13-E13</f>
        <v>0</v>
      </c>
      <c r="G13" s="110">
        <f>'MES 8'!I13</f>
        <v>0</v>
      </c>
      <c r="H13" s="67">
        <f>J3*PRESUPUESTO!B29+J4*PRESUPUESTO!B33+J5*PRESUPUESTO!B37</f>
        <v>0</v>
      </c>
      <c r="I13" s="110">
        <f>G13+H13</f>
        <v>0</v>
      </c>
      <c r="J13" s="475" t="e">
        <f t="shared" si="0"/>
        <v>#DIV/0!</v>
      </c>
      <c r="K13" s="476"/>
      <c r="L13" s="24">
        <v>0</v>
      </c>
      <c r="M13" s="24">
        <v>0</v>
      </c>
      <c r="N13" s="111">
        <f>F13-I13</f>
        <v>0</v>
      </c>
    </row>
    <row r="14" spans="1:14" ht="18" customHeight="1">
      <c r="A14" s="103">
        <v>1102</v>
      </c>
      <c r="B14" s="66" t="s">
        <v>50</v>
      </c>
      <c r="C14" s="110">
        <f>'MES 8'!F14</f>
        <v>0</v>
      </c>
      <c r="D14" s="128">
        <v>0</v>
      </c>
      <c r="E14" s="128">
        <v>0</v>
      </c>
      <c r="F14" s="110">
        <f t="shared" ref="F14:F16" si="1">C14+D14-E14</f>
        <v>0</v>
      </c>
      <c r="G14" s="110">
        <f>'MES 8'!I14</f>
        <v>0</v>
      </c>
      <c r="H14" s="67">
        <f>(J3*PRESUPUESTO!D29+J4*PRESUPUESTO!D33+J5*PRESUPUESTO!D37)+(L3*PRESUPUESTO!D29*PRESUPUESTO!A13)+(L4*PRESUPUESTO!D33*PRESUPUESTO!B13)+(L5*PRESUPUESTO!D37*PRESUPUESTO!C13)</f>
        <v>0</v>
      </c>
      <c r="I14" s="110">
        <f t="shared" ref="I14:I16" si="2">G14+H14</f>
        <v>0</v>
      </c>
      <c r="J14" s="475" t="e">
        <f t="shared" si="0"/>
        <v>#DIV/0!</v>
      </c>
      <c r="K14" s="476"/>
      <c r="L14" s="24">
        <v>0</v>
      </c>
      <c r="M14" s="24">
        <v>0</v>
      </c>
      <c r="N14" s="111">
        <f t="shared" ref="N14:N16" si="3">F14-I14</f>
        <v>0</v>
      </c>
    </row>
    <row r="15" spans="1:14" ht="18" customHeight="1">
      <c r="A15" s="103">
        <v>1103</v>
      </c>
      <c r="B15" s="66" t="s">
        <v>51</v>
      </c>
      <c r="C15" s="110">
        <f>'MES 8'!F15</f>
        <v>0</v>
      </c>
      <c r="D15" s="128">
        <v>0</v>
      </c>
      <c r="E15" s="128">
        <v>0</v>
      </c>
      <c r="F15" s="110">
        <f t="shared" si="1"/>
        <v>0</v>
      </c>
      <c r="G15" s="110">
        <f>'MES 8'!I15</f>
        <v>0</v>
      </c>
      <c r="H15" s="67">
        <f>(J3*PRESUPUESTO!E29+J4*PRESUPUESTO!E33+J5*PRESUPUESTO!E37)+(L3*PRESUPUESTO!E29*PRESUPUESTO!A13)+(L4*PRESUPUESTO!E33*PRESUPUESTO!B13)+(L5*PRESUPUESTO!E37*PRESUPUESTO!C13)</f>
        <v>0</v>
      </c>
      <c r="I15" s="110">
        <f t="shared" si="2"/>
        <v>0</v>
      </c>
      <c r="J15" s="475" t="e">
        <f t="shared" si="0"/>
        <v>#DIV/0!</v>
      </c>
      <c r="K15" s="476"/>
      <c r="L15" s="24">
        <v>0</v>
      </c>
      <c r="M15" s="24">
        <v>0</v>
      </c>
      <c r="N15" s="111">
        <f t="shared" si="3"/>
        <v>0</v>
      </c>
    </row>
    <row r="16" spans="1:14" ht="18" customHeight="1">
      <c r="A16" s="103">
        <v>1104</v>
      </c>
      <c r="B16" s="66" t="s">
        <v>164</v>
      </c>
      <c r="C16" s="110">
        <f>'MES 8'!F16</f>
        <v>0</v>
      </c>
      <c r="D16" s="128">
        <v>0</v>
      </c>
      <c r="E16" s="128">
        <v>0</v>
      </c>
      <c r="F16" s="110">
        <f t="shared" si="1"/>
        <v>0</v>
      </c>
      <c r="G16" s="110">
        <f>'MES 8'!I16</f>
        <v>0</v>
      </c>
      <c r="H16" s="67">
        <f>(J3*PRESUPUESTO!F29+J4*PRESUPUESTO!F33+J5*PRESUPUESTO!F37)+(L3*PRESUPUESTO!F29*PRESUPUESTO!A13)+(L4*PRESUPUESTO!F33*PRESUPUESTO!B13)+(L5*PRESUPUESTO!F37*PRESUPUESTO!C13)</f>
        <v>0</v>
      </c>
      <c r="I16" s="110">
        <f t="shared" si="2"/>
        <v>0</v>
      </c>
      <c r="J16" s="475" t="e">
        <f t="shared" si="0"/>
        <v>#DIV/0!</v>
      </c>
      <c r="K16" s="476"/>
      <c r="L16" s="24">
        <v>0</v>
      </c>
      <c r="M16" s="24">
        <v>0</v>
      </c>
      <c r="N16" s="111">
        <f t="shared" si="3"/>
        <v>0</v>
      </c>
    </row>
    <row r="17" spans="1:14" ht="18" customHeight="1">
      <c r="A17" s="103">
        <v>1105</v>
      </c>
      <c r="B17" s="102" t="s">
        <v>165</v>
      </c>
      <c r="C17" s="110">
        <f>'MES 8'!F17</f>
        <v>0</v>
      </c>
      <c r="D17" s="128">
        <v>0</v>
      </c>
      <c r="E17" s="128">
        <v>0</v>
      </c>
      <c r="F17" s="110">
        <f>C17+D17-E17</f>
        <v>0</v>
      </c>
      <c r="G17" s="110">
        <f>'MES 8'!I17</f>
        <v>0</v>
      </c>
      <c r="H17" s="110">
        <v>0</v>
      </c>
      <c r="I17" s="110">
        <f>G17+H17</f>
        <v>0</v>
      </c>
      <c r="J17" s="475" t="e">
        <f t="shared" si="0"/>
        <v>#DIV/0!</v>
      </c>
      <c r="K17" s="476"/>
      <c r="L17" s="24">
        <v>0</v>
      </c>
      <c r="M17" s="24">
        <v>0</v>
      </c>
      <c r="N17" s="111">
        <f>F17-I17</f>
        <v>0</v>
      </c>
    </row>
    <row r="18" spans="1:14" ht="18" customHeight="1">
      <c r="A18" s="103">
        <v>1106</v>
      </c>
      <c r="B18" s="102" t="s">
        <v>166</v>
      </c>
      <c r="C18" s="110">
        <f>'MES 8'!F18</f>
        <v>0</v>
      </c>
      <c r="D18" s="128">
        <v>0</v>
      </c>
      <c r="E18" s="128">
        <v>0</v>
      </c>
      <c r="F18" s="110">
        <f>C18+D18-E18</f>
        <v>0</v>
      </c>
      <c r="G18" s="110">
        <f>'MES 8'!I18</f>
        <v>0</v>
      </c>
      <c r="H18" s="128">
        <v>0</v>
      </c>
      <c r="I18" s="110">
        <f>G18+H18</f>
        <v>0</v>
      </c>
      <c r="J18" s="475" t="e">
        <f t="shared" si="0"/>
        <v>#DIV/0!</v>
      </c>
      <c r="K18" s="476"/>
      <c r="L18" s="24">
        <v>0</v>
      </c>
      <c r="M18" s="24">
        <v>0</v>
      </c>
      <c r="N18" s="111">
        <f>F18-I18</f>
        <v>0</v>
      </c>
    </row>
    <row r="19" spans="1:14" ht="18" customHeight="1">
      <c r="A19" s="103">
        <v>1107</v>
      </c>
      <c r="B19" s="102" t="s">
        <v>167</v>
      </c>
      <c r="C19" s="110">
        <f>'MES 8'!F19</f>
        <v>0</v>
      </c>
      <c r="D19" s="128">
        <v>0</v>
      </c>
      <c r="E19" s="128">
        <v>0</v>
      </c>
      <c r="F19" s="110">
        <f>C19+D19-E19</f>
        <v>0</v>
      </c>
      <c r="G19" s="110">
        <f>'MES 8'!I19</f>
        <v>0</v>
      </c>
      <c r="H19" s="128">
        <v>0</v>
      </c>
      <c r="I19" s="110">
        <f>G19+H19</f>
        <v>0</v>
      </c>
      <c r="J19" s="475" t="e">
        <f t="shared" si="0"/>
        <v>#DIV/0!</v>
      </c>
      <c r="K19" s="476"/>
      <c r="L19" s="24">
        <v>0</v>
      </c>
      <c r="M19" s="24">
        <v>0</v>
      </c>
      <c r="N19" s="111">
        <f>F19-I19</f>
        <v>0</v>
      </c>
    </row>
    <row r="20" spans="1:14" s="112" customFormat="1" ht="18" customHeight="1">
      <c r="A20" s="425" t="s">
        <v>168</v>
      </c>
      <c r="B20" s="426"/>
      <c r="C20" s="64">
        <f>SUM(C12+C17+C18+C19)</f>
        <v>0</v>
      </c>
      <c r="D20" s="64">
        <f t="shared" ref="D20:H20" si="4">SUM(D12+D17+D18+D19)</f>
        <v>0</v>
      </c>
      <c r="E20" s="64">
        <f t="shared" si="4"/>
        <v>0</v>
      </c>
      <c r="F20" s="64">
        <f t="shared" si="4"/>
        <v>0</v>
      </c>
      <c r="G20" s="64">
        <f t="shared" si="4"/>
        <v>0</v>
      </c>
      <c r="H20" s="64">
        <f t="shared" si="4"/>
        <v>0</v>
      </c>
      <c r="I20" s="64">
        <f>SUM(I12+I17+I18+I19)</f>
        <v>0</v>
      </c>
      <c r="J20" s="437" t="e">
        <f t="shared" si="0"/>
        <v>#DIV/0!</v>
      </c>
      <c r="K20" s="438"/>
      <c r="L20" s="64">
        <f t="shared" ref="L20:N20" si="5">SUM(L12+L17+L18+L19)</f>
        <v>0</v>
      </c>
      <c r="M20" s="64">
        <f t="shared" si="5"/>
        <v>0</v>
      </c>
      <c r="N20" s="64">
        <f t="shared" si="5"/>
        <v>0</v>
      </c>
    </row>
    <row r="22" spans="1:14" s="34" customFormat="1" ht="18" customHeight="1">
      <c r="B22" s="472" t="s">
        <v>124</v>
      </c>
      <c r="C22" s="472"/>
      <c r="D22" s="472"/>
      <c r="E22" s="472" t="s">
        <v>215</v>
      </c>
      <c r="F22" s="472"/>
      <c r="G22" s="472"/>
      <c r="H22" s="472"/>
      <c r="I22" s="472" t="s">
        <v>170</v>
      </c>
      <c r="J22" s="472"/>
      <c r="K22" s="472"/>
      <c r="L22" s="472"/>
      <c r="M22" s="472"/>
      <c r="N22" s="472"/>
    </row>
    <row r="23" spans="1:14" s="34" customFormat="1" ht="18" customHeight="1">
      <c r="B23" s="472"/>
      <c r="C23" s="472"/>
      <c r="D23" s="472"/>
      <c r="E23" s="472"/>
      <c r="F23" s="472"/>
      <c r="G23" s="472"/>
      <c r="H23" s="472"/>
      <c r="I23" s="472"/>
      <c r="J23" s="472"/>
      <c r="K23" s="472"/>
      <c r="L23" s="472"/>
      <c r="M23" s="472"/>
      <c r="N23" s="472"/>
    </row>
    <row r="24" spans="1:14" s="34" customFormat="1" ht="40.5" customHeight="1">
      <c r="B24" s="472"/>
      <c r="C24" s="472"/>
      <c r="D24" s="472"/>
      <c r="E24" s="472"/>
      <c r="F24" s="472"/>
      <c r="G24" s="472"/>
      <c r="H24" s="472"/>
      <c r="I24" s="472"/>
      <c r="J24" s="472"/>
      <c r="K24" s="472"/>
      <c r="L24" s="472"/>
      <c r="M24" s="472"/>
      <c r="N24" s="472"/>
    </row>
    <row r="25" spans="1:14" s="34" customFormat="1" ht="11.25">
      <c r="B25" s="472" t="s">
        <v>103</v>
      </c>
      <c r="C25" s="472"/>
      <c r="D25" s="472"/>
      <c r="E25" s="472" t="s">
        <v>103</v>
      </c>
      <c r="F25" s="472"/>
      <c r="G25" s="472"/>
      <c r="H25" s="472"/>
      <c r="I25" s="472" t="s">
        <v>103</v>
      </c>
      <c r="J25" s="472"/>
      <c r="K25" s="472"/>
      <c r="L25" s="472"/>
      <c r="M25" s="472"/>
      <c r="N25" s="472"/>
    </row>
    <row r="26" spans="1:14" ht="11.25"/>
    <row r="27" spans="1:14" ht="11.25">
      <c r="B27" s="4" t="s">
        <v>171</v>
      </c>
    </row>
    <row r="28" spans="1:14" ht="11.25">
      <c r="B28" s="4"/>
    </row>
    <row r="29" spans="1:14" ht="11.25">
      <c r="B29" s="4"/>
    </row>
    <row r="30" spans="1:14" ht="11.25">
      <c r="B30" s="4"/>
    </row>
    <row r="31" spans="1:14" ht="11.25">
      <c r="B31" s="4"/>
    </row>
    <row r="32" spans="1:14" ht="11.25">
      <c r="B32" s="4"/>
    </row>
    <row r="33" spans="2:2" ht="11.25">
      <c r="B33" s="4"/>
    </row>
    <row r="34" spans="2:2" ht="11.25">
      <c r="B34" s="4"/>
    </row>
    <row r="35" spans="2:2" ht="11.25">
      <c r="B35" s="4"/>
    </row>
    <row r="36" spans="2:2" ht="11.25">
      <c r="B36" s="4"/>
    </row>
    <row r="37" spans="2:2" ht="11.25">
      <c r="B37" s="4"/>
    </row>
    <row r="38" spans="2:2" ht="11.25">
      <c r="B38" s="4"/>
    </row>
    <row r="39" spans="2:2" ht="11.25">
      <c r="B39" s="4"/>
    </row>
    <row r="40" spans="2:2" ht="11.25">
      <c r="B40" s="4"/>
    </row>
    <row r="41" spans="2:2" ht="11.25">
      <c r="B41" s="4"/>
    </row>
    <row r="42" spans="2:2" ht="11.25">
      <c r="B42" s="4"/>
    </row>
    <row r="43" spans="2:2" ht="11.25">
      <c r="B43" s="4"/>
    </row>
    <row r="44" spans="2:2" ht="11.25">
      <c r="B44" s="4"/>
    </row>
    <row r="45" spans="2:2" ht="11.25">
      <c r="B45" s="4"/>
    </row>
    <row r="46" spans="2:2" ht="11.25">
      <c r="B46" s="4"/>
    </row>
    <row r="47" spans="2:2" ht="11.25">
      <c r="B47" s="4"/>
    </row>
    <row r="48" spans="2:2" ht="11.25">
      <c r="B48" s="4"/>
    </row>
    <row r="49" spans="1:15" ht="11.25">
      <c r="B49" s="4"/>
    </row>
    <row r="50" spans="1:15" ht="11.25">
      <c r="A50" s="468" t="s">
        <v>172</v>
      </c>
      <c r="B50" s="468"/>
      <c r="C50" s="468"/>
      <c r="D50" s="468"/>
      <c r="E50" s="468"/>
      <c r="F50" s="468"/>
      <c r="G50" s="468"/>
      <c r="H50" s="468"/>
      <c r="I50" s="468"/>
      <c r="J50" s="468"/>
      <c r="K50" s="468"/>
      <c r="L50" s="468"/>
      <c r="M50" s="468"/>
      <c r="N50" s="468"/>
    </row>
    <row r="51" spans="1:15" ht="18" customHeight="1">
      <c r="A51" s="104" t="s">
        <v>43</v>
      </c>
      <c r="B51" s="113" t="s">
        <v>173</v>
      </c>
      <c r="C51" s="105">
        <v>1</v>
      </c>
      <c r="D51" s="105">
        <v>2</v>
      </c>
      <c r="E51" s="105">
        <v>3</v>
      </c>
      <c r="F51" s="105" t="s">
        <v>148</v>
      </c>
      <c r="G51" s="105">
        <v>5</v>
      </c>
      <c r="H51" s="105">
        <v>-6</v>
      </c>
      <c r="I51" s="105" t="s">
        <v>149</v>
      </c>
      <c r="J51" s="509" t="s">
        <v>150</v>
      </c>
      <c r="K51" s="509"/>
      <c r="L51" s="511">
        <v>9</v>
      </c>
      <c r="M51" s="511"/>
      <c r="N51" s="113" t="s">
        <v>151</v>
      </c>
    </row>
    <row r="52" spans="1:15" s="112" customFormat="1" ht="23.1" customHeight="1">
      <c r="A52" s="477">
        <v>2000</v>
      </c>
      <c r="B52" s="477" t="s">
        <v>58</v>
      </c>
      <c r="C52" s="473" t="s">
        <v>216</v>
      </c>
      <c r="D52" s="477" t="s">
        <v>153</v>
      </c>
      <c r="E52" s="477" t="s">
        <v>154</v>
      </c>
      <c r="F52" s="473" t="s">
        <v>155</v>
      </c>
      <c r="G52" s="473" t="s">
        <v>249</v>
      </c>
      <c r="H52" s="473" t="s">
        <v>250</v>
      </c>
      <c r="I52" s="473" t="s">
        <v>219</v>
      </c>
      <c r="J52" s="494" t="s">
        <v>177</v>
      </c>
      <c r="K52" s="495"/>
      <c r="L52" s="498" t="s">
        <v>160</v>
      </c>
      <c r="M52" s="499"/>
      <c r="N52" s="473" t="s">
        <v>178</v>
      </c>
    </row>
    <row r="53" spans="1:15" s="112" customFormat="1" ht="23.1" customHeight="1">
      <c r="A53" s="478"/>
      <c r="B53" s="478"/>
      <c r="C53" s="474"/>
      <c r="D53" s="478"/>
      <c r="E53" s="478"/>
      <c r="F53" s="436"/>
      <c r="G53" s="436"/>
      <c r="H53" s="474"/>
      <c r="I53" s="474"/>
      <c r="J53" s="496"/>
      <c r="K53" s="497"/>
      <c r="L53" s="114" t="s">
        <v>179</v>
      </c>
      <c r="M53" s="114" t="s">
        <v>180</v>
      </c>
      <c r="N53" s="474"/>
    </row>
    <row r="54" spans="1:15" s="112" customFormat="1" ht="18" customHeight="1">
      <c r="A54" s="113">
        <v>2100</v>
      </c>
      <c r="B54" s="510" t="s">
        <v>61</v>
      </c>
      <c r="C54" s="510"/>
      <c r="D54" s="510"/>
      <c r="E54" s="510"/>
      <c r="F54" s="510"/>
      <c r="G54" s="510"/>
      <c r="H54" s="510"/>
      <c r="I54" s="510"/>
      <c r="J54" s="510"/>
      <c r="K54" s="510"/>
      <c r="L54" s="510"/>
      <c r="M54" s="510"/>
      <c r="N54" s="510"/>
      <c r="O54" s="115"/>
    </row>
    <row r="55" spans="1:15" ht="18" customHeight="1">
      <c r="A55" s="103">
        <v>2101</v>
      </c>
      <c r="B55" s="116" t="s">
        <v>36</v>
      </c>
      <c r="C55" s="117">
        <f>'MES 8'!F47</f>
        <v>0</v>
      </c>
      <c r="D55" s="129">
        <v>0</v>
      </c>
      <c r="E55" s="129">
        <v>0</v>
      </c>
      <c r="F55" s="117">
        <f>C55+D55-E55</f>
        <v>0</v>
      </c>
      <c r="G55" s="117">
        <f>'MES 8'!I47</f>
        <v>0</v>
      </c>
      <c r="H55" s="128">
        <v>0</v>
      </c>
      <c r="I55" s="117">
        <f>(G55+H55)</f>
        <v>0</v>
      </c>
      <c r="J55" s="475" t="e">
        <f>(I55/F55)</f>
        <v>#DIV/0!</v>
      </c>
      <c r="K55" s="476"/>
      <c r="L55" s="24">
        <v>0</v>
      </c>
      <c r="M55" s="24">
        <v>0</v>
      </c>
      <c r="N55" s="117">
        <f>(F55-I55)</f>
        <v>0</v>
      </c>
    </row>
    <row r="56" spans="1:15" ht="18" customHeight="1">
      <c r="A56" s="103">
        <v>2102</v>
      </c>
      <c r="B56" s="116" t="s">
        <v>181</v>
      </c>
      <c r="C56" s="117">
        <f>'MES 8'!F48</f>
        <v>0</v>
      </c>
      <c r="D56" s="129">
        <v>0</v>
      </c>
      <c r="E56" s="129">
        <v>0</v>
      </c>
      <c r="F56" s="117">
        <f>C56+D56-E56</f>
        <v>0</v>
      </c>
      <c r="G56" s="117">
        <f>'MES 8'!I48</f>
        <v>0</v>
      </c>
      <c r="H56" s="128">
        <v>0</v>
      </c>
      <c r="I56" s="117">
        <f>(G56+H56)</f>
        <v>0</v>
      </c>
      <c r="J56" s="475" t="e">
        <f>(I56/F56)</f>
        <v>#DIV/0!</v>
      </c>
      <c r="K56" s="476"/>
      <c r="L56" s="24">
        <v>0</v>
      </c>
      <c r="M56" s="24">
        <v>0</v>
      </c>
      <c r="N56" s="117">
        <f>(F56-I56)</f>
        <v>0</v>
      </c>
    </row>
    <row r="57" spans="1:15" s="112" customFormat="1" ht="18" customHeight="1">
      <c r="A57" s="482" t="s">
        <v>182</v>
      </c>
      <c r="B57" s="484"/>
      <c r="C57" s="118">
        <f t="shared" ref="C57:I57" si="6">SUM(C55:C56)</f>
        <v>0</v>
      </c>
      <c r="D57" s="118">
        <f t="shared" si="6"/>
        <v>0</v>
      </c>
      <c r="E57" s="118">
        <f t="shared" si="6"/>
        <v>0</v>
      </c>
      <c r="F57" s="118">
        <f t="shared" si="6"/>
        <v>0</v>
      </c>
      <c r="G57" s="118">
        <f t="shared" si="6"/>
        <v>0</v>
      </c>
      <c r="H57" s="118">
        <f t="shared" si="6"/>
        <v>0</v>
      </c>
      <c r="I57" s="118">
        <f t="shared" si="6"/>
        <v>0</v>
      </c>
      <c r="J57" s="490" t="e">
        <f>(I57/F57)</f>
        <v>#DIV/0!</v>
      </c>
      <c r="K57" s="491"/>
      <c r="L57" s="118">
        <f>SUM(L55:L56)</f>
        <v>0</v>
      </c>
      <c r="M57" s="118">
        <f>SUM(M55:M56)</f>
        <v>0</v>
      </c>
      <c r="N57" s="118">
        <f>SUM(N55:N56)</f>
        <v>0</v>
      </c>
    </row>
    <row r="59" spans="1:15" ht="17.649999999999999" customHeight="1">
      <c r="A59" s="113">
        <v>2200</v>
      </c>
      <c r="B59" s="482" t="s">
        <v>64</v>
      </c>
      <c r="C59" s="483"/>
      <c r="D59" s="483"/>
      <c r="E59" s="483"/>
      <c r="F59" s="483"/>
      <c r="G59" s="483"/>
      <c r="H59" s="483"/>
      <c r="I59" s="483"/>
      <c r="J59" s="483"/>
      <c r="K59" s="483"/>
      <c r="L59" s="483"/>
      <c r="M59" s="483"/>
      <c r="N59" s="484"/>
    </row>
    <row r="60" spans="1:15" ht="18" customHeight="1">
      <c r="A60" s="103">
        <v>2201</v>
      </c>
      <c r="B60" s="116" t="s">
        <v>223</v>
      </c>
      <c r="C60" s="117">
        <f>'MES 8'!F52</f>
        <v>0</v>
      </c>
      <c r="D60" s="129">
        <v>0</v>
      </c>
      <c r="E60" s="129">
        <v>0</v>
      </c>
      <c r="F60" s="117">
        <f t="shared" ref="F60:F63" si="7">C60+D60-E60</f>
        <v>0</v>
      </c>
      <c r="G60" s="117">
        <f>'MES 8'!I52</f>
        <v>0</v>
      </c>
      <c r="H60" s="128">
        <v>0</v>
      </c>
      <c r="I60" s="117">
        <f t="shared" ref="I60:I63" si="8">(G60+H60)</f>
        <v>0</v>
      </c>
      <c r="J60" s="475" t="e">
        <f>(I60/F60)</f>
        <v>#DIV/0!</v>
      </c>
      <c r="K60" s="476"/>
      <c r="L60" s="24">
        <v>0</v>
      </c>
      <c r="M60" s="24">
        <v>0</v>
      </c>
      <c r="N60" s="117">
        <f t="shared" ref="N60:N63" si="9">(F60-I60)</f>
        <v>0</v>
      </c>
    </row>
    <row r="61" spans="1:15" ht="18" customHeight="1">
      <c r="A61" s="103">
        <v>2202</v>
      </c>
      <c r="B61" s="116" t="s">
        <v>66</v>
      </c>
      <c r="C61" s="117">
        <f>'MES 8'!F53</f>
        <v>0</v>
      </c>
      <c r="D61" s="129">
        <v>0</v>
      </c>
      <c r="E61" s="129">
        <v>0</v>
      </c>
      <c r="F61" s="117">
        <f t="shared" si="7"/>
        <v>0</v>
      </c>
      <c r="G61" s="117">
        <f>'MES 8'!I53</f>
        <v>0</v>
      </c>
      <c r="H61" s="128">
        <v>0</v>
      </c>
      <c r="I61" s="117">
        <f t="shared" si="8"/>
        <v>0</v>
      </c>
      <c r="J61" s="475" t="e">
        <f t="shared" ref="J61:J68" si="10">(I61/F61)</f>
        <v>#DIV/0!</v>
      </c>
      <c r="K61" s="476"/>
      <c r="L61" s="24">
        <v>0</v>
      </c>
      <c r="M61" s="24">
        <v>0</v>
      </c>
      <c r="N61" s="117">
        <f t="shared" si="9"/>
        <v>0</v>
      </c>
    </row>
    <row r="62" spans="1:15" ht="18" customHeight="1">
      <c r="A62" s="103">
        <v>2203</v>
      </c>
      <c r="B62" s="116" t="s">
        <v>67</v>
      </c>
      <c r="C62" s="117">
        <f>'MES 8'!F54</f>
        <v>0</v>
      </c>
      <c r="D62" s="129">
        <v>0</v>
      </c>
      <c r="E62" s="129">
        <v>0</v>
      </c>
      <c r="F62" s="117">
        <f t="shared" si="7"/>
        <v>0</v>
      </c>
      <c r="G62" s="117">
        <f>'MES 8'!I54</f>
        <v>0</v>
      </c>
      <c r="H62" s="128">
        <v>0</v>
      </c>
      <c r="I62" s="117">
        <f t="shared" si="8"/>
        <v>0</v>
      </c>
      <c r="J62" s="475" t="e">
        <f t="shared" si="10"/>
        <v>#DIV/0!</v>
      </c>
      <c r="K62" s="476"/>
      <c r="L62" s="24">
        <v>0</v>
      </c>
      <c r="M62" s="24">
        <v>0</v>
      </c>
      <c r="N62" s="117">
        <f t="shared" si="9"/>
        <v>0</v>
      </c>
    </row>
    <row r="63" spans="1:15" ht="18" customHeight="1">
      <c r="A63" s="103">
        <v>2204</v>
      </c>
      <c r="B63" s="116" t="s">
        <v>68</v>
      </c>
      <c r="C63" s="117">
        <f>'MES 8'!F55</f>
        <v>0</v>
      </c>
      <c r="D63" s="129">
        <v>0</v>
      </c>
      <c r="E63" s="129">
        <v>0</v>
      </c>
      <c r="F63" s="117">
        <f t="shared" si="7"/>
        <v>0</v>
      </c>
      <c r="G63" s="117">
        <f>'MES 8'!I55</f>
        <v>0</v>
      </c>
      <c r="H63" s="128">
        <v>0</v>
      </c>
      <c r="I63" s="117">
        <f t="shared" si="8"/>
        <v>0</v>
      </c>
      <c r="J63" s="475" t="e">
        <f t="shared" si="10"/>
        <v>#DIV/0!</v>
      </c>
      <c r="K63" s="476"/>
      <c r="L63" s="24">
        <v>0</v>
      </c>
      <c r="M63" s="24">
        <v>0</v>
      </c>
      <c r="N63" s="117">
        <f t="shared" si="9"/>
        <v>0</v>
      </c>
    </row>
    <row r="64" spans="1:15" ht="37.5" customHeight="1">
      <c r="A64" s="103">
        <v>2205</v>
      </c>
      <c r="B64" s="122" t="s">
        <v>69</v>
      </c>
      <c r="C64" s="117">
        <f>'MES 8'!F56</f>
        <v>0</v>
      </c>
      <c r="D64" s="129">
        <v>0</v>
      </c>
      <c r="E64" s="129">
        <v>0</v>
      </c>
      <c r="F64" s="117">
        <f t="shared" ref="F64:F66" si="11">C64+D64-E64</f>
        <v>0</v>
      </c>
      <c r="G64" s="117">
        <f>'MES 8'!I56</f>
        <v>0</v>
      </c>
      <c r="H64" s="128">
        <v>0</v>
      </c>
      <c r="I64" s="117">
        <f t="shared" ref="I64:I66" si="12">(G64+H64)</f>
        <v>0</v>
      </c>
      <c r="J64" s="475" t="e">
        <f t="shared" ref="J64:J66" si="13">(I64/F64)</f>
        <v>#DIV/0!</v>
      </c>
      <c r="K64" s="476"/>
      <c r="L64" s="24">
        <v>0</v>
      </c>
      <c r="M64" s="24">
        <v>0</v>
      </c>
      <c r="N64" s="117">
        <f t="shared" ref="N64:N66" si="14">(F64-I64)</f>
        <v>0</v>
      </c>
    </row>
    <row r="65" spans="1:15" ht="24.75" customHeight="1">
      <c r="A65" s="103">
        <v>2206</v>
      </c>
      <c r="B65" s="122" t="s">
        <v>70</v>
      </c>
      <c r="C65" s="117">
        <f>'MES 8'!F57</f>
        <v>0</v>
      </c>
      <c r="D65" s="129">
        <v>0</v>
      </c>
      <c r="E65" s="129">
        <v>0</v>
      </c>
      <c r="F65" s="117">
        <f t="shared" si="11"/>
        <v>0</v>
      </c>
      <c r="G65" s="117">
        <f>'MES 8'!I57</f>
        <v>0</v>
      </c>
      <c r="H65" s="128">
        <v>0</v>
      </c>
      <c r="I65" s="117">
        <f t="shared" si="12"/>
        <v>0</v>
      </c>
      <c r="J65" s="475" t="e">
        <f t="shared" si="13"/>
        <v>#DIV/0!</v>
      </c>
      <c r="K65" s="476"/>
      <c r="L65" s="24">
        <v>0</v>
      </c>
      <c r="M65" s="24">
        <v>0</v>
      </c>
      <c r="N65" s="117">
        <f t="shared" si="14"/>
        <v>0</v>
      </c>
    </row>
    <row r="66" spans="1:15" ht="18" customHeight="1">
      <c r="A66" s="103">
        <v>2207</v>
      </c>
      <c r="B66" s="116" t="s">
        <v>71</v>
      </c>
      <c r="C66" s="117">
        <f>'MES 8'!F58</f>
        <v>0</v>
      </c>
      <c r="D66" s="129">
        <v>0</v>
      </c>
      <c r="E66" s="129">
        <v>0</v>
      </c>
      <c r="F66" s="117">
        <f t="shared" si="11"/>
        <v>0</v>
      </c>
      <c r="G66" s="117">
        <f>'MES 8'!I58</f>
        <v>0</v>
      </c>
      <c r="H66" s="128">
        <v>0</v>
      </c>
      <c r="I66" s="117">
        <f t="shared" si="12"/>
        <v>0</v>
      </c>
      <c r="J66" s="475" t="e">
        <f t="shared" si="13"/>
        <v>#DIV/0!</v>
      </c>
      <c r="K66" s="476"/>
      <c r="L66" s="24">
        <v>0</v>
      </c>
      <c r="M66" s="24">
        <v>0</v>
      </c>
      <c r="N66" s="117">
        <f t="shared" si="14"/>
        <v>0</v>
      </c>
    </row>
    <row r="67" spans="1:15" ht="18" customHeight="1">
      <c r="A67" s="103">
        <v>2208</v>
      </c>
      <c r="B67" s="116" t="s">
        <v>72</v>
      </c>
      <c r="C67" s="117">
        <f>'MES 8'!F59</f>
        <v>0</v>
      </c>
      <c r="D67" s="129">
        <v>0</v>
      </c>
      <c r="E67" s="129">
        <v>0</v>
      </c>
      <c r="F67" s="117">
        <f t="shared" ref="F67" si="15">C67+D67-E67</f>
        <v>0</v>
      </c>
      <c r="G67" s="117">
        <f>'MES 8'!I59</f>
        <v>0</v>
      </c>
      <c r="H67" s="128">
        <v>0</v>
      </c>
      <c r="I67" s="117">
        <f t="shared" ref="I67" si="16">(G67+H67)</f>
        <v>0</v>
      </c>
      <c r="J67" s="475" t="e">
        <f t="shared" ref="J67" si="17">(I67/F67)</f>
        <v>#DIV/0!</v>
      </c>
      <c r="K67" s="476"/>
      <c r="L67" s="24">
        <v>0</v>
      </c>
      <c r="M67" s="24">
        <v>0</v>
      </c>
      <c r="N67" s="117">
        <f t="shared" ref="N67" si="18">(F67-I67)</f>
        <v>0</v>
      </c>
    </row>
    <row r="68" spans="1:15" ht="18" customHeight="1">
      <c r="A68" s="482" t="s">
        <v>182</v>
      </c>
      <c r="B68" s="484"/>
      <c r="C68" s="123">
        <f t="shared" ref="C68:I68" si="19">SUM(C60:C67)</f>
        <v>0</v>
      </c>
      <c r="D68" s="123">
        <f t="shared" si="19"/>
        <v>0</v>
      </c>
      <c r="E68" s="123">
        <f t="shared" si="19"/>
        <v>0</v>
      </c>
      <c r="F68" s="123">
        <f t="shared" si="19"/>
        <v>0</v>
      </c>
      <c r="G68" s="123">
        <f t="shared" si="19"/>
        <v>0</v>
      </c>
      <c r="H68" s="123">
        <f t="shared" si="19"/>
        <v>0</v>
      </c>
      <c r="I68" s="123">
        <f t="shared" si="19"/>
        <v>0</v>
      </c>
      <c r="J68" s="490" t="e">
        <f t="shared" si="10"/>
        <v>#DIV/0!</v>
      </c>
      <c r="K68" s="491"/>
      <c r="L68" s="124">
        <f>SUM(L60:L67)</f>
        <v>0</v>
      </c>
      <c r="M68" s="124">
        <f>SUM(M60:M67)</f>
        <v>0</v>
      </c>
      <c r="N68" s="123">
        <f>SUM(N60:N67)</f>
        <v>0</v>
      </c>
    </row>
    <row r="69" spans="1:15" ht="18" customHeight="1">
      <c r="A69" s="133"/>
      <c r="B69" s="134"/>
      <c r="C69" s="135"/>
      <c r="D69" s="135"/>
      <c r="E69" s="135"/>
      <c r="F69" s="135"/>
      <c r="G69" s="135"/>
      <c r="H69" s="135"/>
      <c r="I69" s="135"/>
      <c r="J69" s="136"/>
      <c r="K69" s="136"/>
      <c r="L69" s="136"/>
      <c r="M69" s="136"/>
      <c r="N69" s="137"/>
    </row>
    <row r="70" spans="1:15" ht="16.5" customHeight="1">
      <c r="A70" s="104" t="s">
        <v>43</v>
      </c>
      <c r="B70" s="103" t="s">
        <v>147</v>
      </c>
      <c r="C70" s="105">
        <v>1</v>
      </c>
      <c r="D70" s="105">
        <v>2</v>
      </c>
      <c r="E70" s="105">
        <v>3</v>
      </c>
      <c r="F70" s="105" t="s">
        <v>148</v>
      </c>
      <c r="G70" s="105">
        <v>5</v>
      </c>
      <c r="H70" s="105">
        <v>-6</v>
      </c>
      <c r="I70" s="105" t="s">
        <v>149</v>
      </c>
      <c r="J70" s="509" t="s">
        <v>150</v>
      </c>
      <c r="K70" s="509"/>
      <c r="L70" s="511">
        <v>9</v>
      </c>
      <c r="M70" s="511"/>
      <c r="N70" s="113" t="s">
        <v>151</v>
      </c>
    </row>
    <row r="71" spans="1:15" s="112" customFormat="1" ht="21.95" customHeight="1">
      <c r="A71" s="477">
        <v>2000</v>
      </c>
      <c r="B71" s="477" t="s">
        <v>58</v>
      </c>
      <c r="C71" s="473" t="s">
        <v>216</v>
      </c>
      <c r="D71" s="477" t="s">
        <v>153</v>
      </c>
      <c r="E71" s="477" t="s">
        <v>154</v>
      </c>
      <c r="F71" s="473" t="s">
        <v>155</v>
      </c>
      <c r="G71" s="473" t="s">
        <v>249</v>
      </c>
      <c r="H71" s="473" t="s">
        <v>250</v>
      </c>
      <c r="I71" s="473" t="s">
        <v>219</v>
      </c>
      <c r="J71" s="494" t="s">
        <v>177</v>
      </c>
      <c r="K71" s="495"/>
      <c r="L71" s="498" t="s">
        <v>160</v>
      </c>
      <c r="M71" s="499"/>
      <c r="N71" s="473" t="s">
        <v>178</v>
      </c>
    </row>
    <row r="72" spans="1:15" s="112" customFormat="1" ht="23.1" customHeight="1">
      <c r="A72" s="478"/>
      <c r="B72" s="478"/>
      <c r="C72" s="474"/>
      <c r="D72" s="478"/>
      <c r="E72" s="478"/>
      <c r="F72" s="436"/>
      <c r="G72" s="436"/>
      <c r="H72" s="474"/>
      <c r="I72" s="474"/>
      <c r="J72" s="496"/>
      <c r="K72" s="497"/>
      <c r="L72" s="114" t="s">
        <v>179</v>
      </c>
      <c r="M72" s="114" t="s">
        <v>180</v>
      </c>
      <c r="N72" s="474"/>
    </row>
    <row r="73" spans="1:15" s="112" customFormat="1" ht="18" customHeight="1">
      <c r="A73" s="107">
        <v>2300</v>
      </c>
      <c r="B73" s="425" t="s">
        <v>74</v>
      </c>
      <c r="C73" s="457"/>
      <c r="D73" s="457"/>
      <c r="E73" s="457"/>
      <c r="F73" s="457"/>
      <c r="G73" s="457"/>
      <c r="H73" s="457"/>
      <c r="I73" s="457"/>
      <c r="J73" s="457"/>
      <c r="K73" s="457"/>
      <c r="L73" s="457"/>
      <c r="M73" s="457"/>
      <c r="N73" s="426"/>
    </row>
    <row r="74" spans="1:15" s="112" customFormat="1" ht="18" customHeight="1">
      <c r="A74" s="113">
        <v>2310</v>
      </c>
      <c r="B74" s="482" t="s">
        <v>75</v>
      </c>
      <c r="C74" s="483"/>
      <c r="D74" s="483"/>
      <c r="E74" s="483"/>
      <c r="F74" s="483"/>
      <c r="G74" s="483"/>
      <c r="H74" s="483"/>
      <c r="I74" s="483"/>
      <c r="J74" s="483"/>
      <c r="K74" s="483"/>
      <c r="L74" s="483"/>
      <c r="M74" s="483"/>
      <c r="N74" s="484"/>
      <c r="O74" s="115"/>
    </row>
    <row r="75" spans="1:15" ht="18" customHeight="1">
      <c r="A75" s="103">
        <v>2311</v>
      </c>
      <c r="B75" s="102" t="s">
        <v>76</v>
      </c>
      <c r="C75" s="110">
        <f>'MES 8'!F67</f>
        <v>0</v>
      </c>
      <c r="D75" s="128">
        <v>0</v>
      </c>
      <c r="E75" s="128">
        <v>0</v>
      </c>
      <c r="F75" s="110">
        <f t="shared" ref="F75:F87" si="20">C75+D75-E75</f>
        <v>0</v>
      </c>
      <c r="G75" s="110">
        <f>'MES 8'!I67</f>
        <v>0</v>
      </c>
      <c r="H75" s="128">
        <v>0</v>
      </c>
      <c r="I75" s="110">
        <f t="shared" ref="I75:I87" si="21">(G75+H75)</f>
        <v>0</v>
      </c>
      <c r="J75" s="475" t="e">
        <f>(I75/F75)</f>
        <v>#DIV/0!</v>
      </c>
      <c r="K75" s="476"/>
      <c r="L75" s="24">
        <v>0</v>
      </c>
      <c r="M75" s="24">
        <v>0</v>
      </c>
      <c r="N75" s="117">
        <f>(F75-I75)</f>
        <v>0</v>
      </c>
    </row>
    <row r="76" spans="1:15" ht="18" customHeight="1">
      <c r="A76" s="103">
        <v>2312</v>
      </c>
      <c r="B76" s="102" t="s">
        <v>77</v>
      </c>
      <c r="C76" s="110">
        <f>'MES 8'!F68</f>
        <v>0</v>
      </c>
      <c r="D76" s="128">
        <v>0</v>
      </c>
      <c r="E76" s="128">
        <v>0</v>
      </c>
      <c r="F76" s="110">
        <f t="shared" si="20"/>
        <v>0</v>
      </c>
      <c r="G76" s="110">
        <f>'MES 8'!I68</f>
        <v>0</v>
      </c>
      <c r="H76" s="128">
        <v>0</v>
      </c>
      <c r="I76" s="110">
        <f t="shared" si="21"/>
        <v>0</v>
      </c>
      <c r="J76" s="475" t="e">
        <f t="shared" ref="J76:J87" si="22">(I76/F76)</f>
        <v>#DIV/0!</v>
      </c>
      <c r="K76" s="476"/>
      <c r="L76" s="24">
        <v>0</v>
      </c>
      <c r="M76" s="24">
        <v>0</v>
      </c>
      <c r="N76" s="117">
        <f t="shared" ref="N76:N87" si="23">(F76-I76)</f>
        <v>0</v>
      </c>
    </row>
    <row r="77" spans="1:15" ht="18" customHeight="1">
      <c r="A77" s="103">
        <v>2313</v>
      </c>
      <c r="B77" s="102" t="s">
        <v>78</v>
      </c>
      <c r="C77" s="110">
        <f>'MES 8'!F69</f>
        <v>0</v>
      </c>
      <c r="D77" s="128">
        <v>0</v>
      </c>
      <c r="E77" s="128">
        <v>0</v>
      </c>
      <c r="F77" s="110">
        <f t="shared" si="20"/>
        <v>0</v>
      </c>
      <c r="G77" s="110">
        <f>'MES 8'!I69</f>
        <v>0</v>
      </c>
      <c r="H77" s="128">
        <v>0</v>
      </c>
      <c r="I77" s="110">
        <f t="shared" si="21"/>
        <v>0</v>
      </c>
      <c r="J77" s="475" t="e">
        <f t="shared" si="22"/>
        <v>#DIV/0!</v>
      </c>
      <c r="K77" s="476"/>
      <c r="L77" s="24">
        <v>0</v>
      </c>
      <c r="M77" s="24">
        <v>0</v>
      </c>
      <c r="N77" s="117">
        <f t="shared" si="23"/>
        <v>0</v>
      </c>
    </row>
    <row r="78" spans="1:15" ht="18" customHeight="1">
      <c r="A78" s="103">
        <v>2314</v>
      </c>
      <c r="B78" s="102" t="s">
        <v>79</v>
      </c>
      <c r="C78" s="110">
        <f>'MES 8'!F70</f>
        <v>0</v>
      </c>
      <c r="D78" s="128">
        <v>0</v>
      </c>
      <c r="E78" s="128">
        <v>0</v>
      </c>
      <c r="F78" s="110">
        <f t="shared" si="20"/>
        <v>0</v>
      </c>
      <c r="G78" s="110">
        <f>'MES 8'!I70</f>
        <v>0</v>
      </c>
      <c r="H78" s="128">
        <v>0</v>
      </c>
      <c r="I78" s="110">
        <f t="shared" si="21"/>
        <v>0</v>
      </c>
      <c r="J78" s="475" t="e">
        <f t="shared" si="22"/>
        <v>#DIV/0!</v>
      </c>
      <c r="K78" s="476"/>
      <c r="L78" s="24">
        <v>0</v>
      </c>
      <c r="M78" s="24">
        <v>0</v>
      </c>
      <c r="N78" s="117">
        <f t="shared" si="23"/>
        <v>0</v>
      </c>
    </row>
    <row r="79" spans="1:15" ht="18" customHeight="1">
      <c r="A79" s="103">
        <v>2315</v>
      </c>
      <c r="B79" s="102" t="s">
        <v>80</v>
      </c>
      <c r="C79" s="110">
        <f>'MES 8'!F71</f>
        <v>0</v>
      </c>
      <c r="D79" s="128">
        <v>0</v>
      </c>
      <c r="E79" s="128">
        <v>0</v>
      </c>
      <c r="F79" s="110">
        <f t="shared" si="20"/>
        <v>0</v>
      </c>
      <c r="G79" s="110">
        <f>'MES 8'!I71</f>
        <v>0</v>
      </c>
      <c r="H79" s="128">
        <v>0</v>
      </c>
      <c r="I79" s="110">
        <f t="shared" si="21"/>
        <v>0</v>
      </c>
      <c r="J79" s="475" t="e">
        <f t="shared" si="22"/>
        <v>#DIV/0!</v>
      </c>
      <c r="K79" s="476"/>
      <c r="L79" s="24">
        <v>0</v>
      </c>
      <c r="M79" s="24">
        <v>0</v>
      </c>
      <c r="N79" s="117">
        <f t="shared" si="23"/>
        <v>0</v>
      </c>
    </row>
    <row r="80" spans="1:15" ht="18" customHeight="1">
      <c r="A80" s="103">
        <v>2316</v>
      </c>
      <c r="B80" s="102" t="s">
        <v>81</v>
      </c>
      <c r="C80" s="110">
        <f>'MES 8'!F72</f>
        <v>0</v>
      </c>
      <c r="D80" s="128">
        <v>0</v>
      </c>
      <c r="E80" s="128">
        <v>0</v>
      </c>
      <c r="F80" s="110">
        <f t="shared" si="20"/>
        <v>0</v>
      </c>
      <c r="G80" s="110">
        <f>'MES 8'!I72</f>
        <v>0</v>
      </c>
      <c r="H80" s="128">
        <v>0</v>
      </c>
      <c r="I80" s="110">
        <f t="shared" si="21"/>
        <v>0</v>
      </c>
      <c r="J80" s="475" t="e">
        <f t="shared" si="22"/>
        <v>#DIV/0!</v>
      </c>
      <c r="K80" s="476"/>
      <c r="L80" s="24">
        <v>0</v>
      </c>
      <c r="M80" s="24">
        <v>0</v>
      </c>
      <c r="N80" s="117">
        <f t="shared" si="23"/>
        <v>0</v>
      </c>
    </row>
    <row r="81" spans="1:14" ht="18" customHeight="1">
      <c r="A81" s="103">
        <v>2317</v>
      </c>
      <c r="B81" s="102" t="s">
        <v>82</v>
      </c>
      <c r="C81" s="110">
        <f>'MES 8'!F73</f>
        <v>0</v>
      </c>
      <c r="D81" s="128">
        <v>0</v>
      </c>
      <c r="E81" s="128">
        <v>0</v>
      </c>
      <c r="F81" s="110">
        <f t="shared" si="20"/>
        <v>0</v>
      </c>
      <c r="G81" s="110">
        <f>'MES 8'!I73</f>
        <v>0</v>
      </c>
      <c r="H81" s="128">
        <v>0</v>
      </c>
      <c r="I81" s="110">
        <f t="shared" si="21"/>
        <v>0</v>
      </c>
      <c r="J81" s="475" t="e">
        <f t="shared" si="22"/>
        <v>#DIV/0!</v>
      </c>
      <c r="K81" s="476"/>
      <c r="L81" s="24">
        <v>0</v>
      </c>
      <c r="M81" s="24">
        <v>0</v>
      </c>
      <c r="N81" s="117">
        <f t="shared" si="23"/>
        <v>0</v>
      </c>
    </row>
    <row r="82" spans="1:14" ht="18" customHeight="1">
      <c r="A82" s="103">
        <v>2318</v>
      </c>
      <c r="B82" s="125" t="s">
        <v>83</v>
      </c>
      <c r="C82" s="110">
        <f>'MES 8'!F74</f>
        <v>0</v>
      </c>
      <c r="D82" s="128">
        <v>0</v>
      </c>
      <c r="E82" s="128">
        <v>0</v>
      </c>
      <c r="F82" s="110">
        <f t="shared" si="20"/>
        <v>0</v>
      </c>
      <c r="G82" s="110">
        <f>'MES 8'!I74</f>
        <v>0</v>
      </c>
      <c r="H82" s="128">
        <v>0</v>
      </c>
      <c r="I82" s="110">
        <f t="shared" si="21"/>
        <v>0</v>
      </c>
      <c r="J82" s="475" t="e">
        <f t="shared" si="22"/>
        <v>#DIV/0!</v>
      </c>
      <c r="K82" s="476"/>
      <c r="L82" s="24">
        <v>0</v>
      </c>
      <c r="M82" s="24">
        <v>0</v>
      </c>
      <c r="N82" s="117">
        <f t="shared" si="23"/>
        <v>0</v>
      </c>
    </row>
    <row r="83" spans="1:14" ht="18" customHeight="1">
      <c r="A83" s="103">
        <v>2319</v>
      </c>
      <c r="B83" s="102" t="s">
        <v>84</v>
      </c>
      <c r="C83" s="110">
        <f>'MES 8'!F75</f>
        <v>0</v>
      </c>
      <c r="D83" s="128">
        <v>0</v>
      </c>
      <c r="E83" s="128">
        <v>0</v>
      </c>
      <c r="F83" s="110">
        <f t="shared" si="20"/>
        <v>0</v>
      </c>
      <c r="G83" s="110">
        <f>'MES 8'!I75</f>
        <v>0</v>
      </c>
      <c r="H83" s="128">
        <v>0</v>
      </c>
      <c r="I83" s="110">
        <f t="shared" si="21"/>
        <v>0</v>
      </c>
      <c r="J83" s="475" t="e">
        <f t="shared" si="22"/>
        <v>#DIV/0!</v>
      </c>
      <c r="K83" s="476"/>
      <c r="L83" s="24">
        <v>0</v>
      </c>
      <c r="M83" s="24">
        <v>0</v>
      </c>
      <c r="N83" s="117">
        <f t="shared" si="23"/>
        <v>0</v>
      </c>
    </row>
    <row r="84" spans="1:14" ht="18" customHeight="1">
      <c r="A84" s="103">
        <v>2320</v>
      </c>
      <c r="B84" s="102" t="s">
        <v>85</v>
      </c>
      <c r="C84" s="110">
        <f>'MES 8'!F76</f>
        <v>0</v>
      </c>
      <c r="D84" s="128">
        <v>0</v>
      </c>
      <c r="E84" s="128">
        <v>0</v>
      </c>
      <c r="F84" s="110">
        <f t="shared" si="20"/>
        <v>0</v>
      </c>
      <c r="G84" s="110">
        <f>'MES 8'!I76</f>
        <v>0</v>
      </c>
      <c r="H84" s="128">
        <v>0</v>
      </c>
      <c r="I84" s="110">
        <f t="shared" si="21"/>
        <v>0</v>
      </c>
      <c r="J84" s="475" t="e">
        <f t="shared" si="22"/>
        <v>#DIV/0!</v>
      </c>
      <c r="K84" s="476"/>
      <c r="L84" s="24">
        <v>0</v>
      </c>
      <c r="M84" s="24">
        <v>0</v>
      </c>
      <c r="N84" s="117">
        <f t="shared" si="23"/>
        <v>0</v>
      </c>
    </row>
    <row r="85" spans="1:14" ht="18" customHeight="1">
      <c r="A85" s="103">
        <v>2321</v>
      </c>
      <c r="B85" s="102" t="s">
        <v>86</v>
      </c>
      <c r="C85" s="110">
        <f>'MES 8'!F77</f>
        <v>0</v>
      </c>
      <c r="D85" s="128">
        <v>0</v>
      </c>
      <c r="E85" s="128">
        <v>0</v>
      </c>
      <c r="F85" s="110">
        <f t="shared" ref="F85:F86" si="24">C85+D85-E85</f>
        <v>0</v>
      </c>
      <c r="G85" s="110">
        <f>'MES 8'!I77</f>
        <v>0</v>
      </c>
      <c r="H85" s="128">
        <v>0</v>
      </c>
      <c r="I85" s="110">
        <f t="shared" ref="I85:I86" si="25">(G85+H85)</f>
        <v>0</v>
      </c>
      <c r="J85" s="475" t="e">
        <f t="shared" ref="J85:J86" si="26">(I85/F85)</f>
        <v>#DIV/0!</v>
      </c>
      <c r="K85" s="476"/>
      <c r="L85" s="24">
        <v>0</v>
      </c>
      <c r="M85" s="24">
        <v>0</v>
      </c>
      <c r="N85" s="117">
        <f t="shared" ref="N85:N86" si="27">(F85-I85)</f>
        <v>0</v>
      </c>
    </row>
    <row r="86" spans="1:14" ht="18" customHeight="1">
      <c r="A86" s="103">
        <v>2322</v>
      </c>
      <c r="B86" s="102" t="s">
        <v>87</v>
      </c>
      <c r="C86" s="110">
        <f>'MES 8'!F78</f>
        <v>0</v>
      </c>
      <c r="D86" s="128">
        <v>0</v>
      </c>
      <c r="E86" s="128">
        <v>0</v>
      </c>
      <c r="F86" s="110">
        <f t="shared" si="24"/>
        <v>0</v>
      </c>
      <c r="G86" s="110">
        <f>'MES 8'!I78</f>
        <v>0</v>
      </c>
      <c r="H86" s="128">
        <v>0</v>
      </c>
      <c r="I86" s="110">
        <f t="shared" si="25"/>
        <v>0</v>
      </c>
      <c r="J86" s="475" t="e">
        <f t="shared" si="26"/>
        <v>#DIV/0!</v>
      </c>
      <c r="K86" s="476"/>
      <c r="L86" s="24">
        <v>0</v>
      </c>
      <c r="M86" s="24">
        <v>0</v>
      </c>
      <c r="N86" s="117">
        <f t="shared" si="27"/>
        <v>0</v>
      </c>
    </row>
    <row r="87" spans="1:14" ht="18" customHeight="1">
      <c r="A87" s="103">
        <v>2323</v>
      </c>
      <c r="B87" s="116" t="s">
        <v>72</v>
      </c>
      <c r="C87" s="110">
        <f>'MES 8'!F79</f>
        <v>0</v>
      </c>
      <c r="D87" s="128">
        <v>0</v>
      </c>
      <c r="E87" s="128">
        <v>0</v>
      </c>
      <c r="F87" s="110">
        <f t="shared" si="20"/>
        <v>0</v>
      </c>
      <c r="G87" s="110">
        <f>'MES 8'!I79</f>
        <v>0</v>
      </c>
      <c r="H87" s="128">
        <v>0</v>
      </c>
      <c r="I87" s="110">
        <f t="shared" si="21"/>
        <v>0</v>
      </c>
      <c r="J87" s="475" t="e">
        <f t="shared" si="22"/>
        <v>#DIV/0!</v>
      </c>
      <c r="K87" s="476"/>
      <c r="L87" s="24">
        <v>0</v>
      </c>
      <c r="M87" s="24">
        <v>0</v>
      </c>
      <c r="N87" s="117">
        <f t="shared" si="23"/>
        <v>0</v>
      </c>
    </row>
    <row r="88" spans="1:14" s="112" customFormat="1" ht="18" customHeight="1">
      <c r="A88" s="482" t="s">
        <v>182</v>
      </c>
      <c r="B88" s="484"/>
      <c r="C88" s="118">
        <f t="shared" ref="C88:I88" si="28">SUM(C75:C87)</f>
        <v>0</v>
      </c>
      <c r="D88" s="118">
        <f t="shared" si="28"/>
        <v>0</v>
      </c>
      <c r="E88" s="118">
        <f t="shared" si="28"/>
        <v>0</v>
      </c>
      <c r="F88" s="118">
        <f t="shared" si="28"/>
        <v>0</v>
      </c>
      <c r="G88" s="118">
        <f t="shared" si="28"/>
        <v>0</v>
      </c>
      <c r="H88" s="118">
        <f t="shared" si="28"/>
        <v>0</v>
      </c>
      <c r="I88" s="118">
        <f t="shared" si="28"/>
        <v>0</v>
      </c>
      <c r="J88" s="490" t="e">
        <f>(I88/F88)</f>
        <v>#DIV/0!</v>
      </c>
      <c r="K88" s="491"/>
      <c r="L88" s="124">
        <f>SUM(L75:L87)</f>
        <v>0</v>
      </c>
      <c r="M88" s="124">
        <f>SUM(M75:M87)</f>
        <v>0</v>
      </c>
      <c r="N88" s="124">
        <f>SUM(N75:N87)</f>
        <v>0</v>
      </c>
    </row>
    <row r="89" spans="1:14" s="112" customFormat="1" ht="14.25" customHeight="1"/>
    <row r="90" spans="1:14" s="112" customFormat="1" ht="18" customHeight="1">
      <c r="A90" s="113">
        <v>2320</v>
      </c>
      <c r="B90" s="482" t="s">
        <v>88</v>
      </c>
      <c r="C90" s="483"/>
      <c r="D90" s="483"/>
      <c r="E90" s="483"/>
      <c r="F90" s="483"/>
      <c r="G90" s="483"/>
      <c r="H90" s="483"/>
      <c r="I90" s="483"/>
      <c r="J90" s="483"/>
      <c r="K90" s="483"/>
      <c r="L90" s="483"/>
      <c r="M90" s="483"/>
      <c r="N90" s="484"/>
    </row>
    <row r="91" spans="1:14" ht="18" customHeight="1">
      <c r="A91" s="103">
        <v>2321</v>
      </c>
      <c r="B91" s="116" t="s">
        <v>89</v>
      </c>
      <c r="C91" s="117">
        <f>'MES 8'!F83</f>
        <v>0</v>
      </c>
      <c r="D91" s="129">
        <v>0</v>
      </c>
      <c r="E91" s="129">
        <v>0</v>
      </c>
      <c r="F91" s="117">
        <f>C91+D91-E91</f>
        <v>0</v>
      </c>
      <c r="G91" s="117">
        <f>'MES 8'!I83</f>
        <v>0</v>
      </c>
      <c r="H91" s="128">
        <v>0</v>
      </c>
      <c r="I91" s="117">
        <f>(G91+H91)</f>
        <v>0</v>
      </c>
      <c r="J91" s="475" t="e">
        <f>(I91/F91)</f>
        <v>#DIV/0!</v>
      </c>
      <c r="K91" s="476"/>
      <c r="L91" s="24">
        <v>0</v>
      </c>
      <c r="M91" s="24">
        <v>0</v>
      </c>
      <c r="N91" s="117">
        <f>(F91-I91)</f>
        <v>0</v>
      </c>
    </row>
    <row r="92" spans="1:14" ht="18" customHeight="1">
      <c r="A92" s="103">
        <v>2322</v>
      </c>
      <c r="B92" s="66" t="s">
        <v>90</v>
      </c>
      <c r="C92" s="110">
        <f>'MES 8'!F84</f>
        <v>0</v>
      </c>
      <c r="D92" s="128">
        <v>0</v>
      </c>
      <c r="E92" s="128">
        <v>0</v>
      </c>
      <c r="F92" s="110">
        <f t="shared" ref="F92:F93" si="29">C92+D92-E92</f>
        <v>0</v>
      </c>
      <c r="G92" s="110">
        <f>'MES 8'!I84</f>
        <v>0</v>
      </c>
      <c r="H92" s="129">
        <v>0</v>
      </c>
      <c r="I92" s="117">
        <f t="shared" ref="I92:I93" si="30">(G92+H92)</f>
        <v>0</v>
      </c>
      <c r="J92" s="475" t="e">
        <f t="shared" ref="J92:J93" si="31">(I92/F92)</f>
        <v>#DIV/0!</v>
      </c>
      <c r="K92" s="476"/>
      <c r="L92" s="24">
        <v>0</v>
      </c>
      <c r="M92" s="24">
        <v>0</v>
      </c>
      <c r="N92" s="117">
        <f t="shared" ref="N92:N93" si="32">(F92-I92)</f>
        <v>0</v>
      </c>
    </row>
    <row r="93" spans="1:14" ht="18" customHeight="1">
      <c r="A93" s="103">
        <v>2323</v>
      </c>
      <c r="B93" s="66" t="s">
        <v>91</v>
      </c>
      <c r="C93" s="110">
        <f>'MES 8'!F85</f>
        <v>0</v>
      </c>
      <c r="D93" s="128">
        <v>0</v>
      </c>
      <c r="E93" s="128">
        <v>0</v>
      </c>
      <c r="F93" s="110">
        <f t="shared" si="29"/>
        <v>0</v>
      </c>
      <c r="G93" s="110">
        <f>'MES 8'!I85</f>
        <v>0</v>
      </c>
      <c r="H93" s="129">
        <v>0</v>
      </c>
      <c r="I93" s="117">
        <f t="shared" si="30"/>
        <v>0</v>
      </c>
      <c r="J93" s="475" t="e">
        <f t="shared" si="31"/>
        <v>#DIV/0!</v>
      </c>
      <c r="K93" s="476"/>
      <c r="L93" s="24">
        <v>0</v>
      </c>
      <c r="M93" s="24">
        <v>0</v>
      </c>
      <c r="N93" s="117">
        <f t="shared" si="32"/>
        <v>0</v>
      </c>
    </row>
    <row r="94" spans="1:14" ht="18" customHeight="1">
      <c r="A94" s="103">
        <v>2324</v>
      </c>
      <c r="B94" s="66" t="s">
        <v>92</v>
      </c>
      <c r="C94" s="110">
        <f>'MES 8'!F86</f>
        <v>0</v>
      </c>
      <c r="D94" s="128">
        <v>0</v>
      </c>
      <c r="E94" s="128">
        <v>0</v>
      </c>
      <c r="F94" s="110">
        <f t="shared" ref="F94:F103" si="33">C94+D94-E94</f>
        <v>0</v>
      </c>
      <c r="G94" s="110">
        <f>'MES 8'!I86</f>
        <v>0</v>
      </c>
      <c r="H94" s="129">
        <v>0</v>
      </c>
      <c r="I94" s="117">
        <f t="shared" ref="I94:I103" si="34">(G94+H94)</f>
        <v>0</v>
      </c>
      <c r="J94" s="475" t="e">
        <f t="shared" ref="J94:J105" si="35">(I94/F94)</f>
        <v>#DIV/0!</v>
      </c>
      <c r="K94" s="476"/>
      <c r="L94" s="24">
        <v>0</v>
      </c>
      <c r="M94" s="24">
        <v>0</v>
      </c>
      <c r="N94" s="117">
        <f t="shared" ref="N94:N103" si="36">(F94-I94)</f>
        <v>0</v>
      </c>
    </row>
    <row r="95" spans="1:14" ht="18" customHeight="1">
      <c r="A95" s="103">
        <v>2325</v>
      </c>
      <c r="B95" s="66" t="s">
        <v>93</v>
      </c>
      <c r="C95" s="110">
        <f>'MES 8'!F87</f>
        <v>0</v>
      </c>
      <c r="D95" s="128">
        <v>0</v>
      </c>
      <c r="E95" s="128">
        <v>0</v>
      </c>
      <c r="F95" s="110">
        <f t="shared" si="33"/>
        <v>0</v>
      </c>
      <c r="G95" s="110">
        <f>'MES 8'!I87</f>
        <v>0</v>
      </c>
      <c r="H95" s="129">
        <v>0</v>
      </c>
      <c r="I95" s="117">
        <f t="shared" si="34"/>
        <v>0</v>
      </c>
      <c r="J95" s="475" t="e">
        <f t="shared" si="35"/>
        <v>#DIV/0!</v>
      </c>
      <c r="K95" s="476"/>
      <c r="L95" s="24">
        <v>0</v>
      </c>
      <c r="M95" s="24">
        <v>0</v>
      </c>
      <c r="N95" s="117">
        <f t="shared" si="36"/>
        <v>0</v>
      </c>
    </row>
    <row r="96" spans="1:14" ht="18" customHeight="1">
      <c r="A96" s="103">
        <v>2326</v>
      </c>
      <c r="B96" s="81" t="s">
        <v>94</v>
      </c>
      <c r="C96" s="110">
        <f>'MES 8'!F88</f>
        <v>0</v>
      </c>
      <c r="D96" s="128">
        <v>0</v>
      </c>
      <c r="E96" s="128">
        <v>0</v>
      </c>
      <c r="F96" s="110">
        <f t="shared" si="33"/>
        <v>0</v>
      </c>
      <c r="G96" s="110">
        <f>'MES 8'!I88</f>
        <v>0</v>
      </c>
      <c r="H96" s="129">
        <v>0</v>
      </c>
      <c r="I96" s="117">
        <f t="shared" si="34"/>
        <v>0</v>
      </c>
      <c r="J96" s="475" t="e">
        <f t="shared" si="35"/>
        <v>#DIV/0!</v>
      </c>
      <c r="K96" s="476"/>
      <c r="L96" s="24">
        <v>0</v>
      </c>
      <c r="M96" s="24">
        <v>0</v>
      </c>
      <c r="N96" s="117">
        <f t="shared" si="36"/>
        <v>0</v>
      </c>
    </row>
    <row r="97" spans="1:14" ht="18" customHeight="1">
      <c r="A97" s="103">
        <v>2327</v>
      </c>
      <c r="B97" s="81" t="s">
        <v>95</v>
      </c>
      <c r="C97" s="110">
        <f>'MES 8'!F89</f>
        <v>0</v>
      </c>
      <c r="D97" s="128">
        <v>0</v>
      </c>
      <c r="E97" s="128">
        <v>0</v>
      </c>
      <c r="F97" s="110">
        <f t="shared" si="33"/>
        <v>0</v>
      </c>
      <c r="G97" s="110">
        <f>'MES 8'!I89</f>
        <v>0</v>
      </c>
      <c r="H97" s="129">
        <v>0</v>
      </c>
      <c r="I97" s="117">
        <f t="shared" si="34"/>
        <v>0</v>
      </c>
      <c r="J97" s="475" t="e">
        <f t="shared" si="35"/>
        <v>#DIV/0!</v>
      </c>
      <c r="K97" s="476"/>
      <c r="L97" s="24">
        <v>0</v>
      </c>
      <c r="M97" s="24">
        <v>0</v>
      </c>
      <c r="N97" s="117">
        <f t="shared" si="36"/>
        <v>0</v>
      </c>
    </row>
    <row r="98" spans="1:14" ht="23.25" customHeight="1">
      <c r="A98" s="103">
        <v>2328</v>
      </c>
      <c r="B98" s="126" t="s">
        <v>96</v>
      </c>
      <c r="C98" s="110">
        <f>'MES 8'!F90</f>
        <v>0</v>
      </c>
      <c r="D98" s="128">
        <v>0</v>
      </c>
      <c r="E98" s="128">
        <v>0</v>
      </c>
      <c r="F98" s="110">
        <f t="shared" si="33"/>
        <v>0</v>
      </c>
      <c r="G98" s="110">
        <f>'MES 8'!I90</f>
        <v>0</v>
      </c>
      <c r="H98" s="129">
        <v>0</v>
      </c>
      <c r="I98" s="117">
        <f t="shared" si="34"/>
        <v>0</v>
      </c>
      <c r="J98" s="475" t="e">
        <f t="shared" si="35"/>
        <v>#DIV/0!</v>
      </c>
      <c r="K98" s="476"/>
      <c r="L98" s="24">
        <v>0</v>
      </c>
      <c r="M98" s="24">
        <v>0</v>
      </c>
      <c r="N98" s="117">
        <f t="shared" si="36"/>
        <v>0</v>
      </c>
    </row>
    <row r="99" spans="1:14" ht="19.899999999999999" customHeight="1">
      <c r="A99" s="103">
        <v>2329</v>
      </c>
      <c r="B99" s="127" t="s">
        <v>97</v>
      </c>
      <c r="C99" s="110">
        <f>'MES 8'!F91</f>
        <v>0</v>
      </c>
      <c r="D99" s="128">
        <v>0</v>
      </c>
      <c r="E99" s="128">
        <v>0</v>
      </c>
      <c r="F99" s="110">
        <f t="shared" si="33"/>
        <v>0</v>
      </c>
      <c r="G99" s="110">
        <f>'MES 8'!I91</f>
        <v>0</v>
      </c>
      <c r="H99" s="129">
        <v>0</v>
      </c>
      <c r="I99" s="117">
        <f t="shared" si="34"/>
        <v>0</v>
      </c>
      <c r="J99" s="475" t="e">
        <f t="shared" si="35"/>
        <v>#DIV/0!</v>
      </c>
      <c r="K99" s="476"/>
      <c r="L99" s="24">
        <v>0</v>
      </c>
      <c r="M99" s="24">
        <v>0</v>
      </c>
      <c r="N99" s="117">
        <f t="shared" si="36"/>
        <v>0</v>
      </c>
    </row>
    <row r="100" spans="1:14" ht="19.899999999999999" customHeight="1">
      <c r="A100" s="103">
        <v>2330</v>
      </c>
      <c r="B100" s="84" t="s">
        <v>98</v>
      </c>
      <c r="C100" s="110">
        <f>'MES 8'!F92</f>
        <v>0</v>
      </c>
      <c r="D100" s="128">
        <v>0</v>
      </c>
      <c r="E100" s="128">
        <v>0</v>
      </c>
      <c r="F100" s="110">
        <f t="shared" si="33"/>
        <v>0</v>
      </c>
      <c r="G100" s="110">
        <f>'MES 8'!I92</f>
        <v>0</v>
      </c>
      <c r="H100" s="129">
        <v>0</v>
      </c>
      <c r="I100" s="117">
        <f t="shared" si="34"/>
        <v>0</v>
      </c>
      <c r="J100" s="475" t="e">
        <f t="shared" si="35"/>
        <v>#DIV/0!</v>
      </c>
      <c r="K100" s="476"/>
      <c r="L100" s="24">
        <v>0</v>
      </c>
      <c r="M100" s="24">
        <v>0</v>
      </c>
      <c r="N100" s="117">
        <f t="shared" si="36"/>
        <v>0</v>
      </c>
    </row>
    <row r="101" spans="1:14" ht="17.649999999999999" customHeight="1">
      <c r="A101" s="103">
        <v>2331</v>
      </c>
      <c r="B101" s="66" t="s">
        <v>99</v>
      </c>
      <c r="C101" s="110">
        <f>'MES 8'!F93</f>
        <v>0</v>
      </c>
      <c r="D101" s="128">
        <v>0</v>
      </c>
      <c r="E101" s="128">
        <v>0</v>
      </c>
      <c r="F101" s="110">
        <f t="shared" si="33"/>
        <v>0</v>
      </c>
      <c r="G101" s="110">
        <f>'MES 8'!I93</f>
        <v>0</v>
      </c>
      <c r="H101" s="129">
        <v>0</v>
      </c>
      <c r="I101" s="117">
        <f t="shared" si="34"/>
        <v>0</v>
      </c>
      <c r="J101" s="475" t="e">
        <f t="shared" si="35"/>
        <v>#DIV/0!</v>
      </c>
      <c r="K101" s="476"/>
      <c r="L101" s="24">
        <v>0</v>
      </c>
      <c r="M101" s="24">
        <v>0</v>
      </c>
      <c r="N101" s="117">
        <f t="shared" si="36"/>
        <v>0</v>
      </c>
    </row>
    <row r="102" spans="1:14" ht="21.6" customHeight="1">
      <c r="A102" s="103">
        <v>2332</v>
      </c>
      <c r="B102" s="66" t="s">
        <v>100</v>
      </c>
      <c r="C102" s="110">
        <f>'MES 8'!F94</f>
        <v>0</v>
      </c>
      <c r="D102" s="128">
        <v>0</v>
      </c>
      <c r="E102" s="128">
        <v>0</v>
      </c>
      <c r="F102" s="110">
        <f t="shared" si="33"/>
        <v>0</v>
      </c>
      <c r="G102" s="110">
        <f>'MES 8'!I94</f>
        <v>0</v>
      </c>
      <c r="H102" s="129">
        <v>0</v>
      </c>
      <c r="I102" s="117">
        <f t="shared" si="34"/>
        <v>0</v>
      </c>
      <c r="J102" s="475" t="e">
        <f t="shared" si="35"/>
        <v>#DIV/0!</v>
      </c>
      <c r="K102" s="476"/>
      <c r="L102" s="24">
        <v>0</v>
      </c>
      <c r="M102" s="24">
        <v>0</v>
      </c>
      <c r="N102" s="117">
        <f t="shared" si="36"/>
        <v>0</v>
      </c>
    </row>
    <row r="103" spans="1:14" ht="18" customHeight="1">
      <c r="A103" s="103">
        <v>2333</v>
      </c>
      <c r="B103" s="116" t="s">
        <v>72</v>
      </c>
      <c r="C103" s="110">
        <f>'MES 8'!F95</f>
        <v>0</v>
      </c>
      <c r="D103" s="128">
        <v>0</v>
      </c>
      <c r="E103" s="128">
        <v>0</v>
      </c>
      <c r="F103" s="110">
        <f t="shared" si="33"/>
        <v>0</v>
      </c>
      <c r="G103" s="110">
        <f>'MES 8'!I95</f>
        <v>0</v>
      </c>
      <c r="H103" s="129">
        <v>0</v>
      </c>
      <c r="I103" s="117">
        <f t="shared" si="34"/>
        <v>0</v>
      </c>
      <c r="J103" s="475" t="e">
        <f t="shared" si="35"/>
        <v>#DIV/0!</v>
      </c>
      <c r="K103" s="476"/>
      <c r="L103" s="24">
        <v>0</v>
      </c>
      <c r="M103" s="24">
        <v>0</v>
      </c>
      <c r="N103" s="117">
        <f t="shared" si="36"/>
        <v>0</v>
      </c>
    </row>
    <row r="104" spans="1:14" ht="18" customHeight="1">
      <c r="A104" s="482" t="s">
        <v>186</v>
      </c>
      <c r="B104" s="484"/>
      <c r="C104" s="78">
        <f t="shared" ref="C104:I104" si="37">SUM(C91:C103)</f>
        <v>0</v>
      </c>
      <c r="D104" s="78">
        <f t="shared" si="37"/>
        <v>0</v>
      </c>
      <c r="E104" s="78">
        <f t="shared" si="37"/>
        <v>0</v>
      </c>
      <c r="F104" s="78">
        <f t="shared" si="37"/>
        <v>0</v>
      </c>
      <c r="G104" s="78">
        <f t="shared" si="37"/>
        <v>0</v>
      </c>
      <c r="H104" s="78">
        <f t="shared" si="37"/>
        <v>0</v>
      </c>
      <c r="I104" s="78">
        <f t="shared" si="37"/>
        <v>0</v>
      </c>
      <c r="J104" s="437" t="e">
        <f t="shared" si="35"/>
        <v>#DIV/0!</v>
      </c>
      <c r="K104" s="438"/>
      <c r="L104" s="78">
        <f>SUM(L91:L103)</f>
        <v>0</v>
      </c>
      <c r="M104" s="78">
        <f>SUM(M91:M103)</f>
        <v>0</v>
      </c>
      <c r="N104" s="78">
        <f>SUM(N91:N103)</f>
        <v>0</v>
      </c>
    </row>
    <row r="105" spans="1:14" s="112" customFormat="1" ht="18" customHeight="1">
      <c r="A105" s="425" t="s">
        <v>187</v>
      </c>
      <c r="B105" s="426"/>
      <c r="C105" s="78">
        <f t="shared" ref="C105:I105" si="38">C104+C68+C88+C57</f>
        <v>0</v>
      </c>
      <c r="D105" s="78">
        <f t="shared" si="38"/>
        <v>0</v>
      </c>
      <c r="E105" s="78">
        <f t="shared" si="38"/>
        <v>0</v>
      </c>
      <c r="F105" s="78">
        <f t="shared" si="38"/>
        <v>0</v>
      </c>
      <c r="G105" s="78">
        <f t="shared" si="38"/>
        <v>0</v>
      </c>
      <c r="H105" s="78">
        <f t="shared" si="38"/>
        <v>0</v>
      </c>
      <c r="I105" s="78">
        <f t="shared" si="38"/>
        <v>0</v>
      </c>
      <c r="J105" s="437" t="e">
        <f t="shared" si="35"/>
        <v>#DIV/0!</v>
      </c>
      <c r="K105" s="438"/>
      <c r="L105" s="78">
        <f>L104+L68+L88+L57</f>
        <v>0</v>
      </c>
      <c r="M105" s="78">
        <f>M104+M68+M88+M57</f>
        <v>0</v>
      </c>
      <c r="N105" s="78">
        <f>N104+N68+N88+N57</f>
        <v>0</v>
      </c>
    </row>
    <row r="106" spans="1:14" s="34" customFormat="1" ht="18" customHeight="1">
      <c r="B106" s="485" t="s">
        <v>124</v>
      </c>
      <c r="C106" s="486"/>
      <c r="D106" s="472" t="s">
        <v>188</v>
      </c>
      <c r="E106" s="472"/>
      <c r="F106" s="472"/>
      <c r="G106" s="472"/>
      <c r="H106" s="472" t="s">
        <v>189</v>
      </c>
      <c r="I106" s="472"/>
      <c r="J106" s="472"/>
      <c r="K106" s="472"/>
      <c r="L106" s="472"/>
      <c r="M106" s="472"/>
      <c r="N106" s="472"/>
    </row>
    <row r="107" spans="1:14" s="34" customFormat="1" ht="18" customHeight="1">
      <c r="B107" s="472"/>
      <c r="C107" s="472"/>
      <c r="D107" s="472"/>
      <c r="E107" s="472"/>
      <c r="F107" s="472"/>
      <c r="G107" s="472"/>
      <c r="H107" s="472"/>
      <c r="I107" s="472"/>
      <c r="J107" s="472"/>
      <c r="K107" s="472"/>
      <c r="L107" s="472"/>
      <c r="M107" s="472"/>
      <c r="N107" s="472"/>
    </row>
    <row r="108" spans="1:14" s="34" customFormat="1" ht="40.5" customHeight="1">
      <c r="B108" s="487"/>
      <c r="C108" s="488"/>
      <c r="D108" s="489"/>
      <c r="E108" s="489"/>
      <c r="F108" s="489"/>
      <c r="G108" s="489"/>
      <c r="H108" s="472"/>
      <c r="I108" s="472"/>
      <c r="J108" s="472"/>
      <c r="K108" s="472"/>
      <c r="L108" s="472"/>
      <c r="M108" s="472"/>
      <c r="N108" s="472"/>
    </row>
    <row r="109" spans="1:14" s="34" customFormat="1" ht="11.25">
      <c r="B109" s="485" t="s">
        <v>103</v>
      </c>
      <c r="C109" s="486"/>
      <c r="D109" s="472" t="s">
        <v>103</v>
      </c>
      <c r="E109" s="472"/>
      <c r="F109" s="472"/>
      <c r="G109" s="472"/>
      <c r="H109" s="472" t="s">
        <v>103</v>
      </c>
      <c r="I109" s="472"/>
      <c r="J109" s="472"/>
      <c r="K109" s="472"/>
      <c r="L109" s="472"/>
      <c r="M109" s="472"/>
      <c r="N109" s="472"/>
    </row>
    <row r="110" spans="1:14" ht="11.25"/>
    <row r="111" spans="1:14" ht="11.25">
      <c r="B111" s="513"/>
      <c r="C111" s="513"/>
      <c r="D111" s="513"/>
      <c r="E111" s="513"/>
      <c r="F111" s="513"/>
    </row>
    <row r="112" spans="1:14" s="54" customFormat="1" ht="13.15" customHeight="1">
      <c r="A112" s="429" t="s">
        <v>190</v>
      </c>
      <c r="B112" s="429"/>
      <c r="C112" s="430"/>
      <c r="D112" s="85" t="s">
        <v>191</v>
      </c>
      <c r="E112" s="85"/>
      <c r="F112" s="86">
        <f>H20</f>
        <v>0</v>
      </c>
      <c r="G112" s="402" t="s">
        <v>192</v>
      </c>
      <c r="H112" s="403"/>
      <c r="I112" s="404"/>
      <c r="J112" s="405" cm="1">
        <f t="array" ref="J112:K112">+F112+('MES 8'!J104:K104)</f>
        <v>0</v>
      </c>
      <c r="K112" s="406">
        <v>0</v>
      </c>
      <c r="L112" s="87"/>
      <c r="M112" s="87"/>
      <c r="N112" s="88"/>
    </row>
    <row r="113" spans="1:14" s="54" customFormat="1" ht="13.15" customHeight="1">
      <c r="A113" s="429"/>
      <c r="B113" s="429"/>
      <c r="C113" s="430"/>
      <c r="D113" s="85" t="s">
        <v>193</v>
      </c>
      <c r="E113" s="85"/>
      <c r="F113" s="86">
        <f>I105</f>
        <v>0</v>
      </c>
      <c r="G113" s="402" t="s">
        <v>194</v>
      </c>
      <c r="H113" s="403"/>
      <c r="I113" s="404"/>
      <c r="J113" s="405" cm="1">
        <f t="array" ref="J113:K113">+F113+'MES 8'!J105:K105</f>
        <v>0</v>
      </c>
      <c r="K113" s="406">
        <v>0</v>
      </c>
      <c r="L113" s="87"/>
      <c r="M113" s="87"/>
      <c r="N113" s="88"/>
    </row>
    <row r="114" spans="1:14" s="54" customFormat="1" ht="24.75" customHeight="1">
      <c r="A114" s="431" t="s">
        <v>195</v>
      </c>
      <c r="B114" s="431"/>
      <c r="C114" s="431"/>
      <c r="D114" s="407" t="s">
        <v>196</v>
      </c>
      <c r="E114" s="408"/>
      <c r="F114" s="89">
        <f>+F112-F113</f>
        <v>0</v>
      </c>
      <c r="G114" s="409" t="s">
        <v>197</v>
      </c>
      <c r="H114" s="410"/>
      <c r="I114" s="411"/>
      <c r="J114" s="412">
        <f>+J112-J113</f>
        <v>0</v>
      </c>
      <c r="K114" s="413"/>
      <c r="L114" s="87"/>
      <c r="M114" s="87"/>
      <c r="N114" s="88"/>
    </row>
    <row r="115" spans="1:14" s="54" customFormat="1" ht="53.45" customHeight="1">
      <c r="A115" s="399" t="s">
        <v>198</v>
      </c>
      <c r="B115" s="399"/>
      <c r="C115" s="399"/>
      <c r="D115" s="239"/>
      <c r="E115" s="239"/>
      <c r="F115" s="90"/>
      <c r="G115" s="239"/>
      <c r="H115" s="239"/>
      <c r="I115" s="90"/>
      <c r="J115" s="420"/>
      <c r="K115" s="420"/>
      <c r="L115" s="420"/>
      <c r="M115" s="421"/>
      <c r="N115" s="421"/>
    </row>
    <row r="116" spans="1:14" s="54" customFormat="1" ht="20.25" customHeight="1">
      <c r="A116" s="399" t="s">
        <v>199</v>
      </c>
      <c r="B116" s="399"/>
      <c r="C116" s="400"/>
      <c r="D116" s="422" t="s">
        <v>200</v>
      </c>
      <c r="E116" s="423"/>
      <c r="F116" s="35">
        <f>PRESUPUESTO!H11</f>
        <v>0</v>
      </c>
      <c r="G116" s="91"/>
      <c r="H116" s="92" t="s">
        <v>201</v>
      </c>
      <c r="I116" s="93"/>
      <c r="J116" s="88"/>
      <c r="K116" s="414"/>
      <c r="L116" s="415"/>
      <c r="M116" s="94" t="s">
        <v>202</v>
      </c>
      <c r="N116" s="95" t="s">
        <v>203</v>
      </c>
    </row>
    <row r="117" spans="1:14" s="54" customFormat="1" ht="27.75" customHeight="1">
      <c r="A117" s="399"/>
      <c r="B117" s="399"/>
      <c r="C117" s="400"/>
      <c r="D117" s="416" t="s">
        <v>204</v>
      </c>
      <c r="E117" s="417"/>
      <c r="F117" s="35">
        <f>H20</f>
        <v>0</v>
      </c>
      <c r="G117" s="91"/>
      <c r="H117" s="96" t="s">
        <v>205</v>
      </c>
      <c r="I117" s="46">
        <v>0</v>
      </c>
      <c r="J117" s="88"/>
      <c r="K117" s="414" t="s">
        <v>206</v>
      </c>
      <c r="L117" s="415"/>
      <c r="M117" s="44">
        <v>0</v>
      </c>
      <c r="N117" s="45">
        <v>0</v>
      </c>
    </row>
    <row r="118" spans="1:14" s="54" customFormat="1" ht="41.25" customHeight="1">
      <c r="A118" s="399"/>
      <c r="B118" s="399"/>
      <c r="C118" s="400"/>
      <c r="D118" s="418" t="s">
        <v>207</v>
      </c>
      <c r="E118" s="419"/>
      <c r="F118" s="47">
        <f>F116-F117</f>
        <v>0</v>
      </c>
      <c r="G118" s="91"/>
      <c r="H118" s="96" t="s">
        <v>208</v>
      </c>
      <c r="I118" s="46">
        <v>0</v>
      </c>
      <c r="J118" s="88"/>
      <c r="K118" s="414" t="s">
        <v>206</v>
      </c>
      <c r="L118" s="415"/>
      <c r="M118" s="44">
        <v>0</v>
      </c>
      <c r="N118" s="45">
        <v>0</v>
      </c>
    </row>
    <row r="119" spans="1:14" s="54" customFormat="1" ht="18" customHeight="1">
      <c r="A119" s="399"/>
      <c r="B119" s="399"/>
      <c r="C119" s="400"/>
      <c r="D119" s="88"/>
      <c r="E119" s="88"/>
      <c r="F119" s="88"/>
      <c r="G119" s="91"/>
      <c r="H119" s="91"/>
      <c r="I119" s="91"/>
      <c r="J119" s="91"/>
      <c r="K119" s="414" t="s">
        <v>206</v>
      </c>
      <c r="L119" s="415"/>
      <c r="M119" s="44">
        <v>0</v>
      </c>
      <c r="N119" s="45">
        <v>0</v>
      </c>
    </row>
    <row r="120" spans="1:14" s="54" customFormat="1" ht="18" customHeight="1">
      <c r="A120" s="399"/>
      <c r="B120" s="399"/>
      <c r="C120" s="399"/>
      <c r="D120" s="88"/>
      <c r="E120" s="88"/>
      <c r="F120" s="88"/>
      <c r="G120" s="88"/>
      <c r="H120" s="88"/>
      <c r="I120" s="88"/>
      <c r="J120" s="88"/>
      <c r="K120" s="414" t="s">
        <v>209</v>
      </c>
      <c r="L120" s="415"/>
      <c r="M120" s="44">
        <v>0</v>
      </c>
      <c r="N120" s="45">
        <v>0</v>
      </c>
    </row>
    <row r="121" spans="1:14" s="54" customFormat="1" ht="18" customHeight="1">
      <c r="A121" s="399"/>
      <c r="B121" s="399"/>
      <c r="C121" s="399"/>
      <c r="D121" s="88"/>
      <c r="E121" s="88"/>
      <c r="F121" s="88"/>
      <c r="G121" s="88"/>
      <c r="H121" s="88"/>
      <c r="I121" s="88"/>
      <c r="J121" s="88"/>
      <c r="K121" s="414" t="s">
        <v>209</v>
      </c>
      <c r="L121" s="415"/>
      <c r="M121" s="44">
        <v>0</v>
      </c>
      <c r="N121" s="45">
        <v>0</v>
      </c>
    </row>
    <row r="122" spans="1:14" s="54" customFormat="1" ht="18" customHeight="1">
      <c r="A122" s="401" t="s">
        <v>210</v>
      </c>
      <c r="B122" s="401"/>
      <c r="C122" s="401"/>
      <c r="D122" s="88"/>
      <c r="E122" s="88"/>
      <c r="F122" s="88"/>
      <c r="G122" s="88"/>
      <c r="H122" s="88"/>
      <c r="I122" s="88"/>
      <c r="J122" s="88"/>
      <c r="K122" s="414" t="s">
        <v>209</v>
      </c>
      <c r="L122" s="415"/>
      <c r="M122" s="44">
        <v>0</v>
      </c>
      <c r="N122" s="45">
        <v>0</v>
      </c>
    </row>
    <row r="123" spans="1:14" s="54" customFormat="1" ht="18" customHeight="1">
      <c r="A123" s="401"/>
      <c r="B123" s="401"/>
      <c r="C123" s="401"/>
    </row>
    <row r="124" spans="1:14" s="54" customFormat="1" ht="18" customHeight="1">
      <c r="A124" s="401"/>
      <c r="B124" s="401"/>
      <c r="C124" s="401"/>
    </row>
  </sheetData>
  <sheetProtection algorithmName="SHA-512" hashValue="cwwheENTr3uhDT0r+tYd50ygMmCKbsvlqbXJs7uXiboI/nNY3i7T9D20jSDCXvsGIatgoJ8kHHjbEpFxIOzF9A==" saltValue="76Z61JsXNeBs0TzAdnVhrA==" spinCount="100000" sheet="1" objects="1" scenarios="1"/>
  <mergeCells count="191">
    <mergeCell ref="F71:F72"/>
    <mergeCell ref="G71:G72"/>
    <mergeCell ref="J70:K70"/>
    <mergeCell ref="H71:H72"/>
    <mergeCell ref="I71:I72"/>
    <mergeCell ref="J62:K62"/>
    <mergeCell ref="J67:K67"/>
    <mergeCell ref="J57:K57"/>
    <mergeCell ref="B111:F111"/>
    <mergeCell ref="B108:C108"/>
    <mergeCell ref="D108:G108"/>
    <mergeCell ref="H108:N108"/>
    <mergeCell ref="B109:C109"/>
    <mergeCell ref="D109:G109"/>
    <mergeCell ref="H109:N109"/>
    <mergeCell ref="H107:N107"/>
    <mergeCell ref="A104:B104"/>
    <mergeCell ref="J104:K104"/>
    <mergeCell ref="A105:B105"/>
    <mergeCell ref="J105:K105"/>
    <mergeCell ref="B106:C106"/>
    <mergeCell ref="D106:G106"/>
    <mergeCell ref="J102:K102"/>
    <mergeCell ref="H106:N106"/>
    <mergeCell ref="A71:A72"/>
    <mergeCell ref="J92:K92"/>
    <mergeCell ref="J91:K91"/>
    <mergeCell ref="J79:K79"/>
    <mergeCell ref="A88:B88"/>
    <mergeCell ref="J101:K101"/>
    <mergeCell ref="J93:K93"/>
    <mergeCell ref="J95:K95"/>
    <mergeCell ref="J98:K98"/>
    <mergeCell ref="J99:K99"/>
    <mergeCell ref="B73:N73"/>
    <mergeCell ref="N71:N72"/>
    <mergeCell ref="B74:N74"/>
    <mergeCell ref="J75:K75"/>
    <mergeCell ref="L71:M71"/>
    <mergeCell ref="B90:N90"/>
    <mergeCell ref="J94:K94"/>
    <mergeCell ref="J96:K96"/>
    <mergeCell ref="J97:K97"/>
    <mergeCell ref="J100:K100"/>
    <mergeCell ref="J81:K81"/>
    <mergeCell ref="J82:K82"/>
    <mergeCell ref="J83:K83"/>
    <mergeCell ref="J84:K84"/>
    <mergeCell ref="M115:N115"/>
    <mergeCell ref="A112:C113"/>
    <mergeCell ref="G112:I112"/>
    <mergeCell ref="J112:K112"/>
    <mergeCell ref="G113:I113"/>
    <mergeCell ref="J113:K113"/>
    <mergeCell ref="A114:C114"/>
    <mergeCell ref="D114:E114"/>
    <mergeCell ref="G114:I114"/>
    <mergeCell ref="J114:K114"/>
    <mergeCell ref="J103:K103"/>
    <mergeCell ref="E25:H25"/>
    <mergeCell ref="I25:N25"/>
    <mergeCell ref="B107:C107"/>
    <mergeCell ref="D107:G107"/>
    <mergeCell ref="B59:N59"/>
    <mergeCell ref="L70:M70"/>
    <mergeCell ref="J68:K68"/>
    <mergeCell ref="A10:A11"/>
    <mergeCell ref="C10:C11"/>
    <mergeCell ref="B22:D22"/>
    <mergeCell ref="E22:H22"/>
    <mergeCell ref="I22:N22"/>
    <mergeCell ref="J10:K11"/>
    <mergeCell ref="L10:M10"/>
    <mergeCell ref="J14:K14"/>
    <mergeCell ref="J15:K15"/>
    <mergeCell ref="J16:K16"/>
    <mergeCell ref="B10:B11"/>
    <mergeCell ref="A20:B20"/>
    <mergeCell ref="N10:N11"/>
    <mergeCell ref="J12:K12"/>
    <mergeCell ref="J13:K13"/>
    <mergeCell ref="D10:D11"/>
    <mergeCell ref="E10:E11"/>
    <mergeCell ref="G2:H2"/>
    <mergeCell ref="C7:D7"/>
    <mergeCell ref="E7:F7"/>
    <mergeCell ref="J9:K9"/>
    <mergeCell ref="B24:D24"/>
    <mergeCell ref="E24:H24"/>
    <mergeCell ref="L9:M9"/>
    <mergeCell ref="M3:N3"/>
    <mergeCell ref="M4:N4"/>
    <mergeCell ref="H10:H11"/>
    <mergeCell ref="I10:I11"/>
    <mergeCell ref="J20:K20"/>
    <mergeCell ref="J17:K17"/>
    <mergeCell ref="J18:K18"/>
    <mergeCell ref="J19:K19"/>
    <mergeCell ref="E23:H23"/>
    <mergeCell ref="F10:F11"/>
    <mergeCell ref="G10:G11"/>
    <mergeCell ref="B25:D25"/>
    <mergeCell ref="I24:N24"/>
    <mergeCell ref="B23:D23"/>
    <mergeCell ref="J2:K2"/>
    <mergeCell ref="G3:H3"/>
    <mergeCell ref="J3:K3"/>
    <mergeCell ref="G4:H4"/>
    <mergeCell ref="J4:K4"/>
    <mergeCell ref="G5:H5"/>
    <mergeCell ref="J5:K5"/>
    <mergeCell ref="M2:N2"/>
    <mergeCell ref="C3:D3"/>
    <mergeCell ref="E3:F3"/>
    <mergeCell ref="M5:N5"/>
    <mergeCell ref="G6:H7"/>
    <mergeCell ref="I6:I7"/>
    <mergeCell ref="J6:K7"/>
    <mergeCell ref="L6:L7"/>
    <mergeCell ref="M6:N7"/>
    <mergeCell ref="C8:D8"/>
    <mergeCell ref="E8:F8"/>
    <mergeCell ref="G8:H8"/>
    <mergeCell ref="J8:L8"/>
    <mergeCell ref="M8:N8"/>
    <mergeCell ref="A2:A7"/>
    <mergeCell ref="C5:D5"/>
    <mergeCell ref="E5:F5"/>
    <mergeCell ref="C6:D6"/>
    <mergeCell ref="E6:F6"/>
    <mergeCell ref="C4:D4"/>
    <mergeCell ref="E4:F4"/>
    <mergeCell ref="C2:D2"/>
    <mergeCell ref="E2:F2"/>
    <mergeCell ref="N52:N53"/>
    <mergeCell ref="B54:N54"/>
    <mergeCell ref="A57:B57"/>
    <mergeCell ref="J77:K77"/>
    <mergeCell ref="J78:K78"/>
    <mergeCell ref="A52:A53"/>
    <mergeCell ref="B52:B53"/>
    <mergeCell ref="C52:C53"/>
    <mergeCell ref="D52:D53"/>
    <mergeCell ref="E52:E53"/>
    <mergeCell ref="F52:F53"/>
    <mergeCell ref="G52:G53"/>
    <mergeCell ref="H52:H53"/>
    <mergeCell ref="I52:I53"/>
    <mergeCell ref="A68:B68"/>
    <mergeCell ref="J64:K64"/>
    <mergeCell ref="J65:K65"/>
    <mergeCell ref="B71:B72"/>
    <mergeCell ref="C71:C72"/>
    <mergeCell ref="J55:K55"/>
    <mergeCell ref="J56:K56"/>
    <mergeCell ref="J61:K61"/>
    <mergeCell ref="D71:D72"/>
    <mergeCell ref="E71:E72"/>
    <mergeCell ref="J87:K87"/>
    <mergeCell ref="J66:K66"/>
    <mergeCell ref="J76:K76"/>
    <mergeCell ref="L51:M51"/>
    <mergeCell ref="J52:K53"/>
    <mergeCell ref="L52:M52"/>
    <mergeCell ref="J63:K63"/>
    <mergeCell ref="J71:K72"/>
    <mergeCell ref="J60:K60"/>
    <mergeCell ref="A1:N1"/>
    <mergeCell ref="A50:N50"/>
    <mergeCell ref="A122:C124"/>
    <mergeCell ref="K122:L122"/>
    <mergeCell ref="A115:C115"/>
    <mergeCell ref="A116:C121"/>
    <mergeCell ref="K116:L116"/>
    <mergeCell ref="D117:E117"/>
    <mergeCell ref="K117:L117"/>
    <mergeCell ref="D118:E118"/>
    <mergeCell ref="K118:L118"/>
    <mergeCell ref="K119:L119"/>
    <mergeCell ref="K120:L120"/>
    <mergeCell ref="K121:L121"/>
    <mergeCell ref="D116:E116"/>
    <mergeCell ref="D115:E115"/>
    <mergeCell ref="G115:H115"/>
    <mergeCell ref="J115:L115"/>
    <mergeCell ref="J51:K51"/>
    <mergeCell ref="I23:N23"/>
    <mergeCell ref="J88:K88"/>
    <mergeCell ref="J85:K85"/>
    <mergeCell ref="J86:K86"/>
    <mergeCell ref="J80:K80"/>
  </mergeCells>
  <printOptions horizontalCentered="1"/>
  <pageMargins left="0.23622047244094491" right="0.23622047244094491" top="1.4173228346456694" bottom="0.74803149606299213" header="0.31496062992125984" footer="0.31496062992125984"/>
  <pageSetup orientation="landscape" r:id="rId1"/>
  <headerFooter alignWithMargins="0">
    <oddHeader>&amp;L&amp;G&amp;C
PROCESO PROTECCIÓN
FORMATO DE SEGUIMIENTO FINANCIERO
MODALIDADES DE PROTECCIÓN&amp;RF1.G28.P
Versión 2
Página &amp;P de &amp;N
28/04/2023
Clasificación de la Información 
Clasificada</oddHeader>
    <oddFooter>&amp;C&amp;"Tempus Sans ITC,Normal"&amp;12&amp;G</oddFooter>
  </headerFooter>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37"/>
  <dimension ref="A1:O116"/>
  <sheetViews>
    <sheetView zoomScale="130" zoomScaleNormal="130" workbookViewId="0">
      <selection activeCell="C125" sqref="C125"/>
    </sheetView>
  </sheetViews>
  <sheetFormatPr baseColWidth="10" defaultColWidth="11.42578125" defaultRowHeight="11.25"/>
  <cols>
    <col min="1" max="1" width="8.7109375" style="88" customWidth="1"/>
    <col min="2" max="2" width="44.7109375" style="88" customWidth="1"/>
    <col min="3" max="3" width="14.42578125" style="88" customWidth="1"/>
    <col min="4" max="4" width="10.85546875" style="88" customWidth="1"/>
    <col min="5" max="9" width="14.42578125" style="88" customWidth="1"/>
    <col min="10" max="11" width="6.28515625" style="88" customWidth="1"/>
    <col min="12" max="12" width="9.7109375" style="88" customWidth="1"/>
    <col min="13" max="13" width="9" style="88" customWidth="1"/>
    <col min="14" max="14" width="14" style="88" customWidth="1"/>
    <col min="15" max="16384" width="11.42578125" style="88"/>
  </cols>
  <sheetData>
    <row r="1" spans="1:14" ht="17.25" customHeight="1">
      <c r="A1" s="468" t="s">
        <v>130</v>
      </c>
      <c r="B1" s="468"/>
      <c r="C1" s="468"/>
      <c r="D1" s="468"/>
      <c r="E1" s="468"/>
      <c r="F1" s="468"/>
      <c r="G1" s="468"/>
      <c r="H1" s="468"/>
      <c r="I1" s="468"/>
      <c r="J1" s="468"/>
      <c r="K1" s="468"/>
      <c r="L1" s="468"/>
      <c r="M1" s="468"/>
      <c r="N1" s="468"/>
    </row>
    <row r="2" spans="1:14" s="34" customFormat="1" ht="32.25" customHeight="1">
      <c r="A2" s="472"/>
      <c r="B2" s="23" t="s">
        <v>131</v>
      </c>
      <c r="C2" s="472">
        <f>PRESUPUESTO!$B$2</f>
        <v>0</v>
      </c>
      <c r="D2" s="472"/>
      <c r="E2" s="472" t="s">
        <v>132</v>
      </c>
      <c r="F2" s="472"/>
      <c r="G2" s="266" t="s">
        <v>24</v>
      </c>
      <c r="H2" s="267"/>
      <c r="I2" s="25" t="s">
        <v>27</v>
      </c>
      <c r="J2" s="308" t="s">
        <v>133</v>
      </c>
      <c r="K2" s="308"/>
      <c r="L2" s="25" t="s">
        <v>134</v>
      </c>
      <c r="M2" s="308" t="s">
        <v>135</v>
      </c>
      <c r="N2" s="308"/>
    </row>
    <row r="3" spans="1:14" s="34" customFormat="1" ht="18" customHeight="1">
      <c r="A3" s="472"/>
      <c r="B3" s="23" t="s">
        <v>136</v>
      </c>
      <c r="C3" s="472">
        <f>PRESUPUESTO!$B$3</f>
        <v>0</v>
      </c>
      <c r="D3" s="472"/>
      <c r="E3" s="472"/>
      <c r="F3" s="472"/>
      <c r="G3" s="470" t="str">
        <f>PRESUPUESTO!$A$15</f>
        <v>Vulneración</v>
      </c>
      <c r="H3" s="470"/>
      <c r="I3" s="56">
        <f>PRESUPUESTO!E15</f>
        <v>0</v>
      </c>
      <c r="J3" s="395">
        <v>0</v>
      </c>
      <c r="K3" s="395"/>
      <c r="L3" s="56">
        <f>I3-J3</f>
        <v>0</v>
      </c>
      <c r="M3" s="396">
        <f>(J3*PRESUPUESTO!A11)+(L3*PRESUPUESTO!G29*PRESUPUESTO!A13)</f>
        <v>0</v>
      </c>
      <c r="N3" s="396"/>
    </row>
    <row r="4" spans="1:14" s="34" customFormat="1" ht="18" customHeight="1">
      <c r="A4" s="472"/>
      <c r="B4" s="26" t="s">
        <v>137</v>
      </c>
      <c r="C4" s="472">
        <f>PRESUPUESTO!$B$4</f>
        <v>0</v>
      </c>
      <c r="D4" s="472"/>
      <c r="E4" s="472" t="s">
        <v>138</v>
      </c>
      <c r="F4" s="472"/>
      <c r="G4" s="470" t="str">
        <f>PRESUPUESTO!$A$16</f>
        <v>Discapacidad</v>
      </c>
      <c r="H4" s="470"/>
      <c r="I4" s="56">
        <f>PRESUPUESTO!E16</f>
        <v>0</v>
      </c>
      <c r="J4" s="395">
        <v>0</v>
      </c>
      <c r="K4" s="395"/>
      <c r="L4" s="56">
        <f>I4-J4</f>
        <v>0</v>
      </c>
      <c r="M4" s="396">
        <f>(J4*PRESUPUESTO!B11)+(L4*PRESUPUESTO!G33*PRESUPUESTO!B13)</f>
        <v>0</v>
      </c>
      <c r="N4" s="396"/>
    </row>
    <row r="5" spans="1:14" s="34" customFormat="1" ht="18" customHeight="1">
      <c r="A5" s="472"/>
      <c r="B5" s="27" t="s">
        <v>139</v>
      </c>
      <c r="C5" s="434">
        <f>PRESUPUESTO!E2</f>
        <v>0</v>
      </c>
      <c r="D5" s="434"/>
      <c r="E5" s="512"/>
      <c r="F5" s="512"/>
      <c r="G5" s="470" t="str">
        <f>PRESUPUESTO!A17</f>
        <v>Tutor</v>
      </c>
      <c r="H5" s="470"/>
      <c r="I5" s="56">
        <f>PRESUPUESTO!E17</f>
        <v>0</v>
      </c>
      <c r="J5" s="395">
        <v>0</v>
      </c>
      <c r="K5" s="395"/>
      <c r="L5" s="56">
        <f>I5-J5</f>
        <v>0</v>
      </c>
      <c r="M5" s="396">
        <f>(J5*PRESUPUESTO!C11)+(L5*PRESUPUESTO!G37*PRESUPUESTO!C13)</f>
        <v>0</v>
      </c>
      <c r="N5" s="396"/>
    </row>
    <row r="6" spans="1:14" s="34" customFormat="1" ht="18" customHeight="1">
      <c r="A6" s="472"/>
      <c r="B6" s="28" t="s">
        <v>140</v>
      </c>
      <c r="C6" s="434">
        <f>PRESUPUESTO!E3</f>
        <v>0</v>
      </c>
      <c r="D6" s="434"/>
      <c r="E6" s="485" t="s">
        <v>141</v>
      </c>
      <c r="F6" s="504"/>
      <c r="G6" s="471" t="s">
        <v>142</v>
      </c>
      <c r="H6" s="471"/>
      <c r="I6" s="398">
        <f>SUM(I3:I5)</f>
        <v>0</v>
      </c>
      <c r="J6" s="395">
        <f>SUM(J3:K5)</f>
        <v>0</v>
      </c>
      <c r="K6" s="395"/>
      <c r="L6" s="326">
        <f>SUM(L3:L5)</f>
        <v>0</v>
      </c>
      <c r="M6" s="392">
        <f>SUM(M3:N5)</f>
        <v>0</v>
      </c>
      <c r="N6" s="392"/>
    </row>
    <row r="7" spans="1:14" s="34" customFormat="1" ht="18" customHeight="1">
      <c r="A7" s="472"/>
      <c r="B7" s="28" t="s">
        <v>113</v>
      </c>
      <c r="C7" s="434">
        <f>PRESUPUESTO!E4</f>
        <v>0</v>
      </c>
      <c r="D7" s="434"/>
      <c r="E7" s="485"/>
      <c r="F7" s="504"/>
      <c r="G7" s="471"/>
      <c r="H7" s="471"/>
      <c r="I7" s="398"/>
      <c r="J7" s="395"/>
      <c r="K7" s="395"/>
      <c r="L7" s="326"/>
      <c r="M7" s="392"/>
      <c r="N7" s="392"/>
    </row>
    <row r="8" spans="1:14" s="34" customFormat="1" ht="18" customHeight="1">
      <c r="A8" s="52"/>
      <c r="B8" s="48" t="s">
        <v>143</v>
      </c>
      <c r="C8" s="469">
        <f>+PRESUPUESTO!H11</f>
        <v>0</v>
      </c>
      <c r="D8" s="469"/>
      <c r="E8" s="427" t="s">
        <v>144</v>
      </c>
      <c r="F8" s="428"/>
      <c r="G8" s="479" t="s">
        <v>211</v>
      </c>
      <c r="H8" s="267"/>
      <c r="I8" s="37" t="s">
        <v>146</v>
      </c>
      <c r="J8" s="427"/>
      <c r="K8" s="462"/>
      <c r="L8" s="428"/>
      <c r="M8" s="480"/>
      <c r="N8" s="481"/>
    </row>
    <row r="9" spans="1:14" ht="18" customHeight="1">
      <c r="A9" s="104" t="s">
        <v>43</v>
      </c>
      <c r="B9" s="103" t="s">
        <v>147</v>
      </c>
      <c r="C9" s="105">
        <v>1</v>
      </c>
      <c r="D9" s="105">
        <v>2</v>
      </c>
      <c r="E9" s="105">
        <v>3</v>
      </c>
      <c r="F9" s="105" t="s">
        <v>148</v>
      </c>
      <c r="G9" s="106">
        <v>5</v>
      </c>
      <c r="H9" s="106">
        <v>-6</v>
      </c>
      <c r="I9" s="106" t="s">
        <v>149</v>
      </c>
      <c r="J9" s="505" t="s">
        <v>150</v>
      </c>
      <c r="K9" s="506"/>
      <c r="L9" s="511">
        <v>9</v>
      </c>
      <c r="M9" s="511"/>
      <c r="N9" s="113" t="s">
        <v>151</v>
      </c>
    </row>
    <row r="10" spans="1:14" s="108" customFormat="1" ht="27" customHeight="1">
      <c r="A10" s="507">
        <v>1000</v>
      </c>
      <c r="B10" s="477" t="s">
        <v>45</v>
      </c>
      <c r="C10" s="473" t="s">
        <v>152</v>
      </c>
      <c r="D10" s="477" t="s">
        <v>153</v>
      </c>
      <c r="E10" s="477" t="s">
        <v>154</v>
      </c>
      <c r="F10" s="473" t="s">
        <v>155</v>
      </c>
      <c r="G10" s="473" t="s">
        <v>251</v>
      </c>
      <c r="H10" s="473" t="s">
        <v>252</v>
      </c>
      <c r="I10" s="473" t="s">
        <v>158</v>
      </c>
      <c r="J10" s="500" t="s">
        <v>159</v>
      </c>
      <c r="K10" s="495"/>
      <c r="L10" s="498" t="s">
        <v>160</v>
      </c>
      <c r="M10" s="499"/>
      <c r="N10" s="473" t="s">
        <v>161</v>
      </c>
    </row>
    <row r="11" spans="1:14" s="108" customFormat="1" ht="27" customHeight="1">
      <c r="A11" s="508"/>
      <c r="B11" s="478"/>
      <c r="C11" s="474"/>
      <c r="D11" s="478"/>
      <c r="E11" s="478"/>
      <c r="F11" s="436"/>
      <c r="G11" s="474"/>
      <c r="H11" s="474"/>
      <c r="I11" s="474"/>
      <c r="J11" s="501"/>
      <c r="K11" s="497"/>
      <c r="L11" s="109" t="s">
        <v>162</v>
      </c>
      <c r="M11" s="109" t="s">
        <v>163</v>
      </c>
      <c r="N11" s="474"/>
    </row>
    <row r="12" spans="1:14" ht="18" customHeight="1">
      <c r="A12" s="103">
        <v>1100</v>
      </c>
      <c r="B12" s="66" t="s">
        <v>214</v>
      </c>
      <c r="C12" s="110">
        <f>'MES 9'!F12</f>
        <v>0</v>
      </c>
      <c r="D12" s="128">
        <v>0</v>
      </c>
      <c r="E12" s="128">
        <v>0</v>
      </c>
      <c r="F12" s="110">
        <f>C12+D12-E12</f>
        <v>0</v>
      </c>
      <c r="G12" s="110">
        <f>'MES 9'!I12</f>
        <v>0</v>
      </c>
      <c r="H12" s="128">
        <f>M6</f>
        <v>0</v>
      </c>
      <c r="I12" s="110">
        <f>G12+H12</f>
        <v>0</v>
      </c>
      <c r="J12" s="475" t="e">
        <f t="shared" ref="J12:J20" si="0">(I12/F12)</f>
        <v>#DIV/0!</v>
      </c>
      <c r="K12" s="476"/>
      <c r="L12" s="24">
        <v>0</v>
      </c>
      <c r="M12" s="24">
        <v>0</v>
      </c>
      <c r="N12" s="111">
        <f>F12-I12</f>
        <v>0</v>
      </c>
    </row>
    <row r="13" spans="1:14" ht="18" customHeight="1">
      <c r="A13" s="103">
        <v>1101</v>
      </c>
      <c r="B13" s="66" t="s">
        <v>49</v>
      </c>
      <c r="C13" s="110">
        <f>'MES 9'!F13</f>
        <v>0</v>
      </c>
      <c r="D13" s="128">
        <v>0</v>
      </c>
      <c r="E13" s="128">
        <v>0</v>
      </c>
      <c r="F13" s="110">
        <f>C13+D13-E13</f>
        <v>0</v>
      </c>
      <c r="G13" s="110">
        <f>'MES 9'!I13</f>
        <v>0</v>
      </c>
      <c r="H13" s="67">
        <f>J3*PRESUPUESTO!B29+J4*PRESUPUESTO!B33+J5*PRESUPUESTO!B37</f>
        <v>0</v>
      </c>
      <c r="I13" s="110">
        <f>G13+H13</f>
        <v>0</v>
      </c>
      <c r="J13" s="475" t="e">
        <f t="shared" si="0"/>
        <v>#DIV/0!</v>
      </c>
      <c r="K13" s="476"/>
      <c r="L13" s="24">
        <v>0</v>
      </c>
      <c r="M13" s="24">
        <v>0</v>
      </c>
      <c r="N13" s="111">
        <f>F13-I13</f>
        <v>0</v>
      </c>
    </row>
    <row r="14" spans="1:14" ht="18" customHeight="1">
      <c r="A14" s="103">
        <v>1102</v>
      </c>
      <c r="B14" s="66" t="s">
        <v>50</v>
      </c>
      <c r="C14" s="110">
        <f>'MES 9'!F14</f>
        <v>0</v>
      </c>
      <c r="D14" s="128">
        <v>0</v>
      </c>
      <c r="E14" s="128">
        <v>0</v>
      </c>
      <c r="F14" s="110">
        <f t="shared" ref="F14:F16" si="1">C14+D14-E14</f>
        <v>0</v>
      </c>
      <c r="G14" s="110">
        <f>'MES 9'!I14</f>
        <v>0</v>
      </c>
      <c r="H14" s="67">
        <f>(J3*PRESUPUESTO!D29+J4*PRESUPUESTO!D33+J5*PRESUPUESTO!D37)+(L3*PRESUPUESTO!D29*PRESUPUESTO!A13)+(L4*PRESUPUESTO!D33*PRESUPUESTO!B13)+(L5*PRESUPUESTO!D37*PRESUPUESTO!C13)</f>
        <v>0</v>
      </c>
      <c r="I14" s="110">
        <f t="shared" ref="I14:I16" si="2">G14+H14</f>
        <v>0</v>
      </c>
      <c r="J14" s="475" t="e">
        <f t="shared" si="0"/>
        <v>#DIV/0!</v>
      </c>
      <c r="K14" s="476"/>
      <c r="L14" s="24">
        <v>0</v>
      </c>
      <c r="M14" s="24">
        <v>0</v>
      </c>
      <c r="N14" s="111">
        <f t="shared" ref="N14:N16" si="3">F14-I14</f>
        <v>0</v>
      </c>
    </row>
    <row r="15" spans="1:14" ht="18" customHeight="1">
      <c r="A15" s="103">
        <v>1103</v>
      </c>
      <c r="B15" s="66" t="s">
        <v>51</v>
      </c>
      <c r="C15" s="110">
        <f>'MES 9'!F15</f>
        <v>0</v>
      </c>
      <c r="D15" s="128">
        <v>0</v>
      </c>
      <c r="E15" s="128">
        <v>0</v>
      </c>
      <c r="F15" s="110">
        <f t="shared" si="1"/>
        <v>0</v>
      </c>
      <c r="G15" s="110">
        <f>'MES 9'!I15</f>
        <v>0</v>
      </c>
      <c r="H15" s="67">
        <f>(J3*PRESUPUESTO!E29+J4*PRESUPUESTO!E33+J5*PRESUPUESTO!E37)+(L3*PRESUPUESTO!E29*PRESUPUESTO!A13)+(L4*PRESUPUESTO!E33*PRESUPUESTO!B13)+(L5*PRESUPUESTO!E37*PRESUPUESTO!C13)</f>
        <v>0</v>
      </c>
      <c r="I15" s="110">
        <f t="shared" si="2"/>
        <v>0</v>
      </c>
      <c r="J15" s="475" t="e">
        <f t="shared" si="0"/>
        <v>#DIV/0!</v>
      </c>
      <c r="K15" s="476"/>
      <c r="L15" s="24">
        <v>0</v>
      </c>
      <c r="M15" s="24">
        <v>0</v>
      </c>
      <c r="N15" s="111">
        <f t="shared" si="3"/>
        <v>0</v>
      </c>
    </row>
    <row r="16" spans="1:14" ht="18" customHeight="1">
      <c r="A16" s="103">
        <v>1104</v>
      </c>
      <c r="B16" s="66" t="s">
        <v>164</v>
      </c>
      <c r="C16" s="110">
        <f>'MES 9'!F16</f>
        <v>0</v>
      </c>
      <c r="D16" s="128">
        <v>0</v>
      </c>
      <c r="E16" s="128">
        <v>0</v>
      </c>
      <c r="F16" s="110">
        <f t="shared" si="1"/>
        <v>0</v>
      </c>
      <c r="G16" s="110">
        <f>'MES 9'!I16</f>
        <v>0</v>
      </c>
      <c r="H16" s="67">
        <f>(J3*PRESUPUESTO!F29+J4*PRESUPUESTO!F33+J5*PRESUPUESTO!F37)+(L3*PRESUPUESTO!F29*PRESUPUESTO!A13)+(L4*PRESUPUESTO!F33*PRESUPUESTO!B13)+(L5*PRESUPUESTO!F37*PRESUPUESTO!C13)</f>
        <v>0</v>
      </c>
      <c r="I16" s="110">
        <f t="shared" si="2"/>
        <v>0</v>
      </c>
      <c r="J16" s="475" t="e">
        <f t="shared" si="0"/>
        <v>#DIV/0!</v>
      </c>
      <c r="K16" s="476"/>
      <c r="L16" s="24">
        <v>0</v>
      </c>
      <c r="M16" s="24">
        <v>0</v>
      </c>
      <c r="N16" s="111">
        <f t="shared" si="3"/>
        <v>0</v>
      </c>
    </row>
    <row r="17" spans="1:14" ht="18" customHeight="1">
      <c r="A17" s="103">
        <v>1105</v>
      </c>
      <c r="B17" s="102" t="s">
        <v>165</v>
      </c>
      <c r="C17" s="110">
        <f>'MES 9'!F17</f>
        <v>0</v>
      </c>
      <c r="D17" s="128">
        <v>0</v>
      </c>
      <c r="E17" s="128">
        <v>0</v>
      </c>
      <c r="F17" s="110">
        <f>C17+D17-E17</f>
        <v>0</v>
      </c>
      <c r="G17" s="110">
        <f>'MES 9'!I17</f>
        <v>0</v>
      </c>
      <c r="H17" s="110">
        <v>0</v>
      </c>
      <c r="I17" s="110">
        <f>G17+H17</f>
        <v>0</v>
      </c>
      <c r="J17" s="475" t="e">
        <f t="shared" si="0"/>
        <v>#DIV/0!</v>
      </c>
      <c r="K17" s="476"/>
      <c r="L17" s="24">
        <v>0</v>
      </c>
      <c r="M17" s="24">
        <v>0</v>
      </c>
      <c r="N17" s="111">
        <f>F17-I17</f>
        <v>0</v>
      </c>
    </row>
    <row r="18" spans="1:14" ht="18" customHeight="1">
      <c r="A18" s="103">
        <v>1106</v>
      </c>
      <c r="B18" s="102" t="s">
        <v>166</v>
      </c>
      <c r="C18" s="110">
        <f>'MES 9'!F18</f>
        <v>0</v>
      </c>
      <c r="D18" s="128">
        <v>0</v>
      </c>
      <c r="E18" s="128">
        <v>0</v>
      </c>
      <c r="F18" s="110">
        <f>C18+D18-E18</f>
        <v>0</v>
      </c>
      <c r="G18" s="110">
        <f>'MES 9'!I18</f>
        <v>0</v>
      </c>
      <c r="H18" s="128">
        <v>0</v>
      </c>
      <c r="I18" s="110">
        <f>G18+H18</f>
        <v>0</v>
      </c>
      <c r="J18" s="475" t="e">
        <f t="shared" si="0"/>
        <v>#DIV/0!</v>
      </c>
      <c r="K18" s="476"/>
      <c r="L18" s="24">
        <v>0</v>
      </c>
      <c r="M18" s="24">
        <v>0</v>
      </c>
      <c r="N18" s="111">
        <f>F18-I18</f>
        <v>0</v>
      </c>
    </row>
    <row r="19" spans="1:14" ht="18" customHeight="1">
      <c r="A19" s="103">
        <v>1107</v>
      </c>
      <c r="B19" s="102" t="s">
        <v>167</v>
      </c>
      <c r="C19" s="110">
        <f>'MES 9'!F19</f>
        <v>0</v>
      </c>
      <c r="D19" s="128">
        <v>0</v>
      </c>
      <c r="E19" s="128">
        <v>0</v>
      </c>
      <c r="F19" s="110">
        <f>C19+D19-E19</f>
        <v>0</v>
      </c>
      <c r="G19" s="110">
        <f>'MES 9'!I19</f>
        <v>0</v>
      </c>
      <c r="H19" s="128">
        <v>0</v>
      </c>
      <c r="I19" s="110">
        <f>G19+H19</f>
        <v>0</v>
      </c>
      <c r="J19" s="475" t="e">
        <f t="shared" si="0"/>
        <v>#DIV/0!</v>
      </c>
      <c r="K19" s="476"/>
      <c r="L19" s="24">
        <v>0</v>
      </c>
      <c r="M19" s="24">
        <v>0</v>
      </c>
      <c r="N19" s="111">
        <f>F19-I19</f>
        <v>0</v>
      </c>
    </row>
    <row r="20" spans="1:14" s="112" customFormat="1" ht="18" customHeight="1">
      <c r="A20" s="425" t="s">
        <v>168</v>
      </c>
      <c r="B20" s="426"/>
      <c r="C20" s="64">
        <f>SUM(C12+C17+C18+C19)</f>
        <v>0</v>
      </c>
      <c r="D20" s="64">
        <f t="shared" ref="D20:H20" si="4">SUM(D12+D17+D18+D19)</f>
        <v>0</v>
      </c>
      <c r="E20" s="64">
        <f t="shared" si="4"/>
        <v>0</v>
      </c>
      <c r="F20" s="64">
        <f t="shared" si="4"/>
        <v>0</v>
      </c>
      <c r="G20" s="64">
        <f t="shared" si="4"/>
        <v>0</v>
      </c>
      <c r="H20" s="64">
        <f t="shared" si="4"/>
        <v>0</v>
      </c>
      <c r="I20" s="64">
        <f>SUM(I12+I17+I18+I19)</f>
        <v>0</v>
      </c>
      <c r="J20" s="437" t="e">
        <f t="shared" si="0"/>
        <v>#DIV/0!</v>
      </c>
      <c r="K20" s="438"/>
      <c r="L20" s="64">
        <f t="shared" ref="L20:N20" si="5">SUM(L12+L17+L18+L19)</f>
        <v>0</v>
      </c>
      <c r="M20" s="64">
        <f t="shared" si="5"/>
        <v>0</v>
      </c>
      <c r="N20" s="64">
        <f t="shared" si="5"/>
        <v>0</v>
      </c>
    </row>
    <row r="21" spans="1:14" ht="18" customHeight="1"/>
    <row r="22" spans="1:14" s="34" customFormat="1" ht="18" customHeight="1">
      <c r="B22" s="472" t="s">
        <v>124</v>
      </c>
      <c r="C22" s="472"/>
      <c r="D22" s="472"/>
      <c r="E22" s="472" t="s">
        <v>215</v>
      </c>
      <c r="F22" s="472"/>
      <c r="G22" s="472"/>
      <c r="H22" s="472"/>
      <c r="I22" s="472" t="s">
        <v>170</v>
      </c>
      <c r="J22" s="472"/>
      <c r="K22" s="472"/>
      <c r="L22" s="472"/>
      <c r="M22" s="472"/>
      <c r="N22" s="472"/>
    </row>
    <row r="23" spans="1:14" s="34" customFormat="1" ht="18" customHeight="1">
      <c r="B23" s="472"/>
      <c r="C23" s="472"/>
      <c r="D23" s="472"/>
      <c r="E23" s="472"/>
      <c r="F23" s="472"/>
      <c r="G23" s="472"/>
      <c r="H23" s="472"/>
      <c r="I23" s="472"/>
      <c r="J23" s="472"/>
      <c r="K23" s="472"/>
      <c r="L23" s="472"/>
      <c r="M23" s="472"/>
      <c r="N23" s="472"/>
    </row>
    <row r="24" spans="1:14" s="34" customFormat="1" ht="40.5" customHeight="1">
      <c r="B24" s="472"/>
      <c r="C24" s="472"/>
      <c r="D24" s="472"/>
      <c r="E24" s="472"/>
      <c r="F24" s="472"/>
      <c r="G24" s="472"/>
      <c r="H24" s="472"/>
      <c r="I24" s="472"/>
      <c r="J24" s="472"/>
      <c r="K24" s="472"/>
      <c r="L24" s="472"/>
      <c r="M24" s="472"/>
      <c r="N24" s="472"/>
    </row>
    <row r="25" spans="1:14" s="34" customFormat="1">
      <c r="B25" s="472" t="s">
        <v>103</v>
      </c>
      <c r="C25" s="472"/>
      <c r="D25" s="472"/>
      <c r="E25" s="472" t="s">
        <v>103</v>
      </c>
      <c r="F25" s="472"/>
      <c r="G25" s="472"/>
      <c r="H25" s="472"/>
      <c r="I25" s="472" t="s">
        <v>103</v>
      </c>
      <c r="J25" s="472"/>
      <c r="K25" s="472"/>
      <c r="L25" s="472"/>
      <c r="M25" s="472"/>
      <c r="N25" s="472"/>
    </row>
    <row r="26" spans="1:14" ht="12" customHeight="1"/>
    <row r="27" spans="1:14">
      <c r="B27" s="4" t="s">
        <v>171</v>
      </c>
    </row>
    <row r="28" spans="1:14">
      <c r="B28" s="4"/>
    </row>
    <row r="29" spans="1:14">
      <c r="B29" s="4"/>
    </row>
    <row r="30" spans="1:14" ht="18" customHeight="1"/>
    <row r="31" spans="1:14" ht="18" customHeight="1"/>
    <row r="32" spans="1:14" ht="18" customHeight="1"/>
    <row r="33" spans="1:15" ht="18" customHeight="1"/>
    <row r="34" spans="1:15" ht="18" customHeight="1"/>
    <row r="35" spans="1:15" ht="18" customHeight="1"/>
    <row r="36" spans="1:15" ht="18" customHeight="1"/>
    <row r="37" spans="1:15" ht="18" customHeight="1"/>
    <row r="38" spans="1:15" ht="18" customHeight="1"/>
    <row r="39" spans="1:15" ht="18" customHeight="1"/>
    <row r="40" spans="1:15" ht="18" customHeight="1"/>
    <row r="41" spans="1:15" ht="18" customHeight="1"/>
    <row r="42" spans="1:15" ht="18" customHeight="1">
      <c r="A42" s="468" t="s">
        <v>172</v>
      </c>
      <c r="B42" s="468"/>
      <c r="C42" s="468"/>
      <c r="D42" s="468"/>
      <c r="E42" s="468"/>
      <c r="F42" s="468"/>
      <c r="G42" s="468"/>
      <c r="H42" s="468"/>
      <c r="I42" s="468"/>
      <c r="J42" s="468"/>
      <c r="K42" s="468"/>
      <c r="L42" s="468"/>
      <c r="M42" s="468"/>
      <c r="N42" s="468"/>
    </row>
    <row r="43" spans="1:15" ht="18" customHeight="1">
      <c r="A43" s="104" t="s">
        <v>43</v>
      </c>
      <c r="B43" s="113" t="s">
        <v>173</v>
      </c>
      <c r="C43" s="105">
        <v>1</v>
      </c>
      <c r="D43" s="105">
        <v>2</v>
      </c>
      <c r="E43" s="105">
        <v>3</v>
      </c>
      <c r="F43" s="105" t="s">
        <v>148</v>
      </c>
      <c r="G43" s="105">
        <v>5</v>
      </c>
      <c r="H43" s="105">
        <v>-6</v>
      </c>
      <c r="I43" s="105" t="s">
        <v>149</v>
      </c>
      <c r="J43" s="509" t="s">
        <v>150</v>
      </c>
      <c r="K43" s="509"/>
      <c r="L43" s="511">
        <v>9</v>
      </c>
      <c r="M43" s="511"/>
      <c r="N43" s="113" t="s">
        <v>151</v>
      </c>
    </row>
    <row r="44" spans="1:15" s="112" customFormat="1" ht="23.1" customHeight="1">
      <c r="A44" s="477">
        <v>2000</v>
      </c>
      <c r="B44" s="477" t="s">
        <v>58</v>
      </c>
      <c r="C44" s="473" t="s">
        <v>216</v>
      </c>
      <c r="D44" s="477" t="s">
        <v>153</v>
      </c>
      <c r="E44" s="477" t="s">
        <v>154</v>
      </c>
      <c r="F44" s="473" t="s">
        <v>155</v>
      </c>
      <c r="G44" s="473" t="s">
        <v>253</v>
      </c>
      <c r="H44" s="473" t="s">
        <v>254</v>
      </c>
      <c r="I44" s="473" t="s">
        <v>219</v>
      </c>
      <c r="J44" s="494" t="s">
        <v>177</v>
      </c>
      <c r="K44" s="495"/>
      <c r="L44" s="498" t="s">
        <v>160</v>
      </c>
      <c r="M44" s="499"/>
      <c r="N44" s="473" t="s">
        <v>178</v>
      </c>
    </row>
    <row r="45" spans="1:15" s="112" customFormat="1" ht="23.1" customHeight="1">
      <c r="A45" s="478"/>
      <c r="B45" s="478"/>
      <c r="C45" s="474"/>
      <c r="D45" s="478"/>
      <c r="E45" s="478"/>
      <c r="F45" s="436"/>
      <c r="G45" s="436"/>
      <c r="H45" s="474"/>
      <c r="I45" s="474"/>
      <c r="J45" s="496"/>
      <c r="K45" s="497"/>
      <c r="L45" s="114" t="s">
        <v>179</v>
      </c>
      <c r="M45" s="114" t="s">
        <v>180</v>
      </c>
      <c r="N45" s="474"/>
    </row>
    <row r="46" spans="1:15" s="112" customFormat="1" ht="18" customHeight="1">
      <c r="A46" s="113">
        <v>2100</v>
      </c>
      <c r="B46" s="510" t="s">
        <v>61</v>
      </c>
      <c r="C46" s="510"/>
      <c r="D46" s="510"/>
      <c r="E46" s="510"/>
      <c r="F46" s="510"/>
      <c r="G46" s="510"/>
      <c r="H46" s="510"/>
      <c r="I46" s="510"/>
      <c r="J46" s="510"/>
      <c r="K46" s="510"/>
      <c r="L46" s="510"/>
      <c r="M46" s="510"/>
      <c r="N46" s="510"/>
      <c r="O46" s="115"/>
    </row>
    <row r="47" spans="1:15" ht="18" customHeight="1">
      <c r="A47" s="103">
        <v>2101</v>
      </c>
      <c r="B47" s="116" t="s">
        <v>36</v>
      </c>
      <c r="C47" s="117">
        <f>'MES 9'!F55</f>
        <v>0</v>
      </c>
      <c r="D47" s="129">
        <v>0</v>
      </c>
      <c r="E47" s="129">
        <v>0</v>
      </c>
      <c r="F47" s="117">
        <f>C47+D47-E47</f>
        <v>0</v>
      </c>
      <c r="G47" s="117">
        <f>'MES 9'!I55</f>
        <v>0</v>
      </c>
      <c r="H47" s="128">
        <v>0</v>
      </c>
      <c r="I47" s="117">
        <f>(G47+H47)</f>
        <v>0</v>
      </c>
      <c r="J47" s="475" t="e">
        <f>(I47/F47)</f>
        <v>#DIV/0!</v>
      </c>
      <c r="K47" s="476"/>
      <c r="L47" s="24">
        <v>0</v>
      </c>
      <c r="M47" s="24">
        <v>0</v>
      </c>
      <c r="N47" s="117">
        <f>(F47-I47)</f>
        <v>0</v>
      </c>
    </row>
    <row r="48" spans="1:15" ht="18" customHeight="1">
      <c r="A48" s="103">
        <v>2102</v>
      </c>
      <c r="B48" s="116" t="s">
        <v>181</v>
      </c>
      <c r="C48" s="117">
        <f>'MES 9'!F56</f>
        <v>0</v>
      </c>
      <c r="D48" s="129">
        <v>0</v>
      </c>
      <c r="E48" s="129">
        <v>0</v>
      </c>
      <c r="F48" s="117">
        <f>C48+D48-E48</f>
        <v>0</v>
      </c>
      <c r="G48" s="117">
        <f>'MES 9'!I56</f>
        <v>0</v>
      </c>
      <c r="H48" s="128">
        <v>0</v>
      </c>
      <c r="I48" s="117">
        <f>(G48+H48)</f>
        <v>0</v>
      </c>
      <c r="J48" s="475" t="e">
        <f>(I48/F48)</f>
        <v>#DIV/0!</v>
      </c>
      <c r="K48" s="476"/>
      <c r="L48" s="24">
        <v>0</v>
      </c>
      <c r="M48" s="24">
        <v>0</v>
      </c>
      <c r="N48" s="117">
        <f>(F48-I48)</f>
        <v>0</v>
      </c>
    </row>
    <row r="49" spans="1:14" s="112" customFormat="1" ht="18" customHeight="1">
      <c r="A49" s="482" t="s">
        <v>182</v>
      </c>
      <c r="B49" s="484"/>
      <c r="C49" s="118">
        <f t="shared" ref="C49:I49" si="6">SUM(C47:C48)</f>
        <v>0</v>
      </c>
      <c r="D49" s="118">
        <f t="shared" si="6"/>
        <v>0</v>
      </c>
      <c r="E49" s="118">
        <f t="shared" si="6"/>
        <v>0</v>
      </c>
      <c r="F49" s="118">
        <f t="shared" si="6"/>
        <v>0</v>
      </c>
      <c r="G49" s="118">
        <f t="shared" si="6"/>
        <v>0</v>
      </c>
      <c r="H49" s="118">
        <f t="shared" si="6"/>
        <v>0</v>
      </c>
      <c r="I49" s="118">
        <f t="shared" si="6"/>
        <v>0</v>
      </c>
      <c r="J49" s="490" t="e">
        <f>(I49/F49)</f>
        <v>#DIV/0!</v>
      </c>
      <c r="K49" s="491"/>
      <c r="L49" s="118">
        <f>SUM(L47:L48)</f>
        <v>0</v>
      </c>
      <c r="M49" s="118">
        <f>SUM(M47:M48)</f>
        <v>0</v>
      </c>
      <c r="N49" s="118">
        <f>SUM(N47:N48)</f>
        <v>0</v>
      </c>
    </row>
    <row r="50" spans="1:14" ht="18" customHeight="1"/>
    <row r="51" spans="1:14" ht="17.649999999999999" customHeight="1">
      <c r="A51" s="113">
        <v>2200</v>
      </c>
      <c r="B51" s="482" t="s">
        <v>64</v>
      </c>
      <c r="C51" s="483"/>
      <c r="D51" s="483"/>
      <c r="E51" s="483"/>
      <c r="F51" s="483"/>
      <c r="G51" s="483"/>
      <c r="H51" s="483"/>
      <c r="I51" s="483"/>
      <c r="J51" s="483"/>
      <c r="K51" s="483"/>
      <c r="L51" s="483"/>
      <c r="M51" s="483"/>
      <c r="N51" s="484"/>
    </row>
    <row r="52" spans="1:14" ht="18" customHeight="1">
      <c r="A52" s="103">
        <v>2201</v>
      </c>
      <c r="B52" s="116" t="s">
        <v>223</v>
      </c>
      <c r="C52" s="117">
        <f>'MES 9'!F60</f>
        <v>0</v>
      </c>
      <c r="D52" s="129">
        <v>0</v>
      </c>
      <c r="E52" s="129">
        <v>0</v>
      </c>
      <c r="F52" s="117">
        <f t="shared" ref="F52:F55" si="7">C52+D52-E52</f>
        <v>0</v>
      </c>
      <c r="G52" s="117">
        <f>'MES 9'!I60</f>
        <v>0</v>
      </c>
      <c r="H52" s="128">
        <v>0</v>
      </c>
      <c r="I52" s="117">
        <f t="shared" ref="I52:I55" si="8">(G52+H52)</f>
        <v>0</v>
      </c>
      <c r="J52" s="475" t="e">
        <f>(I52/F52)</f>
        <v>#DIV/0!</v>
      </c>
      <c r="K52" s="476"/>
      <c r="L52" s="24">
        <v>0</v>
      </c>
      <c r="M52" s="24">
        <v>0</v>
      </c>
      <c r="N52" s="117">
        <f t="shared" ref="N52:N55" si="9">(F52-I52)</f>
        <v>0</v>
      </c>
    </row>
    <row r="53" spans="1:14" ht="18" customHeight="1">
      <c r="A53" s="103">
        <v>2202</v>
      </c>
      <c r="B53" s="116" t="s">
        <v>66</v>
      </c>
      <c r="C53" s="117">
        <f>'MES 9'!F61</f>
        <v>0</v>
      </c>
      <c r="D53" s="129">
        <v>0</v>
      </c>
      <c r="E53" s="129">
        <v>0</v>
      </c>
      <c r="F53" s="117">
        <f t="shared" si="7"/>
        <v>0</v>
      </c>
      <c r="G53" s="117">
        <f>'MES 9'!I61</f>
        <v>0</v>
      </c>
      <c r="H53" s="128">
        <v>0</v>
      </c>
      <c r="I53" s="117">
        <f t="shared" si="8"/>
        <v>0</v>
      </c>
      <c r="J53" s="475" t="e">
        <f t="shared" ref="J53:J60" si="10">(I53/F53)</f>
        <v>#DIV/0!</v>
      </c>
      <c r="K53" s="476"/>
      <c r="L53" s="24">
        <v>0</v>
      </c>
      <c r="M53" s="24">
        <v>0</v>
      </c>
      <c r="N53" s="117">
        <f t="shared" si="9"/>
        <v>0</v>
      </c>
    </row>
    <row r="54" spans="1:14" ht="18" customHeight="1">
      <c r="A54" s="103">
        <v>2203</v>
      </c>
      <c r="B54" s="116" t="s">
        <v>67</v>
      </c>
      <c r="C54" s="117">
        <f>'MES 9'!F62</f>
        <v>0</v>
      </c>
      <c r="D54" s="129">
        <v>0</v>
      </c>
      <c r="E54" s="129">
        <v>0</v>
      </c>
      <c r="F54" s="117">
        <f t="shared" si="7"/>
        <v>0</v>
      </c>
      <c r="G54" s="117">
        <f>'MES 9'!I62</f>
        <v>0</v>
      </c>
      <c r="H54" s="128">
        <v>0</v>
      </c>
      <c r="I54" s="117">
        <f t="shared" si="8"/>
        <v>0</v>
      </c>
      <c r="J54" s="475" t="e">
        <f t="shared" si="10"/>
        <v>#DIV/0!</v>
      </c>
      <c r="K54" s="476"/>
      <c r="L54" s="24">
        <v>0</v>
      </c>
      <c r="M54" s="24">
        <v>0</v>
      </c>
      <c r="N54" s="117">
        <f t="shared" si="9"/>
        <v>0</v>
      </c>
    </row>
    <row r="55" spans="1:14" ht="18" customHeight="1">
      <c r="A55" s="103">
        <v>2204</v>
      </c>
      <c r="B55" s="116" t="s">
        <v>68</v>
      </c>
      <c r="C55" s="117">
        <f>'MES 9'!F63</f>
        <v>0</v>
      </c>
      <c r="D55" s="129">
        <v>0</v>
      </c>
      <c r="E55" s="129">
        <v>0</v>
      </c>
      <c r="F55" s="117">
        <f t="shared" si="7"/>
        <v>0</v>
      </c>
      <c r="G55" s="117">
        <f>'MES 9'!I63</f>
        <v>0</v>
      </c>
      <c r="H55" s="128">
        <v>0</v>
      </c>
      <c r="I55" s="117">
        <f t="shared" si="8"/>
        <v>0</v>
      </c>
      <c r="J55" s="475" t="e">
        <f t="shared" si="10"/>
        <v>#DIV/0!</v>
      </c>
      <c r="K55" s="476"/>
      <c r="L55" s="24">
        <v>0</v>
      </c>
      <c r="M55" s="24">
        <v>0</v>
      </c>
      <c r="N55" s="117">
        <f t="shared" si="9"/>
        <v>0</v>
      </c>
    </row>
    <row r="56" spans="1:14" ht="37.5" customHeight="1">
      <c r="A56" s="103">
        <v>2205</v>
      </c>
      <c r="B56" s="122" t="s">
        <v>69</v>
      </c>
      <c r="C56" s="117">
        <f>'MES 9'!F64</f>
        <v>0</v>
      </c>
      <c r="D56" s="129">
        <v>0</v>
      </c>
      <c r="E56" s="129">
        <v>0</v>
      </c>
      <c r="F56" s="117">
        <f t="shared" ref="F56:F58" si="11">C56+D56-E56</f>
        <v>0</v>
      </c>
      <c r="G56" s="117">
        <f>'MES 9'!I64</f>
        <v>0</v>
      </c>
      <c r="H56" s="128">
        <v>0</v>
      </c>
      <c r="I56" s="117">
        <f t="shared" ref="I56:I58" si="12">(G56+H56)</f>
        <v>0</v>
      </c>
      <c r="J56" s="475" t="e">
        <f t="shared" ref="J56:J58" si="13">(I56/F56)</f>
        <v>#DIV/0!</v>
      </c>
      <c r="K56" s="476"/>
      <c r="L56" s="24">
        <v>0</v>
      </c>
      <c r="M56" s="24">
        <v>0</v>
      </c>
      <c r="N56" s="117">
        <f t="shared" ref="N56:N58" si="14">(F56-I56)</f>
        <v>0</v>
      </c>
    </row>
    <row r="57" spans="1:14" ht="24.75" customHeight="1">
      <c r="A57" s="103">
        <v>2206</v>
      </c>
      <c r="B57" s="122" t="s">
        <v>70</v>
      </c>
      <c r="C57" s="117">
        <f>'MES 9'!F65</f>
        <v>0</v>
      </c>
      <c r="D57" s="129">
        <v>0</v>
      </c>
      <c r="E57" s="129">
        <v>0</v>
      </c>
      <c r="F57" s="117">
        <f t="shared" si="11"/>
        <v>0</v>
      </c>
      <c r="G57" s="117">
        <f>'MES 9'!I65</f>
        <v>0</v>
      </c>
      <c r="H57" s="128">
        <v>0</v>
      </c>
      <c r="I57" s="117">
        <f t="shared" si="12"/>
        <v>0</v>
      </c>
      <c r="J57" s="475" t="e">
        <f t="shared" si="13"/>
        <v>#DIV/0!</v>
      </c>
      <c r="K57" s="476"/>
      <c r="L57" s="24">
        <v>0</v>
      </c>
      <c r="M57" s="24">
        <v>0</v>
      </c>
      <c r="N57" s="117">
        <f t="shared" si="14"/>
        <v>0</v>
      </c>
    </row>
    <row r="58" spans="1:14" ht="18" customHeight="1">
      <c r="A58" s="103">
        <v>2207</v>
      </c>
      <c r="B58" s="116" t="s">
        <v>71</v>
      </c>
      <c r="C58" s="117">
        <f>'MES 9'!F66</f>
        <v>0</v>
      </c>
      <c r="D58" s="129">
        <v>0</v>
      </c>
      <c r="E58" s="129">
        <v>0</v>
      </c>
      <c r="F58" s="117">
        <f t="shared" si="11"/>
        <v>0</v>
      </c>
      <c r="G58" s="117">
        <f>'MES 9'!I66</f>
        <v>0</v>
      </c>
      <c r="H58" s="128">
        <v>0</v>
      </c>
      <c r="I58" s="117">
        <f t="shared" si="12"/>
        <v>0</v>
      </c>
      <c r="J58" s="475" t="e">
        <f t="shared" si="13"/>
        <v>#DIV/0!</v>
      </c>
      <c r="K58" s="476"/>
      <c r="L58" s="24">
        <v>0</v>
      </c>
      <c r="M58" s="24">
        <v>0</v>
      </c>
      <c r="N58" s="117">
        <f t="shared" si="14"/>
        <v>0</v>
      </c>
    </row>
    <row r="59" spans="1:14" ht="18" customHeight="1">
      <c r="A59" s="103">
        <v>2208</v>
      </c>
      <c r="B59" s="116" t="s">
        <v>72</v>
      </c>
      <c r="C59" s="117">
        <f>'MES 9'!F67</f>
        <v>0</v>
      </c>
      <c r="D59" s="129">
        <v>0</v>
      </c>
      <c r="E59" s="129">
        <v>0</v>
      </c>
      <c r="F59" s="117">
        <f t="shared" ref="F59" si="15">C59+D59-E59</f>
        <v>0</v>
      </c>
      <c r="G59" s="117">
        <f>'MES 9'!I67</f>
        <v>0</v>
      </c>
      <c r="H59" s="128">
        <v>0</v>
      </c>
      <c r="I59" s="117">
        <f t="shared" ref="I59" si="16">(G59+H59)</f>
        <v>0</v>
      </c>
      <c r="J59" s="475" t="e">
        <f t="shared" ref="J59" si="17">(I59/F59)</f>
        <v>#DIV/0!</v>
      </c>
      <c r="K59" s="476"/>
      <c r="L59" s="24">
        <v>0</v>
      </c>
      <c r="M59" s="24">
        <v>0</v>
      </c>
      <c r="N59" s="117">
        <f t="shared" ref="N59" si="18">(F59-I59)</f>
        <v>0</v>
      </c>
    </row>
    <row r="60" spans="1:14" ht="18" customHeight="1">
      <c r="A60" s="482" t="s">
        <v>182</v>
      </c>
      <c r="B60" s="484"/>
      <c r="C60" s="124">
        <f t="shared" ref="C60:I60" si="19">SUM(C52:C59)</f>
        <v>0</v>
      </c>
      <c r="D60" s="124">
        <f t="shared" si="19"/>
        <v>0</v>
      </c>
      <c r="E60" s="124">
        <f t="shared" si="19"/>
        <v>0</v>
      </c>
      <c r="F60" s="124">
        <f t="shared" si="19"/>
        <v>0</v>
      </c>
      <c r="G60" s="124">
        <f t="shared" si="19"/>
        <v>0</v>
      </c>
      <c r="H60" s="124">
        <f t="shared" si="19"/>
        <v>0</v>
      </c>
      <c r="I60" s="124">
        <f t="shared" si="19"/>
        <v>0</v>
      </c>
      <c r="J60" s="490" t="e">
        <f t="shared" si="10"/>
        <v>#DIV/0!</v>
      </c>
      <c r="K60" s="491"/>
      <c r="L60" s="124">
        <f>SUM(L52:L59)</f>
        <v>0</v>
      </c>
      <c r="M60" s="124">
        <f>SUM(M52:M59)</f>
        <v>0</v>
      </c>
      <c r="N60" s="124">
        <f>SUM(N52:N59)</f>
        <v>0</v>
      </c>
    </row>
    <row r="61" spans="1:14" ht="18" customHeight="1"/>
    <row r="62" spans="1:14" ht="18" customHeight="1">
      <c r="A62" s="104" t="s">
        <v>43</v>
      </c>
      <c r="B62" s="103" t="s">
        <v>147</v>
      </c>
      <c r="C62" s="105">
        <v>1</v>
      </c>
      <c r="D62" s="105">
        <v>2</v>
      </c>
      <c r="E62" s="105">
        <v>3</v>
      </c>
      <c r="F62" s="105" t="s">
        <v>148</v>
      </c>
      <c r="G62" s="105">
        <v>5</v>
      </c>
      <c r="H62" s="105">
        <v>-6</v>
      </c>
      <c r="I62" s="105" t="s">
        <v>149</v>
      </c>
      <c r="J62" s="509" t="s">
        <v>150</v>
      </c>
      <c r="K62" s="509"/>
      <c r="L62" s="511">
        <v>9</v>
      </c>
      <c r="M62" s="511"/>
      <c r="N62" s="113" t="s">
        <v>151</v>
      </c>
    </row>
    <row r="63" spans="1:14" s="112" customFormat="1" ht="21.95" customHeight="1">
      <c r="A63" s="477">
        <v>2000</v>
      </c>
      <c r="B63" s="477" t="s">
        <v>58</v>
      </c>
      <c r="C63" s="473" t="s">
        <v>216</v>
      </c>
      <c r="D63" s="477" t="s">
        <v>153</v>
      </c>
      <c r="E63" s="477" t="s">
        <v>154</v>
      </c>
      <c r="F63" s="473" t="s">
        <v>155</v>
      </c>
      <c r="G63" s="473" t="s">
        <v>253</v>
      </c>
      <c r="H63" s="473" t="s">
        <v>254</v>
      </c>
      <c r="I63" s="473" t="s">
        <v>219</v>
      </c>
      <c r="J63" s="494" t="s">
        <v>177</v>
      </c>
      <c r="K63" s="495"/>
      <c r="L63" s="498" t="s">
        <v>160</v>
      </c>
      <c r="M63" s="499"/>
      <c r="N63" s="473" t="s">
        <v>178</v>
      </c>
    </row>
    <row r="64" spans="1:14" s="112" customFormat="1" ht="23.1" customHeight="1">
      <c r="A64" s="478"/>
      <c r="B64" s="478"/>
      <c r="C64" s="474"/>
      <c r="D64" s="478"/>
      <c r="E64" s="478"/>
      <c r="F64" s="436"/>
      <c r="G64" s="436"/>
      <c r="H64" s="474"/>
      <c r="I64" s="474"/>
      <c r="J64" s="496"/>
      <c r="K64" s="497"/>
      <c r="L64" s="114" t="s">
        <v>179</v>
      </c>
      <c r="M64" s="114" t="s">
        <v>180</v>
      </c>
      <c r="N64" s="474"/>
    </row>
    <row r="65" spans="1:15" s="112" customFormat="1" ht="18" customHeight="1">
      <c r="A65" s="107">
        <v>2300</v>
      </c>
      <c r="B65" s="425" t="s">
        <v>74</v>
      </c>
      <c r="C65" s="457"/>
      <c r="D65" s="457"/>
      <c r="E65" s="457"/>
      <c r="F65" s="457"/>
      <c r="G65" s="457"/>
      <c r="H65" s="457"/>
      <c r="I65" s="457"/>
      <c r="J65" s="457"/>
      <c r="K65" s="457"/>
      <c r="L65" s="457"/>
      <c r="M65" s="457"/>
      <c r="N65" s="426"/>
    </row>
    <row r="66" spans="1:15" s="112" customFormat="1" ht="18" customHeight="1">
      <c r="A66" s="113">
        <v>2310</v>
      </c>
      <c r="B66" s="482" t="s">
        <v>75</v>
      </c>
      <c r="C66" s="483"/>
      <c r="D66" s="483"/>
      <c r="E66" s="483"/>
      <c r="F66" s="483"/>
      <c r="G66" s="483"/>
      <c r="H66" s="483"/>
      <c r="I66" s="483"/>
      <c r="J66" s="483"/>
      <c r="K66" s="483"/>
      <c r="L66" s="483"/>
      <c r="M66" s="483"/>
      <c r="N66" s="484"/>
      <c r="O66" s="115"/>
    </row>
    <row r="67" spans="1:15" ht="18" customHeight="1">
      <c r="A67" s="103">
        <v>2311</v>
      </c>
      <c r="B67" s="102" t="s">
        <v>76</v>
      </c>
      <c r="C67" s="110">
        <f>'MES 9'!F75</f>
        <v>0</v>
      </c>
      <c r="D67" s="128">
        <v>0</v>
      </c>
      <c r="E67" s="128">
        <v>0</v>
      </c>
      <c r="F67" s="110">
        <f t="shared" ref="F67:F79" si="20">C67+D67-E67</f>
        <v>0</v>
      </c>
      <c r="G67" s="110">
        <f>'MES 9'!I75</f>
        <v>0</v>
      </c>
      <c r="H67" s="128">
        <v>0</v>
      </c>
      <c r="I67" s="110">
        <f t="shared" ref="I67:I79" si="21">(G67+H67)</f>
        <v>0</v>
      </c>
      <c r="J67" s="475" t="e">
        <f>(I67/F67)</f>
        <v>#DIV/0!</v>
      </c>
      <c r="K67" s="476"/>
      <c r="L67" s="24">
        <v>0</v>
      </c>
      <c r="M67" s="24">
        <v>0</v>
      </c>
      <c r="N67" s="117">
        <f>(F67-I67)</f>
        <v>0</v>
      </c>
    </row>
    <row r="68" spans="1:15" ht="18" customHeight="1">
      <c r="A68" s="103">
        <v>2312</v>
      </c>
      <c r="B68" s="102" t="s">
        <v>77</v>
      </c>
      <c r="C68" s="110">
        <f>'MES 9'!F76</f>
        <v>0</v>
      </c>
      <c r="D68" s="128">
        <v>0</v>
      </c>
      <c r="E68" s="128">
        <v>0</v>
      </c>
      <c r="F68" s="110">
        <f t="shared" si="20"/>
        <v>0</v>
      </c>
      <c r="G68" s="110">
        <f>'MES 9'!I76</f>
        <v>0</v>
      </c>
      <c r="H68" s="128">
        <v>0</v>
      </c>
      <c r="I68" s="110">
        <f t="shared" si="21"/>
        <v>0</v>
      </c>
      <c r="J68" s="475" t="e">
        <f t="shared" ref="J68:J79" si="22">(I68/F68)</f>
        <v>#DIV/0!</v>
      </c>
      <c r="K68" s="476"/>
      <c r="L68" s="24">
        <v>0</v>
      </c>
      <c r="M68" s="24">
        <v>0</v>
      </c>
      <c r="N68" s="117">
        <f t="shared" ref="N68:N79" si="23">(F68-I68)</f>
        <v>0</v>
      </c>
    </row>
    <row r="69" spans="1:15" ht="18" customHeight="1">
      <c r="A69" s="103">
        <v>2313</v>
      </c>
      <c r="B69" s="102" t="s">
        <v>78</v>
      </c>
      <c r="C69" s="110">
        <f>'MES 9'!F77</f>
        <v>0</v>
      </c>
      <c r="D69" s="128">
        <v>0</v>
      </c>
      <c r="E69" s="128">
        <v>0</v>
      </c>
      <c r="F69" s="110">
        <f t="shared" si="20"/>
        <v>0</v>
      </c>
      <c r="G69" s="110">
        <f>'MES 9'!I77</f>
        <v>0</v>
      </c>
      <c r="H69" s="128">
        <v>0</v>
      </c>
      <c r="I69" s="110">
        <f t="shared" si="21"/>
        <v>0</v>
      </c>
      <c r="J69" s="475" t="e">
        <f t="shared" si="22"/>
        <v>#DIV/0!</v>
      </c>
      <c r="K69" s="476"/>
      <c r="L69" s="24">
        <v>0</v>
      </c>
      <c r="M69" s="24">
        <v>0</v>
      </c>
      <c r="N69" s="117">
        <f t="shared" si="23"/>
        <v>0</v>
      </c>
    </row>
    <row r="70" spans="1:15" ht="18" customHeight="1">
      <c r="A70" s="103">
        <v>2314</v>
      </c>
      <c r="B70" s="102" t="s">
        <v>79</v>
      </c>
      <c r="C70" s="110">
        <f>'MES 9'!F78</f>
        <v>0</v>
      </c>
      <c r="D70" s="128">
        <v>0</v>
      </c>
      <c r="E70" s="128">
        <v>0</v>
      </c>
      <c r="F70" s="110">
        <f t="shared" si="20"/>
        <v>0</v>
      </c>
      <c r="G70" s="110">
        <f>'MES 9'!I78</f>
        <v>0</v>
      </c>
      <c r="H70" s="128">
        <v>0</v>
      </c>
      <c r="I70" s="110">
        <f t="shared" si="21"/>
        <v>0</v>
      </c>
      <c r="J70" s="475" t="e">
        <f t="shared" si="22"/>
        <v>#DIV/0!</v>
      </c>
      <c r="K70" s="476"/>
      <c r="L70" s="24">
        <v>0</v>
      </c>
      <c r="M70" s="24">
        <v>0</v>
      </c>
      <c r="N70" s="117">
        <f t="shared" si="23"/>
        <v>0</v>
      </c>
    </row>
    <row r="71" spans="1:15" ht="18" customHeight="1">
      <c r="A71" s="103">
        <v>2315</v>
      </c>
      <c r="B71" s="102" t="s">
        <v>80</v>
      </c>
      <c r="C71" s="110">
        <f>'MES 9'!F79</f>
        <v>0</v>
      </c>
      <c r="D71" s="128">
        <v>0</v>
      </c>
      <c r="E71" s="128">
        <v>0</v>
      </c>
      <c r="F71" s="110">
        <f t="shared" si="20"/>
        <v>0</v>
      </c>
      <c r="G71" s="110">
        <f>'MES 9'!I79</f>
        <v>0</v>
      </c>
      <c r="H71" s="128">
        <v>0</v>
      </c>
      <c r="I71" s="110">
        <f t="shared" si="21"/>
        <v>0</v>
      </c>
      <c r="J71" s="475" t="e">
        <f t="shared" si="22"/>
        <v>#DIV/0!</v>
      </c>
      <c r="K71" s="476"/>
      <c r="L71" s="24">
        <v>0</v>
      </c>
      <c r="M71" s="24">
        <v>0</v>
      </c>
      <c r="N71" s="117">
        <f t="shared" si="23"/>
        <v>0</v>
      </c>
    </row>
    <row r="72" spans="1:15" ht="18" customHeight="1">
      <c r="A72" s="103">
        <v>2316</v>
      </c>
      <c r="B72" s="102" t="s">
        <v>81</v>
      </c>
      <c r="C72" s="110">
        <f>'MES 9'!F80</f>
        <v>0</v>
      </c>
      <c r="D72" s="128">
        <v>0</v>
      </c>
      <c r="E72" s="128">
        <v>0</v>
      </c>
      <c r="F72" s="110">
        <f t="shared" si="20"/>
        <v>0</v>
      </c>
      <c r="G72" s="110">
        <f>'MES 9'!I80</f>
        <v>0</v>
      </c>
      <c r="H72" s="128">
        <v>0</v>
      </c>
      <c r="I72" s="110">
        <f t="shared" si="21"/>
        <v>0</v>
      </c>
      <c r="J72" s="475" t="e">
        <f t="shared" si="22"/>
        <v>#DIV/0!</v>
      </c>
      <c r="K72" s="476"/>
      <c r="L72" s="24">
        <v>0</v>
      </c>
      <c r="M72" s="24">
        <v>0</v>
      </c>
      <c r="N72" s="117">
        <f t="shared" si="23"/>
        <v>0</v>
      </c>
    </row>
    <row r="73" spans="1:15" ht="18" customHeight="1">
      <c r="A73" s="103">
        <v>2317</v>
      </c>
      <c r="B73" s="102" t="s">
        <v>82</v>
      </c>
      <c r="C73" s="110">
        <f>'MES 9'!F81</f>
        <v>0</v>
      </c>
      <c r="D73" s="128">
        <v>0</v>
      </c>
      <c r="E73" s="128">
        <v>0</v>
      </c>
      <c r="F73" s="110">
        <f t="shared" si="20"/>
        <v>0</v>
      </c>
      <c r="G73" s="110">
        <f>'MES 9'!I81</f>
        <v>0</v>
      </c>
      <c r="H73" s="128">
        <v>0</v>
      </c>
      <c r="I73" s="110">
        <f t="shared" si="21"/>
        <v>0</v>
      </c>
      <c r="J73" s="475" t="e">
        <f t="shared" si="22"/>
        <v>#DIV/0!</v>
      </c>
      <c r="K73" s="476"/>
      <c r="L73" s="24">
        <v>0</v>
      </c>
      <c r="M73" s="24">
        <v>0</v>
      </c>
      <c r="N73" s="117">
        <f t="shared" si="23"/>
        <v>0</v>
      </c>
    </row>
    <row r="74" spans="1:15" ht="18" customHeight="1">
      <c r="A74" s="103">
        <v>2318</v>
      </c>
      <c r="B74" s="125" t="s">
        <v>83</v>
      </c>
      <c r="C74" s="110">
        <f>'MES 9'!F82</f>
        <v>0</v>
      </c>
      <c r="D74" s="128">
        <v>0</v>
      </c>
      <c r="E74" s="128">
        <v>0</v>
      </c>
      <c r="F74" s="110">
        <f t="shared" si="20"/>
        <v>0</v>
      </c>
      <c r="G74" s="110">
        <f>'MES 9'!I82</f>
        <v>0</v>
      </c>
      <c r="H74" s="128">
        <v>0</v>
      </c>
      <c r="I74" s="110">
        <f t="shared" si="21"/>
        <v>0</v>
      </c>
      <c r="J74" s="475" t="e">
        <f t="shared" si="22"/>
        <v>#DIV/0!</v>
      </c>
      <c r="K74" s="476"/>
      <c r="L74" s="24">
        <v>0</v>
      </c>
      <c r="M74" s="24">
        <v>0</v>
      </c>
      <c r="N74" s="117">
        <f t="shared" si="23"/>
        <v>0</v>
      </c>
    </row>
    <row r="75" spans="1:15" ht="18" customHeight="1">
      <c r="A75" s="103">
        <v>2319</v>
      </c>
      <c r="B75" s="102" t="s">
        <v>84</v>
      </c>
      <c r="C75" s="110">
        <f>'MES 9'!F83</f>
        <v>0</v>
      </c>
      <c r="D75" s="128">
        <v>0</v>
      </c>
      <c r="E75" s="128">
        <v>0</v>
      </c>
      <c r="F75" s="110">
        <f t="shared" si="20"/>
        <v>0</v>
      </c>
      <c r="G75" s="110">
        <f>'MES 9'!I83</f>
        <v>0</v>
      </c>
      <c r="H75" s="128">
        <v>0</v>
      </c>
      <c r="I75" s="110">
        <f t="shared" si="21"/>
        <v>0</v>
      </c>
      <c r="J75" s="475" t="e">
        <f t="shared" si="22"/>
        <v>#DIV/0!</v>
      </c>
      <c r="K75" s="476"/>
      <c r="L75" s="24">
        <v>0</v>
      </c>
      <c r="M75" s="24">
        <v>0</v>
      </c>
      <c r="N75" s="117">
        <f t="shared" si="23"/>
        <v>0</v>
      </c>
    </row>
    <row r="76" spans="1:15" ht="18" customHeight="1">
      <c r="A76" s="103">
        <v>2320</v>
      </c>
      <c r="B76" s="102" t="s">
        <v>85</v>
      </c>
      <c r="C76" s="110">
        <f>'MES 9'!F84</f>
        <v>0</v>
      </c>
      <c r="D76" s="128">
        <v>0</v>
      </c>
      <c r="E76" s="128">
        <v>0</v>
      </c>
      <c r="F76" s="110">
        <f t="shared" si="20"/>
        <v>0</v>
      </c>
      <c r="G76" s="110">
        <f>'MES 9'!I84</f>
        <v>0</v>
      </c>
      <c r="H76" s="128">
        <v>0</v>
      </c>
      <c r="I76" s="110">
        <f t="shared" si="21"/>
        <v>0</v>
      </c>
      <c r="J76" s="475" t="e">
        <f t="shared" si="22"/>
        <v>#DIV/0!</v>
      </c>
      <c r="K76" s="476"/>
      <c r="L76" s="24">
        <v>0</v>
      </c>
      <c r="M76" s="24">
        <v>0</v>
      </c>
      <c r="N76" s="117">
        <f t="shared" si="23"/>
        <v>0</v>
      </c>
    </row>
    <row r="77" spans="1:15" ht="18" customHeight="1">
      <c r="A77" s="103">
        <v>2321</v>
      </c>
      <c r="B77" s="102" t="s">
        <v>86</v>
      </c>
      <c r="C77" s="110">
        <f>'MES 9'!F85</f>
        <v>0</v>
      </c>
      <c r="D77" s="128">
        <v>0</v>
      </c>
      <c r="E77" s="128">
        <v>0</v>
      </c>
      <c r="F77" s="110">
        <f t="shared" ref="F77" si="24">C77+D77-E77</f>
        <v>0</v>
      </c>
      <c r="G77" s="110">
        <f>'MES 9'!I85</f>
        <v>0</v>
      </c>
      <c r="H77" s="128">
        <v>0</v>
      </c>
      <c r="I77" s="110">
        <f t="shared" ref="I77" si="25">(G77+H77)</f>
        <v>0</v>
      </c>
      <c r="J77" s="475" t="e">
        <f t="shared" ref="J77" si="26">(I77/F77)</f>
        <v>#DIV/0!</v>
      </c>
      <c r="K77" s="476"/>
      <c r="L77" s="24">
        <v>0</v>
      </c>
      <c r="M77" s="24">
        <v>0</v>
      </c>
      <c r="N77" s="117">
        <f t="shared" ref="N77" si="27">(F77-I77)</f>
        <v>0</v>
      </c>
    </row>
    <row r="78" spans="1:15" ht="18" customHeight="1">
      <c r="A78" s="103">
        <v>2322</v>
      </c>
      <c r="B78" s="102" t="s">
        <v>87</v>
      </c>
      <c r="C78" s="110">
        <f>'MES 9'!F86</f>
        <v>0</v>
      </c>
      <c r="D78" s="128">
        <v>0</v>
      </c>
      <c r="E78" s="128">
        <v>0</v>
      </c>
      <c r="F78" s="110">
        <f t="shared" ref="F78" si="28">C78+D78-E78</f>
        <v>0</v>
      </c>
      <c r="G78" s="110">
        <f>'MES 9'!I86</f>
        <v>0</v>
      </c>
      <c r="H78" s="128">
        <v>0</v>
      </c>
      <c r="I78" s="110">
        <f t="shared" ref="I78" si="29">(G78+H78)</f>
        <v>0</v>
      </c>
      <c r="J78" s="475" t="e">
        <f t="shared" ref="J78" si="30">(I78/F78)</f>
        <v>#DIV/0!</v>
      </c>
      <c r="K78" s="476"/>
      <c r="L78" s="24">
        <v>0</v>
      </c>
      <c r="M78" s="24">
        <v>0</v>
      </c>
      <c r="N78" s="117">
        <f t="shared" ref="N78" si="31">(F78-I78)</f>
        <v>0</v>
      </c>
    </row>
    <row r="79" spans="1:15" ht="18" customHeight="1">
      <c r="A79" s="103">
        <v>2323</v>
      </c>
      <c r="B79" s="116" t="s">
        <v>72</v>
      </c>
      <c r="C79" s="110">
        <f>'MES 9'!F87</f>
        <v>0</v>
      </c>
      <c r="D79" s="128">
        <v>0</v>
      </c>
      <c r="E79" s="128">
        <v>0</v>
      </c>
      <c r="F79" s="110">
        <f t="shared" si="20"/>
        <v>0</v>
      </c>
      <c r="G79" s="110">
        <f>'MES 9'!I87</f>
        <v>0</v>
      </c>
      <c r="H79" s="128">
        <v>0</v>
      </c>
      <c r="I79" s="110">
        <f t="shared" si="21"/>
        <v>0</v>
      </c>
      <c r="J79" s="475" t="e">
        <f t="shared" si="22"/>
        <v>#DIV/0!</v>
      </c>
      <c r="K79" s="476"/>
      <c r="L79" s="24">
        <v>0</v>
      </c>
      <c r="M79" s="24">
        <v>0</v>
      </c>
      <c r="N79" s="117">
        <f t="shared" si="23"/>
        <v>0</v>
      </c>
    </row>
    <row r="80" spans="1:15" s="112" customFormat="1" ht="18" customHeight="1">
      <c r="A80" s="482" t="s">
        <v>182</v>
      </c>
      <c r="B80" s="484"/>
      <c r="C80" s="118">
        <f t="shared" ref="C80:I80" si="32">SUM(C67:C79)</f>
        <v>0</v>
      </c>
      <c r="D80" s="118">
        <f t="shared" si="32"/>
        <v>0</v>
      </c>
      <c r="E80" s="118">
        <f t="shared" si="32"/>
        <v>0</v>
      </c>
      <c r="F80" s="118">
        <f t="shared" si="32"/>
        <v>0</v>
      </c>
      <c r="G80" s="118">
        <f t="shared" si="32"/>
        <v>0</v>
      </c>
      <c r="H80" s="118">
        <f t="shared" si="32"/>
        <v>0</v>
      </c>
      <c r="I80" s="118">
        <f t="shared" si="32"/>
        <v>0</v>
      </c>
      <c r="J80" s="490" t="e">
        <f>(I80/F80)</f>
        <v>#DIV/0!</v>
      </c>
      <c r="K80" s="491"/>
      <c r="L80" s="124">
        <f>SUM(L67:L79)</f>
        <v>0</v>
      </c>
      <c r="M80" s="124">
        <f>SUM(M67:M79)</f>
        <v>0</v>
      </c>
      <c r="N80" s="124">
        <f>SUM(N67:N79)</f>
        <v>0</v>
      </c>
    </row>
    <row r="81" spans="1:14" s="112" customFormat="1" ht="15.75" customHeight="1"/>
    <row r="82" spans="1:14" s="112" customFormat="1" ht="18" customHeight="1">
      <c r="A82" s="113">
        <v>2320</v>
      </c>
      <c r="B82" s="482" t="s">
        <v>88</v>
      </c>
      <c r="C82" s="483"/>
      <c r="D82" s="483"/>
      <c r="E82" s="483"/>
      <c r="F82" s="483"/>
      <c r="G82" s="483"/>
      <c r="H82" s="483"/>
      <c r="I82" s="483"/>
      <c r="J82" s="483"/>
      <c r="K82" s="483"/>
      <c r="L82" s="483"/>
      <c r="M82" s="483"/>
      <c r="N82" s="484"/>
    </row>
    <row r="83" spans="1:14" ht="18" customHeight="1">
      <c r="A83" s="103">
        <v>2321</v>
      </c>
      <c r="B83" s="116" t="s">
        <v>89</v>
      </c>
      <c r="C83" s="117">
        <f>'MES 9'!F91</f>
        <v>0</v>
      </c>
      <c r="D83" s="129">
        <v>0</v>
      </c>
      <c r="E83" s="129">
        <v>0</v>
      </c>
      <c r="F83" s="117">
        <f>C83+D83-E83</f>
        <v>0</v>
      </c>
      <c r="G83" s="117">
        <f>'MES 9'!I91</f>
        <v>0</v>
      </c>
      <c r="H83" s="128">
        <v>0</v>
      </c>
      <c r="I83" s="117">
        <f>(G83+H83)</f>
        <v>0</v>
      </c>
      <c r="J83" s="475" t="e">
        <f>(I83/F83)</f>
        <v>#DIV/0!</v>
      </c>
      <c r="K83" s="476"/>
      <c r="L83" s="24">
        <v>0</v>
      </c>
      <c r="M83" s="24">
        <v>0</v>
      </c>
      <c r="N83" s="117">
        <f>(F83-I83)</f>
        <v>0</v>
      </c>
    </row>
    <row r="84" spans="1:14" ht="18" customHeight="1">
      <c r="A84" s="103">
        <v>2322</v>
      </c>
      <c r="B84" s="66" t="s">
        <v>90</v>
      </c>
      <c r="C84" s="110">
        <f>'MES 9'!F92</f>
        <v>0</v>
      </c>
      <c r="D84" s="128">
        <v>0</v>
      </c>
      <c r="E84" s="128">
        <v>0</v>
      </c>
      <c r="F84" s="110">
        <f t="shared" ref="F84:F95" si="33">C84+D84-E84</f>
        <v>0</v>
      </c>
      <c r="G84" s="110">
        <f>'MES 9'!I92</f>
        <v>0</v>
      </c>
      <c r="H84" s="129">
        <v>0</v>
      </c>
      <c r="I84" s="117">
        <f t="shared" ref="I84:I95" si="34">(G84+H84)</f>
        <v>0</v>
      </c>
      <c r="J84" s="475" t="e">
        <f t="shared" ref="J84:J97" si="35">(I84/F84)</f>
        <v>#DIV/0!</v>
      </c>
      <c r="K84" s="476"/>
      <c r="L84" s="24">
        <v>0</v>
      </c>
      <c r="M84" s="24">
        <v>0</v>
      </c>
      <c r="N84" s="117">
        <f t="shared" ref="N84:N95" si="36">(F84-I84)</f>
        <v>0</v>
      </c>
    </row>
    <row r="85" spans="1:14" ht="18" customHeight="1">
      <c r="A85" s="103">
        <v>2323</v>
      </c>
      <c r="B85" s="66" t="s">
        <v>91</v>
      </c>
      <c r="C85" s="110">
        <f>'MES 9'!F93</f>
        <v>0</v>
      </c>
      <c r="D85" s="128">
        <v>0</v>
      </c>
      <c r="E85" s="128">
        <v>0</v>
      </c>
      <c r="F85" s="110">
        <f t="shared" si="33"/>
        <v>0</v>
      </c>
      <c r="G85" s="110">
        <f>'MES 9'!I93</f>
        <v>0</v>
      </c>
      <c r="H85" s="129">
        <v>0</v>
      </c>
      <c r="I85" s="117">
        <f t="shared" si="34"/>
        <v>0</v>
      </c>
      <c r="J85" s="475" t="e">
        <f t="shared" si="35"/>
        <v>#DIV/0!</v>
      </c>
      <c r="K85" s="476"/>
      <c r="L85" s="24">
        <v>0</v>
      </c>
      <c r="M85" s="24">
        <v>0</v>
      </c>
      <c r="N85" s="117">
        <f t="shared" si="36"/>
        <v>0</v>
      </c>
    </row>
    <row r="86" spans="1:14" ht="18" customHeight="1">
      <c r="A86" s="103">
        <v>2324</v>
      </c>
      <c r="B86" s="66" t="s">
        <v>92</v>
      </c>
      <c r="C86" s="110">
        <f>'MES 9'!F94</f>
        <v>0</v>
      </c>
      <c r="D86" s="128">
        <v>0</v>
      </c>
      <c r="E86" s="128">
        <v>0</v>
      </c>
      <c r="F86" s="110">
        <f t="shared" ref="F86" si="37">C86+D86-E86</f>
        <v>0</v>
      </c>
      <c r="G86" s="110">
        <f>'MES 9'!I94</f>
        <v>0</v>
      </c>
      <c r="H86" s="129">
        <v>0</v>
      </c>
      <c r="I86" s="117">
        <f t="shared" ref="I86" si="38">(G86+H86)</f>
        <v>0</v>
      </c>
      <c r="J86" s="475" t="e">
        <f t="shared" ref="J86" si="39">(I86/F86)</f>
        <v>#DIV/0!</v>
      </c>
      <c r="K86" s="476"/>
      <c r="L86" s="24">
        <v>0</v>
      </c>
      <c r="M86" s="24">
        <v>0</v>
      </c>
      <c r="N86" s="117">
        <f t="shared" ref="N86" si="40">(F86-I86)</f>
        <v>0</v>
      </c>
    </row>
    <row r="87" spans="1:14" ht="18" customHeight="1">
      <c r="A87" s="103">
        <v>2325</v>
      </c>
      <c r="B87" s="66" t="s">
        <v>93</v>
      </c>
      <c r="C87" s="110">
        <f>'MES 9'!F95</f>
        <v>0</v>
      </c>
      <c r="D87" s="128">
        <v>0</v>
      </c>
      <c r="E87" s="128">
        <v>0</v>
      </c>
      <c r="F87" s="110">
        <f t="shared" si="33"/>
        <v>0</v>
      </c>
      <c r="G87" s="110">
        <f>'MES 9'!I95</f>
        <v>0</v>
      </c>
      <c r="H87" s="129">
        <v>0</v>
      </c>
      <c r="I87" s="117">
        <f t="shared" si="34"/>
        <v>0</v>
      </c>
      <c r="J87" s="475" t="e">
        <f t="shared" si="35"/>
        <v>#DIV/0!</v>
      </c>
      <c r="K87" s="476"/>
      <c r="L87" s="24">
        <v>0</v>
      </c>
      <c r="M87" s="24">
        <v>0</v>
      </c>
      <c r="N87" s="117">
        <f t="shared" si="36"/>
        <v>0</v>
      </c>
    </row>
    <row r="88" spans="1:14" ht="18" customHeight="1">
      <c r="A88" s="103">
        <v>2326</v>
      </c>
      <c r="B88" s="81" t="s">
        <v>94</v>
      </c>
      <c r="C88" s="110">
        <f>'MES 9'!F96</f>
        <v>0</v>
      </c>
      <c r="D88" s="128">
        <v>0</v>
      </c>
      <c r="E88" s="128">
        <v>0</v>
      </c>
      <c r="F88" s="110">
        <f t="shared" ref="F88:F89" si="41">C88+D88-E88</f>
        <v>0</v>
      </c>
      <c r="G88" s="110">
        <f>'MES 9'!I96</f>
        <v>0</v>
      </c>
      <c r="H88" s="129">
        <v>0</v>
      </c>
      <c r="I88" s="117">
        <f t="shared" ref="I88:I89" si="42">(G88+H88)</f>
        <v>0</v>
      </c>
      <c r="J88" s="475" t="e">
        <f t="shared" ref="J88:J89" si="43">(I88/F88)</f>
        <v>#DIV/0!</v>
      </c>
      <c r="K88" s="476"/>
      <c r="L88" s="24">
        <v>0</v>
      </c>
      <c r="M88" s="24">
        <v>0</v>
      </c>
      <c r="N88" s="117">
        <f t="shared" ref="N88:N89" si="44">(F88-I88)</f>
        <v>0</v>
      </c>
    </row>
    <row r="89" spans="1:14" ht="18" customHeight="1">
      <c r="A89" s="103">
        <v>2327</v>
      </c>
      <c r="B89" s="81" t="s">
        <v>95</v>
      </c>
      <c r="C89" s="110">
        <f>'MES 9'!F97</f>
        <v>0</v>
      </c>
      <c r="D89" s="128">
        <v>0</v>
      </c>
      <c r="E89" s="128">
        <v>0</v>
      </c>
      <c r="F89" s="110">
        <f t="shared" si="41"/>
        <v>0</v>
      </c>
      <c r="G89" s="110">
        <f>'MES 9'!I97</f>
        <v>0</v>
      </c>
      <c r="H89" s="129">
        <v>0</v>
      </c>
      <c r="I89" s="117">
        <f t="shared" si="42"/>
        <v>0</v>
      </c>
      <c r="J89" s="475" t="e">
        <f t="shared" si="43"/>
        <v>#DIV/0!</v>
      </c>
      <c r="K89" s="476"/>
      <c r="L89" s="24">
        <v>0</v>
      </c>
      <c r="M89" s="24">
        <v>0</v>
      </c>
      <c r="N89" s="117">
        <f t="shared" si="44"/>
        <v>0</v>
      </c>
    </row>
    <row r="90" spans="1:14" ht="24.75" customHeight="1">
      <c r="A90" s="103">
        <v>2328</v>
      </c>
      <c r="B90" s="126" t="s">
        <v>96</v>
      </c>
      <c r="C90" s="110">
        <f>'MES 9'!F98</f>
        <v>0</v>
      </c>
      <c r="D90" s="128">
        <v>0</v>
      </c>
      <c r="E90" s="128">
        <v>0</v>
      </c>
      <c r="F90" s="110">
        <f t="shared" si="33"/>
        <v>0</v>
      </c>
      <c r="G90" s="110">
        <f>'MES 9'!I98</f>
        <v>0</v>
      </c>
      <c r="H90" s="129">
        <v>0</v>
      </c>
      <c r="I90" s="117">
        <f t="shared" si="34"/>
        <v>0</v>
      </c>
      <c r="J90" s="475" t="e">
        <f t="shared" si="35"/>
        <v>#DIV/0!</v>
      </c>
      <c r="K90" s="476"/>
      <c r="L90" s="24">
        <v>0</v>
      </c>
      <c r="M90" s="24">
        <v>0</v>
      </c>
      <c r="N90" s="117">
        <f t="shared" si="36"/>
        <v>0</v>
      </c>
    </row>
    <row r="91" spans="1:14" ht="18.600000000000001" customHeight="1">
      <c r="A91" s="103">
        <v>2329</v>
      </c>
      <c r="B91" s="127" t="s">
        <v>97</v>
      </c>
      <c r="C91" s="110">
        <f>'MES 9'!F99</f>
        <v>0</v>
      </c>
      <c r="D91" s="128">
        <v>0</v>
      </c>
      <c r="E91" s="128">
        <v>0</v>
      </c>
      <c r="F91" s="110">
        <f t="shared" si="33"/>
        <v>0</v>
      </c>
      <c r="G91" s="110">
        <f>'MES 9'!I99</f>
        <v>0</v>
      </c>
      <c r="H91" s="129">
        <v>0</v>
      </c>
      <c r="I91" s="117">
        <f t="shared" si="34"/>
        <v>0</v>
      </c>
      <c r="J91" s="475" t="e">
        <f>(I91/F91)</f>
        <v>#DIV/0!</v>
      </c>
      <c r="K91" s="476"/>
      <c r="L91" s="24">
        <v>0</v>
      </c>
      <c r="M91" s="24">
        <v>0</v>
      </c>
      <c r="N91" s="117">
        <f t="shared" si="36"/>
        <v>0</v>
      </c>
    </row>
    <row r="92" spans="1:14" ht="18.600000000000001" customHeight="1">
      <c r="A92" s="103">
        <v>2330</v>
      </c>
      <c r="B92" s="84" t="s">
        <v>98</v>
      </c>
      <c r="C92" s="110">
        <f>'MES 9'!F100</f>
        <v>0</v>
      </c>
      <c r="D92" s="128">
        <v>0</v>
      </c>
      <c r="E92" s="128">
        <v>0</v>
      </c>
      <c r="F92" s="110">
        <f t="shared" ref="F92" si="45">C92+D92-E92</f>
        <v>0</v>
      </c>
      <c r="G92" s="110">
        <f>'MES 9'!I100</f>
        <v>0</v>
      </c>
      <c r="H92" s="129">
        <v>0</v>
      </c>
      <c r="I92" s="117">
        <f t="shared" ref="I92" si="46">(G92+H92)</f>
        <v>0</v>
      </c>
      <c r="J92" s="475" t="e">
        <f t="shared" ref="J92" si="47">(I92/F92)</f>
        <v>#DIV/0!</v>
      </c>
      <c r="K92" s="476"/>
      <c r="L92" s="24">
        <v>0</v>
      </c>
      <c r="M92" s="24">
        <v>0</v>
      </c>
      <c r="N92" s="117">
        <f t="shared" ref="N92" si="48">(F92-I92)</f>
        <v>0</v>
      </c>
    </row>
    <row r="93" spans="1:14" ht="18.600000000000001" customHeight="1">
      <c r="A93" s="103">
        <v>2331</v>
      </c>
      <c r="B93" s="66" t="s">
        <v>99</v>
      </c>
      <c r="C93" s="110">
        <f>'MES 9'!F101</f>
        <v>0</v>
      </c>
      <c r="D93" s="128">
        <v>0</v>
      </c>
      <c r="E93" s="128">
        <v>0</v>
      </c>
      <c r="F93" s="110">
        <f t="shared" ref="F93:F94" si="49">C93+D93-E93</f>
        <v>0</v>
      </c>
      <c r="G93" s="110">
        <f>'MES 9'!I101</f>
        <v>0</v>
      </c>
      <c r="H93" s="129">
        <v>0</v>
      </c>
      <c r="I93" s="117">
        <f t="shared" ref="I93:I94" si="50">(G93+H93)</f>
        <v>0</v>
      </c>
      <c r="J93" s="475" t="e">
        <f>(I93/F93)</f>
        <v>#DIV/0!</v>
      </c>
      <c r="K93" s="476"/>
      <c r="L93" s="24">
        <v>0</v>
      </c>
      <c r="M93" s="24">
        <v>0</v>
      </c>
      <c r="N93" s="117">
        <f t="shared" ref="N93:N94" si="51">(F93-I93)</f>
        <v>0</v>
      </c>
    </row>
    <row r="94" spans="1:14" ht="20.45" customHeight="1">
      <c r="A94" s="103">
        <v>2332</v>
      </c>
      <c r="B94" s="66" t="s">
        <v>100</v>
      </c>
      <c r="C94" s="110">
        <f>'MES 9'!F102</f>
        <v>0</v>
      </c>
      <c r="D94" s="128">
        <v>0</v>
      </c>
      <c r="E94" s="128">
        <v>0</v>
      </c>
      <c r="F94" s="110">
        <f t="shared" si="49"/>
        <v>0</v>
      </c>
      <c r="G94" s="110">
        <f>'MES 9'!I102</f>
        <v>0</v>
      </c>
      <c r="H94" s="129">
        <v>0</v>
      </c>
      <c r="I94" s="117">
        <f t="shared" si="50"/>
        <v>0</v>
      </c>
      <c r="J94" s="475" t="e">
        <f t="shared" ref="J94" si="52">(I94/F94)</f>
        <v>#DIV/0!</v>
      </c>
      <c r="K94" s="476"/>
      <c r="L94" s="24">
        <v>0</v>
      </c>
      <c r="M94" s="24">
        <v>0</v>
      </c>
      <c r="N94" s="117">
        <f t="shared" si="51"/>
        <v>0</v>
      </c>
    </row>
    <row r="95" spans="1:14" ht="18.600000000000001" customHeight="1">
      <c r="A95" s="103">
        <v>2333</v>
      </c>
      <c r="B95" s="116" t="s">
        <v>72</v>
      </c>
      <c r="C95" s="110">
        <f>'MES 9'!F103</f>
        <v>0</v>
      </c>
      <c r="D95" s="128">
        <v>0</v>
      </c>
      <c r="E95" s="128">
        <v>0</v>
      </c>
      <c r="F95" s="110">
        <f t="shared" si="33"/>
        <v>0</v>
      </c>
      <c r="G95" s="110">
        <f>'MES 9'!I103</f>
        <v>0</v>
      </c>
      <c r="H95" s="129">
        <v>0</v>
      </c>
      <c r="I95" s="117">
        <f t="shared" si="34"/>
        <v>0</v>
      </c>
      <c r="J95" s="475" t="e">
        <f t="shared" si="35"/>
        <v>#DIV/0!</v>
      </c>
      <c r="K95" s="476"/>
      <c r="L95" s="24">
        <v>0</v>
      </c>
      <c r="M95" s="24">
        <v>0</v>
      </c>
      <c r="N95" s="117">
        <f t="shared" si="36"/>
        <v>0</v>
      </c>
    </row>
    <row r="96" spans="1:14" ht="18" customHeight="1">
      <c r="A96" s="482" t="s">
        <v>186</v>
      </c>
      <c r="B96" s="484"/>
      <c r="C96" s="78">
        <f t="shared" ref="C96:I96" si="53">SUM(C83:C95)</f>
        <v>0</v>
      </c>
      <c r="D96" s="78">
        <f t="shared" si="53"/>
        <v>0</v>
      </c>
      <c r="E96" s="78">
        <f t="shared" si="53"/>
        <v>0</v>
      </c>
      <c r="F96" s="78">
        <f t="shared" si="53"/>
        <v>0</v>
      </c>
      <c r="G96" s="78">
        <f t="shared" si="53"/>
        <v>0</v>
      </c>
      <c r="H96" s="78">
        <f t="shared" si="53"/>
        <v>0</v>
      </c>
      <c r="I96" s="78">
        <f t="shared" si="53"/>
        <v>0</v>
      </c>
      <c r="J96" s="437" t="e">
        <f t="shared" si="35"/>
        <v>#DIV/0!</v>
      </c>
      <c r="K96" s="438"/>
      <c r="L96" s="78">
        <f>SUM(L83:L95)</f>
        <v>0</v>
      </c>
      <c r="M96" s="78">
        <f>SUM(M83:M95)</f>
        <v>0</v>
      </c>
      <c r="N96" s="78">
        <f>SUM(N83:N95)</f>
        <v>0</v>
      </c>
    </row>
    <row r="97" spans="1:14" s="112" customFormat="1" ht="18" customHeight="1">
      <c r="A97" s="425" t="s">
        <v>187</v>
      </c>
      <c r="B97" s="426"/>
      <c r="C97" s="78">
        <f t="shared" ref="C97:I97" si="54">C96+C60+C80+C49</f>
        <v>0</v>
      </c>
      <c r="D97" s="78">
        <f t="shared" si="54"/>
        <v>0</v>
      </c>
      <c r="E97" s="78">
        <f t="shared" si="54"/>
        <v>0</v>
      </c>
      <c r="F97" s="78">
        <f t="shared" si="54"/>
        <v>0</v>
      </c>
      <c r="G97" s="78">
        <f t="shared" si="54"/>
        <v>0</v>
      </c>
      <c r="H97" s="78">
        <f t="shared" si="54"/>
        <v>0</v>
      </c>
      <c r="I97" s="78">
        <f t="shared" si="54"/>
        <v>0</v>
      </c>
      <c r="J97" s="437" t="e">
        <f t="shared" si="35"/>
        <v>#DIV/0!</v>
      </c>
      <c r="K97" s="438"/>
      <c r="L97" s="78">
        <f>L96+L60+L80+L49</f>
        <v>0</v>
      </c>
      <c r="M97" s="78">
        <f>M96+M60+M80+M49</f>
        <v>0</v>
      </c>
      <c r="N97" s="78">
        <f>N96+N60+N80+N49</f>
        <v>0</v>
      </c>
    </row>
    <row r="98" spans="1:14" s="34" customFormat="1" ht="18" customHeight="1">
      <c r="B98" s="485" t="s">
        <v>124</v>
      </c>
      <c r="C98" s="486"/>
      <c r="D98" s="472" t="s">
        <v>188</v>
      </c>
      <c r="E98" s="472"/>
      <c r="F98" s="472"/>
      <c r="G98" s="472"/>
      <c r="H98" s="472" t="s">
        <v>189</v>
      </c>
      <c r="I98" s="472"/>
      <c r="J98" s="472"/>
      <c r="K98" s="472"/>
      <c r="L98" s="472"/>
      <c r="M98" s="472"/>
      <c r="N98" s="472"/>
    </row>
    <row r="99" spans="1:14" s="34" customFormat="1" ht="18" customHeight="1">
      <c r="B99" s="472"/>
      <c r="C99" s="472"/>
      <c r="D99" s="472"/>
      <c r="E99" s="472"/>
      <c r="F99" s="472"/>
      <c r="G99" s="472"/>
      <c r="H99" s="472"/>
      <c r="I99" s="472"/>
      <c r="J99" s="472"/>
      <c r="K99" s="472"/>
      <c r="L99" s="472"/>
      <c r="M99" s="472"/>
      <c r="N99" s="472"/>
    </row>
    <row r="100" spans="1:14" s="34" customFormat="1" ht="40.5" customHeight="1">
      <c r="B100" s="487"/>
      <c r="C100" s="488"/>
      <c r="D100" s="489"/>
      <c r="E100" s="489"/>
      <c r="F100" s="489"/>
      <c r="G100" s="489"/>
      <c r="H100" s="472"/>
      <c r="I100" s="472"/>
      <c r="J100" s="472"/>
      <c r="K100" s="472"/>
      <c r="L100" s="472"/>
      <c r="M100" s="472"/>
      <c r="N100" s="472"/>
    </row>
    <row r="101" spans="1:14" s="34" customFormat="1">
      <c r="B101" s="485" t="s">
        <v>103</v>
      </c>
      <c r="C101" s="486"/>
      <c r="D101" s="472" t="s">
        <v>103</v>
      </c>
      <c r="E101" s="472"/>
      <c r="F101" s="472"/>
      <c r="G101" s="472"/>
      <c r="H101" s="472" t="s">
        <v>103</v>
      </c>
      <c r="I101" s="472"/>
      <c r="J101" s="472"/>
      <c r="K101" s="472"/>
      <c r="L101" s="472"/>
      <c r="M101" s="472"/>
      <c r="N101" s="472"/>
    </row>
    <row r="103" spans="1:14">
      <c r="B103" s="513"/>
      <c r="C103" s="513"/>
      <c r="D103" s="513"/>
      <c r="E103" s="513"/>
      <c r="F103" s="513"/>
    </row>
    <row r="104" spans="1:14" s="54" customFormat="1" ht="13.15" customHeight="1">
      <c r="A104" s="429" t="s">
        <v>190</v>
      </c>
      <c r="B104" s="429"/>
      <c r="C104" s="430"/>
      <c r="D104" s="85" t="s">
        <v>191</v>
      </c>
      <c r="E104" s="85"/>
      <c r="F104" s="86">
        <f>H20</f>
        <v>0</v>
      </c>
      <c r="G104" s="402" t="s">
        <v>192</v>
      </c>
      <c r="H104" s="403"/>
      <c r="I104" s="404"/>
      <c r="J104" s="405" cm="1">
        <f t="array" ref="J104:K104">+F104+('MES 9'!J112:K112)</f>
        <v>0</v>
      </c>
      <c r="K104" s="406">
        <v>0</v>
      </c>
      <c r="L104" s="87"/>
      <c r="M104" s="87"/>
      <c r="N104" s="88"/>
    </row>
    <row r="105" spans="1:14" s="54" customFormat="1" ht="13.15" customHeight="1">
      <c r="A105" s="429"/>
      <c r="B105" s="429"/>
      <c r="C105" s="430"/>
      <c r="D105" s="85" t="s">
        <v>193</v>
      </c>
      <c r="E105" s="85"/>
      <c r="F105" s="86">
        <f>I97</f>
        <v>0</v>
      </c>
      <c r="G105" s="402" t="s">
        <v>194</v>
      </c>
      <c r="H105" s="403"/>
      <c r="I105" s="404"/>
      <c r="J105" s="405" cm="1">
        <f t="array" ref="J105:K105">+F105+'MES 9'!J113:K113</f>
        <v>0</v>
      </c>
      <c r="K105" s="406">
        <v>0</v>
      </c>
      <c r="L105" s="87"/>
      <c r="M105" s="87"/>
      <c r="N105" s="88"/>
    </row>
    <row r="106" spans="1:14" s="54" customFormat="1" ht="24.75" customHeight="1">
      <c r="A106" s="431" t="s">
        <v>195</v>
      </c>
      <c r="B106" s="431"/>
      <c r="C106" s="431"/>
      <c r="D106" s="407" t="s">
        <v>196</v>
      </c>
      <c r="E106" s="408"/>
      <c r="F106" s="89">
        <f>+F104-F105</f>
        <v>0</v>
      </c>
      <c r="G106" s="409" t="s">
        <v>197</v>
      </c>
      <c r="H106" s="410"/>
      <c r="I106" s="411"/>
      <c r="J106" s="412">
        <f>+J104-J105</f>
        <v>0</v>
      </c>
      <c r="K106" s="413"/>
      <c r="L106" s="87"/>
      <c r="M106" s="87"/>
      <c r="N106" s="88"/>
    </row>
    <row r="107" spans="1:14" s="54" customFormat="1" ht="53.45" customHeight="1">
      <c r="A107" s="399" t="s">
        <v>198</v>
      </c>
      <c r="B107" s="399"/>
      <c r="C107" s="399"/>
      <c r="D107" s="239"/>
      <c r="E107" s="239"/>
      <c r="F107" s="90"/>
      <c r="G107" s="239"/>
      <c r="H107" s="239"/>
      <c r="I107" s="90"/>
      <c r="J107" s="420"/>
      <c r="K107" s="420"/>
      <c r="L107" s="420"/>
      <c r="M107" s="421"/>
      <c r="N107" s="421"/>
    </row>
    <row r="108" spans="1:14" s="54" customFormat="1" ht="20.25" customHeight="1">
      <c r="A108" s="399" t="s">
        <v>199</v>
      </c>
      <c r="B108" s="399"/>
      <c r="C108" s="400"/>
      <c r="D108" s="422" t="s">
        <v>200</v>
      </c>
      <c r="E108" s="423"/>
      <c r="F108" s="35">
        <f>PRESUPUESTO!H11</f>
        <v>0</v>
      </c>
      <c r="G108" s="91"/>
      <c r="H108" s="92" t="s">
        <v>201</v>
      </c>
      <c r="I108" s="93"/>
      <c r="J108" s="88"/>
      <c r="K108" s="414"/>
      <c r="L108" s="415"/>
      <c r="M108" s="94" t="s">
        <v>202</v>
      </c>
      <c r="N108" s="95" t="s">
        <v>203</v>
      </c>
    </row>
    <row r="109" spans="1:14" s="54" customFormat="1" ht="24.75" customHeight="1">
      <c r="A109" s="399"/>
      <c r="B109" s="399"/>
      <c r="C109" s="400"/>
      <c r="D109" s="416" t="s">
        <v>204</v>
      </c>
      <c r="E109" s="417"/>
      <c r="F109" s="35">
        <f>H20</f>
        <v>0</v>
      </c>
      <c r="G109" s="91"/>
      <c r="H109" s="96" t="s">
        <v>205</v>
      </c>
      <c r="I109" s="46">
        <v>0</v>
      </c>
      <c r="J109" s="88"/>
      <c r="K109" s="414" t="s">
        <v>206</v>
      </c>
      <c r="L109" s="415"/>
      <c r="M109" s="44">
        <v>0</v>
      </c>
      <c r="N109" s="45">
        <v>0</v>
      </c>
    </row>
    <row r="110" spans="1:14" s="54" customFormat="1" ht="36" customHeight="1">
      <c r="A110" s="399"/>
      <c r="B110" s="399"/>
      <c r="C110" s="400"/>
      <c r="D110" s="418" t="s">
        <v>207</v>
      </c>
      <c r="E110" s="419"/>
      <c r="F110" s="47">
        <f>F108-F109</f>
        <v>0</v>
      </c>
      <c r="G110" s="91"/>
      <c r="H110" s="96" t="s">
        <v>208</v>
      </c>
      <c r="I110" s="46">
        <v>0</v>
      </c>
      <c r="J110" s="88"/>
      <c r="K110" s="414" t="s">
        <v>206</v>
      </c>
      <c r="L110" s="415"/>
      <c r="M110" s="44">
        <v>0</v>
      </c>
      <c r="N110" s="45">
        <v>0</v>
      </c>
    </row>
    <row r="111" spans="1:14" s="54" customFormat="1" ht="18" customHeight="1">
      <c r="A111" s="399"/>
      <c r="B111" s="399"/>
      <c r="C111" s="400"/>
      <c r="D111" s="88"/>
      <c r="E111" s="88"/>
      <c r="F111" s="88"/>
      <c r="G111" s="91"/>
      <c r="H111" s="91"/>
      <c r="I111" s="91"/>
      <c r="J111" s="91"/>
      <c r="K111" s="414" t="s">
        <v>206</v>
      </c>
      <c r="L111" s="415"/>
      <c r="M111" s="44">
        <v>0</v>
      </c>
      <c r="N111" s="45">
        <v>0</v>
      </c>
    </row>
    <row r="112" spans="1:14" s="54" customFormat="1" ht="18" customHeight="1">
      <c r="A112" s="399"/>
      <c r="B112" s="399"/>
      <c r="C112" s="399"/>
      <c r="D112" s="88"/>
      <c r="E112" s="88"/>
      <c r="F112" s="88"/>
      <c r="G112" s="88"/>
      <c r="H112" s="88"/>
      <c r="I112" s="88"/>
      <c r="J112" s="88"/>
      <c r="K112" s="414" t="s">
        <v>209</v>
      </c>
      <c r="L112" s="415"/>
      <c r="M112" s="44">
        <v>0</v>
      </c>
      <c r="N112" s="45">
        <v>0</v>
      </c>
    </row>
    <row r="113" spans="1:14" s="54" customFormat="1" ht="18" customHeight="1">
      <c r="A113" s="399"/>
      <c r="B113" s="399"/>
      <c r="C113" s="399"/>
      <c r="D113" s="88"/>
      <c r="E113" s="88"/>
      <c r="F113" s="88"/>
      <c r="G113" s="88"/>
      <c r="H113" s="88"/>
      <c r="I113" s="88"/>
      <c r="J113" s="88"/>
      <c r="K113" s="414" t="s">
        <v>209</v>
      </c>
      <c r="L113" s="415"/>
      <c r="M113" s="44">
        <v>0</v>
      </c>
      <c r="N113" s="45">
        <v>0</v>
      </c>
    </row>
    <row r="114" spans="1:14" s="54" customFormat="1" ht="18" customHeight="1">
      <c r="A114" s="401" t="s">
        <v>210</v>
      </c>
      <c r="B114" s="401"/>
      <c r="C114" s="401"/>
      <c r="D114" s="88"/>
      <c r="E114" s="88"/>
      <c r="F114" s="88"/>
      <c r="G114" s="88"/>
      <c r="H114" s="88"/>
      <c r="I114" s="88"/>
      <c r="J114" s="88"/>
      <c r="K114" s="414" t="s">
        <v>209</v>
      </c>
      <c r="L114" s="415"/>
      <c r="M114" s="44">
        <v>0</v>
      </c>
      <c r="N114" s="45">
        <v>0</v>
      </c>
    </row>
    <row r="115" spans="1:14" s="54" customFormat="1" ht="18" customHeight="1">
      <c r="A115" s="401"/>
      <c r="B115" s="401"/>
      <c r="C115" s="401"/>
    </row>
    <row r="116" spans="1:14" s="54" customFormat="1" ht="18" customHeight="1">
      <c r="A116" s="401"/>
      <c r="B116" s="401"/>
      <c r="C116" s="401"/>
    </row>
  </sheetData>
  <sheetProtection algorithmName="SHA-512" hashValue="3zP/poAyHUqrA3KmYd5TPlr7E6ic8xq/cVO81jJj6KSNfa/bbcuzfYhmyQBLEMZ91SL4rkeZQw9iGoK1YUGDBg==" saltValue="JmoaIy5noBVxH3F6Oe9LrQ==" spinCount="100000" sheet="1" objects="1" scenarios="1"/>
  <mergeCells count="191">
    <mergeCell ref="E5:F5"/>
    <mergeCell ref="G3:H3"/>
    <mergeCell ref="J3:K3"/>
    <mergeCell ref="M3:N3"/>
    <mergeCell ref="G4:H4"/>
    <mergeCell ref="J4:K4"/>
    <mergeCell ref="M4:N4"/>
    <mergeCell ref="G5:H5"/>
    <mergeCell ref="J5:K5"/>
    <mergeCell ref="M5:N5"/>
    <mergeCell ref="G2:H2"/>
    <mergeCell ref="L9:M9"/>
    <mergeCell ref="N10:N11"/>
    <mergeCell ref="A10:A11"/>
    <mergeCell ref="C10:C11"/>
    <mergeCell ref="L10:M10"/>
    <mergeCell ref="F10:F11"/>
    <mergeCell ref="G10:G11"/>
    <mergeCell ref="H10:H11"/>
    <mergeCell ref="I10:I11"/>
    <mergeCell ref="J10:K11"/>
    <mergeCell ref="A2:A7"/>
    <mergeCell ref="C2:D2"/>
    <mergeCell ref="E2:F2"/>
    <mergeCell ref="J2:K2"/>
    <mergeCell ref="M2:N2"/>
    <mergeCell ref="C3:D3"/>
    <mergeCell ref="E3:F3"/>
    <mergeCell ref="B10:B11"/>
    <mergeCell ref="D10:D11"/>
    <mergeCell ref="E10:E11"/>
    <mergeCell ref="C4:D4"/>
    <mergeCell ref="E4:F4"/>
    <mergeCell ref="C5:D5"/>
    <mergeCell ref="A63:A64"/>
    <mergeCell ref="B63:B64"/>
    <mergeCell ref="C63:C64"/>
    <mergeCell ref="D63:D64"/>
    <mergeCell ref="E63:E64"/>
    <mergeCell ref="A49:B49"/>
    <mergeCell ref="J53:K53"/>
    <mergeCell ref="J52:K52"/>
    <mergeCell ref="J54:K54"/>
    <mergeCell ref="M107:N107"/>
    <mergeCell ref="J62:K62"/>
    <mergeCell ref="J59:K59"/>
    <mergeCell ref="J83:K83"/>
    <mergeCell ref="J56:K56"/>
    <mergeCell ref="L62:M62"/>
    <mergeCell ref="J57:K57"/>
    <mergeCell ref="J58:K58"/>
    <mergeCell ref="J55:K55"/>
    <mergeCell ref="L63:M63"/>
    <mergeCell ref="B82:N82"/>
    <mergeCell ref="F63:F64"/>
    <mergeCell ref="G63:G64"/>
    <mergeCell ref="J77:K77"/>
    <mergeCell ref="J78:K78"/>
    <mergeCell ref="H63:H64"/>
    <mergeCell ref="I63:I64"/>
    <mergeCell ref="J63:K64"/>
    <mergeCell ref="B66:N66"/>
    <mergeCell ref="N63:N64"/>
    <mergeCell ref="B65:N65"/>
    <mergeCell ref="A60:B60"/>
    <mergeCell ref="J60:K60"/>
    <mergeCell ref="B99:C99"/>
    <mergeCell ref="D99:G99"/>
    <mergeCell ref="B101:C101"/>
    <mergeCell ref="D101:G101"/>
    <mergeCell ref="B103:F103"/>
    <mergeCell ref="H99:N99"/>
    <mergeCell ref="B100:C100"/>
    <mergeCell ref="D100:G100"/>
    <mergeCell ref="H100:N100"/>
    <mergeCell ref="H101:N101"/>
    <mergeCell ref="A96:B96"/>
    <mergeCell ref="J96:K96"/>
    <mergeCell ref="A97:B97"/>
    <mergeCell ref="J97:K97"/>
    <mergeCell ref="B98:C98"/>
    <mergeCell ref="D98:G98"/>
    <mergeCell ref="H98:N98"/>
    <mergeCell ref="J95:K95"/>
    <mergeCell ref="J91:K91"/>
    <mergeCell ref="J93:K93"/>
    <mergeCell ref="J92:K92"/>
    <mergeCell ref="J94:K94"/>
    <mergeCell ref="C6:D6"/>
    <mergeCell ref="E6:F6"/>
    <mergeCell ref="J14:K14"/>
    <mergeCell ref="J15:K15"/>
    <mergeCell ref="E24:H24"/>
    <mergeCell ref="I24:N24"/>
    <mergeCell ref="I25:N25"/>
    <mergeCell ref="N44:N45"/>
    <mergeCell ref="B46:N46"/>
    <mergeCell ref="I22:N22"/>
    <mergeCell ref="B23:D23"/>
    <mergeCell ref="E23:H23"/>
    <mergeCell ref="A20:B20"/>
    <mergeCell ref="B24:D24"/>
    <mergeCell ref="J13:K13"/>
    <mergeCell ref="J17:K17"/>
    <mergeCell ref="J18:K18"/>
    <mergeCell ref="G6:H7"/>
    <mergeCell ref="I6:I7"/>
    <mergeCell ref="J6:K7"/>
    <mergeCell ref="L6:L7"/>
    <mergeCell ref="M6:N7"/>
    <mergeCell ref="C8:D8"/>
    <mergeCell ref="E8:F8"/>
    <mergeCell ref="J88:K88"/>
    <mergeCell ref="J89:K89"/>
    <mergeCell ref="J48:K48"/>
    <mergeCell ref="J47:K47"/>
    <mergeCell ref="J16:K16"/>
    <mergeCell ref="I23:N23"/>
    <mergeCell ref="B22:D22"/>
    <mergeCell ref="E22:H22"/>
    <mergeCell ref="B25:D25"/>
    <mergeCell ref="E25:H25"/>
    <mergeCell ref="J76:K76"/>
    <mergeCell ref="J79:K79"/>
    <mergeCell ref="J69:K69"/>
    <mergeCell ref="J70:K70"/>
    <mergeCell ref="J71:K71"/>
    <mergeCell ref="J72:K72"/>
    <mergeCell ref="J73:K73"/>
    <mergeCell ref="J74:K74"/>
    <mergeCell ref="J75:K75"/>
    <mergeCell ref="C7:D7"/>
    <mergeCell ref="E7:F7"/>
    <mergeCell ref="J12:K12"/>
    <mergeCell ref="J9:K9"/>
    <mergeCell ref="J20:K20"/>
    <mergeCell ref="J19:K19"/>
    <mergeCell ref="J84:K84"/>
    <mergeCell ref="J85:K85"/>
    <mergeCell ref="J87:K87"/>
    <mergeCell ref="J86:K86"/>
    <mergeCell ref="G8:H8"/>
    <mergeCell ref="J8:L8"/>
    <mergeCell ref="A106:C106"/>
    <mergeCell ref="D106:E106"/>
    <mergeCell ref="G106:I106"/>
    <mergeCell ref="J106:K106"/>
    <mergeCell ref="A80:B80"/>
    <mergeCell ref="J80:K80"/>
    <mergeCell ref="J67:K67"/>
    <mergeCell ref="J68:K68"/>
    <mergeCell ref="L43:M43"/>
    <mergeCell ref="A44:A45"/>
    <mergeCell ref="B44:B45"/>
    <mergeCell ref="C44:C45"/>
    <mergeCell ref="D44:D45"/>
    <mergeCell ref="E44:E45"/>
    <mergeCell ref="F44:F45"/>
    <mergeCell ref="G44:G45"/>
    <mergeCell ref="H44:H45"/>
    <mergeCell ref="I44:I45"/>
    <mergeCell ref="J44:K45"/>
    <mergeCell ref="L44:M44"/>
    <mergeCell ref="J43:K43"/>
    <mergeCell ref="J49:K49"/>
    <mergeCell ref="B51:N51"/>
    <mergeCell ref="J90:K90"/>
    <mergeCell ref="A1:N1"/>
    <mergeCell ref="A42:N42"/>
    <mergeCell ref="M8:N8"/>
    <mergeCell ref="A114:C116"/>
    <mergeCell ref="K114:L114"/>
    <mergeCell ref="A107:C107"/>
    <mergeCell ref="A108:C113"/>
    <mergeCell ref="K108:L108"/>
    <mergeCell ref="D109:E109"/>
    <mergeCell ref="K109:L109"/>
    <mergeCell ref="D110:E110"/>
    <mergeCell ref="K110:L110"/>
    <mergeCell ref="K111:L111"/>
    <mergeCell ref="K112:L112"/>
    <mergeCell ref="K113:L113"/>
    <mergeCell ref="D108:E108"/>
    <mergeCell ref="D107:E107"/>
    <mergeCell ref="G107:H107"/>
    <mergeCell ref="J107:L107"/>
    <mergeCell ref="A104:C105"/>
    <mergeCell ref="G104:I104"/>
    <mergeCell ref="J104:K104"/>
    <mergeCell ref="G105:I105"/>
    <mergeCell ref="J105:K105"/>
  </mergeCells>
  <printOptions horizontalCentered="1"/>
  <pageMargins left="0.23622047244094491" right="0.23622047244094491" top="1.4173228346456694" bottom="0.74803149606299213" header="0.31496062992125984" footer="0.31496062992125984"/>
  <pageSetup orientation="landscape" r:id="rId1"/>
  <headerFooter alignWithMargins="0">
    <oddHeader>&amp;L&amp;G&amp;C
PROCESO PROTECCIÓN
FORMATO DE SEGUIMIENTO FINANCIERO
MODALIDADES DE PROTECCIÓN&amp;RF1.G28.P
Versión 2
Página &amp;P de &amp;N
28/04/2023
Clasificación de la Información 
Clasificada</oddHeader>
    <oddFooter>&amp;C&amp;"Tempus Sans ITC,Normal"&amp;12&amp;G</oddFooter>
  </headerFooter>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36"/>
  <dimension ref="A1:O124"/>
  <sheetViews>
    <sheetView zoomScale="130" zoomScaleNormal="130" workbookViewId="0">
      <selection activeCell="C125" sqref="C125"/>
    </sheetView>
  </sheetViews>
  <sheetFormatPr baseColWidth="10" defaultColWidth="11.42578125" defaultRowHeight="11.25"/>
  <cols>
    <col min="1" max="1" width="8.7109375" style="88" customWidth="1"/>
    <col min="2" max="2" width="45" style="88" customWidth="1"/>
    <col min="3" max="3" width="14.42578125" style="88" customWidth="1"/>
    <col min="4" max="4" width="13.42578125" style="88" customWidth="1"/>
    <col min="5" max="9" width="14.42578125" style="88" customWidth="1"/>
    <col min="10" max="11" width="5.7109375" style="88" customWidth="1"/>
    <col min="12" max="12" width="9.7109375" style="88" customWidth="1"/>
    <col min="13" max="13" width="10.42578125" style="88" customWidth="1"/>
    <col min="14" max="14" width="14.28515625" style="88" customWidth="1"/>
    <col min="15" max="16384" width="11.42578125" style="88"/>
  </cols>
  <sheetData>
    <row r="1" spans="1:14" ht="18" customHeight="1">
      <c r="A1" s="468" t="s">
        <v>130</v>
      </c>
      <c r="B1" s="468"/>
      <c r="C1" s="468"/>
      <c r="D1" s="468"/>
      <c r="E1" s="468"/>
      <c r="F1" s="468"/>
      <c r="G1" s="468"/>
      <c r="H1" s="468"/>
      <c r="I1" s="468"/>
      <c r="J1" s="468"/>
      <c r="K1" s="468"/>
      <c r="L1" s="468"/>
      <c r="M1" s="468"/>
      <c r="N1" s="468"/>
    </row>
    <row r="2" spans="1:14" s="34" customFormat="1" ht="32.25" customHeight="1">
      <c r="A2" s="472"/>
      <c r="B2" s="23" t="s">
        <v>131</v>
      </c>
      <c r="C2" s="472">
        <f>PRESUPUESTO!$B$2</f>
        <v>0</v>
      </c>
      <c r="D2" s="472"/>
      <c r="E2" s="472" t="s">
        <v>132</v>
      </c>
      <c r="F2" s="472"/>
      <c r="G2" s="266" t="s">
        <v>24</v>
      </c>
      <c r="H2" s="267"/>
      <c r="I2" s="25" t="s">
        <v>27</v>
      </c>
      <c r="J2" s="308" t="s">
        <v>133</v>
      </c>
      <c r="K2" s="308"/>
      <c r="L2" s="25" t="s">
        <v>134</v>
      </c>
      <c r="M2" s="308" t="s">
        <v>135</v>
      </c>
      <c r="N2" s="308"/>
    </row>
    <row r="3" spans="1:14" s="34" customFormat="1" ht="18" customHeight="1">
      <c r="A3" s="472"/>
      <c r="B3" s="23" t="s">
        <v>136</v>
      </c>
      <c r="C3" s="472">
        <f>PRESUPUESTO!$B$3</f>
        <v>0</v>
      </c>
      <c r="D3" s="472"/>
      <c r="E3" s="472"/>
      <c r="F3" s="472"/>
      <c r="G3" s="470" t="str">
        <f>PRESUPUESTO!$A$15</f>
        <v>Vulneración</v>
      </c>
      <c r="H3" s="470"/>
      <c r="I3" s="56">
        <f>PRESUPUESTO!E15</f>
        <v>0</v>
      </c>
      <c r="J3" s="395">
        <v>0</v>
      </c>
      <c r="K3" s="395"/>
      <c r="L3" s="56">
        <v>0</v>
      </c>
      <c r="M3" s="396">
        <f>(J3*PRESUPUESTO!A11)+(L3*PRESUPUESTO!G29*PRESUPUESTO!A13)</f>
        <v>0</v>
      </c>
      <c r="N3" s="396"/>
    </row>
    <row r="4" spans="1:14" s="34" customFormat="1" ht="18" customHeight="1">
      <c r="A4" s="472"/>
      <c r="B4" s="26" t="s">
        <v>137</v>
      </c>
      <c r="C4" s="472">
        <f>PRESUPUESTO!$B$4</f>
        <v>0</v>
      </c>
      <c r="D4" s="472"/>
      <c r="E4" s="472" t="s">
        <v>138</v>
      </c>
      <c r="F4" s="472"/>
      <c r="G4" s="470" t="str">
        <f>PRESUPUESTO!$A$16</f>
        <v>Discapacidad</v>
      </c>
      <c r="H4" s="470"/>
      <c r="I4" s="56">
        <f>PRESUPUESTO!E16</f>
        <v>0</v>
      </c>
      <c r="J4" s="395">
        <v>0</v>
      </c>
      <c r="K4" s="395"/>
      <c r="L4" s="56">
        <v>0</v>
      </c>
      <c r="M4" s="396">
        <f>(J4*PRESUPUESTO!B11)+(L4*PRESUPUESTO!G33*PRESUPUESTO!B13)</f>
        <v>0</v>
      </c>
      <c r="N4" s="396"/>
    </row>
    <row r="5" spans="1:14" s="34" customFormat="1" ht="18" customHeight="1">
      <c r="A5" s="472"/>
      <c r="B5" s="27" t="s">
        <v>139</v>
      </c>
      <c r="C5" s="434">
        <f>PRESUPUESTO!E2</f>
        <v>0</v>
      </c>
      <c r="D5" s="434"/>
      <c r="E5" s="512"/>
      <c r="F5" s="512"/>
      <c r="G5" s="470" t="str">
        <f>PRESUPUESTO!A17</f>
        <v>Tutor</v>
      </c>
      <c r="H5" s="470"/>
      <c r="I5" s="56">
        <f>PRESUPUESTO!E17</f>
        <v>0</v>
      </c>
      <c r="J5" s="395">
        <v>0</v>
      </c>
      <c r="K5" s="395"/>
      <c r="L5" s="56">
        <v>0</v>
      </c>
      <c r="M5" s="396">
        <f>(J5*PRESUPUESTO!C11)+(L5*PRESUPUESTO!G37*PRESUPUESTO!C13)</f>
        <v>0</v>
      </c>
      <c r="N5" s="396"/>
    </row>
    <row r="6" spans="1:14" s="34" customFormat="1" ht="18" customHeight="1">
      <c r="A6" s="472"/>
      <c r="B6" s="28" t="s">
        <v>140</v>
      </c>
      <c r="C6" s="434">
        <f>PRESUPUESTO!E3</f>
        <v>0</v>
      </c>
      <c r="D6" s="434"/>
      <c r="E6" s="485" t="s">
        <v>141</v>
      </c>
      <c r="F6" s="504"/>
      <c r="G6" s="471" t="s">
        <v>142</v>
      </c>
      <c r="H6" s="471"/>
      <c r="I6" s="398">
        <f>SUM(I3:I5)</f>
        <v>0</v>
      </c>
      <c r="J6" s="395">
        <f>SUM(J3:K5)</f>
        <v>0</v>
      </c>
      <c r="K6" s="395"/>
      <c r="L6" s="326">
        <f>SUM(L3:L5)</f>
        <v>0</v>
      </c>
      <c r="M6" s="392">
        <f>SUM(M3:N5)</f>
        <v>0</v>
      </c>
      <c r="N6" s="392"/>
    </row>
    <row r="7" spans="1:14" s="34" customFormat="1" ht="18" customHeight="1">
      <c r="A7" s="472"/>
      <c r="B7" s="28" t="s">
        <v>113</v>
      </c>
      <c r="C7" s="434">
        <f>PRESUPUESTO!E4</f>
        <v>0</v>
      </c>
      <c r="D7" s="434"/>
      <c r="E7" s="485"/>
      <c r="F7" s="504"/>
      <c r="G7" s="471"/>
      <c r="H7" s="471"/>
      <c r="I7" s="398"/>
      <c r="J7" s="395"/>
      <c r="K7" s="395"/>
      <c r="L7" s="326"/>
      <c r="M7" s="392"/>
      <c r="N7" s="392"/>
    </row>
    <row r="8" spans="1:14" s="34" customFormat="1" ht="18" customHeight="1">
      <c r="A8" s="52"/>
      <c r="B8" s="48" t="s">
        <v>143</v>
      </c>
      <c r="C8" s="469">
        <f>+PRESUPUESTO!H11</f>
        <v>0</v>
      </c>
      <c r="D8" s="469"/>
      <c r="E8" s="427" t="s">
        <v>144</v>
      </c>
      <c r="F8" s="428"/>
      <c r="G8" s="479" t="s">
        <v>211</v>
      </c>
      <c r="H8" s="267"/>
      <c r="I8" s="37" t="s">
        <v>146</v>
      </c>
      <c r="J8" s="427"/>
      <c r="K8" s="462"/>
      <c r="L8" s="428"/>
      <c r="M8" s="480"/>
      <c r="N8" s="481"/>
    </row>
    <row r="9" spans="1:14" ht="18" customHeight="1">
      <c r="A9" s="104" t="s">
        <v>43</v>
      </c>
      <c r="B9" s="103" t="s">
        <v>147</v>
      </c>
      <c r="C9" s="105">
        <v>1</v>
      </c>
      <c r="D9" s="105">
        <v>2</v>
      </c>
      <c r="E9" s="105">
        <v>3</v>
      </c>
      <c r="F9" s="105" t="s">
        <v>148</v>
      </c>
      <c r="G9" s="106">
        <v>5</v>
      </c>
      <c r="H9" s="106">
        <v>-6</v>
      </c>
      <c r="I9" s="106" t="s">
        <v>149</v>
      </c>
      <c r="J9" s="505" t="s">
        <v>150</v>
      </c>
      <c r="K9" s="506"/>
      <c r="L9" s="502">
        <v>9</v>
      </c>
      <c r="M9" s="503"/>
      <c r="N9" s="107" t="s">
        <v>151</v>
      </c>
    </row>
    <row r="10" spans="1:14" s="108" customFormat="1" ht="27" customHeight="1">
      <c r="A10" s="507">
        <v>1000</v>
      </c>
      <c r="B10" s="477" t="s">
        <v>45</v>
      </c>
      <c r="C10" s="473" t="s">
        <v>152</v>
      </c>
      <c r="D10" s="477" t="s">
        <v>153</v>
      </c>
      <c r="E10" s="477" t="s">
        <v>154</v>
      </c>
      <c r="F10" s="473" t="s">
        <v>155</v>
      </c>
      <c r="G10" s="473" t="s">
        <v>255</v>
      </c>
      <c r="H10" s="473" t="s">
        <v>256</v>
      </c>
      <c r="I10" s="473" t="s">
        <v>158</v>
      </c>
      <c r="J10" s="500" t="s">
        <v>159</v>
      </c>
      <c r="K10" s="495"/>
      <c r="L10" s="498" t="s">
        <v>160</v>
      </c>
      <c r="M10" s="499"/>
      <c r="N10" s="473" t="s">
        <v>161</v>
      </c>
    </row>
    <row r="11" spans="1:14" s="108" customFormat="1" ht="27" customHeight="1">
      <c r="A11" s="508"/>
      <c r="B11" s="478"/>
      <c r="C11" s="474"/>
      <c r="D11" s="478"/>
      <c r="E11" s="478"/>
      <c r="F11" s="436"/>
      <c r="G11" s="474"/>
      <c r="H11" s="474"/>
      <c r="I11" s="474"/>
      <c r="J11" s="501"/>
      <c r="K11" s="497"/>
      <c r="L11" s="109" t="s">
        <v>162</v>
      </c>
      <c r="M11" s="109" t="s">
        <v>163</v>
      </c>
      <c r="N11" s="474"/>
    </row>
    <row r="12" spans="1:14" ht="18" customHeight="1">
      <c r="A12" s="103">
        <v>1100</v>
      </c>
      <c r="B12" s="66" t="s">
        <v>214</v>
      </c>
      <c r="C12" s="110">
        <f>'MES 10'!F12</f>
        <v>0</v>
      </c>
      <c r="D12" s="128">
        <v>0</v>
      </c>
      <c r="E12" s="128">
        <v>0</v>
      </c>
      <c r="F12" s="110">
        <f>C12+D12-E12</f>
        <v>0</v>
      </c>
      <c r="G12" s="110">
        <f>'MES 10'!I12</f>
        <v>0</v>
      </c>
      <c r="H12" s="128">
        <f>M6</f>
        <v>0</v>
      </c>
      <c r="I12" s="110">
        <f>G12+H12</f>
        <v>0</v>
      </c>
      <c r="J12" s="475" t="e">
        <f t="shared" ref="J12:J20" si="0">(I12/F12)</f>
        <v>#DIV/0!</v>
      </c>
      <c r="K12" s="476"/>
      <c r="L12" s="24">
        <v>0</v>
      </c>
      <c r="M12" s="24">
        <v>0</v>
      </c>
      <c r="N12" s="111">
        <f>F12-I12</f>
        <v>0</v>
      </c>
    </row>
    <row r="13" spans="1:14" ht="18" customHeight="1">
      <c r="A13" s="103">
        <v>1101</v>
      </c>
      <c r="B13" s="66" t="s">
        <v>49</v>
      </c>
      <c r="C13" s="110">
        <f>'MES 10'!F13</f>
        <v>0</v>
      </c>
      <c r="D13" s="128">
        <v>0</v>
      </c>
      <c r="E13" s="128">
        <v>0</v>
      </c>
      <c r="F13" s="110">
        <f>C13+D13-E13</f>
        <v>0</v>
      </c>
      <c r="G13" s="110">
        <f>'MES 10'!I13</f>
        <v>0</v>
      </c>
      <c r="H13" s="67">
        <f>J3*PRESUPUESTO!B29+J4*PRESUPUESTO!B33+J5*PRESUPUESTO!B37</f>
        <v>0</v>
      </c>
      <c r="I13" s="110">
        <f>G13+H13</f>
        <v>0</v>
      </c>
      <c r="J13" s="475" t="e">
        <f t="shared" si="0"/>
        <v>#DIV/0!</v>
      </c>
      <c r="K13" s="476"/>
      <c r="L13" s="24">
        <v>0</v>
      </c>
      <c r="M13" s="24">
        <v>0</v>
      </c>
      <c r="N13" s="111">
        <f>F13-I13</f>
        <v>0</v>
      </c>
    </row>
    <row r="14" spans="1:14" ht="18" customHeight="1">
      <c r="A14" s="103">
        <v>1102</v>
      </c>
      <c r="B14" s="66" t="s">
        <v>50</v>
      </c>
      <c r="C14" s="110">
        <f>'MES 10'!F14</f>
        <v>0</v>
      </c>
      <c r="D14" s="128">
        <v>0</v>
      </c>
      <c r="E14" s="128">
        <v>0</v>
      </c>
      <c r="F14" s="110">
        <f t="shared" ref="F14:F16" si="1">C14+D14-E14</f>
        <v>0</v>
      </c>
      <c r="G14" s="110">
        <f>'MES 10'!I14</f>
        <v>0</v>
      </c>
      <c r="H14" s="67">
        <f>(J3*PRESUPUESTO!D29+J4*PRESUPUESTO!D33+J5*PRESUPUESTO!D37)+(L3*PRESUPUESTO!D29*PRESUPUESTO!A13)+(L4*PRESUPUESTO!D33*PRESUPUESTO!B13)+(L5*PRESUPUESTO!D37*PRESUPUESTO!C13)</f>
        <v>0</v>
      </c>
      <c r="I14" s="110">
        <f t="shared" ref="I14:I16" si="2">G14+H14</f>
        <v>0</v>
      </c>
      <c r="J14" s="475" t="e">
        <f t="shared" si="0"/>
        <v>#DIV/0!</v>
      </c>
      <c r="K14" s="476"/>
      <c r="L14" s="24">
        <v>0</v>
      </c>
      <c r="M14" s="24">
        <v>0</v>
      </c>
      <c r="N14" s="111">
        <f t="shared" ref="N14:N16" si="3">F14-I14</f>
        <v>0</v>
      </c>
    </row>
    <row r="15" spans="1:14" ht="18" customHeight="1">
      <c r="A15" s="103">
        <v>1103</v>
      </c>
      <c r="B15" s="66" t="s">
        <v>51</v>
      </c>
      <c r="C15" s="110">
        <f>'MES 10'!F15</f>
        <v>0</v>
      </c>
      <c r="D15" s="128">
        <v>0</v>
      </c>
      <c r="E15" s="128">
        <v>0</v>
      </c>
      <c r="F15" s="110">
        <f t="shared" si="1"/>
        <v>0</v>
      </c>
      <c r="G15" s="110">
        <f>'MES 10'!I15</f>
        <v>0</v>
      </c>
      <c r="H15" s="67">
        <f>(J3*PRESUPUESTO!E29+J4*PRESUPUESTO!E33+J5*PRESUPUESTO!E37)+(L3*PRESUPUESTO!E29*PRESUPUESTO!A13)+(L4*PRESUPUESTO!E33*PRESUPUESTO!B13)+(L5*PRESUPUESTO!E37*PRESUPUESTO!C13)</f>
        <v>0</v>
      </c>
      <c r="I15" s="110">
        <f t="shared" si="2"/>
        <v>0</v>
      </c>
      <c r="J15" s="475" t="e">
        <f t="shared" si="0"/>
        <v>#DIV/0!</v>
      </c>
      <c r="K15" s="476"/>
      <c r="L15" s="24">
        <v>0</v>
      </c>
      <c r="M15" s="24">
        <v>0</v>
      </c>
      <c r="N15" s="111">
        <f t="shared" si="3"/>
        <v>0</v>
      </c>
    </row>
    <row r="16" spans="1:14" ht="18" customHeight="1">
      <c r="A16" s="103">
        <v>1104</v>
      </c>
      <c r="B16" s="66" t="s">
        <v>164</v>
      </c>
      <c r="C16" s="110">
        <f>'MES 10'!F16</f>
        <v>0</v>
      </c>
      <c r="D16" s="128">
        <v>0</v>
      </c>
      <c r="E16" s="128">
        <v>0</v>
      </c>
      <c r="F16" s="110">
        <f t="shared" si="1"/>
        <v>0</v>
      </c>
      <c r="G16" s="110">
        <f>'MES 10'!I16</f>
        <v>0</v>
      </c>
      <c r="H16" s="67">
        <f>(J3*PRESUPUESTO!F29+J4*PRESUPUESTO!F33+J5*PRESUPUESTO!F37)+(L3*PRESUPUESTO!F29*PRESUPUESTO!A13)+(L4*PRESUPUESTO!F33*PRESUPUESTO!B13)+(L5*PRESUPUESTO!F37*PRESUPUESTO!C13)</f>
        <v>0</v>
      </c>
      <c r="I16" s="110">
        <f t="shared" si="2"/>
        <v>0</v>
      </c>
      <c r="J16" s="475" t="e">
        <f t="shared" si="0"/>
        <v>#DIV/0!</v>
      </c>
      <c r="K16" s="476"/>
      <c r="L16" s="24">
        <v>0</v>
      </c>
      <c r="M16" s="24">
        <v>0</v>
      </c>
      <c r="N16" s="111">
        <f t="shared" si="3"/>
        <v>0</v>
      </c>
    </row>
    <row r="17" spans="1:14" ht="18" customHeight="1">
      <c r="A17" s="103">
        <v>1105</v>
      </c>
      <c r="B17" s="102" t="s">
        <v>165</v>
      </c>
      <c r="C17" s="110">
        <f>'MES 10'!F17</f>
        <v>0</v>
      </c>
      <c r="D17" s="128">
        <v>0</v>
      </c>
      <c r="E17" s="128">
        <v>0</v>
      </c>
      <c r="F17" s="110">
        <f>C17+D17-E17</f>
        <v>0</v>
      </c>
      <c r="G17" s="110">
        <f>'MES 10'!I17</f>
        <v>0</v>
      </c>
      <c r="H17" s="110">
        <v>0</v>
      </c>
      <c r="I17" s="110">
        <f>G17+H17</f>
        <v>0</v>
      </c>
      <c r="J17" s="475" t="e">
        <f t="shared" si="0"/>
        <v>#DIV/0!</v>
      </c>
      <c r="K17" s="476"/>
      <c r="L17" s="24">
        <v>0</v>
      </c>
      <c r="M17" s="24">
        <v>0</v>
      </c>
      <c r="N17" s="111">
        <f>F17-I17</f>
        <v>0</v>
      </c>
    </row>
    <row r="18" spans="1:14" ht="18" customHeight="1">
      <c r="A18" s="103">
        <v>1106</v>
      </c>
      <c r="B18" s="102" t="s">
        <v>166</v>
      </c>
      <c r="C18" s="110">
        <f>'MES 10'!F18</f>
        <v>0</v>
      </c>
      <c r="D18" s="128">
        <v>0</v>
      </c>
      <c r="E18" s="128">
        <v>0</v>
      </c>
      <c r="F18" s="110">
        <f>C18+D18-E18</f>
        <v>0</v>
      </c>
      <c r="G18" s="110">
        <f>'MES 10'!I18</f>
        <v>0</v>
      </c>
      <c r="H18" s="128">
        <v>0</v>
      </c>
      <c r="I18" s="110">
        <f>G18+H18</f>
        <v>0</v>
      </c>
      <c r="J18" s="475" t="e">
        <f t="shared" si="0"/>
        <v>#DIV/0!</v>
      </c>
      <c r="K18" s="476"/>
      <c r="L18" s="24">
        <v>0</v>
      </c>
      <c r="M18" s="24">
        <v>0</v>
      </c>
      <c r="N18" s="111">
        <f>F18-I18</f>
        <v>0</v>
      </c>
    </row>
    <row r="19" spans="1:14" ht="18" customHeight="1">
      <c r="A19" s="103">
        <v>1107</v>
      </c>
      <c r="B19" s="102" t="s">
        <v>167</v>
      </c>
      <c r="C19" s="110">
        <f>'MES 10'!F19</f>
        <v>0</v>
      </c>
      <c r="D19" s="128">
        <v>0</v>
      </c>
      <c r="E19" s="128">
        <v>0</v>
      </c>
      <c r="F19" s="110">
        <f>C19+D19-E19</f>
        <v>0</v>
      </c>
      <c r="G19" s="110">
        <f>'MES 10'!I19</f>
        <v>0</v>
      </c>
      <c r="H19" s="128">
        <v>0</v>
      </c>
      <c r="I19" s="110">
        <f>G19+H19</f>
        <v>0</v>
      </c>
      <c r="J19" s="475" t="e">
        <f t="shared" si="0"/>
        <v>#DIV/0!</v>
      </c>
      <c r="K19" s="476"/>
      <c r="L19" s="24">
        <v>0</v>
      </c>
      <c r="M19" s="24">
        <v>0</v>
      </c>
      <c r="N19" s="111">
        <f>F19-I19</f>
        <v>0</v>
      </c>
    </row>
    <row r="20" spans="1:14" s="112" customFormat="1" ht="18" customHeight="1">
      <c r="A20" s="425" t="s">
        <v>168</v>
      </c>
      <c r="B20" s="426"/>
      <c r="C20" s="64">
        <f>SUM(C12+C17+C18+C19)</f>
        <v>0</v>
      </c>
      <c r="D20" s="64">
        <f t="shared" ref="D20:H20" si="4">SUM(D12+D17+D18+D19)</f>
        <v>0</v>
      </c>
      <c r="E20" s="64">
        <f t="shared" si="4"/>
        <v>0</v>
      </c>
      <c r="F20" s="64">
        <f t="shared" si="4"/>
        <v>0</v>
      </c>
      <c r="G20" s="64">
        <f t="shared" si="4"/>
        <v>0</v>
      </c>
      <c r="H20" s="64">
        <f t="shared" si="4"/>
        <v>0</v>
      </c>
      <c r="I20" s="64">
        <f>SUM(I12+I17+I18+I19)</f>
        <v>0</v>
      </c>
      <c r="J20" s="437" t="e">
        <f t="shared" si="0"/>
        <v>#DIV/0!</v>
      </c>
      <c r="K20" s="438"/>
      <c r="L20" s="64">
        <f t="shared" ref="L20:N20" si="5">SUM(L12+L17+L18+L19)</f>
        <v>0</v>
      </c>
      <c r="M20" s="64">
        <f t="shared" si="5"/>
        <v>0</v>
      </c>
      <c r="N20" s="64">
        <f t="shared" si="5"/>
        <v>0</v>
      </c>
    </row>
    <row r="21" spans="1:14" ht="18" customHeight="1"/>
    <row r="22" spans="1:14" s="34" customFormat="1" ht="18" customHeight="1">
      <c r="B22" s="472" t="s">
        <v>124</v>
      </c>
      <c r="C22" s="472"/>
      <c r="D22" s="472"/>
      <c r="E22" s="472" t="s">
        <v>215</v>
      </c>
      <c r="F22" s="472"/>
      <c r="G22" s="472"/>
      <c r="H22" s="472"/>
      <c r="I22" s="472" t="s">
        <v>170</v>
      </c>
      <c r="J22" s="472"/>
      <c r="K22" s="472"/>
      <c r="L22" s="472"/>
      <c r="M22" s="472"/>
      <c r="N22" s="472"/>
    </row>
    <row r="23" spans="1:14" s="34" customFormat="1" ht="18" customHeight="1">
      <c r="B23" s="472"/>
      <c r="C23" s="472"/>
      <c r="D23" s="472"/>
      <c r="E23" s="472"/>
      <c r="F23" s="472"/>
      <c r="G23" s="472"/>
      <c r="H23" s="472"/>
      <c r="I23" s="472"/>
      <c r="J23" s="472"/>
      <c r="K23" s="472"/>
      <c r="L23" s="472"/>
      <c r="M23" s="472"/>
      <c r="N23" s="472"/>
    </row>
    <row r="24" spans="1:14" s="34" customFormat="1" ht="40.5" customHeight="1">
      <c r="B24" s="472"/>
      <c r="C24" s="472"/>
      <c r="D24" s="472"/>
      <c r="E24" s="472"/>
      <c r="F24" s="472"/>
      <c r="G24" s="472"/>
      <c r="H24" s="472"/>
      <c r="I24" s="472"/>
      <c r="J24" s="472"/>
      <c r="K24" s="472"/>
      <c r="L24" s="472"/>
      <c r="M24" s="472"/>
      <c r="N24" s="472"/>
    </row>
    <row r="25" spans="1:14" s="34" customFormat="1">
      <c r="B25" s="472" t="s">
        <v>103</v>
      </c>
      <c r="C25" s="472"/>
      <c r="D25" s="472"/>
      <c r="E25" s="472" t="s">
        <v>103</v>
      </c>
      <c r="F25" s="472"/>
      <c r="G25" s="472"/>
      <c r="H25" s="472"/>
      <c r="I25" s="472" t="s">
        <v>103</v>
      </c>
      <c r="J25" s="472"/>
      <c r="K25" s="472"/>
      <c r="L25" s="472"/>
      <c r="M25" s="472"/>
      <c r="N25" s="472"/>
    </row>
    <row r="27" spans="1:14">
      <c r="B27" s="4" t="s">
        <v>171</v>
      </c>
    </row>
    <row r="28" spans="1:14">
      <c r="B28" s="4"/>
    </row>
    <row r="29" spans="1:14">
      <c r="B29" s="4"/>
    </row>
    <row r="30" spans="1:14">
      <c r="B30" s="4"/>
    </row>
    <row r="31" spans="1:14">
      <c r="B31" s="4"/>
    </row>
    <row r="32" spans="1:14">
      <c r="B32" s="4"/>
    </row>
    <row r="33" spans="2:2">
      <c r="B33" s="4"/>
    </row>
    <row r="34" spans="2:2">
      <c r="B34" s="4"/>
    </row>
    <row r="35" spans="2:2">
      <c r="B35" s="4"/>
    </row>
    <row r="36" spans="2:2">
      <c r="B36" s="4"/>
    </row>
    <row r="37" spans="2:2">
      <c r="B37" s="4"/>
    </row>
    <row r="38" spans="2:2">
      <c r="B38" s="4"/>
    </row>
    <row r="39" spans="2:2">
      <c r="B39" s="4"/>
    </row>
    <row r="40" spans="2:2">
      <c r="B40" s="4"/>
    </row>
    <row r="41" spans="2:2">
      <c r="B41" s="4"/>
    </row>
    <row r="42" spans="2:2">
      <c r="B42" s="4"/>
    </row>
    <row r="43" spans="2:2">
      <c r="B43" s="4"/>
    </row>
    <row r="44" spans="2:2">
      <c r="B44" s="4"/>
    </row>
    <row r="45" spans="2:2">
      <c r="B45" s="4"/>
    </row>
    <row r="46" spans="2:2">
      <c r="B46" s="4"/>
    </row>
    <row r="47" spans="2:2">
      <c r="B47" s="4"/>
    </row>
    <row r="48" spans="2:2">
      <c r="B48" s="4"/>
    </row>
    <row r="49" spans="1:15">
      <c r="B49" s="4"/>
    </row>
    <row r="50" spans="1:15">
      <c r="A50" s="468" t="s">
        <v>172</v>
      </c>
      <c r="B50" s="468"/>
      <c r="C50" s="468"/>
      <c r="D50" s="468"/>
      <c r="E50" s="468"/>
      <c r="F50" s="468"/>
      <c r="G50" s="468"/>
      <c r="H50" s="468"/>
      <c r="I50" s="468"/>
      <c r="J50" s="468"/>
      <c r="K50" s="468"/>
      <c r="L50" s="468"/>
      <c r="M50" s="468"/>
      <c r="N50" s="468"/>
    </row>
    <row r="51" spans="1:15" ht="18" customHeight="1">
      <c r="A51" s="104" t="s">
        <v>43</v>
      </c>
      <c r="B51" s="113" t="s">
        <v>173</v>
      </c>
      <c r="C51" s="105">
        <v>1</v>
      </c>
      <c r="D51" s="105">
        <v>2</v>
      </c>
      <c r="E51" s="105">
        <v>3</v>
      </c>
      <c r="F51" s="105" t="s">
        <v>148</v>
      </c>
      <c r="G51" s="105">
        <v>5</v>
      </c>
      <c r="H51" s="105">
        <v>-6</v>
      </c>
      <c r="I51" s="105" t="s">
        <v>149</v>
      </c>
      <c r="J51" s="509" t="s">
        <v>150</v>
      </c>
      <c r="K51" s="509"/>
      <c r="L51" s="511">
        <v>9</v>
      </c>
      <c r="M51" s="511"/>
      <c r="N51" s="113" t="s">
        <v>151</v>
      </c>
    </row>
    <row r="52" spans="1:15" s="112" customFormat="1" ht="23.1" customHeight="1">
      <c r="A52" s="477">
        <v>2000</v>
      </c>
      <c r="B52" s="477" t="s">
        <v>58</v>
      </c>
      <c r="C52" s="473" t="s">
        <v>216</v>
      </c>
      <c r="D52" s="477" t="s">
        <v>153</v>
      </c>
      <c r="E52" s="477" t="s">
        <v>154</v>
      </c>
      <c r="F52" s="473" t="s">
        <v>155</v>
      </c>
      <c r="G52" s="473" t="s">
        <v>257</v>
      </c>
      <c r="H52" s="473" t="s">
        <v>258</v>
      </c>
      <c r="I52" s="473" t="s">
        <v>219</v>
      </c>
      <c r="J52" s="494" t="s">
        <v>177</v>
      </c>
      <c r="K52" s="495"/>
      <c r="L52" s="498" t="s">
        <v>160</v>
      </c>
      <c r="M52" s="499"/>
      <c r="N52" s="473" t="s">
        <v>178</v>
      </c>
    </row>
    <row r="53" spans="1:15" s="112" customFormat="1" ht="30.75" customHeight="1">
      <c r="A53" s="478"/>
      <c r="B53" s="478"/>
      <c r="C53" s="474"/>
      <c r="D53" s="478"/>
      <c r="E53" s="478"/>
      <c r="F53" s="436"/>
      <c r="G53" s="436"/>
      <c r="H53" s="474"/>
      <c r="I53" s="474"/>
      <c r="J53" s="496"/>
      <c r="K53" s="497"/>
      <c r="L53" s="114" t="s">
        <v>179</v>
      </c>
      <c r="M53" s="114" t="s">
        <v>180</v>
      </c>
      <c r="N53" s="474"/>
    </row>
    <row r="54" spans="1:15" s="112" customFormat="1" ht="18" customHeight="1">
      <c r="A54" s="113">
        <v>2100</v>
      </c>
      <c r="B54" s="510" t="s">
        <v>61</v>
      </c>
      <c r="C54" s="510"/>
      <c r="D54" s="510"/>
      <c r="E54" s="510"/>
      <c r="F54" s="510"/>
      <c r="G54" s="510"/>
      <c r="H54" s="510"/>
      <c r="I54" s="510"/>
      <c r="J54" s="510"/>
      <c r="K54" s="510"/>
      <c r="L54" s="510"/>
      <c r="M54" s="510"/>
      <c r="N54" s="510"/>
      <c r="O54" s="115"/>
    </row>
    <row r="55" spans="1:15" ht="18.75" customHeight="1">
      <c r="A55" s="103">
        <v>2101</v>
      </c>
      <c r="B55" s="116" t="s">
        <v>36</v>
      </c>
      <c r="C55" s="117">
        <f>'MES 10'!F47</f>
        <v>0</v>
      </c>
      <c r="D55" s="129">
        <v>0</v>
      </c>
      <c r="E55" s="129">
        <v>0</v>
      </c>
      <c r="F55" s="117">
        <f>C55+D55-E55</f>
        <v>0</v>
      </c>
      <c r="G55" s="117">
        <f>'MES 10'!I47</f>
        <v>0</v>
      </c>
      <c r="H55" s="128">
        <v>0</v>
      </c>
      <c r="I55" s="117">
        <f>(G55+H55)</f>
        <v>0</v>
      </c>
      <c r="J55" s="475" t="e">
        <f>(I55/F55)</f>
        <v>#DIV/0!</v>
      </c>
      <c r="K55" s="476"/>
      <c r="L55" s="24">
        <v>0</v>
      </c>
      <c r="M55" s="24">
        <v>0</v>
      </c>
      <c r="N55" s="117">
        <f>(F55-I55)</f>
        <v>0</v>
      </c>
    </row>
    <row r="56" spans="1:15" ht="18.75" customHeight="1">
      <c r="A56" s="103">
        <v>2102</v>
      </c>
      <c r="B56" s="116" t="s">
        <v>181</v>
      </c>
      <c r="C56" s="117">
        <f>'MES 10'!F48</f>
        <v>0</v>
      </c>
      <c r="D56" s="129">
        <v>0</v>
      </c>
      <c r="E56" s="129">
        <v>0</v>
      </c>
      <c r="F56" s="117">
        <f>C56+D56-E56</f>
        <v>0</v>
      </c>
      <c r="G56" s="117">
        <f>'MES 10'!I48</f>
        <v>0</v>
      </c>
      <c r="H56" s="128">
        <v>0</v>
      </c>
      <c r="I56" s="117">
        <f>(G56+H56)</f>
        <v>0</v>
      </c>
      <c r="J56" s="475" t="e">
        <f>(I56/F56)</f>
        <v>#DIV/0!</v>
      </c>
      <c r="K56" s="476"/>
      <c r="L56" s="24">
        <v>0</v>
      </c>
      <c r="M56" s="24">
        <v>0</v>
      </c>
      <c r="N56" s="117">
        <f>(F56-I56)</f>
        <v>0</v>
      </c>
    </row>
    <row r="57" spans="1:15" s="112" customFormat="1" ht="18" customHeight="1">
      <c r="A57" s="482" t="s">
        <v>182</v>
      </c>
      <c r="B57" s="484"/>
      <c r="C57" s="118">
        <f t="shared" ref="C57:I57" si="6">SUM(C55:C56)</f>
        <v>0</v>
      </c>
      <c r="D57" s="118">
        <f t="shared" si="6"/>
        <v>0</v>
      </c>
      <c r="E57" s="118">
        <f t="shared" si="6"/>
        <v>0</v>
      </c>
      <c r="F57" s="118">
        <f t="shared" si="6"/>
        <v>0</v>
      </c>
      <c r="G57" s="118">
        <f t="shared" si="6"/>
        <v>0</v>
      </c>
      <c r="H57" s="118">
        <f t="shared" si="6"/>
        <v>0</v>
      </c>
      <c r="I57" s="118">
        <f t="shared" si="6"/>
        <v>0</v>
      </c>
      <c r="J57" s="490" t="e">
        <f>(I57/F57)</f>
        <v>#DIV/0!</v>
      </c>
      <c r="K57" s="491"/>
      <c r="L57" s="118">
        <f>SUM(L55:L56)</f>
        <v>0</v>
      </c>
      <c r="M57" s="118">
        <f>SUM(M55:M56)</f>
        <v>0</v>
      </c>
      <c r="N57" s="118">
        <f>SUM(N55:N56)</f>
        <v>0</v>
      </c>
    </row>
    <row r="58" spans="1:15" ht="18" customHeight="1"/>
    <row r="59" spans="1:15" ht="17.649999999999999" customHeight="1">
      <c r="A59" s="113">
        <v>2200</v>
      </c>
      <c r="B59" s="482" t="s">
        <v>64</v>
      </c>
      <c r="C59" s="483"/>
      <c r="D59" s="483"/>
      <c r="E59" s="483"/>
      <c r="F59" s="483"/>
      <c r="G59" s="483"/>
      <c r="H59" s="483"/>
      <c r="I59" s="483"/>
      <c r="J59" s="483"/>
      <c r="K59" s="483"/>
      <c r="L59" s="483"/>
      <c r="M59" s="483"/>
      <c r="N59" s="484"/>
    </row>
    <row r="60" spans="1:15" ht="18.75" customHeight="1">
      <c r="A60" s="103">
        <v>2201</v>
      </c>
      <c r="B60" s="116" t="s">
        <v>223</v>
      </c>
      <c r="C60" s="117">
        <f>'MES 10'!F52</f>
        <v>0</v>
      </c>
      <c r="D60" s="129">
        <v>0</v>
      </c>
      <c r="E60" s="129">
        <v>0</v>
      </c>
      <c r="F60" s="117">
        <f t="shared" ref="F60:F63" si="7">C60+D60-E60</f>
        <v>0</v>
      </c>
      <c r="G60" s="117">
        <f>'MES 10'!I52</f>
        <v>0</v>
      </c>
      <c r="H60" s="128">
        <v>0</v>
      </c>
      <c r="I60" s="117">
        <f t="shared" ref="I60:I63" si="8">(G60+H60)</f>
        <v>0</v>
      </c>
      <c r="J60" s="475" t="e">
        <f>(I60/F60)</f>
        <v>#DIV/0!</v>
      </c>
      <c r="K60" s="476"/>
      <c r="L60" s="24">
        <v>0</v>
      </c>
      <c r="M60" s="24">
        <v>0</v>
      </c>
      <c r="N60" s="117">
        <f t="shared" ref="N60:N63" si="9">(F60-I60)</f>
        <v>0</v>
      </c>
    </row>
    <row r="61" spans="1:15" ht="18.75" customHeight="1">
      <c r="A61" s="103">
        <v>2202</v>
      </c>
      <c r="B61" s="116" t="s">
        <v>66</v>
      </c>
      <c r="C61" s="117">
        <f>'MES 10'!F53</f>
        <v>0</v>
      </c>
      <c r="D61" s="129">
        <v>0</v>
      </c>
      <c r="E61" s="129">
        <v>0</v>
      </c>
      <c r="F61" s="117">
        <f t="shared" si="7"/>
        <v>0</v>
      </c>
      <c r="G61" s="117">
        <f>'MES 10'!I53</f>
        <v>0</v>
      </c>
      <c r="H61" s="128">
        <v>0</v>
      </c>
      <c r="I61" s="117">
        <f t="shared" si="8"/>
        <v>0</v>
      </c>
      <c r="J61" s="475" t="e">
        <f t="shared" ref="J61:J68" si="10">(I61/F61)</f>
        <v>#DIV/0!</v>
      </c>
      <c r="K61" s="476"/>
      <c r="L61" s="24">
        <v>0</v>
      </c>
      <c r="M61" s="24">
        <v>0</v>
      </c>
      <c r="N61" s="117">
        <f t="shared" si="9"/>
        <v>0</v>
      </c>
    </row>
    <row r="62" spans="1:15" ht="18.75" customHeight="1">
      <c r="A62" s="103">
        <v>2203</v>
      </c>
      <c r="B62" s="116" t="s">
        <v>67</v>
      </c>
      <c r="C62" s="117">
        <f>'MES 10'!F54</f>
        <v>0</v>
      </c>
      <c r="D62" s="129">
        <v>0</v>
      </c>
      <c r="E62" s="129">
        <v>0</v>
      </c>
      <c r="F62" s="117">
        <f t="shared" si="7"/>
        <v>0</v>
      </c>
      <c r="G62" s="117">
        <f>'MES 10'!I54</f>
        <v>0</v>
      </c>
      <c r="H62" s="128">
        <v>0</v>
      </c>
      <c r="I62" s="117">
        <f t="shared" si="8"/>
        <v>0</v>
      </c>
      <c r="J62" s="475" t="e">
        <f t="shared" si="10"/>
        <v>#DIV/0!</v>
      </c>
      <c r="K62" s="476"/>
      <c r="L62" s="24">
        <v>0</v>
      </c>
      <c r="M62" s="24">
        <v>0</v>
      </c>
      <c r="N62" s="117">
        <f t="shared" si="9"/>
        <v>0</v>
      </c>
    </row>
    <row r="63" spans="1:15" ht="18.75" customHeight="1">
      <c r="A63" s="103">
        <v>2204</v>
      </c>
      <c r="B63" s="116" t="s">
        <v>68</v>
      </c>
      <c r="C63" s="117">
        <f>'MES 10'!F55</f>
        <v>0</v>
      </c>
      <c r="D63" s="129">
        <v>0</v>
      </c>
      <c r="E63" s="129">
        <v>0</v>
      </c>
      <c r="F63" s="117">
        <f t="shared" si="7"/>
        <v>0</v>
      </c>
      <c r="G63" s="117">
        <f>'MES 10'!I55</f>
        <v>0</v>
      </c>
      <c r="H63" s="128">
        <v>0</v>
      </c>
      <c r="I63" s="117">
        <f t="shared" si="8"/>
        <v>0</v>
      </c>
      <c r="J63" s="475" t="e">
        <f t="shared" si="10"/>
        <v>#DIV/0!</v>
      </c>
      <c r="K63" s="476"/>
      <c r="L63" s="24">
        <v>0</v>
      </c>
      <c r="M63" s="24">
        <v>0</v>
      </c>
      <c r="N63" s="117">
        <f t="shared" si="9"/>
        <v>0</v>
      </c>
    </row>
    <row r="64" spans="1:15" ht="33.75">
      <c r="A64" s="103">
        <v>2205</v>
      </c>
      <c r="B64" s="122" t="s">
        <v>69</v>
      </c>
      <c r="C64" s="117">
        <f>'MES 10'!F56</f>
        <v>0</v>
      </c>
      <c r="D64" s="129">
        <v>0</v>
      </c>
      <c r="E64" s="129">
        <v>0</v>
      </c>
      <c r="F64" s="117">
        <f t="shared" ref="F64:F66" si="11">C64+D64-E64</f>
        <v>0</v>
      </c>
      <c r="G64" s="117">
        <f>'MES 10'!I56</f>
        <v>0</v>
      </c>
      <c r="H64" s="128">
        <v>0</v>
      </c>
      <c r="I64" s="117">
        <f t="shared" ref="I64:I66" si="12">(G64+H64)</f>
        <v>0</v>
      </c>
      <c r="J64" s="475" t="e">
        <f t="shared" ref="J64:J66" si="13">(I64/F64)</f>
        <v>#DIV/0!</v>
      </c>
      <c r="K64" s="476"/>
      <c r="L64" s="24">
        <v>0</v>
      </c>
      <c r="M64" s="24">
        <v>0</v>
      </c>
      <c r="N64" s="117">
        <f t="shared" ref="N64:N66" si="14">(F64-I64)</f>
        <v>0</v>
      </c>
    </row>
    <row r="65" spans="1:15" ht="22.5">
      <c r="A65" s="103">
        <v>2206</v>
      </c>
      <c r="B65" s="122" t="s">
        <v>70</v>
      </c>
      <c r="C65" s="117">
        <f>'MES 10'!F57</f>
        <v>0</v>
      </c>
      <c r="D65" s="129">
        <v>0</v>
      </c>
      <c r="E65" s="129">
        <v>0</v>
      </c>
      <c r="F65" s="117">
        <f t="shared" si="11"/>
        <v>0</v>
      </c>
      <c r="G65" s="117">
        <f>'MES 10'!I57</f>
        <v>0</v>
      </c>
      <c r="H65" s="128">
        <v>0</v>
      </c>
      <c r="I65" s="117">
        <f t="shared" si="12"/>
        <v>0</v>
      </c>
      <c r="J65" s="475" t="e">
        <f t="shared" si="13"/>
        <v>#DIV/0!</v>
      </c>
      <c r="K65" s="476"/>
      <c r="L65" s="24">
        <v>0</v>
      </c>
      <c r="M65" s="24">
        <v>0</v>
      </c>
      <c r="N65" s="117">
        <f t="shared" si="14"/>
        <v>0</v>
      </c>
    </row>
    <row r="66" spans="1:15" ht="18.75" customHeight="1">
      <c r="A66" s="103">
        <v>2207</v>
      </c>
      <c r="B66" s="116" t="s">
        <v>71</v>
      </c>
      <c r="C66" s="117">
        <f>'MES 10'!F58</f>
        <v>0</v>
      </c>
      <c r="D66" s="129">
        <v>0</v>
      </c>
      <c r="E66" s="129">
        <v>0</v>
      </c>
      <c r="F66" s="117">
        <f t="shared" si="11"/>
        <v>0</v>
      </c>
      <c r="G66" s="117">
        <f>'MES 10'!I58</f>
        <v>0</v>
      </c>
      <c r="H66" s="128">
        <v>0</v>
      </c>
      <c r="I66" s="117">
        <f t="shared" si="12"/>
        <v>0</v>
      </c>
      <c r="J66" s="475" t="e">
        <f t="shared" si="13"/>
        <v>#DIV/0!</v>
      </c>
      <c r="K66" s="476"/>
      <c r="L66" s="24">
        <v>0</v>
      </c>
      <c r="M66" s="24">
        <v>0</v>
      </c>
      <c r="N66" s="117">
        <f t="shared" si="14"/>
        <v>0</v>
      </c>
    </row>
    <row r="67" spans="1:15" ht="18" customHeight="1">
      <c r="A67" s="103">
        <v>2208</v>
      </c>
      <c r="B67" s="116" t="s">
        <v>72</v>
      </c>
      <c r="C67" s="117">
        <f>'MES 10'!F59</f>
        <v>0</v>
      </c>
      <c r="D67" s="129">
        <v>0</v>
      </c>
      <c r="E67" s="129">
        <v>0</v>
      </c>
      <c r="F67" s="117">
        <f t="shared" ref="F67" si="15">C67+D67-E67</f>
        <v>0</v>
      </c>
      <c r="G67" s="117">
        <f>'MES 10'!I59</f>
        <v>0</v>
      </c>
      <c r="H67" s="128">
        <v>0</v>
      </c>
      <c r="I67" s="117">
        <f t="shared" ref="I67" si="16">(G67+H67)</f>
        <v>0</v>
      </c>
      <c r="J67" s="475" t="e">
        <f t="shared" ref="J67" si="17">(I67/F67)</f>
        <v>#DIV/0!</v>
      </c>
      <c r="K67" s="476"/>
      <c r="L67" s="24">
        <v>0</v>
      </c>
      <c r="M67" s="24">
        <v>0</v>
      </c>
      <c r="N67" s="117">
        <f t="shared" ref="N67" si="18">(F67-I67)</f>
        <v>0</v>
      </c>
    </row>
    <row r="68" spans="1:15" s="112" customFormat="1" ht="15" customHeight="1">
      <c r="A68" s="482" t="s">
        <v>182</v>
      </c>
      <c r="B68" s="484"/>
      <c r="C68" s="123">
        <f t="shared" ref="C68:I68" si="19">SUM(C60:C67)</f>
        <v>0</v>
      </c>
      <c r="D68" s="123">
        <f t="shared" si="19"/>
        <v>0</v>
      </c>
      <c r="E68" s="123">
        <f t="shared" si="19"/>
        <v>0</v>
      </c>
      <c r="F68" s="123">
        <f t="shared" si="19"/>
        <v>0</v>
      </c>
      <c r="G68" s="123">
        <f t="shared" si="19"/>
        <v>0</v>
      </c>
      <c r="H68" s="123">
        <f t="shared" si="19"/>
        <v>0</v>
      </c>
      <c r="I68" s="123">
        <f t="shared" si="19"/>
        <v>0</v>
      </c>
      <c r="J68" s="490" t="e">
        <f t="shared" si="10"/>
        <v>#DIV/0!</v>
      </c>
      <c r="K68" s="491"/>
      <c r="L68" s="124">
        <f>SUM(L60:L67)</f>
        <v>0</v>
      </c>
      <c r="M68" s="124">
        <f>SUM(M60:M67)</f>
        <v>0</v>
      </c>
      <c r="N68" s="123">
        <f>SUM(N60:N67)</f>
        <v>0</v>
      </c>
    </row>
    <row r="69" spans="1:15" ht="18" customHeight="1"/>
    <row r="70" spans="1:15" ht="18" customHeight="1">
      <c r="A70" s="104" t="s">
        <v>43</v>
      </c>
      <c r="B70" s="103" t="s">
        <v>147</v>
      </c>
      <c r="C70" s="105">
        <v>1</v>
      </c>
      <c r="D70" s="105">
        <v>2</v>
      </c>
      <c r="E70" s="105">
        <v>3</v>
      </c>
      <c r="F70" s="105" t="s">
        <v>148</v>
      </c>
      <c r="G70" s="105">
        <v>5</v>
      </c>
      <c r="H70" s="105">
        <v>-6</v>
      </c>
      <c r="I70" s="105" t="s">
        <v>149</v>
      </c>
      <c r="J70" s="509" t="s">
        <v>150</v>
      </c>
      <c r="K70" s="509"/>
      <c r="L70" s="511">
        <v>9</v>
      </c>
      <c r="M70" s="511"/>
      <c r="N70" s="113" t="s">
        <v>151</v>
      </c>
    </row>
    <row r="71" spans="1:15" s="112" customFormat="1" ht="21.95" customHeight="1">
      <c r="A71" s="477">
        <v>2000</v>
      </c>
      <c r="B71" s="477" t="s">
        <v>58</v>
      </c>
      <c r="C71" s="473" t="s">
        <v>216</v>
      </c>
      <c r="D71" s="477" t="s">
        <v>153</v>
      </c>
      <c r="E71" s="477" t="s">
        <v>154</v>
      </c>
      <c r="F71" s="473" t="s">
        <v>155</v>
      </c>
      <c r="G71" s="473" t="s">
        <v>257</v>
      </c>
      <c r="H71" s="473" t="s">
        <v>259</v>
      </c>
      <c r="I71" s="473" t="s">
        <v>219</v>
      </c>
      <c r="J71" s="494" t="s">
        <v>177</v>
      </c>
      <c r="K71" s="495"/>
      <c r="L71" s="498" t="s">
        <v>160</v>
      </c>
      <c r="M71" s="499"/>
      <c r="N71" s="473" t="s">
        <v>178</v>
      </c>
    </row>
    <row r="72" spans="1:15" s="112" customFormat="1" ht="26.25" customHeight="1">
      <c r="A72" s="478"/>
      <c r="B72" s="478"/>
      <c r="C72" s="474"/>
      <c r="D72" s="478"/>
      <c r="E72" s="478"/>
      <c r="F72" s="436"/>
      <c r="G72" s="436"/>
      <c r="H72" s="474"/>
      <c r="I72" s="474"/>
      <c r="J72" s="496"/>
      <c r="K72" s="497"/>
      <c r="L72" s="114" t="s">
        <v>179</v>
      </c>
      <c r="M72" s="114" t="s">
        <v>180</v>
      </c>
      <c r="N72" s="474"/>
    </row>
    <row r="73" spans="1:15" s="112" customFormat="1" ht="18" customHeight="1">
      <c r="A73" s="107">
        <v>2300</v>
      </c>
      <c r="B73" s="425" t="s">
        <v>74</v>
      </c>
      <c r="C73" s="457"/>
      <c r="D73" s="457"/>
      <c r="E73" s="457"/>
      <c r="F73" s="457"/>
      <c r="G73" s="457"/>
      <c r="H73" s="457"/>
      <c r="I73" s="457"/>
      <c r="J73" s="457"/>
      <c r="K73" s="457"/>
      <c r="L73" s="457"/>
      <c r="M73" s="457"/>
      <c r="N73" s="426"/>
    </row>
    <row r="74" spans="1:15" s="112" customFormat="1" ht="18" customHeight="1">
      <c r="A74" s="113">
        <v>2310</v>
      </c>
      <c r="B74" s="482" t="s">
        <v>75</v>
      </c>
      <c r="C74" s="483"/>
      <c r="D74" s="483"/>
      <c r="E74" s="483"/>
      <c r="F74" s="483"/>
      <c r="G74" s="483"/>
      <c r="H74" s="483"/>
      <c r="I74" s="483"/>
      <c r="J74" s="483"/>
      <c r="K74" s="483"/>
      <c r="L74" s="483"/>
      <c r="M74" s="483"/>
      <c r="N74" s="484"/>
      <c r="O74" s="115"/>
    </row>
    <row r="75" spans="1:15" ht="18" customHeight="1">
      <c r="A75" s="103">
        <v>2311</v>
      </c>
      <c r="B75" s="102" t="s">
        <v>76</v>
      </c>
      <c r="C75" s="110">
        <f>'MES 10'!F67</f>
        <v>0</v>
      </c>
      <c r="D75" s="128">
        <v>0</v>
      </c>
      <c r="E75" s="128">
        <v>0</v>
      </c>
      <c r="F75" s="110">
        <f t="shared" ref="F75:F87" si="20">C75+D75-E75</f>
        <v>0</v>
      </c>
      <c r="G75" s="110">
        <f>'MES 10'!I67</f>
        <v>0</v>
      </c>
      <c r="H75" s="128">
        <v>0</v>
      </c>
      <c r="I75" s="110">
        <f t="shared" ref="I75:I87" si="21">(G75+H75)</f>
        <v>0</v>
      </c>
      <c r="J75" s="475" t="e">
        <f>(I75/F75)</f>
        <v>#DIV/0!</v>
      </c>
      <c r="K75" s="476"/>
      <c r="L75" s="24">
        <v>0</v>
      </c>
      <c r="M75" s="24">
        <v>0</v>
      </c>
      <c r="N75" s="117">
        <f>(F75-I75)</f>
        <v>0</v>
      </c>
    </row>
    <row r="76" spans="1:15" ht="18" customHeight="1">
      <c r="A76" s="103">
        <v>2312</v>
      </c>
      <c r="B76" s="102" t="s">
        <v>77</v>
      </c>
      <c r="C76" s="110">
        <f>'MES 10'!F68</f>
        <v>0</v>
      </c>
      <c r="D76" s="128">
        <v>0</v>
      </c>
      <c r="E76" s="128">
        <v>0</v>
      </c>
      <c r="F76" s="110">
        <f t="shared" si="20"/>
        <v>0</v>
      </c>
      <c r="G76" s="110">
        <f>'MES 10'!I68</f>
        <v>0</v>
      </c>
      <c r="H76" s="128">
        <v>0</v>
      </c>
      <c r="I76" s="110">
        <f t="shared" si="21"/>
        <v>0</v>
      </c>
      <c r="J76" s="475" t="e">
        <f t="shared" ref="J76:J87" si="22">(I76/F76)</f>
        <v>#DIV/0!</v>
      </c>
      <c r="K76" s="476"/>
      <c r="L76" s="24">
        <v>0</v>
      </c>
      <c r="M76" s="24">
        <v>0</v>
      </c>
      <c r="N76" s="117">
        <f t="shared" ref="N76:N87" si="23">(F76-I76)</f>
        <v>0</v>
      </c>
    </row>
    <row r="77" spans="1:15" ht="18" customHeight="1">
      <c r="A77" s="103">
        <v>2313</v>
      </c>
      <c r="B77" s="102" t="s">
        <v>78</v>
      </c>
      <c r="C77" s="110">
        <f>'MES 10'!F69</f>
        <v>0</v>
      </c>
      <c r="D77" s="128">
        <v>0</v>
      </c>
      <c r="E77" s="128">
        <v>0</v>
      </c>
      <c r="F77" s="110">
        <f t="shared" si="20"/>
        <v>0</v>
      </c>
      <c r="G77" s="110">
        <f>'MES 10'!I69</f>
        <v>0</v>
      </c>
      <c r="H77" s="128">
        <v>0</v>
      </c>
      <c r="I77" s="110">
        <f t="shared" si="21"/>
        <v>0</v>
      </c>
      <c r="J77" s="475" t="e">
        <f t="shared" si="22"/>
        <v>#DIV/0!</v>
      </c>
      <c r="K77" s="476"/>
      <c r="L77" s="24">
        <v>0</v>
      </c>
      <c r="M77" s="24">
        <v>0</v>
      </c>
      <c r="N77" s="117">
        <f t="shared" si="23"/>
        <v>0</v>
      </c>
    </row>
    <row r="78" spans="1:15" ht="18" customHeight="1">
      <c r="A78" s="103">
        <v>2314</v>
      </c>
      <c r="B78" s="102" t="s">
        <v>79</v>
      </c>
      <c r="C78" s="110">
        <f>'MES 10'!F70</f>
        <v>0</v>
      </c>
      <c r="D78" s="128">
        <v>0</v>
      </c>
      <c r="E78" s="128">
        <v>0</v>
      </c>
      <c r="F78" s="110">
        <f t="shared" si="20"/>
        <v>0</v>
      </c>
      <c r="G78" s="110">
        <f>'MES 10'!I70</f>
        <v>0</v>
      </c>
      <c r="H78" s="128">
        <v>0</v>
      </c>
      <c r="I78" s="110">
        <f t="shared" si="21"/>
        <v>0</v>
      </c>
      <c r="J78" s="475" t="e">
        <f t="shared" si="22"/>
        <v>#DIV/0!</v>
      </c>
      <c r="K78" s="476"/>
      <c r="L78" s="24">
        <v>0</v>
      </c>
      <c r="M78" s="24">
        <v>0</v>
      </c>
      <c r="N78" s="117">
        <f t="shared" si="23"/>
        <v>0</v>
      </c>
    </row>
    <row r="79" spans="1:15" ht="18" customHeight="1">
      <c r="A79" s="103">
        <v>2315</v>
      </c>
      <c r="B79" s="102" t="s">
        <v>80</v>
      </c>
      <c r="C79" s="110">
        <f>'MES 10'!F71</f>
        <v>0</v>
      </c>
      <c r="D79" s="128">
        <v>0</v>
      </c>
      <c r="E79" s="128">
        <v>0</v>
      </c>
      <c r="F79" s="110">
        <f t="shared" si="20"/>
        <v>0</v>
      </c>
      <c r="G79" s="110">
        <f>'MES 10'!I71</f>
        <v>0</v>
      </c>
      <c r="H79" s="128">
        <v>0</v>
      </c>
      <c r="I79" s="110">
        <f t="shared" si="21"/>
        <v>0</v>
      </c>
      <c r="J79" s="475" t="e">
        <f t="shared" si="22"/>
        <v>#DIV/0!</v>
      </c>
      <c r="K79" s="476"/>
      <c r="L79" s="24">
        <v>0</v>
      </c>
      <c r="M79" s="24">
        <v>0</v>
      </c>
      <c r="N79" s="117">
        <f t="shared" si="23"/>
        <v>0</v>
      </c>
    </row>
    <row r="80" spans="1:15" ht="18" customHeight="1">
      <c r="A80" s="103">
        <v>2316</v>
      </c>
      <c r="B80" s="102" t="s">
        <v>81</v>
      </c>
      <c r="C80" s="110">
        <f>'MES 10'!F72</f>
        <v>0</v>
      </c>
      <c r="D80" s="128">
        <v>0</v>
      </c>
      <c r="E80" s="128">
        <v>0</v>
      </c>
      <c r="F80" s="110">
        <f t="shared" si="20"/>
        <v>0</v>
      </c>
      <c r="G80" s="110">
        <f>'MES 10'!I72</f>
        <v>0</v>
      </c>
      <c r="H80" s="128">
        <v>0</v>
      </c>
      <c r="I80" s="110">
        <f t="shared" si="21"/>
        <v>0</v>
      </c>
      <c r="J80" s="475" t="e">
        <f t="shared" si="22"/>
        <v>#DIV/0!</v>
      </c>
      <c r="K80" s="476"/>
      <c r="L80" s="24">
        <v>0</v>
      </c>
      <c r="M80" s="24">
        <v>0</v>
      </c>
      <c r="N80" s="117">
        <f t="shared" si="23"/>
        <v>0</v>
      </c>
    </row>
    <row r="81" spans="1:14" ht="18" customHeight="1">
      <c r="A81" s="103">
        <v>2317</v>
      </c>
      <c r="B81" s="102" t="s">
        <v>82</v>
      </c>
      <c r="C81" s="110">
        <f>'MES 10'!F73</f>
        <v>0</v>
      </c>
      <c r="D81" s="128">
        <v>0</v>
      </c>
      <c r="E81" s="128">
        <v>0</v>
      </c>
      <c r="F81" s="110">
        <f t="shared" si="20"/>
        <v>0</v>
      </c>
      <c r="G81" s="110">
        <f>'MES 10'!I73</f>
        <v>0</v>
      </c>
      <c r="H81" s="128">
        <v>0</v>
      </c>
      <c r="I81" s="110">
        <f t="shared" si="21"/>
        <v>0</v>
      </c>
      <c r="J81" s="475" t="e">
        <f t="shared" si="22"/>
        <v>#DIV/0!</v>
      </c>
      <c r="K81" s="476"/>
      <c r="L81" s="24">
        <v>0</v>
      </c>
      <c r="M81" s="24">
        <v>0</v>
      </c>
      <c r="N81" s="117">
        <f t="shared" si="23"/>
        <v>0</v>
      </c>
    </row>
    <row r="82" spans="1:14" ht="18" customHeight="1">
      <c r="A82" s="103">
        <v>2318</v>
      </c>
      <c r="B82" s="125" t="s">
        <v>83</v>
      </c>
      <c r="C82" s="110">
        <f>'MES 10'!F74</f>
        <v>0</v>
      </c>
      <c r="D82" s="128">
        <v>0</v>
      </c>
      <c r="E82" s="128">
        <v>0</v>
      </c>
      <c r="F82" s="110">
        <f t="shared" si="20"/>
        <v>0</v>
      </c>
      <c r="G82" s="110">
        <f>'MES 10'!I74</f>
        <v>0</v>
      </c>
      <c r="H82" s="128">
        <v>0</v>
      </c>
      <c r="I82" s="110">
        <f t="shared" si="21"/>
        <v>0</v>
      </c>
      <c r="J82" s="475" t="e">
        <f t="shared" si="22"/>
        <v>#DIV/0!</v>
      </c>
      <c r="K82" s="476"/>
      <c r="L82" s="24">
        <v>0</v>
      </c>
      <c r="M82" s="24">
        <v>0</v>
      </c>
      <c r="N82" s="117">
        <f t="shared" si="23"/>
        <v>0</v>
      </c>
    </row>
    <row r="83" spans="1:14" ht="18" customHeight="1">
      <c r="A83" s="103">
        <v>2319</v>
      </c>
      <c r="B83" s="102" t="s">
        <v>84</v>
      </c>
      <c r="C83" s="110">
        <f>'MES 10'!F75</f>
        <v>0</v>
      </c>
      <c r="D83" s="128">
        <v>0</v>
      </c>
      <c r="E83" s="128">
        <v>0</v>
      </c>
      <c r="F83" s="110">
        <f t="shared" si="20"/>
        <v>0</v>
      </c>
      <c r="G83" s="110">
        <f>'MES 10'!I75</f>
        <v>0</v>
      </c>
      <c r="H83" s="128">
        <v>0</v>
      </c>
      <c r="I83" s="110">
        <f t="shared" si="21"/>
        <v>0</v>
      </c>
      <c r="J83" s="475" t="e">
        <f t="shared" si="22"/>
        <v>#DIV/0!</v>
      </c>
      <c r="K83" s="476"/>
      <c r="L83" s="24">
        <v>0</v>
      </c>
      <c r="M83" s="24">
        <v>0</v>
      </c>
      <c r="N83" s="117">
        <f t="shared" si="23"/>
        <v>0</v>
      </c>
    </row>
    <row r="84" spans="1:14" ht="15" customHeight="1">
      <c r="A84" s="103">
        <v>2320</v>
      </c>
      <c r="B84" s="102" t="s">
        <v>85</v>
      </c>
      <c r="C84" s="110">
        <f>'MES 10'!F76</f>
        <v>0</v>
      </c>
      <c r="D84" s="128">
        <v>0</v>
      </c>
      <c r="E84" s="128">
        <v>0</v>
      </c>
      <c r="F84" s="110">
        <f t="shared" si="20"/>
        <v>0</v>
      </c>
      <c r="G84" s="110">
        <f>'MES 10'!I76</f>
        <v>0</v>
      </c>
      <c r="H84" s="128">
        <v>0</v>
      </c>
      <c r="I84" s="110">
        <f t="shared" si="21"/>
        <v>0</v>
      </c>
      <c r="J84" s="475" t="e">
        <f t="shared" si="22"/>
        <v>#DIV/0!</v>
      </c>
      <c r="K84" s="476"/>
      <c r="L84" s="24">
        <v>0</v>
      </c>
      <c r="M84" s="24">
        <v>0</v>
      </c>
      <c r="N84" s="117">
        <f t="shared" si="23"/>
        <v>0</v>
      </c>
    </row>
    <row r="85" spans="1:14" ht="18" customHeight="1">
      <c r="A85" s="103">
        <v>2321</v>
      </c>
      <c r="B85" s="102" t="s">
        <v>86</v>
      </c>
      <c r="C85" s="110">
        <f>'MES 10'!F77</f>
        <v>0</v>
      </c>
      <c r="D85" s="128">
        <v>0</v>
      </c>
      <c r="E85" s="128">
        <v>0</v>
      </c>
      <c r="F85" s="110">
        <f t="shared" ref="F85:F86" si="24">C85+D85-E85</f>
        <v>0</v>
      </c>
      <c r="G85" s="110">
        <f>'MES 10'!I77</f>
        <v>0</v>
      </c>
      <c r="H85" s="128">
        <v>0</v>
      </c>
      <c r="I85" s="110">
        <f t="shared" ref="I85:I86" si="25">(G85+H85)</f>
        <v>0</v>
      </c>
      <c r="J85" s="475" t="e">
        <f t="shared" ref="J85:J86" si="26">(I85/F85)</f>
        <v>#DIV/0!</v>
      </c>
      <c r="K85" s="476"/>
      <c r="L85" s="24">
        <v>0</v>
      </c>
      <c r="M85" s="24">
        <v>0</v>
      </c>
      <c r="N85" s="117">
        <f t="shared" ref="N85:N86" si="27">(F85-I85)</f>
        <v>0</v>
      </c>
    </row>
    <row r="86" spans="1:14" ht="18" customHeight="1">
      <c r="A86" s="103">
        <v>2322</v>
      </c>
      <c r="B86" s="102" t="s">
        <v>87</v>
      </c>
      <c r="C86" s="110">
        <f>'MES 10'!F78</f>
        <v>0</v>
      </c>
      <c r="D86" s="128">
        <v>0</v>
      </c>
      <c r="E86" s="128">
        <v>0</v>
      </c>
      <c r="F86" s="110">
        <f t="shared" si="24"/>
        <v>0</v>
      </c>
      <c r="G86" s="110">
        <f>'MES 10'!I78</f>
        <v>0</v>
      </c>
      <c r="H86" s="128">
        <v>0</v>
      </c>
      <c r="I86" s="110">
        <f t="shared" si="25"/>
        <v>0</v>
      </c>
      <c r="J86" s="475" t="e">
        <f t="shared" si="26"/>
        <v>#DIV/0!</v>
      </c>
      <c r="K86" s="476"/>
      <c r="L86" s="24">
        <v>0</v>
      </c>
      <c r="M86" s="24">
        <v>0</v>
      </c>
      <c r="N86" s="117">
        <f t="shared" si="27"/>
        <v>0</v>
      </c>
    </row>
    <row r="87" spans="1:14" ht="18" customHeight="1">
      <c r="A87" s="103">
        <v>2323</v>
      </c>
      <c r="B87" s="116" t="s">
        <v>72</v>
      </c>
      <c r="C87" s="110">
        <f>'MES 10'!F79</f>
        <v>0</v>
      </c>
      <c r="D87" s="128">
        <v>0</v>
      </c>
      <c r="E87" s="128">
        <v>0</v>
      </c>
      <c r="F87" s="110">
        <f t="shared" si="20"/>
        <v>0</v>
      </c>
      <c r="G87" s="110">
        <f>'MES 10'!I79</f>
        <v>0</v>
      </c>
      <c r="H87" s="128">
        <v>0</v>
      </c>
      <c r="I87" s="110">
        <f t="shared" si="21"/>
        <v>0</v>
      </c>
      <c r="J87" s="475" t="e">
        <f t="shared" si="22"/>
        <v>#DIV/0!</v>
      </c>
      <c r="K87" s="476"/>
      <c r="L87" s="24">
        <v>0</v>
      </c>
      <c r="M87" s="24">
        <v>0</v>
      </c>
      <c r="N87" s="117">
        <f t="shared" si="23"/>
        <v>0</v>
      </c>
    </row>
    <row r="88" spans="1:14" s="112" customFormat="1" ht="18" customHeight="1">
      <c r="A88" s="482" t="s">
        <v>182</v>
      </c>
      <c r="B88" s="484"/>
      <c r="C88" s="118">
        <f>SUM(C75:C87)</f>
        <v>0</v>
      </c>
      <c r="D88" s="118">
        <f t="shared" ref="D88:I88" si="28">SUM(D75:D87)</f>
        <v>0</v>
      </c>
      <c r="E88" s="118">
        <f t="shared" si="28"/>
        <v>0</v>
      </c>
      <c r="F88" s="118">
        <f t="shared" si="28"/>
        <v>0</v>
      </c>
      <c r="G88" s="118">
        <f t="shared" si="28"/>
        <v>0</v>
      </c>
      <c r="H88" s="118">
        <f t="shared" si="28"/>
        <v>0</v>
      </c>
      <c r="I88" s="118">
        <f t="shared" si="28"/>
        <v>0</v>
      </c>
      <c r="J88" s="490" t="e">
        <f>(I88/F88)</f>
        <v>#DIV/0!</v>
      </c>
      <c r="K88" s="491"/>
      <c r="L88" s="124">
        <f>SUM(L75:L87)</f>
        <v>0</v>
      </c>
      <c r="M88" s="124">
        <f>SUM(M75:M87)</f>
        <v>0</v>
      </c>
      <c r="N88" s="124">
        <f>SUM(N75:N87)</f>
        <v>0</v>
      </c>
    </row>
    <row r="90" spans="1:14" s="112" customFormat="1" ht="18" customHeight="1">
      <c r="A90" s="113">
        <v>2320</v>
      </c>
      <c r="B90" s="482" t="s">
        <v>88</v>
      </c>
      <c r="C90" s="483"/>
      <c r="D90" s="483"/>
      <c r="E90" s="483"/>
      <c r="F90" s="483"/>
      <c r="G90" s="483"/>
      <c r="H90" s="483"/>
      <c r="I90" s="483"/>
      <c r="J90" s="483"/>
      <c r="K90" s="483"/>
      <c r="L90" s="483"/>
      <c r="M90" s="483"/>
      <c r="N90" s="484"/>
    </row>
    <row r="91" spans="1:14" ht="18.75" customHeight="1">
      <c r="A91" s="103">
        <v>2321</v>
      </c>
      <c r="B91" s="116" t="s">
        <v>89</v>
      </c>
      <c r="C91" s="117">
        <f>'MES 10'!F83</f>
        <v>0</v>
      </c>
      <c r="D91" s="129">
        <v>0</v>
      </c>
      <c r="E91" s="129">
        <v>0</v>
      </c>
      <c r="F91" s="117">
        <f>C91+D91-E91</f>
        <v>0</v>
      </c>
      <c r="G91" s="117">
        <f>'MES 10'!I83</f>
        <v>0</v>
      </c>
      <c r="H91" s="128">
        <v>0</v>
      </c>
      <c r="I91" s="117">
        <f>(G91+H91)</f>
        <v>0</v>
      </c>
      <c r="J91" s="475" t="e">
        <f>(I91/F91)</f>
        <v>#DIV/0!</v>
      </c>
      <c r="K91" s="476"/>
      <c r="L91" s="24">
        <v>0</v>
      </c>
      <c r="M91" s="24">
        <v>0</v>
      </c>
      <c r="N91" s="117">
        <f>(F91-I91)</f>
        <v>0</v>
      </c>
    </row>
    <row r="92" spans="1:14" ht="18" customHeight="1">
      <c r="A92" s="103">
        <v>2322</v>
      </c>
      <c r="B92" s="66" t="s">
        <v>90</v>
      </c>
      <c r="C92" s="110">
        <f>'MES 10'!F84</f>
        <v>0</v>
      </c>
      <c r="D92" s="128">
        <v>0</v>
      </c>
      <c r="E92" s="128">
        <v>0</v>
      </c>
      <c r="F92" s="110">
        <f t="shared" ref="F92:F103" si="29">C92+D92-E92</f>
        <v>0</v>
      </c>
      <c r="G92" s="110">
        <f>'MES 10'!I84</f>
        <v>0</v>
      </c>
      <c r="H92" s="129">
        <v>0</v>
      </c>
      <c r="I92" s="117">
        <f t="shared" ref="I92:I103" si="30">(G92+H92)</f>
        <v>0</v>
      </c>
      <c r="J92" s="475" t="e">
        <f t="shared" ref="J92:J105" si="31">(I92/F92)</f>
        <v>#DIV/0!</v>
      </c>
      <c r="K92" s="476"/>
      <c r="L92" s="24">
        <v>0</v>
      </c>
      <c r="M92" s="24">
        <v>0</v>
      </c>
      <c r="N92" s="117">
        <f t="shared" ref="N92:N103" si="32">(F92-I92)</f>
        <v>0</v>
      </c>
    </row>
    <row r="93" spans="1:14" ht="18" customHeight="1">
      <c r="A93" s="103">
        <v>2323</v>
      </c>
      <c r="B93" s="66" t="s">
        <v>91</v>
      </c>
      <c r="C93" s="110">
        <f>'MES 10'!F85</f>
        <v>0</v>
      </c>
      <c r="D93" s="128">
        <v>0</v>
      </c>
      <c r="E93" s="128">
        <v>0</v>
      </c>
      <c r="F93" s="110">
        <f t="shared" si="29"/>
        <v>0</v>
      </c>
      <c r="G93" s="110">
        <f>'MES 10'!I85</f>
        <v>0</v>
      </c>
      <c r="H93" s="129">
        <v>0</v>
      </c>
      <c r="I93" s="117">
        <f t="shared" si="30"/>
        <v>0</v>
      </c>
      <c r="J93" s="475" t="e">
        <f t="shared" si="31"/>
        <v>#DIV/0!</v>
      </c>
      <c r="K93" s="476"/>
      <c r="L93" s="24">
        <v>0</v>
      </c>
      <c r="M93" s="24">
        <v>0</v>
      </c>
      <c r="N93" s="117">
        <f t="shared" si="32"/>
        <v>0</v>
      </c>
    </row>
    <row r="94" spans="1:14" ht="18" customHeight="1">
      <c r="A94" s="103">
        <v>2324</v>
      </c>
      <c r="B94" s="66" t="s">
        <v>92</v>
      </c>
      <c r="C94" s="110">
        <f>'MES 10'!F86</f>
        <v>0</v>
      </c>
      <c r="D94" s="128">
        <v>0</v>
      </c>
      <c r="E94" s="128">
        <v>0</v>
      </c>
      <c r="F94" s="110">
        <f t="shared" ref="F94" si="33">C94+D94-E94</f>
        <v>0</v>
      </c>
      <c r="G94" s="110">
        <f>'MES 10'!I86</f>
        <v>0</v>
      </c>
      <c r="H94" s="129">
        <v>0</v>
      </c>
      <c r="I94" s="117">
        <f t="shared" ref="I94" si="34">(G94+H94)</f>
        <v>0</v>
      </c>
      <c r="J94" s="475" t="e">
        <f t="shared" ref="J94" si="35">(I94/F94)</f>
        <v>#DIV/0!</v>
      </c>
      <c r="K94" s="476"/>
      <c r="L94" s="24">
        <v>0</v>
      </c>
      <c r="M94" s="24">
        <v>0</v>
      </c>
      <c r="N94" s="117">
        <f t="shared" ref="N94" si="36">(F94-I94)</f>
        <v>0</v>
      </c>
    </row>
    <row r="95" spans="1:14" ht="18" customHeight="1">
      <c r="A95" s="103">
        <v>2325</v>
      </c>
      <c r="B95" s="66" t="s">
        <v>93</v>
      </c>
      <c r="C95" s="110">
        <f>'MES 10'!F87</f>
        <v>0</v>
      </c>
      <c r="D95" s="128">
        <v>0</v>
      </c>
      <c r="E95" s="128">
        <v>0</v>
      </c>
      <c r="F95" s="110">
        <f t="shared" si="29"/>
        <v>0</v>
      </c>
      <c r="G95" s="110">
        <f>'MES 10'!I87</f>
        <v>0</v>
      </c>
      <c r="H95" s="129">
        <v>0</v>
      </c>
      <c r="I95" s="117">
        <f t="shared" si="30"/>
        <v>0</v>
      </c>
      <c r="J95" s="475" t="e">
        <f t="shared" si="31"/>
        <v>#DIV/0!</v>
      </c>
      <c r="K95" s="476"/>
      <c r="L95" s="24">
        <v>0</v>
      </c>
      <c r="M95" s="24">
        <v>0</v>
      </c>
      <c r="N95" s="117">
        <f t="shared" si="32"/>
        <v>0</v>
      </c>
    </row>
    <row r="96" spans="1:14" ht="18" customHeight="1">
      <c r="A96" s="103">
        <v>2326</v>
      </c>
      <c r="B96" s="81" t="s">
        <v>94</v>
      </c>
      <c r="C96" s="110">
        <f>'MES 10'!F88</f>
        <v>0</v>
      </c>
      <c r="D96" s="128">
        <v>0</v>
      </c>
      <c r="E96" s="128">
        <v>0</v>
      </c>
      <c r="F96" s="110">
        <f t="shared" ref="F96:F97" si="37">C96+D96-E96</f>
        <v>0</v>
      </c>
      <c r="G96" s="110">
        <f>'MES 10'!I88</f>
        <v>0</v>
      </c>
      <c r="H96" s="129">
        <v>0</v>
      </c>
      <c r="I96" s="117">
        <f t="shared" ref="I96:I97" si="38">(G96+H96)</f>
        <v>0</v>
      </c>
      <c r="J96" s="475" t="e">
        <f t="shared" ref="J96:J97" si="39">(I96/F96)</f>
        <v>#DIV/0!</v>
      </c>
      <c r="K96" s="476"/>
      <c r="L96" s="24">
        <v>0</v>
      </c>
      <c r="M96" s="24">
        <v>0</v>
      </c>
      <c r="N96" s="117">
        <f t="shared" ref="N96:N97" si="40">(F96-I96)</f>
        <v>0</v>
      </c>
    </row>
    <row r="97" spans="1:14" ht="18" customHeight="1">
      <c r="A97" s="103">
        <v>2327</v>
      </c>
      <c r="B97" s="81" t="s">
        <v>95</v>
      </c>
      <c r="C97" s="110">
        <f>'MES 10'!F89</f>
        <v>0</v>
      </c>
      <c r="D97" s="128">
        <v>0</v>
      </c>
      <c r="E97" s="128">
        <v>0</v>
      </c>
      <c r="F97" s="110">
        <f t="shared" si="37"/>
        <v>0</v>
      </c>
      <c r="G97" s="110">
        <f>'MES 10'!I89</f>
        <v>0</v>
      </c>
      <c r="H97" s="129">
        <v>0</v>
      </c>
      <c r="I97" s="117">
        <f t="shared" si="38"/>
        <v>0</v>
      </c>
      <c r="J97" s="475" t="e">
        <f t="shared" si="39"/>
        <v>#DIV/0!</v>
      </c>
      <c r="K97" s="476"/>
      <c r="L97" s="24">
        <v>0</v>
      </c>
      <c r="M97" s="24">
        <v>0</v>
      </c>
      <c r="N97" s="117">
        <f t="shared" si="40"/>
        <v>0</v>
      </c>
    </row>
    <row r="98" spans="1:14" ht="24.75" customHeight="1">
      <c r="A98" s="103">
        <v>2328</v>
      </c>
      <c r="B98" s="126" t="s">
        <v>96</v>
      </c>
      <c r="C98" s="110">
        <f>'MES 10'!F90</f>
        <v>0</v>
      </c>
      <c r="D98" s="128">
        <v>0</v>
      </c>
      <c r="E98" s="128">
        <v>0</v>
      </c>
      <c r="F98" s="110">
        <f t="shared" si="29"/>
        <v>0</v>
      </c>
      <c r="G98" s="110">
        <f>'MES 10'!I90</f>
        <v>0</v>
      </c>
      <c r="H98" s="129">
        <v>0</v>
      </c>
      <c r="I98" s="117">
        <f t="shared" si="30"/>
        <v>0</v>
      </c>
      <c r="J98" s="475" t="e">
        <f t="shared" si="31"/>
        <v>#DIV/0!</v>
      </c>
      <c r="K98" s="476"/>
      <c r="L98" s="24">
        <v>0</v>
      </c>
      <c r="M98" s="24">
        <v>0</v>
      </c>
      <c r="N98" s="117">
        <f t="shared" si="32"/>
        <v>0</v>
      </c>
    </row>
    <row r="99" spans="1:14" ht="19.149999999999999" customHeight="1">
      <c r="A99" s="103">
        <v>2329</v>
      </c>
      <c r="B99" s="127" t="s">
        <v>97</v>
      </c>
      <c r="C99" s="110">
        <f>'MES 10'!F91</f>
        <v>0</v>
      </c>
      <c r="D99" s="128">
        <v>0</v>
      </c>
      <c r="E99" s="128">
        <v>0</v>
      </c>
      <c r="F99" s="110">
        <f t="shared" si="29"/>
        <v>0</v>
      </c>
      <c r="G99" s="110">
        <f>'MES 10'!I91</f>
        <v>0</v>
      </c>
      <c r="H99" s="129">
        <v>0</v>
      </c>
      <c r="I99" s="117">
        <f t="shared" si="30"/>
        <v>0</v>
      </c>
      <c r="J99" s="475" t="e">
        <f>(I99/F99)</f>
        <v>#DIV/0!</v>
      </c>
      <c r="K99" s="476"/>
      <c r="L99" s="24">
        <v>0</v>
      </c>
      <c r="M99" s="24">
        <v>0</v>
      </c>
      <c r="N99" s="117">
        <f t="shared" si="32"/>
        <v>0</v>
      </c>
    </row>
    <row r="100" spans="1:14" ht="19.149999999999999" customHeight="1">
      <c r="A100" s="103">
        <v>2330</v>
      </c>
      <c r="B100" s="84" t="s">
        <v>98</v>
      </c>
      <c r="C100" s="110">
        <f>'MES 10'!F92</f>
        <v>0</v>
      </c>
      <c r="D100" s="128">
        <v>0</v>
      </c>
      <c r="E100" s="128">
        <v>0</v>
      </c>
      <c r="F100" s="110">
        <f t="shared" ref="F100" si="41">C100+D100-E100</f>
        <v>0</v>
      </c>
      <c r="G100" s="110">
        <f>'MES 10'!I92</f>
        <v>0</v>
      </c>
      <c r="H100" s="129">
        <v>0</v>
      </c>
      <c r="I100" s="117">
        <f t="shared" ref="I100" si="42">(G100+H100)</f>
        <v>0</v>
      </c>
      <c r="J100" s="475" t="e">
        <f t="shared" ref="J100" si="43">(I100/F100)</f>
        <v>#DIV/0!</v>
      </c>
      <c r="K100" s="476"/>
      <c r="L100" s="24">
        <v>0</v>
      </c>
      <c r="M100" s="24">
        <v>0</v>
      </c>
      <c r="N100" s="117">
        <f t="shared" ref="N100" si="44">(F100-I100)</f>
        <v>0</v>
      </c>
    </row>
    <row r="101" spans="1:14" ht="19.149999999999999" customHeight="1">
      <c r="A101" s="103">
        <v>2331</v>
      </c>
      <c r="B101" s="66" t="s">
        <v>99</v>
      </c>
      <c r="C101" s="110">
        <f>'MES 10'!F93</f>
        <v>0</v>
      </c>
      <c r="D101" s="128">
        <v>0</v>
      </c>
      <c r="E101" s="128">
        <v>0</v>
      </c>
      <c r="F101" s="110">
        <f t="shared" ref="F101:F102" si="45">C101+D101-E101</f>
        <v>0</v>
      </c>
      <c r="G101" s="110">
        <f>'MES 10'!I93</f>
        <v>0</v>
      </c>
      <c r="H101" s="129">
        <v>0</v>
      </c>
      <c r="I101" s="117">
        <f t="shared" ref="I101:I102" si="46">(G101+H101)</f>
        <v>0</v>
      </c>
      <c r="J101" s="475" t="e">
        <f>(I101/F101)</f>
        <v>#DIV/0!</v>
      </c>
      <c r="K101" s="476"/>
      <c r="L101" s="24">
        <v>0</v>
      </c>
      <c r="M101" s="24">
        <v>0</v>
      </c>
      <c r="N101" s="117">
        <f t="shared" ref="N101:N102" si="47">(F101-I101)</f>
        <v>0</v>
      </c>
    </row>
    <row r="102" spans="1:14" ht="19.149999999999999" customHeight="1">
      <c r="A102" s="103">
        <v>2332</v>
      </c>
      <c r="B102" s="66" t="s">
        <v>100</v>
      </c>
      <c r="C102" s="110">
        <f>'MES 10'!F94</f>
        <v>0</v>
      </c>
      <c r="D102" s="128">
        <v>0</v>
      </c>
      <c r="E102" s="128">
        <v>0</v>
      </c>
      <c r="F102" s="110">
        <f t="shared" si="45"/>
        <v>0</v>
      </c>
      <c r="G102" s="110">
        <f>'MES 10'!I94</f>
        <v>0</v>
      </c>
      <c r="H102" s="129">
        <v>0</v>
      </c>
      <c r="I102" s="117">
        <f t="shared" si="46"/>
        <v>0</v>
      </c>
      <c r="J102" s="475" t="e">
        <f t="shared" ref="J102" si="48">(I102/F102)</f>
        <v>#DIV/0!</v>
      </c>
      <c r="K102" s="476"/>
      <c r="L102" s="24">
        <v>0</v>
      </c>
      <c r="M102" s="24">
        <v>0</v>
      </c>
      <c r="N102" s="117">
        <f t="shared" si="47"/>
        <v>0</v>
      </c>
    </row>
    <row r="103" spans="1:14" ht="19.149999999999999" customHeight="1">
      <c r="A103" s="103">
        <v>2333</v>
      </c>
      <c r="B103" s="116" t="s">
        <v>72</v>
      </c>
      <c r="C103" s="110">
        <f>'MES 10'!F95</f>
        <v>0</v>
      </c>
      <c r="D103" s="128">
        <v>0</v>
      </c>
      <c r="E103" s="128">
        <v>0</v>
      </c>
      <c r="F103" s="110">
        <f t="shared" si="29"/>
        <v>0</v>
      </c>
      <c r="G103" s="110">
        <f>'MES 10'!I95</f>
        <v>0</v>
      </c>
      <c r="H103" s="129">
        <v>0</v>
      </c>
      <c r="I103" s="117">
        <f t="shared" si="30"/>
        <v>0</v>
      </c>
      <c r="J103" s="475" t="e">
        <f t="shared" si="31"/>
        <v>#DIV/0!</v>
      </c>
      <c r="K103" s="476"/>
      <c r="L103" s="24">
        <v>0</v>
      </c>
      <c r="M103" s="24">
        <v>0</v>
      </c>
      <c r="N103" s="117">
        <f t="shared" si="32"/>
        <v>0</v>
      </c>
    </row>
    <row r="104" spans="1:14" ht="18" customHeight="1">
      <c r="A104" s="482" t="s">
        <v>186</v>
      </c>
      <c r="B104" s="484"/>
      <c r="C104" s="78">
        <f t="shared" ref="C104:I104" si="49">SUM(C91:C103)</f>
        <v>0</v>
      </c>
      <c r="D104" s="78">
        <f t="shared" si="49"/>
        <v>0</v>
      </c>
      <c r="E104" s="78">
        <f t="shared" si="49"/>
        <v>0</v>
      </c>
      <c r="F104" s="78">
        <f t="shared" si="49"/>
        <v>0</v>
      </c>
      <c r="G104" s="78">
        <f t="shared" si="49"/>
        <v>0</v>
      </c>
      <c r="H104" s="78">
        <f t="shared" si="49"/>
        <v>0</v>
      </c>
      <c r="I104" s="78">
        <f t="shared" si="49"/>
        <v>0</v>
      </c>
      <c r="J104" s="437" t="e">
        <f t="shared" si="31"/>
        <v>#DIV/0!</v>
      </c>
      <c r="K104" s="438"/>
      <c r="L104" s="78">
        <f>SUM(L91:L103)</f>
        <v>0</v>
      </c>
      <c r="M104" s="78">
        <f>SUM(M91:M103)</f>
        <v>0</v>
      </c>
      <c r="N104" s="78">
        <f>SUM(N91:N103)</f>
        <v>0</v>
      </c>
    </row>
    <row r="105" spans="1:14" s="112" customFormat="1" ht="18" customHeight="1">
      <c r="A105" s="425" t="s">
        <v>187</v>
      </c>
      <c r="B105" s="426"/>
      <c r="C105" s="78">
        <f t="shared" ref="C105:I105" si="50">C104+C68+C88+C57</f>
        <v>0</v>
      </c>
      <c r="D105" s="78">
        <f t="shared" si="50"/>
        <v>0</v>
      </c>
      <c r="E105" s="78">
        <f t="shared" si="50"/>
        <v>0</v>
      </c>
      <c r="F105" s="78">
        <f t="shared" si="50"/>
        <v>0</v>
      </c>
      <c r="G105" s="78">
        <f t="shared" si="50"/>
        <v>0</v>
      </c>
      <c r="H105" s="78">
        <f t="shared" si="50"/>
        <v>0</v>
      </c>
      <c r="I105" s="78">
        <f t="shared" si="50"/>
        <v>0</v>
      </c>
      <c r="J105" s="437" t="e">
        <f t="shared" si="31"/>
        <v>#DIV/0!</v>
      </c>
      <c r="K105" s="438"/>
      <c r="L105" s="78">
        <f>L104+L68+L88+L57</f>
        <v>0</v>
      </c>
      <c r="M105" s="78">
        <f>M104+M68+M88+M57</f>
        <v>0</v>
      </c>
      <c r="N105" s="78">
        <f>N104+N68+N88+N57</f>
        <v>0</v>
      </c>
    </row>
    <row r="106" spans="1:14" s="34" customFormat="1" ht="18" customHeight="1">
      <c r="B106" s="485" t="s">
        <v>124</v>
      </c>
      <c r="C106" s="486"/>
      <c r="D106" s="472" t="s">
        <v>188</v>
      </c>
      <c r="E106" s="472"/>
      <c r="F106" s="472"/>
      <c r="G106" s="472"/>
      <c r="H106" s="472" t="s">
        <v>189</v>
      </c>
      <c r="I106" s="472"/>
      <c r="J106" s="472"/>
      <c r="K106" s="472"/>
      <c r="L106" s="472"/>
      <c r="M106" s="472"/>
      <c r="N106" s="472"/>
    </row>
    <row r="107" spans="1:14" s="34" customFormat="1" ht="18" customHeight="1">
      <c r="B107" s="472"/>
      <c r="C107" s="472"/>
      <c r="D107" s="472"/>
      <c r="E107" s="472"/>
      <c r="F107" s="472"/>
      <c r="G107" s="472"/>
      <c r="H107" s="472"/>
      <c r="I107" s="472"/>
      <c r="J107" s="472"/>
      <c r="K107" s="472"/>
      <c r="L107" s="472"/>
      <c r="M107" s="472"/>
      <c r="N107" s="472"/>
    </row>
    <row r="108" spans="1:14" s="34" customFormat="1" ht="40.5" customHeight="1">
      <c r="B108" s="487"/>
      <c r="C108" s="488"/>
      <c r="D108" s="489"/>
      <c r="E108" s="489"/>
      <c r="F108" s="489"/>
      <c r="G108" s="489"/>
      <c r="H108" s="472"/>
      <c r="I108" s="472"/>
      <c r="J108" s="472"/>
      <c r="K108" s="472"/>
      <c r="L108" s="472"/>
      <c r="M108" s="472"/>
      <c r="N108" s="472"/>
    </row>
    <row r="109" spans="1:14" s="34" customFormat="1">
      <c r="B109" s="485" t="s">
        <v>103</v>
      </c>
      <c r="C109" s="486"/>
      <c r="D109" s="472" t="s">
        <v>103</v>
      </c>
      <c r="E109" s="472"/>
      <c r="F109" s="472"/>
      <c r="G109" s="472"/>
      <c r="H109" s="472" t="s">
        <v>103</v>
      </c>
      <c r="I109" s="472"/>
      <c r="J109" s="472"/>
      <c r="K109" s="472"/>
      <c r="L109" s="472"/>
      <c r="M109" s="472"/>
      <c r="N109" s="472"/>
    </row>
    <row r="111" spans="1:14">
      <c r="B111" s="513"/>
      <c r="C111" s="513"/>
      <c r="D111" s="513"/>
      <c r="E111" s="513"/>
      <c r="F111" s="513"/>
    </row>
    <row r="112" spans="1:14" s="54" customFormat="1" ht="13.15" customHeight="1">
      <c r="A112" s="429" t="s">
        <v>190</v>
      </c>
      <c r="B112" s="429"/>
      <c r="C112" s="430"/>
      <c r="D112" s="85" t="s">
        <v>191</v>
      </c>
      <c r="E112" s="85"/>
      <c r="F112" s="86">
        <f>H20</f>
        <v>0</v>
      </c>
      <c r="G112" s="402" t="s">
        <v>192</v>
      </c>
      <c r="H112" s="403"/>
      <c r="I112" s="404"/>
      <c r="J112" s="405" cm="1">
        <f t="array" ref="J112:K112">+F112+('MES 10'!J104:K104)</f>
        <v>0</v>
      </c>
      <c r="K112" s="406">
        <v>0</v>
      </c>
      <c r="L112" s="87"/>
      <c r="M112" s="87"/>
      <c r="N112" s="88"/>
    </row>
    <row r="113" spans="1:14" s="54" customFormat="1" ht="13.15" customHeight="1">
      <c r="A113" s="429"/>
      <c r="B113" s="429"/>
      <c r="C113" s="430"/>
      <c r="D113" s="85" t="s">
        <v>193</v>
      </c>
      <c r="E113" s="85"/>
      <c r="F113" s="86">
        <f>I105</f>
        <v>0</v>
      </c>
      <c r="G113" s="402" t="s">
        <v>194</v>
      </c>
      <c r="H113" s="403"/>
      <c r="I113" s="404"/>
      <c r="J113" s="405" cm="1">
        <f t="array" ref="J113:K113">+F113+'MES 10'!J105:K105</f>
        <v>0</v>
      </c>
      <c r="K113" s="406">
        <v>0</v>
      </c>
      <c r="L113" s="87"/>
      <c r="M113" s="87"/>
      <c r="N113" s="88"/>
    </row>
    <row r="114" spans="1:14" s="54" customFormat="1" ht="24.75" customHeight="1">
      <c r="A114" s="431" t="s">
        <v>195</v>
      </c>
      <c r="B114" s="431"/>
      <c r="C114" s="431"/>
      <c r="D114" s="407" t="s">
        <v>196</v>
      </c>
      <c r="E114" s="408"/>
      <c r="F114" s="89">
        <f>+F112-F113</f>
        <v>0</v>
      </c>
      <c r="G114" s="409" t="s">
        <v>197</v>
      </c>
      <c r="H114" s="410"/>
      <c r="I114" s="411"/>
      <c r="J114" s="412">
        <f>+J112-J113</f>
        <v>0</v>
      </c>
      <c r="K114" s="413"/>
      <c r="L114" s="87"/>
      <c r="M114" s="87"/>
      <c r="N114" s="88"/>
    </row>
    <row r="115" spans="1:14" s="54" customFormat="1" ht="53.45" customHeight="1">
      <c r="A115" s="399" t="s">
        <v>198</v>
      </c>
      <c r="B115" s="399"/>
      <c r="C115" s="399"/>
      <c r="D115" s="239"/>
      <c r="E115" s="239"/>
      <c r="F115" s="90"/>
      <c r="G115" s="239"/>
      <c r="H115" s="239"/>
      <c r="I115" s="90"/>
      <c r="J115" s="420"/>
      <c r="K115" s="420"/>
      <c r="L115" s="420"/>
      <c r="M115" s="421"/>
      <c r="N115" s="421"/>
    </row>
    <row r="116" spans="1:14" s="54" customFormat="1" ht="20.25" customHeight="1">
      <c r="A116" s="399" t="s">
        <v>199</v>
      </c>
      <c r="B116" s="399"/>
      <c r="C116" s="400"/>
      <c r="D116" s="422" t="s">
        <v>200</v>
      </c>
      <c r="E116" s="423"/>
      <c r="F116" s="35">
        <f>PRESUPUESTO!H11</f>
        <v>0</v>
      </c>
      <c r="G116" s="91"/>
      <c r="H116" s="92" t="s">
        <v>201</v>
      </c>
      <c r="I116" s="93"/>
      <c r="J116" s="88"/>
      <c r="K116" s="414"/>
      <c r="L116" s="415"/>
      <c r="M116" s="94" t="s">
        <v>202</v>
      </c>
      <c r="N116" s="95" t="s">
        <v>203</v>
      </c>
    </row>
    <row r="117" spans="1:14" s="54" customFormat="1" ht="27" customHeight="1">
      <c r="A117" s="399"/>
      <c r="B117" s="399"/>
      <c r="C117" s="400"/>
      <c r="D117" s="416" t="s">
        <v>204</v>
      </c>
      <c r="E117" s="417"/>
      <c r="F117" s="35">
        <f>H20</f>
        <v>0</v>
      </c>
      <c r="G117" s="91"/>
      <c r="H117" s="96" t="s">
        <v>205</v>
      </c>
      <c r="I117" s="46">
        <v>0</v>
      </c>
      <c r="J117" s="88"/>
      <c r="K117" s="414" t="s">
        <v>206</v>
      </c>
      <c r="L117" s="415"/>
      <c r="M117" s="44">
        <v>0</v>
      </c>
      <c r="N117" s="45">
        <v>0</v>
      </c>
    </row>
    <row r="118" spans="1:14" s="54" customFormat="1" ht="39" customHeight="1">
      <c r="A118" s="399"/>
      <c r="B118" s="399"/>
      <c r="C118" s="400"/>
      <c r="D118" s="418" t="s">
        <v>207</v>
      </c>
      <c r="E118" s="419"/>
      <c r="F118" s="47">
        <f>F116-FF117117</f>
        <v>0</v>
      </c>
      <c r="G118" s="91"/>
      <c r="H118" s="96" t="s">
        <v>208</v>
      </c>
      <c r="I118" s="46">
        <v>0</v>
      </c>
      <c r="J118" s="88"/>
      <c r="K118" s="414" t="s">
        <v>206</v>
      </c>
      <c r="L118" s="415"/>
      <c r="M118" s="44">
        <v>0</v>
      </c>
      <c r="N118" s="45">
        <v>0</v>
      </c>
    </row>
    <row r="119" spans="1:14" s="54" customFormat="1" ht="19.5" customHeight="1">
      <c r="A119" s="399"/>
      <c r="B119" s="399"/>
      <c r="C119" s="400"/>
      <c r="D119" s="88"/>
      <c r="E119" s="88"/>
      <c r="F119" s="88"/>
      <c r="G119" s="91"/>
      <c r="H119" s="91"/>
      <c r="I119" s="91"/>
      <c r="J119" s="91"/>
      <c r="K119" s="414" t="s">
        <v>206</v>
      </c>
      <c r="L119" s="415"/>
      <c r="M119" s="44">
        <v>0</v>
      </c>
      <c r="N119" s="45">
        <v>0</v>
      </c>
    </row>
    <row r="120" spans="1:14" s="54" customFormat="1" ht="18" customHeight="1">
      <c r="A120" s="399"/>
      <c r="B120" s="399"/>
      <c r="C120" s="399"/>
      <c r="D120" s="88"/>
      <c r="E120" s="88"/>
      <c r="F120" s="88"/>
      <c r="G120" s="88"/>
      <c r="H120" s="88"/>
      <c r="I120" s="88"/>
      <c r="J120" s="88"/>
      <c r="K120" s="414" t="s">
        <v>209</v>
      </c>
      <c r="L120" s="415"/>
      <c r="M120" s="44">
        <v>0</v>
      </c>
      <c r="N120" s="45">
        <v>0</v>
      </c>
    </row>
    <row r="121" spans="1:14" s="54" customFormat="1" ht="18" customHeight="1">
      <c r="A121" s="399"/>
      <c r="B121" s="399"/>
      <c r="C121" s="399"/>
      <c r="D121" s="88"/>
      <c r="E121" s="88"/>
      <c r="F121" s="88"/>
      <c r="G121" s="88"/>
      <c r="H121" s="88"/>
      <c r="I121" s="88"/>
      <c r="J121" s="88"/>
      <c r="K121" s="414" t="s">
        <v>209</v>
      </c>
      <c r="L121" s="415"/>
      <c r="M121" s="44">
        <v>0</v>
      </c>
      <c r="N121" s="45">
        <v>0</v>
      </c>
    </row>
    <row r="122" spans="1:14" s="54" customFormat="1" ht="18" customHeight="1">
      <c r="A122" s="401" t="s">
        <v>210</v>
      </c>
      <c r="B122" s="401"/>
      <c r="C122" s="401"/>
      <c r="D122" s="88"/>
      <c r="E122" s="88"/>
      <c r="F122" s="88"/>
      <c r="G122" s="88"/>
      <c r="H122" s="88"/>
      <c r="I122" s="88"/>
      <c r="J122" s="88"/>
      <c r="K122" s="414" t="s">
        <v>209</v>
      </c>
      <c r="L122" s="415"/>
      <c r="M122" s="44">
        <v>0</v>
      </c>
      <c r="N122" s="45">
        <v>0</v>
      </c>
    </row>
    <row r="123" spans="1:14" s="54" customFormat="1" ht="18" customHeight="1">
      <c r="A123" s="401"/>
      <c r="B123" s="401"/>
      <c r="C123" s="401"/>
    </row>
    <row r="124" spans="1:14" s="54" customFormat="1" ht="18" customHeight="1">
      <c r="A124" s="401"/>
      <c r="B124" s="401"/>
      <c r="C124" s="401"/>
    </row>
  </sheetData>
  <sheetProtection algorithmName="SHA-512" hashValue="OpPnMMxuHyY55kNpntGasybC8dyrfYdpzjPhNvj2JUbdhyYxLvcnbSB05ENPl79eIyYE9nClkEsndAR0VthtVQ==" saltValue="PmJT9ytb0M26fyDYC1l/xg==" spinCount="100000" sheet="1" objects="1" scenarios="1"/>
  <mergeCells count="191">
    <mergeCell ref="B108:C108"/>
    <mergeCell ref="D108:G108"/>
    <mergeCell ref="H108:N108"/>
    <mergeCell ref="H109:N109"/>
    <mergeCell ref="J101:K101"/>
    <mergeCell ref="A2:A7"/>
    <mergeCell ref="C2:D2"/>
    <mergeCell ref="E2:F2"/>
    <mergeCell ref="J2:K2"/>
    <mergeCell ref="C5:D5"/>
    <mergeCell ref="E5:F5"/>
    <mergeCell ref="E6:F6"/>
    <mergeCell ref="C7:D7"/>
    <mergeCell ref="E7:F7"/>
    <mergeCell ref="J9:K9"/>
    <mergeCell ref="H10:H11"/>
    <mergeCell ref="I10:I11"/>
    <mergeCell ref="B10:B11"/>
    <mergeCell ref="J14:K14"/>
    <mergeCell ref="C8:D8"/>
    <mergeCell ref="E8:F8"/>
    <mergeCell ref="G8:H8"/>
    <mergeCell ref="J8:L8"/>
    <mergeCell ref="D109:G109"/>
    <mergeCell ref="M115:N115"/>
    <mergeCell ref="J82:K82"/>
    <mergeCell ref="A88:B88"/>
    <mergeCell ref="H71:H72"/>
    <mergeCell ref="I71:I72"/>
    <mergeCell ref="J71:K72"/>
    <mergeCell ref="J85:K85"/>
    <mergeCell ref="J86:K86"/>
    <mergeCell ref="G71:G72"/>
    <mergeCell ref="B71:B72"/>
    <mergeCell ref="C71:C72"/>
    <mergeCell ref="J83:K83"/>
    <mergeCell ref="J84:K84"/>
    <mergeCell ref="J100:K100"/>
    <mergeCell ref="J102:K102"/>
    <mergeCell ref="J92:K92"/>
    <mergeCell ref="J99:K99"/>
    <mergeCell ref="B73:N73"/>
    <mergeCell ref="A114:C114"/>
    <mergeCell ref="D114:E114"/>
    <mergeCell ref="G114:I114"/>
    <mergeCell ref="J114:K114"/>
    <mergeCell ref="J81:K81"/>
    <mergeCell ref="B111:F111"/>
    <mergeCell ref="D107:G107"/>
    <mergeCell ref="J15:K15"/>
    <mergeCell ref="J16:K16"/>
    <mergeCell ref="A10:A11"/>
    <mergeCell ref="J10:K11"/>
    <mergeCell ref="J13:K13"/>
    <mergeCell ref="J17:K17"/>
    <mergeCell ref="J94:K94"/>
    <mergeCell ref="J96:K96"/>
    <mergeCell ref="J97:K97"/>
    <mergeCell ref="J70:K70"/>
    <mergeCell ref="J87:K87"/>
    <mergeCell ref="J95:K95"/>
    <mergeCell ref="J98:K98"/>
    <mergeCell ref="J105:K105"/>
    <mergeCell ref="B106:C106"/>
    <mergeCell ref="D106:G106"/>
    <mergeCell ref="H106:N106"/>
    <mergeCell ref="J103:K103"/>
    <mergeCell ref="A105:B105"/>
    <mergeCell ref="A20:B20"/>
    <mergeCell ref="H107:N107"/>
    <mergeCell ref="J20:K20"/>
    <mergeCell ref="J12:K12"/>
    <mergeCell ref="G3:H3"/>
    <mergeCell ref="J3:K3"/>
    <mergeCell ref="M2:N2"/>
    <mergeCell ref="C3:D3"/>
    <mergeCell ref="E3:F3"/>
    <mergeCell ref="C4:D4"/>
    <mergeCell ref="E4:F4"/>
    <mergeCell ref="G2:H2"/>
    <mergeCell ref="C10:C11"/>
    <mergeCell ref="D10:D11"/>
    <mergeCell ref="E10:E11"/>
    <mergeCell ref="F10:F11"/>
    <mergeCell ref="G10:G11"/>
    <mergeCell ref="L10:M10"/>
    <mergeCell ref="C6:D6"/>
    <mergeCell ref="L9:M9"/>
    <mergeCell ref="M8:N8"/>
    <mergeCell ref="N10:N11"/>
    <mergeCell ref="M3:N3"/>
    <mergeCell ref="G4:H4"/>
    <mergeCell ref="J4:K4"/>
    <mergeCell ref="M4:N4"/>
    <mergeCell ref="G5:H5"/>
    <mergeCell ref="J5:K5"/>
    <mergeCell ref="J18:K18"/>
    <mergeCell ref="I22:N22"/>
    <mergeCell ref="J51:K51"/>
    <mergeCell ref="L51:M51"/>
    <mergeCell ref="C52:C53"/>
    <mergeCell ref="D52:D53"/>
    <mergeCell ref="E52:E53"/>
    <mergeCell ref="F52:F53"/>
    <mergeCell ref="G52:G53"/>
    <mergeCell ref="H52:H53"/>
    <mergeCell ref="I52:I53"/>
    <mergeCell ref="J52:K53"/>
    <mergeCell ref="L52:M52"/>
    <mergeCell ref="B22:D22"/>
    <mergeCell ref="E22:H22"/>
    <mergeCell ref="J19:K19"/>
    <mergeCell ref="E23:H23"/>
    <mergeCell ref="I23:N23"/>
    <mergeCell ref="B24:D24"/>
    <mergeCell ref="E24:H24"/>
    <mergeCell ref="B25:D25"/>
    <mergeCell ref="E25:H25"/>
    <mergeCell ref="I25:N25"/>
    <mergeCell ref="B23:D23"/>
    <mergeCell ref="A68:B68"/>
    <mergeCell ref="J68:K68"/>
    <mergeCell ref="A71:A72"/>
    <mergeCell ref="D71:D72"/>
    <mergeCell ref="E71:E72"/>
    <mergeCell ref="F71:F72"/>
    <mergeCell ref="N52:N53"/>
    <mergeCell ref="B54:N54"/>
    <mergeCell ref="A57:B57"/>
    <mergeCell ref="J57:K57"/>
    <mergeCell ref="B59:N59"/>
    <mergeCell ref="L70:M70"/>
    <mergeCell ref="L71:M71"/>
    <mergeCell ref="J61:K61"/>
    <mergeCell ref="I24:N24"/>
    <mergeCell ref="J63:K63"/>
    <mergeCell ref="J55:K55"/>
    <mergeCell ref="J60:K60"/>
    <mergeCell ref="J67:K67"/>
    <mergeCell ref="J64:K64"/>
    <mergeCell ref="J65:K65"/>
    <mergeCell ref="J66:K66"/>
    <mergeCell ref="N71:N72"/>
    <mergeCell ref="J62:K62"/>
    <mergeCell ref="J56:K56"/>
    <mergeCell ref="J93:K93"/>
    <mergeCell ref="A52:A53"/>
    <mergeCell ref="B52:B53"/>
    <mergeCell ref="A112:C113"/>
    <mergeCell ref="G112:I112"/>
    <mergeCell ref="J112:K112"/>
    <mergeCell ref="G113:I113"/>
    <mergeCell ref="J113:K113"/>
    <mergeCell ref="J88:K88"/>
    <mergeCell ref="J79:K79"/>
    <mergeCell ref="J80:K80"/>
    <mergeCell ref="J75:K75"/>
    <mergeCell ref="J76:K76"/>
    <mergeCell ref="J77:K77"/>
    <mergeCell ref="J78:K78"/>
    <mergeCell ref="J91:K91"/>
    <mergeCell ref="B90:N90"/>
    <mergeCell ref="A104:B104"/>
    <mergeCell ref="J104:K104"/>
    <mergeCell ref="B109:C109"/>
    <mergeCell ref="B107:C107"/>
    <mergeCell ref="B74:N74"/>
    <mergeCell ref="M5:N5"/>
    <mergeCell ref="G6:H7"/>
    <mergeCell ref="I6:I7"/>
    <mergeCell ref="J6:K7"/>
    <mergeCell ref="L6:L7"/>
    <mergeCell ref="M6:N7"/>
    <mergeCell ref="A1:N1"/>
    <mergeCell ref="A50:N50"/>
    <mergeCell ref="A122:C124"/>
    <mergeCell ref="K122:L122"/>
    <mergeCell ref="A115:C115"/>
    <mergeCell ref="A116:C121"/>
    <mergeCell ref="K116:L116"/>
    <mergeCell ref="D117:E117"/>
    <mergeCell ref="K117:L117"/>
    <mergeCell ref="D118:E118"/>
    <mergeCell ref="K118:L118"/>
    <mergeCell ref="K119:L119"/>
    <mergeCell ref="K120:L120"/>
    <mergeCell ref="K121:L121"/>
    <mergeCell ref="D116:E116"/>
    <mergeCell ref="D115:E115"/>
    <mergeCell ref="G115:H115"/>
    <mergeCell ref="J115:L115"/>
  </mergeCells>
  <printOptions horizontalCentered="1"/>
  <pageMargins left="0.23622047244094491" right="0.23622047244094491" top="1.4173228346456694" bottom="0.74803149606299213" header="0.31496062992125984" footer="0.31496062992125984"/>
  <pageSetup orientation="landscape" r:id="rId1"/>
  <headerFooter alignWithMargins="0">
    <oddHeader>&amp;L&amp;G&amp;C
PROCESO PROTECCIÓN
FORMATO DE SEGUIMIENTO FINANCIERO
MODALIDADES DE PROTECCIÓN&amp;RF1.G28.P
Versión 2
Página &amp;P de &amp;N
28/04/2023
Clasificación de la Información 
Clasificada</oddHeader>
    <oddFooter>&amp;C&amp;"Tempus Sans ITC,Normal"&amp;12&amp;G</oddFooter>
  </headerFooter>
  <legacyDrawingHF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35"/>
  <dimension ref="A1:O124"/>
  <sheetViews>
    <sheetView zoomScale="130" zoomScaleNormal="130" workbookViewId="0">
      <selection activeCell="C125" sqref="C125"/>
    </sheetView>
  </sheetViews>
  <sheetFormatPr baseColWidth="10" defaultColWidth="11.42578125" defaultRowHeight="11.25"/>
  <cols>
    <col min="1" max="1" width="8.7109375" style="88" customWidth="1"/>
    <col min="2" max="2" width="45.28515625" style="88" customWidth="1"/>
    <col min="3" max="3" width="14.7109375" style="88" customWidth="1"/>
    <col min="4" max="4" width="14" style="88" customWidth="1"/>
    <col min="5" max="5" width="14.7109375" style="88" customWidth="1"/>
    <col min="6" max="6" width="15.42578125" style="88" customWidth="1"/>
    <col min="7" max="7" width="14.28515625" style="88" customWidth="1"/>
    <col min="8" max="9" width="14.7109375" style="88" customWidth="1"/>
    <col min="10" max="11" width="5.7109375" style="88" customWidth="1"/>
    <col min="12" max="12" width="9.7109375" style="88" customWidth="1"/>
    <col min="13" max="13" width="10.42578125" style="88" customWidth="1"/>
    <col min="14" max="14" width="13.28515625" style="88" customWidth="1"/>
    <col min="15" max="16384" width="11.42578125" style="88"/>
  </cols>
  <sheetData>
    <row r="1" spans="1:14" ht="16.5" customHeight="1">
      <c r="A1" s="468" t="s">
        <v>130</v>
      </c>
      <c r="B1" s="468"/>
      <c r="C1" s="468"/>
      <c r="D1" s="468"/>
      <c r="E1" s="468"/>
      <c r="F1" s="468"/>
      <c r="G1" s="468"/>
      <c r="H1" s="468"/>
      <c r="I1" s="468"/>
      <c r="J1" s="468"/>
      <c r="K1" s="468"/>
      <c r="L1" s="468"/>
      <c r="M1" s="468"/>
      <c r="N1" s="468"/>
    </row>
    <row r="2" spans="1:14" s="34" customFormat="1" ht="32.25" customHeight="1">
      <c r="A2" s="472"/>
      <c r="B2" s="23" t="s">
        <v>131</v>
      </c>
      <c r="C2" s="472">
        <f>PRESUPUESTO!$B$2</f>
        <v>0</v>
      </c>
      <c r="D2" s="472"/>
      <c r="E2" s="472" t="s">
        <v>132</v>
      </c>
      <c r="F2" s="472"/>
      <c r="G2" s="266" t="s">
        <v>24</v>
      </c>
      <c r="H2" s="267"/>
      <c r="I2" s="25" t="s">
        <v>27</v>
      </c>
      <c r="J2" s="308" t="s">
        <v>133</v>
      </c>
      <c r="K2" s="308"/>
      <c r="L2" s="25" t="s">
        <v>134</v>
      </c>
      <c r="M2" s="308" t="s">
        <v>135</v>
      </c>
      <c r="N2" s="308"/>
    </row>
    <row r="3" spans="1:14" s="34" customFormat="1" ht="18" customHeight="1">
      <c r="A3" s="472"/>
      <c r="B3" s="23" t="s">
        <v>136</v>
      </c>
      <c r="C3" s="472">
        <f>PRESUPUESTO!$B$3</f>
        <v>0</v>
      </c>
      <c r="D3" s="472"/>
      <c r="E3" s="472"/>
      <c r="F3" s="472"/>
      <c r="G3" s="470" t="str">
        <f>PRESUPUESTO!$A$15</f>
        <v>Vulneración</v>
      </c>
      <c r="H3" s="470"/>
      <c r="I3" s="56">
        <f>PRESUPUESTO!E15</f>
        <v>0</v>
      </c>
      <c r="J3" s="395">
        <v>0</v>
      </c>
      <c r="K3" s="395"/>
      <c r="L3" s="56">
        <v>0</v>
      </c>
      <c r="M3" s="396">
        <f>(J3*PRESUPUESTO!A11)+(L3*PRESUPUESTO!G29*PRESUPUESTO!A13)</f>
        <v>0</v>
      </c>
      <c r="N3" s="396"/>
    </row>
    <row r="4" spans="1:14" s="34" customFormat="1" ht="18" customHeight="1">
      <c r="A4" s="472"/>
      <c r="B4" s="26" t="s">
        <v>137</v>
      </c>
      <c r="C4" s="472">
        <f>PRESUPUESTO!$B$4</f>
        <v>0</v>
      </c>
      <c r="D4" s="472"/>
      <c r="E4" s="472" t="s">
        <v>138</v>
      </c>
      <c r="F4" s="472"/>
      <c r="G4" s="470" t="str">
        <f>PRESUPUESTO!$A$16</f>
        <v>Discapacidad</v>
      </c>
      <c r="H4" s="470"/>
      <c r="I4" s="56">
        <f>PRESUPUESTO!E16</f>
        <v>0</v>
      </c>
      <c r="J4" s="395">
        <v>0</v>
      </c>
      <c r="K4" s="395"/>
      <c r="L4" s="56">
        <v>0</v>
      </c>
      <c r="M4" s="396">
        <f>(J4*PRESUPUESTO!B11)+(L4*PRESUPUESTO!G33*PRESUPUESTO!B13)</f>
        <v>0</v>
      </c>
      <c r="N4" s="396"/>
    </row>
    <row r="5" spans="1:14" s="34" customFormat="1" ht="18" customHeight="1">
      <c r="A5" s="472"/>
      <c r="B5" s="27" t="s">
        <v>139</v>
      </c>
      <c r="C5" s="434">
        <f>PRESUPUESTO!E2</f>
        <v>0</v>
      </c>
      <c r="D5" s="434"/>
      <c r="E5" s="512"/>
      <c r="F5" s="512"/>
      <c r="G5" s="470" t="str">
        <f>PRESUPUESTO!A17</f>
        <v>Tutor</v>
      </c>
      <c r="H5" s="470"/>
      <c r="I5" s="56">
        <f>PRESUPUESTO!E17</f>
        <v>0</v>
      </c>
      <c r="J5" s="395">
        <v>0</v>
      </c>
      <c r="K5" s="395"/>
      <c r="L5" s="56">
        <v>0</v>
      </c>
      <c r="M5" s="396">
        <f>(J5*PRESUPUESTO!C11)+(L5*PRESUPUESTO!G37*PRESUPUESTO!C13)</f>
        <v>0</v>
      </c>
      <c r="N5" s="396"/>
    </row>
    <row r="6" spans="1:14" s="34" customFormat="1" ht="18" customHeight="1">
      <c r="A6" s="472"/>
      <c r="B6" s="28" t="s">
        <v>140</v>
      </c>
      <c r="C6" s="434">
        <f>PRESUPUESTO!E3</f>
        <v>0</v>
      </c>
      <c r="D6" s="434"/>
      <c r="E6" s="485" t="s">
        <v>141</v>
      </c>
      <c r="F6" s="504"/>
      <c r="G6" s="471" t="s">
        <v>142</v>
      </c>
      <c r="H6" s="471"/>
      <c r="I6" s="398">
        <f>SUM(I3:I5)</f>
        <v>0</v>
      </c>
      <c r="J6" s="395">
        <f>SUM(J3:K5)</f>
        <v>0</v>
      </c>
      <c r="K6" s="395"/>
      <c r="L6" s="326">
        <f>SUM(L3:L5)</f>
        <v>0</v>
      </c>
      <c r="M6" s="392">
        <f>SUM(M3:N5)</f>
        <v>0</v>
      </c>
      <c r="N6" s="392"/>
    </row>
    <row r="7" spans="1:14" s="34" customFormat="1" ht="18" customHeight="1">
      <c r="A7" s="472"/>
      <c r="B7" s="28" t="s">
        <v>113</v>
      </c>
      <c r="C7" s="434">
        <f>PRESUPUESTO!E4</f>
        <v>0</v>
      </c>
      <c r="D7" s="434"/>
      <c r="E7" s="485"/>
      <c r="F7" s="504"/>
      <c r="G7" s="471"/>
      <c r="H7" s="471"/>
      <c r="I7" s="398"/>
      <c r="J7" s="395"/>
      <c r="K7" s="395"/>
      <c r="L7" s="326"/>
      <c r="M7" s="392"/>
      <c r="N7" s="392"/>
    </row>
    <row r="8" spans="1:14" s="34" customFormat="1" ht="18" customHeight="1">
      <c r="A8" s="52"/>
      <c r="B8" s="48" t="s">
        <v>143</v>
      </c>
      <c r="C8" s="469">
        <f>+PRESUPUESTO!H11</f>
        <v>0</v>
      </c>
      <c r="D8" s="469"/>
      <c r="E8" s="427" t="s">
        <v>144</v>
      </c>
      <c r="F8" s="428"/>
      <c r="G8" s="479" t="s">
        <v>211</v>
      </c>
      <c r="H8" s="267"/>
      <c r="I8" s="37" t="s">
        <v>146</v>
      </c>
      <c r="J8" s="427"/>
      <c r="K8" s="462"/>
      <c r="L8" s="428"/>
      <c r="M8" s="480"/>
      <c r="N8" s="481"/>
    </row>
    <row r="9" spans="1:14" s="34" customFormat="1" ht="18" customHeight="1">
      <c r="A9" s="138" t="s">
        <v>43</v>
      </c>
      <c r="B9" s="52" t="s">
        <v>147</v>
      </c>
      <c r="C9" s="139">
        <v>1</v>
      </c>
      <c r="D9" s="139">
        <v>2</v>
      </c>
      <c r="E9" s="139">
        <v>3</v>
      </c>
      <c r="F9" s="139" t="s">
        <v>148</v>
      </c>
      <c r="G9" s="140">
        <v>5</v>
      </c>
      <c r="H9" s="140">
        <v>-6</v>
      </c>
      <c r="I9" s="140" t="s">
        <v>149</v>
      </c>
      <c r="J9" s="516" t="s">
        <v>150</v>
      </c>
      <c r="K9" s="517"/>
      <c r="L9" s="514">
        <v>9</v>
      </c>
      <c r="M9" s="515"/>
      <c r="N9" s="141" t="s">
        <v>151</v>
      </c>
    </row>
    <row r="10" spans="1:14" s="108" customFormat="1" ht="27" customHeight="1">
      <c r="A10" s="507">
        <v>1000</v>
      </c>
      <c r="B10" s="477" t="s">
        <v>45</v>
      </c>
      <c r="C10" s="473" t="s">
        <v>152</v>
      </c>
      <c r="D10" s="477" t="s">
        <v>153</v>
      </c>
      <c r="E10" s="477" t="s">
        <v>154</v>
      </c>
      <c r="F10" s="473" t="s">
        <v>155</v>
      </c>
      <c r="G10" s="473" t="s">
        <v>260</v>
      </c>
      <c r="H10" s="473" t="s">
        <v>261</v>
      </c>
      <c r="I10" s="473" t="s">
        <v>158</v>
      </c>
      <c r="J10" s="500" t="s">
        <v>159</v>
      </c>
      <c r="K10" s="495"/>
      <c r="L10" s="498" t="s">
        <v>160</v>
      </c>
      <c r="M10" s="499"/>
      <c r="N10" s="473" t="s">
        <v>161</v>
      </c>
    </row>
    <row r="11" spans="1:14" s="108" customFormat="1" ht="27" customHeight="1">
      <c r="A11" s="508"/>
      <c r="B11" s="478"/>
      <c r="C11" s="474"/>
      <c r="D11" s="478"/>
      <c r="E11" s="478"/>
      <c r="F11" s="436"/>
      <c r="G11" s="474"/>
      <c r="H11" s="474"/>
      <c r="I11" s="474"/>
      <c r="J11" s="501"/>
      <c r="K11" s="497"/>
      <c r="L11" s="109" t="s">
        <v>162</v>
      </c>
      <c r="M11" s="109" t="s">
        <v>163</v>
      </c>
      <c r="N11" s="474"/>
    </row>
    <row r="12" spans="1:14" ht="18" customHeight="1">
      <c r="A12" s="103">
        <v>1100</v>
      </c>
      <c r="B12" s="66" t="s">
        <v>214</v>
      </c>
      <c r="C12" s="110">
        <f>'MES 11'!F12</f>
        <v>0</v>
      </c>
      <c r="D12" s="128">
        <v>0</v>
      </c>
      <c r="E12" s="128">
        <v>0</v>
      </c>
      <c r="F12" s="110">
        <f>C12+D12-E12</f>
        <v>0</v>
      </c>
      <c r="G12" s="110">
        <f>'MES 11'!I12</f>
        <v>0</v>
      </c>
      <c r="H12" s="128">
        <f>M6</f>
        <v>0</v>
      </c>
      <c r="I12" s="110">
        <f>G12+H12</f>
        <v>0</v>
      </c>
      <c r="J12" s="475" t="e">
        <f t="shared" ref="J12:J20" si="0">(I12/F12)</f>
        <v>#DIV/0!</v>
      </c>
      <c r="K12" s="476"/>
      <c r="L12" s="24">
        <v>0</v>
      </c>
      <c r="M12" s="24">
        <v>0</v>
      </c>
      <c r="N12" s="111">
        <f>F12-I12</f>
        <v>0</v>
      </c>
    </row>
    <row r="13" spans="1:14" ht="18" customHeight="1">
      <c r="A13" s="103">
        <v>1101</v>
      </c>
      <c r="B13" s="66" t="s">
        <v>49</v>
      </c>
      <c r="C13" s="110">
        <f>'MES 11'!F13</f>
        <v>0</v>
      </c>
      <c r="D13" s="128">
        <v>0</v>
      </c>
      <c r="E13" s="128">
        <v>0</v>
      </c>
      <c r="F13" s="110">
        <f>C13+D13-E13</f>
        <v>0</v>
      </c>
      <c r="G13" s="110">
        <f>'MES 11'!I13</f>
        <v>0</v>
      </c>
      <c r="H13" s="67">
        <f>J3*PRESUPUESTO!B29+J4*PRESUPUESTO!B33+J5*PRESUPUESTO!B37</f>
        <v>0</v>
      </c>
      <c r="I13" s="110">
        <f>G13+H13</f>
        <v>0</v>
      </c>
      <c r="J13" s="475" t="e">
        <f t="shared" si="0"/>
        <v>#DIV/0!</v>
      </c>
      <c r="K13" s="476"/>
      <c r="L13" s="24">
        <v>0</v>
      </c>
      <c r="M13" s="24">
        <v>0</v>
      </c>
      <c r="N13" s="111">
        <f>F13-I13</f>
        <v>0</v>
      </c>
    </row>
    <row r="14" spans="1:14" ht="18" customHeight="1">
      <c r="A14" s="103">
        <v>1102</v>
      </c>
      <c r="B14" s="66" t="s">
        <v>50</v>
      </c>
      <c r="C14" s="110">
        <f>'MES 11'!F14</f>
        <v>0</v>
      </c>
      <c r="D14" s="128">
        <v>0</v>
      </c>
      <c r="E14" s="128">
        <v>0</v>
      </c>
      <c r="F14" s="110">
        <f t="shared" ref="F14:F16" si="1">C14+D14-E14</f>
        <v>0</v>
      </c>
      <c r="G14" s="110">
        <f>'MES 11'!I14</f>
        <v>0</v>
      </c>
      <c r="H14" s="67">
        <f>(J3*PRESUPUESTO!D29+J4*PRESUPUESTO!D33+J5*PRESUPUESTO!D37)+(L3*PRESUPUESTO!D29*PRESUPUESTO!A13)+(L4*PRESUPUESTO!D33*PRESUPUESTO!B13)+(L5*PRESUPUESTO!D37*PRESUPUESTO!C13)</f>
        <v>0</v>
      </c>
      <c r="I14" s="110">
        <f t="shared" ref="I14:I16" si="2">G14+H14</f>
        <v>0</v>
      </c>
      <c r="J14" s="475" t="e">
        <f t="shared" si="0"/>
        <v>#DIV/0!</v>
      </c>
      <c r="K14" s="476"/>
      <c r="L14" s="24">
        <v>0</v>
      </c>
      <c r="M14" s="24">
        <v>0</v>
      </c>
      <c r="N14" s="111">
        <f t="shared" ref="N14:N16" si="3">F14-I14</f>
        <v>0</v>
      </c>
    </row>
    <row r="15" spans="1:14" ht="18" customHeight="1">
      <c r="A15" s="103">
        <v>1103</v>
      </c>
      <c r="B15" s="66" t="s">
        <v>51</v>
      </c>
      <c r="C15" s="110">
        <f>'MES 11'!F15</f>
        <v>0</v>
      </c>
      <c r="D15" s="128">
        <v>0</v>
      </c>
      <c r="E15" s="128">
        <v>0</v>
      </c>
      <c r="F15" s="110">
        <f t="shared" si="1"/>
        <v>0</v>
      </c>
      <c r="G15" s="110">
        <f>'MES 11'!I15</f>
        <v>0</v>
      </c>
      <c r="H15" s="67">
        <f>(J3*PRESUPUESTO!E29+J4*PRESUPUESTO!E33+J5*PRESUPUESTO!E37)+(L3*PRESUPUESTO!E29*PRESUPUESTO!A13)+(L4*PRESUPUESTO!E33*PRESUPUESTO!B13)+(L5*PRESUPUESTO!E37*PRESUPUESTO!C13)</f>
        <v>0</v>
      </c>
      <c r="I15" s="110">
        <f t="shared" si="2"/>
        <v>0</v>
      </c>
      <c r="J15" s="475" t="e">
        <f t="shared" si="0"/>
        <v>#DIV/0!</v>
      </c>
      <c r="K15" s="476"/>
      <c r="L15" s="24">
        <v>0</v>
      </c>
      <c r="M15" s="24">
        <v>0</v>
      </c>
      <c r="N15" s="111">
        <f t="shared" si="3"/>
        <v>0</v>
      </c>
    </row>
    <row r="16" spans="1:14" ht="18" customHeight="1">
      <c r="A16" s="103">
        <v>1104</v>
      </c>
      <c r="B16" s="66" t="s">
        <v>164</v>
      </c>
      <c r="C16" s="110">
        <f>'MES 11'!F16</f>
        <v>0</v>
      </c>
      <c r="D16" s="128">
        <v>0</v>
      </c>
      <c r="E16" s="128">
        <v>0</v>
      </c>
      <c r="F16" s="110">
        <f t="shared" si="1"/>
        <v>0</v>
      </c>
      <c r="G16" s="110">
        <f>'MES 11'!I16</f>
        <v>0</v>
      </c>
      <c r="H16" s="67">
        <f>(J3*PRESUPUESTO!F29+J4*PRESUPUESTO!F33+J5*PRESUPUESTO!F37)+(L3*PRESUPUESTO!F29*PRESUPUESTO!A13)+(L4*PRESUPUESTO!F33*PRESUPUESTO!B13)+(L5*PRESUPUESTO!F37*PRESUPUESTO!C13)</f>
        <v>0</v>
      </c>
      <c r="I16" s="110">
        <f t="shared" si="2"/>
        <v>0</v>
      </c>
      <c r="J16" s="475" t="e">
        <f t="shared" si="0"/>
        <v>#DIV/0!</v>
      </c>
      <c r="K16" s="476"/>
      <c r="L16" s="24">
        <v>0</v>
      </c>
      <c r="M16" s="24">
        <v>0</v>
      </c>
      <c r="N16" s="111">
        <f t="shared" si="3"/>
        <v>0</v>
      </c>
    </row>
    <row r="17" spans="1:14" ht="18" customHeight="1">
      <c r="A17" s="103">
        <v>1105</v>
      </c>
      <c r="B17" s="102" t="s">
        <v>165</v>
      </c>
      <c r="C17" s="110">
        <f>'MES 11'!F17</f>
        <v>0</v>
      </c>
      <c r="D17" s="128">
        <v>0</v>
      </c>
      <c r="E17" s="128">
        <v>0</v>
      </c>
      <c r="F17" s="110">
        <f>C17+D17-E17</f>
        <v>0</v>
      </c>
      <c r="G17" s="110">
        <f>'MES 11'!I17</f>
        <v>0</v>
      </c>
      <c r="H17" s="110">
        <v>0</v>
      </c>
      <c r="I17" s="110">
        <f>G17+H17</f>
        <v>0</v>
      </c>
      <c r="J17" s="475" t="e">
        <f t="shared" si="0"/>
        <v>#DIV/0!</v>
      </c>
      <c r="K17" s="476"/>
      <c r="L17" s="24">
        <v>0</v>
      </c>
      <c r="M17" s="24">
        <v>0</v>
      </c>
      <c r="N17" s="111">
        <f>F17-I17</f>
        <v>0</v>
      </c>
    </row>
    <row r="18" spans="1:14" ht="18" customHeight="1">
      <c r="A18" s="103">
        <v>1106</v>
      </c>
      <c r="B18" s="102" t="s">
        <v>166</v>
      </c>
      <c r="C18" s="110">
        <f>'MES 11'!F18</f>
        <v>0</v>
      </c>
      <c r="D18" s="128">
        <v>0</v>
      </c>
      <c r="E18" s="128">
        <v>0</v>
      </c>
      <c r="F18" s="110">
        <f>C18+D18-E18</f>
        <v>0</v>
      </c>
      <c r="G18" s="110">
        <f>'MES 11'!I18</f>
        <v>0</v>
      </c>
      <c r="H18" s="128">
        <v>0</v>
      </c>
      <c r="I18" s="110">
        <f>G18+H18</f>
        <v>0</v>
      </c>
      <c r="J18" s="475" t="e">
        <f t="shared" si="0"/>
        <v>#DIV/0!</v>
      </c>
      <c r="K18" s="476"/>
      <c r="L18" s="24">
        <v>0</v>
      </c>
      <c r="M18" s="24">
        <v>0</v>
      </c>
      <c r="N18" s="111">
        <f>F18-I18</f>
        <v>0</v>
      </c>
    </row>
    <row r="19" spans="1:14" ht="18" customHeight="1">
      <c r="A19" s="103">
        <v>1107</v>
      </c>
      <c r="B19" s="102" t="s">
        <v>167</v>
      </c>
      <c r="C19" s="110">
        <f>'MES 11'!F19</f>
        <v>0</v>
      </c>
      <c r="D19" s="128">
        <v>0</v>
      </c>
      <c r="E19" s="128">
        <v>0</v>
      </c>
      <c r="F19" s="110">
        <f>C19+D19-E19</f>
        <v>0</v>
      </c>
      <c r="G19" s="110">
        <f>'MES 11'!I19</f>
        <v>0</v>
      </c>
      <c r="H19" s="128">
        <v>0</v>
      </c>
      <c r="I19" s="110">
        <f>G19+H19</f>
        <v>0</v>
      </c>
      <c r="J19" s="475" t="e">
        <f t="shared" si="0"/>
        <v>#DIV/0!</v>
      </c>
      <c r="K19" s="476"/>
      <c r="L19" s="24">
        <v>0</v>
      </c>
      <c r="M19" s="24">
        <v>0</v>
      </c>
      <c r="N19" s="111">
        <f>F19-I19</f>
        <v>0</v>
      </c>
    </row>
    <row r="20" spans="1:14" s="112" customFormat="1" ht="18" customHeight="1">
      <c r="A20" s="425" t="s">
        <v>168</v>
      </c>
      <c r="B20" s="426"/>
      <c r="C20" s="64">
        <f>SUM(C12+C17+C18+C19)</f>
        <v>0</v>
      </c>
      <c r="D20" s="64">
        <f t="shared" ref="D20:H20" si="4">SUM(D12+D17+D18+D19)</f>
        <v>0</v>
      </c>
      <c r="E20" s="64">
        <f t="shared" si="4"/>
        <v>0</v>
      </c>
      <c r="F20" s="64">
        <f t="shared" si="4"/>
        <v>0</v>
      </c>
      <c r="G20" s="64">
        <f t="shared" si="4"/>
        <v>0</v>
      </c>
      <c r="H20" s="64">
        <f t="shared" si="4"/>
        <v>0</v>
      </c>
      <c r="I20" s="64">
        <f>SUM(I12+I17+I18+I19)</f>
        <v>0</v>
      </c>
      <c r="J20" s="437" t="e">
        <f t="shared" si="0"/>
        <v>#DIV/0!</v>
      </c>
      <c r="K20" s="438"/>
      <c r="L20" s="64">
        <f t="shared" ref="L20:N20" si="5">SUM(L12+L17+L18+L19)</f>
        <v>0</v>
      </c>
      <c r="M20" s="64">
        <f t="shared" si="5"/>
        <v>0</v>
      </c>
      <c r="N20" s="64">
        <f t="shared" si="5"/>
        <v>0</v>
      </c>
    </row>
    <row r="21" spans="1:14" ht="18" customHeight="1"/>
    <row r="22" spans="1:14" s="34" customFormat="1" ht="18" customHeight="1">
      <c r="B22" s="472" t="s">
        <v>124</v>
      </c>
      <c r="C22" s="472"/>
      <c r="D22" s="472"/>
      <c r="E22" s="472" t="s">
        <v>215</v>
      </c>
      <c r="F22" s="472"/>
      <c r="G22" s="472"/>
      <c r="H22" s="472"/>
      <c r="I22" s="472" t="s">
        <v>170</v>
      </c>
      <c r="J22" s="472"/>
      <c r="K22" s="472"/>
      <c r="L22" s="472"/>
      <c r="M22" s="472"/>
      <c r="N22" s="472"/>
    </row>
    <row r="23" spans="1:14" s="34" customFormat="1" ht="18" customHeight="1">
      <c r="B23" s="472"/>
      <c r="C23" s="472"/>
      <c r="D23" s="472"/>
      <c r="E23" s="472"/>
      <c r="F23" s="472"/>
      <c r="G23" s="472"/>
      <c r="H23" s="472"/>
      <c r="I23" s="472"/>
      <c r="J23" s="472"/>
      <c r="K23" s="472"/>
      <c r="L23" s="472"/>
      <c r="M23" s="472"/>
      <c r="N23" s="472"/>
    </row>
    <row r="24" spans="1:14" s="34" customFormat="1" ht="40.5" customHeight="1">
      <c r="B24" s="472"/>
      <c r="C24" s="472"/>
      <c r="D24" s="472"/>
      <c r="E24" s="472"/>
      <c r="F24" s="472"/>
      <c r="G24" s="472"/>
      <c r="H24" s="472"/>
      <c r="I24" s="472"/>
      <c r="J24" s="472"/>
      <c r="K24" s="472"/>
      <c r="L24" s="472"/>
      <c r="M24" s="472"/>
      <c r="N24" s="472"/>
    </row>
    <row r="25" spans="1:14" s="34" customFormat="1">
      <c r="B25" s="472" t="s">
        <v>103</v>
      </c>
      <c r="C25" s="472"/>
      <c r="D25" s="472"/>
      <c r="E25" s="472" t="s">
        <v>103</v>
      </c>
      <c r="F25" s="472"/>
      <c r="G25" s="472"/>
      <c r="H25" s="472"/>
      <c r="I25" s="472" t="s">
        <v>103</v>
      </c>
      <c r="J25" s="472"/>
      <c r="K25" s="472"/>
      <c r="L25" s="472"/>
      <c r="M25" s="472"/>
      <c r="N25" s="472"/>
    </row>
    <row r="26" spans="1:14" s="34" customFormat="1"/>
    <row r="27" spans="1:14">
      <c r="B27" s="4" t="s">
        <v>171</v>
      </c>
    </row>
    <row r="28" spans="1:14">
      <c r="B28" s="4"/>
    </row>
    <row r="29" spans="1:14">
      <c r="B29" s="4"/>
    </row>
    <row r="30" spans="1:14">
      <c r="B30" s="4"/>
    </row>
    <row r="31" spans="1:14">
      <c r="B31" s="4"/>
    </row>
    <row r="32" spans="1:14">
      <c r="B32" s="4"/>
    </row>
    <row r="33" spans="2:2">
      <c r="B33" s="4"/>
    </row>
    <row r="34" spans="2:2">
      <c r="B34" s="4"/>
    </row>
    <row r="35" spans="2:2">
      <c r="B35" s="4"/>
    </row>
    <row r="36" spans="2:2">
      <c r="B36" s="4"/>
    </row>
    <row r="37" spans="2:2">
      <c r="B37" s="4"/>
    </row>
    <row r="38" spans="2:2">
      <c r="B38" s="4"/>
    </row>
    <row r="39" spans="2:2">
      <c r="B39" s="4"/>
    </row>
    <row r="40" spans="2:2">
      <c r="B40" s="4"/>
    </row>
    <row r="41" spans="2:2">
      <c r="B41" s="4"/>
    </row>
    <row r="42" spans="2:2">
      <c r="B42" s="4"/>
    </row>
    <row r="43" spans="2:2">
      <c r="B43" s="4"/>
    </row>
    <row r="44" spans="2:2">
      <c r="B44" s="4"/>
    </row>
    <row r="45" spans="2:2">
      <c r="B45" s="4"/>
    </row>
    <row r="46" spans="2:2">
      <c r="B46" s="4"/>
    </row>
    <row r="47" spans="2:2">
      <c r="B47" s="4"/>
    </row>
    <row r="48" spans="2:2">
      <c r="B48" s="4"/>
    </row>
    <row r="49" spans="1:15">
      <c r="B49" s="4"/>
    </row>
    <row r="50" spans="1:15" ht="12.75" customHeight="1">
      <c r="A50" s="468" t="s">
        <v>172</v>
      </c>
      <c r="B50" s="468"/>
      <c r="C50" s="468"/>
      <c r="D50" s="468"/>
      <c r="E50" s="468"/>
      <c r="F50" s="468"/>
      <c r="G50" s="468"/>
      <c r="H50" s="468"/>
      <c r="I50" s="468"/>
      <c r="J50" s="468"/>
      <c r="K50" s="468"/>
      <c r="L50" s="468"/>
      <c r="M50" s="468"/>
      <c r="N50" s="468"/>
    </row>
    <row r="51" spans="1:15" ht="18" customHeight="1">
      <c r="A51" s="104" t="s">
        <v>43</v>
      </c>
      <c r="B51" s="113" t="s">
        <v>173</v>
      </c>
      <c r="C51" s="105">
        <v>1</v>
      </c>
      <c r="D51" s="105">
        <v>2</v>
      </c>
      <c r="E51" s="105">
        <v>3</v>
      </c>
      <c r="F51" s="105" t="s">
        <v>148</v>
      </c>
      <c r="G51" s="105">
        <v>5</v>
      </c>
      <c r="H51" s="105">
        <v>-6</v>
      </c>
      <c r="I51" s="105" t="s">
        <v>149</v>
      </c>
      <c r="J51" s="509" t="s">
        <v>150</v>
      </c>
      <c r="K51" s="509"/>
      <c r="L51" s="511">
        <v>9</v>
      </c>
      <c r="M51" s="511"/>
      <c r="N51" s="113" t="s">
        <v>151</v>
      </c>
    </row>
    <row r="52" spans="1:15" s="112" customFormat="1" ht="23.1" customHeight="1">
      <c r="A52" s="477">
        <v>2000</v>
      </c>
      <c r="B52" s="477" t="s">
        <v>58</v>
      </c>
      <c r="C52" s="473" t="s">
        <v>216</v>
      </c>
      <c r="D52" s="477" t="s">
        <v>153</v>
      </c>
      <c r="E52" s="477" t="s">
        <v>154</v>
      </c>
      <c r="F52" s="473" t="s">
        <v>155</v>
      </c>
      <c r="G52" s="473" t="s">
        <v>262</v>
      </c>
      <c r="H52" s="473" t="s">
        <v>263</v>
      </c>
      <c r="I52" s="473" t="s">
        <v>219</v>
      </c>
      <c r="J52" s="494" t="s">
        <v>177</v>
      </c>
      <c r="K52" s="495"/>
      <c r="L52" s="498" t="s">
        <v>160</v>
      </c>
      <c r="M52" s="499"/>
      <c r="N52" s="473" t="s">
        <v>178</v>
      </c>
    </row>
    <row r="53" spans="1:15" s="112" customFormat="1" ht="23.1" customHeight="1">
      <c r="A53" s="478"/>
      <c r="B53" s="478"/>
      <c r="C53" s="474"/>
      <c r="D53" s="478"/>
      <c r="E53" s="478"/>
      <c r="F53" s="436"/>
      <c r="G53" s="436"/>
      <c r="H53" s="474"/>
      <c r="I53" s="474"/>
      <c r="J53" s="496"/>
      <c r="K53" s="497"/>
      <c r="L53" s="114" t="s">
        <v>179</v>
      </c>
      <c r="M53" s="114" t="s">
        <v>180</v>
      </c>
      <c r="N53" s="474"/>
    </row>
    <row r="54" spans="1:15" s="112" customFormat="1" ht="18" customHeight="1">
      <c r="A54" s="113">
        <v>2100</v>
      </c>
      <c r="B54" s="510" t="s">
        <v>61</v>
      </c>
      <c r="C54" s="510"/>
      <c r="D54" s="510"/>
      <c r="E54" s="510"/>
      <c r="F54" s="510"/>
      <c r="G54" s="510"/>
      <c r="H54" s="510"/>
      <c r="I54" s="510"/>
      <c r="J54" s="510"/>
      <c r="K54" s="510"/>
      <c r="L54" s="510"/>
      <c r="M54" s="510"/>
      <c r="N54" s="510"/>
      <c r="O54" s="115"/>
    </row>
    <row r="55" spans="1:15" ht="18" customHeight="1">
      <c r="A55" s="103">
        <v>2101</v>
      </c>
      <c r="B55" s="116" t="s">
        <v>36</v>
      </c>
      <c r="C55" s="117">
        <f>'MES 11'!F55</f>
        <v>0</v>
      </c>
      <c r="D55" s="129">
        <v>0</v>
      </c>
      <c r="E55" s="129">
        <v>0</v>
      </c>
      <c r="F55" s="117">
        <f>C55+D55-E55</f>
        <v>0</v>
      </c>
      <c r="G55" s="117">
        <f>'MES 11'!I55</f>
        <v>0</v>
      </c>
      <c r="H55" s="128">
        <v>0</v>
      </c>
      <c r="I55" s="117">
        <f>(G55+H55)</f>
        <v>0</v>
      </c>
      <c r="J55" s="475" t="e">
        <f>(I55/F55)</f>
        <v>#DIV/0!</v>
      </c>
      <c r="K55" s="476"/>
      <c r="L55" s="24">
        <v>0</v>
      </c>
      <c r="M55" s="24">
        <v>0</v>
      </c>
      <c r="N55" s="117">
        <f>(F55-I55)</f>
        <v>0</v>
      </c>
    </row>
    <row r="56" spans="1:15" ht="18" customHeight="1">
      <c r="A56" s="103">
        <v>2102</v>
      </c>
      <c r="B56" s="116" t="s">
        <v>181</v>
      </c>
      <c r="C56" s="117">
        <f>'MES 11'!F56</f>
        <v>0</v>
      </c>
      <c r="D56" s="129">
        <v>0</v>
      </c>
      <c r="E56" s="129">
        <v>0</v>
      </c>
      <c r="F56" s="117">
        <f>C56+D56-E56</f>
        <v>0</v>
      </c>
      <c r="G56" s="117">
        <f>'MES 11'!I56</f>
        <v>0</v>
      </c>
      <c r="H56" s="128">
        <v>0</v>
      </c>
      <c r="I56" s="117">
        <f>(G56+H56)</f>
        <v>0</v>
      </c>
      <c r="J56" s="475" t="e">
        <f>(I56/F56)</f>
        <v>#DIV/0!</v>
      </c>
      <c r="K56" s="476"/>
      <c r="L56" s="24">
        <v>0</v>
      </c>
      <c r="M56" s="24">
        <v>0</v>
      </c>
      <c r="N56" s="117">
        <f>(F56-I56)</f>
        <v>0</v>
      </c>
    </row>
    <row r="57" spans="1:15" s="112" customFormat="1" ht="18" customHeight="1">
      <c r="A57" s="482" t="s">
        <v>182</v>
      </c>
      <c r="B57" s="484"/>
      <c r="C57" s="118">
        <f t="shared" ref="C57:I57" si="6">SUM(C55:C56)</f>
        <v>0</v>
      </c>
      <c r="D57" s="118">
        <f t="shared" si="6"/>
        <v>0</v>
      </c>
      <c r="E57" s="118">
        <f t="shared" si="6"/>
        <v>0</v>
      </c>
      <c r="F57" s="118">
        <f t="shared" si="6"/>
        <v>0</v>
      </c>
      <c r="G57" s="118">
        <f t="shared" si="6"/>
        <v>0</v>
      </c>
      <c r="H57" s="118">
        <f t="shared" si="6"/>
        <v>0</v>
      </c>
      <c r="I57" s="118">
        <f t="shared" si="6"/>
        <v>0</v>
      </c>
      <c r="J57" s="490" t="e">
        <f>(I57/F57)</f>
        <v>#DIV/0!</v>
      </c>
      <c r="K57" s="491"/>
      <c r="L57" s="118">
        <f>SUM(L55:L56)</f>
        <v>0</v>
      </c>
      <c r="M57" s="118">
        <f>SUM(M55:M56)</f>
        <v>0</v>
      </c>
      <c r="N57" s="118">
        <f>SUM(N55:N56)</f>
        <v>0</v>
      </c>
    </row>
    <row r="58" spans="1:15" ht="18" customHeight="1"/>
    <row r="59" spans="1:15" ht="17.649999999999999" customHeight="1">
      <c r="A59" s="113">
        <v>2200</v>
      </c>
      <c r="B59" s="482" t="s">
        <v>64</v>
      </c>
      <c r="C59" s="483"/>
      <c r="D59" s="483"/>
      <c r="E59" s="483"/>
      <c r="F59" s="483"/>
      <c r="G59" s="483"/>
      <c r="H59" s="483"/>
      <c r="I59" s="483"/>
      <c r="J59" s="483"/>
      <c r="K59" s="483"/>
      <c r="L59" s="483"/>
      <c r="M59" s="483"/>
      <c r="N59" s="484"/>
    </row>
    <row r="60" spans="1:15" ht="18" customHeight="1">
      <c r="A60" s="103">
        <v>2201</v>
      </c>
      <c r="B60" s="116" t="s">
        <v>223</v>
      </c>
      <c r="C60" s="117">
        <f>'MES 11'!F60</f>
        <v>0</v>
      </c>
      <c r="D60" s="129">
        <v>0</v>
      </c>
      <c r="E60" s="129">
        <v>0</v>
      </c>
      <c r="F60" s="117">
        <f t="shared" ref="F60:F63" si="7">C60+D60-E60</f>
        <v>0</v>
      </c>
      <c r="G60" s="117">
        <f>'MES 11'!I60</f>
        <v>0</v>
      </c>
      <c r="H60" s="128">
        <v>0</v>
      </c>
      <c r="I60" s="117">
        <f t="shared" ref="I60:I63" si="8">(G60+H60)</f>
        <v>0</v>
      </c>
      <c r="J60" s="475" t="e">
        <f>(I60/F60)</f>
        <v>#DIV/0!</v>
      </c>
      <c r="K60" s="476"/>
      <c r="L60" s="24">
        <v>0</v>
      </c>
      <c r="M60" s="24">
        <v>0</v>
      </c>
      <c r="N60" s="117">
        <f t="shared" ref="N60:N63" si="9">(F60-I60)</f>
        <v>0</v>
      </c>
    </row>
    <row r="61" spans="1:15" ht="18" customHeight="1">
      <c r="A61" s="103">
        <v>2202</v>
      </c>
      <c r="B61" s="116" t="s">
        <v>66</v>
      </c>
      <c r="C61" s="117">
        <f>'MES 11'!F61</f>
        <v>0</v>
      </c>
      <c r="D61" s="129">
        <v>0</v>
      </c>
      <c r="E61" s="129">
        <v>0</v>
      </c>
      <c r="F61" s="117">
        <f t="shared" si="7"/>
        <v>0</v>
      </c>
      <c r="G61" s="117">
        <f>'MES 11'!I61</f>
        <v>0</v>
      </c>
      <c r="H61" s="128">
        <v>0</v>
      </c>
      <c r="I61" s="117">
        <f t="shared" si="8"/>
        <v>0</v>
      </c>
      <c r="J61" s="475" t="e">
        <f t="shared" ref="J61:J68" si="10">(I61/F61)</f>
        <v>#DIV/0!</v>
      </c>
      <c r="K61" s="476"/>
      <c r="L61" s="24">
        <v>0</v>
      </c>
      <c r="M61" s="24">
        <v>0</v>
      </c>
      <c r="N61" s="117">
        <f t="shared" si="9"/>
        <v>0</v>
      </c>
    </row>
    <row r="62" spans="1:15" ht="18" customHeight="1">
      <c r="A62" s="103">
        <v>2203</v>
      </c>
      <c r="B62" s="116" t="s">
        <v>67</v>
      </c>
      <c r="C62" s="117">
        <f>'MES 11'!F62</f>
        <v>0</v>
      </c>
      <c r="D62" s="129">
        <v>0</v>
      </c>
      <c r="E62" s="129">
        <v>0</v>
      </c>
      <c r="F62" s="117">
        <f t="shared" si="7"/>
        <v>0</v>
      </c>
      <c r="G62" s="117">
        <f>'MES 11'!I62</f>
        <v>0</v>
      </c>
      <c r="H62" s="128">
        <v>0</v>
      </c>
      <c r="I62" s="117">
        <f t="shared" si="8"/>
        <v>0</v>
      </c>
      <c r="J62" s="475" t="e">
        <f t="shared" si="10"/>
        <v>#DIV/0!</v>
      </c>
      <c r="K62" s="476"/>
      <c r="L62" s="24">
        <v>0</v>
      </c>
      <c r="M62" s="24">
        <v>0</v>
      </c>
      <c r="N62" s="117">
        <f t="shared" si="9"/>
        <v>0</v>
      </c>
    </row>
    <row r="63" spans="1:15" ht="18" customHeight="1">
      <c r="A63" s="103">
        <v>2204</v>
      </c>
      <c r="B63" s="116" t="s">
        <v>68</v>
      </c>
      <c r="C63" s="117">
        <f>'MES 11'!F63</f>
        <v>0</v>
      </c>
      <c r="D63" s="129">
        <v>0</v>
      </c>
      <c r="E63" s="129">
        <v>0</v>
      </c>
      <c r="F63" s="117">
        <f t="shared" si="7"/>
        <v>0</v>
      </c>
      <c r="G63" s="117">
        <f>'MES 11'!I63</f>
        <v>0</v>
      </c>
      <c r="H63" s="128">
        <v>0</v>
      </c>
      <c r="I63" s="117">
        <f t="shared" si="8"/>
        <v>0</v>
      </c>
      <c r="J63" s="475" t="e">
        <f t="shared" si="10"/>
        <v>#DIV/0!</v>
      </c>
      <c r="K63" s="476"/>
      <c r="L63" s="24">
        <v>0</v>
      </c>
      <c r="M63" s="24">
        <v>0</v>
      </c>
      <c r="N63" s="117">
        <f t="shared" si="9"/>
        <v>0</v>
      </c>
    </row>
    <row r="64" spans="1:15" ht="33.75">
      <c r="A64" s="103">
        <v>2205</v>
      </c>
      <c r="B64" s="122" t="s">
        <v>69</v>
      </c>
      <c r="C64" s="117">
        <f>'MES 11'!F64</f>
        <v>0</v>
      </c>
      <c r="D64" s="129">
        <v>0</v>
      </c>
      <c r="E64" s="129">
        <v>0</v>
      </c>
      <c r="F64" s="117">
        <f t="shared" ref="F64:F66" si="11">C64+D64-E64</f>
        <v>0</v>
      </c>
      <c r="G64" s="117">
        <f>'MES 11'!I64</f>
        <v>0</v>
      </c>
      <c r="H64" s="128">
        <v>0</v>
      </c>
      <c r="I64" s="117">
        <f t="shared" ref="I64:I66" si="12">(G64+H64)</f>
        <v>0</v>
      </c>
      <c r="J64" s="475" t="e">
        <f t="shared" ref="J64:J66" si="13">(I64/F64)</f>
        <v>#DIV/0!</v>
      </c>
      <c r="K64" s="476"/>
      <c r="L64" s="24">
        <v>0</v>
      </c>
      <c r="M64" s="24">
        <v>0</v>
      </c>
      <c r="N64" s="117">
        <f t="shared" ref="N64:N66" si="14">(F64-I64)</f>
        <v>0</v>
      </c>
    </row>
    <row r="65" spans="1:15" ht="22.5">
      <c r="A65" s="103">
        <v>2206</v>
      </c>
      <c r="B65" s="122" t="s">
        <v>70</v>
      </c>
      <c r="C65" s="117">
        <f>'MES 11'!F65</f>
        <v>0</v>
      </c>
      <c r="D65" s="129">
        <v>0</v>
      </c>
      <c r="E65" s="129">
        <v>0</v>
      </c>
      <c r="F65" s="117">
        <f t="shared" si="11"/>
        <v>0</v>
      </c>
      <c r="G65" s="117">
        <f>'MES 11'!I65</f>
        <v>0</v>
      </c>
      <c r="H65" s="128">
        <v>0</v>
      </c>
      <c r="I65" s="117">
        <f t="shared" si="12"/>
        <v>0</v>
      </c>
      <c r="J65" s="475" t="e">
        <f t="shared" si="13"/>
        <v>#DIV/0!</v>
      </c>
      <c r="K65" s="476"/>
      <c r="L65" s="24">
        <v>0</v>
      </c>
      <c r="M65" s="24">
        <v>0</v>
      </c>
      <c r="N65" s="117">
        <f t="shared" si="14"/>
        <v>0</v>
      </c>
    </row>
    <row r="66" spans="1:15" ht="18" customHeight="1">
      <c r="A66" s="103">
        <v>2207</v>
      </c>
      <c r="B66" s="122" t="s">
        <v>71</v>
      </c>
      <c r="C66" s="117">
        <f>'MES 11'!F66</f>
        <v>0</v>
      </c>
      <c r="D66" s="129">
        <v>0</v>
      </c>
      <c r="E66" s="129">
        <v>0</v>
      </c>
      <c r="F66" s="117">
        <f t="shared" si="11"/>
        <v>0</v>
      </c>
      <c r="G66" s="117">
        <f>'MES 11'!I66</f>
        <v>0</v>
      </c>
      <c r="H66" s="128">
        <v>0</v>
      </c>
      <c r="I66" s="117">
        <f t="shared" si="12"/>
        <v>0</v>
      </c>
      <c r="J66" s="475" t="e">
        <f t="shared" si="13"/>
        <v>#DIV/0!</v>
      </c>
      <c r="K66" s="476"/>
      <c r="L66" s="24">
        <v>0</v>
      </c>
      <c r="M66" s="24">
        <v>0</v>
      </c>
      <c r="N66" s="117">
        <f t="shared" si="14"/>
        <v>0</v>
      </c>
    </row>
    <row r="67" spans="1:15" ht="18" customHeight="1">
      <c r="A67" s="103">
        <v>2208</v>
      </c>
      <c r="B67" s="116" t="s">
        <v>72</v>
      </c>
      <c r="C67" s="117">
        <f>'MES 11'!F67</f>
        <v>0</v>
      </c>
      <c r="D67" s="129">
        <v>0</v>
      </c>
      <c r="E67" s="129">
        <v>0</v>
      </c>
      <c r="F67" s="117">
        <f t="shared" ref="F67" si="15">C67+D67-E67</f>
        <v>0</v>
      </c>
      <c r="G67" s="117">
        <f>'MES 11'!I67</f>
        <v>0</v>
      </c>
      <c r="H67" s="128">
        <v>0</v>
      </c>
      <c r="I67" s="117">
        <f t="shared" ref="I67" si="16">(G67+H67)</f>
        <v>0</v>
      </c>
      <c r="J67" s="475" t="e">
        <f t="shared" ref="J67" si="17">(I67/F67)</f>
        <v>#DIV/0!</v>
      </c>
      <c r="K67" s="476"/>
      <c r="L67" s="24">
        <v>0</v>
      </c>
      <c r="M67" s="24">
        <v>0</v>
      </c>
      <c r="N67" s="117">
        <f t="shared" ref="N67" si="18">(F67-I67)</f>
        <v>0</v>
      </c>
    </row>
    <row r="68" spans="1:15" s="112" customFormat="1" ht="18" customHeight="1">
      <c r="A68" s="482" t="s">
        <v>182</v>
      </c>
      <c r="B68" s="484"/>
      <c r="C68" s="123">
        <f t="shared" ref="C68:I68" si="19">SUM(C60:C67)</f>
        <v>0</v>
      </c>
      <c r="D68" s="123">
        <f t="shared" si="19"/>
        <v>0</v>
      </c>
      <c r="E68" s="123">
        <f t="shared" si="19"/>
        <v>0</v>
      </c>
      <c r="F68" s="123">
        <f t="shared" si="19"/>
        <v>0</v>
      </c>
      <c r="G68" s="123">
        <f t="shared" si="19"/>
        <v>0</v>
      </c>
      <c r="H68" s="123">
        <f t="shared" si="19"/>
        <v>0</v>
      </c>
      <c r="I68" s="123">
        <f t="shared" si="19"/>
        <v>0</v>
      </c>
      <c r="J68" s="490" t="e">
        <f t="shared" si="10"/>
        <v>#DIV/0!</v>
      </c>
      <c r="K68" s="491"/>
      <c r="L68" s="124">
        <f>SUM(L60:L67)</f>
        <v>0</v>
      </c>
      <c r="M68" s="124">
        <f>SUM(M60:M67)</f>
        <v>0</v>
      </c>
      <c r="N68" s="123">
        <f>SUM(N60:N67)</f>
        <v>0</v>
      </c>
    </row>
    <row r="69" spans="1:15" ht="18" customHeight="1"/>
    <row r="70" spans="1:15" ht="18" customHeight="1">
      <c r="A70" s="104" t="s">
        <v>43</v>
      </c>
      <c r="B70" s="103" t="s">
        <v>147</v>
      </c>
      <c r="C70" s="105">
        <v>1</v>
      </c>
      <c r="D70" s="105">
        <v>2</v>
      </c>
      <c r="E70" s="105">
        <v>3</v>
      </c>
      <c r="F70" s="105" t="s">
        <v>148</v>
      </c>
      <c r="G70" s="105">
        <v>5</v>
      </c>
      <c r="H70" s="105">
        <v>-6</v>
      </c>
      <c r="I70" s="105" t="s">
        <v>149</v>
      </c>
      <c r="J70" s="509" t="s">
        <v>150</v>
      </c>
      <c r="K70" s="509"/>
      <c r="L70" s="511">
        <v>9</v>
      </c>
      <c r="M70" s="511"/>
      <c r="N70" s="113" t="s">
        <v>151</v>
      </c>
    </row>
    <row r="71" spans="1:15" s="112" customFormat="1" ht="21.95" customHeight="1">
      <c r="A71" s="477">
        <v>2000</v>
      </c>
      <c r="B71" s="477" t="s">
        <v>58</v>
      </c>
      <c r="C71" s="473" t="s">
        <v>216</v>
      </c>
      <c r="D71" s="477" t="s">
        <v>153</v>
      </c>
      <c r="E71" s="477" t="s">
        <v>154</v>
      </c>
      <c r="F71" s="473" t="s">
        <v>155</v>
      </c>
      <c r="G71" s="473" t="s">
        <v>262</v>
      </c>
      <c r="H71" s="473" t="s">
        <v>264</v>
      </c>
      <c r="I71" s="473" t="s">
        <v>219</v>
      </c>
      <c r="J71" s="494" t="s">
        <v>177</v>
      </c>
      <c r="K71" s="495"/>
      <c r="L71" s="498" t="s">
        <v>160</v>
      </c>
      <c r="M71" s="499"/>
      <c r="N71" s="473" t="s">
        <v>178</v>
      </c>
    </row>
    <row r="72" spans="1:15" s="112" customFormat="1" ht="29.25" customHeight="1">
      <c r="A72" s="478"/>
      <c r="B72" s="478"/>
      <c r="C72" s="474"/>
      <c r="D72" s="478"/>
      <c r="E72" s="478"/>
      <c r="F72" s="436"/>
      <c r="G72" s="436"/>
      <c r="H72" s="474"/>
      <c r="I72" s="474"/>
      <c r="J72" s="496"/>
      <c r="K72" s="497"/>
      <c r="L72" s="114" t="s">
        <v>179</v>
      </c>
      <c r="M72" s="114" t="s">
        <v>180</v>
      </c>
      <c r="N72" s="474"/>
    </row>
    <row r="73" spans="1:15" s="112" customFormat="1" ht="18" customHeight="1">
      <c r="A73" s="107">
        <v>2300</v>
      </c>
      <c r="B73" s="425" t="s">
        <v>74</v>
      </c>
      <c r="C73" s="457"/>
      <c r="D73" s="457"/>
      <c r="E73" s="457"/>
      <c r="F73" s="457"/>
      <c r="G73" s="457"/>
      <c r="H73" s="457"/>
      <c r="I73" s="457"/>
      <c r="J73" s="457"/>
      <c r="K73" s="457"/>
      <c r="L73" s="457"/>
      <c r="M73" s="457"/>
      <c r="N73" s="426"/>
    </row>
    <row r="74" spans="1:15" s="112" customFormat="1" ht="18" customHeight="1">
      <c r="A74" s="113">
        <v>2310</v>
      </c>
      <c r="B74" s="482" t="s">
        <v>75</v>
      </c>
      <c r="C74" s="483"/>
      <c r="D74" s="483"/>
      <c r="E74" s="483"/>
      <c r="F74" s="483"/>
      <c r="G74" s="483"/>
      <c r="H74" s="483"/>
      <c r="I74" s="483"/>
      <c r="J74" s="483"/>
      <c r="K74" s="483"/>
      <c r="L74" s="483"/>
      <c r="M74" s="483"/>
      <c r="N74" s="484"/>
      <c r="O74" s="115"/>
    </row>
    <row r="75" spans="1:15" ht="18" customHeight="1">
      <c r="A75" s="103">
        <v>2311</v>
      </c>
      <c r="B75" s="102" t="s">
        <v>76</v>
      </c>
      <c r="C75" s="110">
        <f>'MES 11'!F75</f>
        <v>0</v>
      </c>
      <c r="D75" s="128">
        <v>0</v>
      </c>
      <c r="E75" s="128">
        <v>0</v>
      </c>
      <c r="F75" s="110">
        <f t="shared" ref="F75:F87" si="20">C75+D75-E75</f>
        <v>0</v>
      </c>
      <c r="G75" s="110">
        <f>'MES 11'!I75</f>
        <v>0</v>
      </c>
      <c r="H75" s="128">
        <v>0</v>
      </c>
      <c r="I75" s="110">
        <f t="shared" ref="I75:I87" si="21">(G75+H75)</f>
        <v>0</v>
      </c>
      <c r="J75" s="475" t="e">
        <f>(I75/F75)</f>
        <v>#DIV/0!</v>
      </c>
      <c r="K75" s="476"/>
      <c r="L75" s="24">
        <v>0</v>
      </c>
      <c r="M75" s="24">
        <v>0</v>
      </c>
      <c r="N75" s="117">
        <f>(F75-I75)</f>
        <v>0</v>
      </c>
    </row>
    <row r="76" spans="1:15" ht="18" customHeight="1">
      <c r="A76" s="103">
        <v>2312</v>
      </c>
      <c r="B76" s="102" t="s">
        <v>77</v>
      </c>
      <c r="C76" s="110">
        <f>'MES 11'!F76</f>
        <v>0</v>
      </c>
      <c r="D76" s="128">
        <v>0</v>
      </c>
      <c r="E76" s="128">
        <v>0</v>
      </c>
      <c r="F76" s="110">
        <f t="shared" si="20"/>
        <v>0</v>
      </c>
      <c r="G76" s="110">
        <f>'MES 11'!I76</f>
        <v>0</v>
      </c>
      <c r="H76" s="128">
        <v>0</v>
      </c>
      <c r="I76" s="110">
        <f t="shared" si="21"/>
        <v>0</v>
      </c>
      <c r="J76" s="475" t="e">
        <f t="shared" ref="J76:J87" si="22">(I76/F76)</f>
        <v>#DIV/0!</v>
      </c>
      <c r="K76" s="476"/>
      <c r="L76" s="24">
        <v>0</v>
      </c>
      <c r="M76" s="24">
        <v>0</v>
      </c>
      <c r="N76" s="117">
        <f t="shared" ref="N76:N87" si="23">(F76-I76)</f>
        <v>0</v>
      </c>
    </row>
    <row r="77" spans="1:15" ht="18" customHeight="1">
      <c r="A77" s="103">
        <v>2313</v>
      </c>
      <c r="B77" s="102" t="s">
        <v>78</v>
      </c>
      <c r="C77" s="110">
        <f>'MES 11'!F77</f>
        <v>0</v>
      </c>
      <c r="D77" s="128">
        <v>0</v>
      </c>
      <c r="E77" s="128">
        <v>0</v>
      </c>
      <c r="F77" s="110">
        <f t="shared" si="20"/>
        <v>0</v>
      </c>
      <c r="G77" s="110">
        <f>'MES 11'!I77</f>
        <v>0</v>
      </c>
      <c r="H77" s="128">
        <v>0</v>
      </c>
      <c r="I77" s="110">
        <f t="shared" si="21"/>
        <v>0</v>
      </c>
      <c r="J77" s="475" t="e">
        <f t="shared" si="22"/>
        <v>#DIV/0!</v>
      </c>
      <c r="K77" s="476"/>
      <c r="L77" s="24">
        <v>0</v>
      </c>
      <c r="M77" s="24">
        <v>0</v>
      </c>
      <c r="N77" s="117">
        <f t="shared" si="23"/>
        <v>0</v>
      </c>
    </row>
    <row r="78" spans="1:15" ht="18" customHeight="1">
      <c r="A78" s="103">
        <v>2314</v>
      </c>
      <c r="B78" s="102" t="s">
        <v>79</v>
      </c>
      <c r="C78" s="110">
        <f>'MES 11'!F78</f>
        <v>0</v>
      </c>
      <c r="D78" s="128">
        <v>0</v>
      </c>
      <c r="E78" s="128">
        <v>0</v>
      </c>
      <c r="F78" s="110">
        <f t="shared" si="20"/>
        <v>0</v>
      </c>
      <c r="G78" s="110">
        <f>'MES 11'!I78</f>
        <v>0</v>
      </c>
      <c r="H78" s="128">
        <v>0</v>
      </c>
      <c r="I78" s="110">
        <f t="shared" si="21"/>
        <v>0</v>
      </c>
      <c r="J78" s="475" t="e">
        <f t="shared" si="22"/>
        <v>#DIV/0!</v>
      </c>
      <c r="K78" s="476"/>
      <c r="L78" s="24">
        <v>0</v>
      </c>
      <c r="M78" s="24">
        <v>0</v>
      </c>
      <c r="N78" s="117">
        <f t="shared" si="23"/>
        <v>0</v>
      </c>
    </row>
    <row r="79" spans="1:15" ht="18" customHeight="1">
      <c r="A79" s="103">
        <v>2315</v>
      </c>
      <c r="B79" s="102" t="s">
        <v>80</v>
      </c>
      <c r="C79" s="110">
        <f>'MES 11'!F79</f>
        <v>0</v>
      </c>
      <c r="D79" s="128">
        <v>0</v>
      </c>
      <c r="E79" s="128">
        <v>0</v>
      </c>
      <c r="F79" s="110">
        <f t="shared" si="20"/>
        <v>0</v>
      </c>
      <c r="G79" s="110">
        <f>'MES 11'!I79</f>
        <v>0</v>
      </c>
      <c r="H79" s="128">
        <v>0</v>
      </c>
      <c r="I79" s="110">
        <f t="shared" si="21"/>
        <v>0</v>
      </c>
      <c r="J79" s="475" t="e">
        <f t="shared" si="22"/>
        <v>#DIV/0!</v>
      </c>
      <c r="K79" s="476"/>
      <c r="L79" s="24">
        <v>0</v>
      </c>
      <c r="M79" s="24">
        <v>0</v>
      </c>
      <c r="N79" s="117">
        <f t="shared" si="23"/>
        <v>0</v>
      </c>
    </row>
    <row r="80" spans="1:15" ht="18" customHeight="1">
      <c r="A80" s="103">
        <v>2316</v>
      </c>
      <c r="B80" s="102" t="s">
        <v>81</v>
      </c>
      <c r="C80" s="110">
        <f>'MES 11'!F80</f>
        <v>0</v>
      </c>
      <c r="D80" s="128">
        <v>0</v>
      </c>
      <c r="E80" s="128">
        <v>0</v>
      </c>
      <c r="F80" s="110">
        <f t="shared" si="20"/>
        <v>0</v>
      </c>
      <c r="G80" s="110">
        <f>'MES 11'!I80</f>
        <v>0</v>
      </c>
      <c r="H80" s="128">
        <v>0</v>
      </c>
      <c r="I80" s="110">
        <f t="shared" si="21"/>
        <v>0</v>
      </c>
      <c r="J80" s="475" t="e">
        <f t="shared" si="22"/>
        <v>#DIV/0!</v>
      </c>
      <c r="K80" s="476"/>
      <c r="L80" s="24">
        <v>0</v>
      </c>
      <c r="M80" s="24">
        <v>0</v>
      </c>
      <c r="N80" s="117">
        <f t="shared" si="23"/>
        <v>0</v>
      </c>
    </row>
    <row r="81" spans="1:14" ht="18" customHeight="1">
      <c r="A81" s="103">
        <v>2317</v>
      </c>
      <c r="B81" s="102" t="s">
        <v>82</v>
      </c>
      <c r="C81" s="110">
        <f>'MES 11'!F81</f>
        <v>0</v>
      </c>
      <c r="D81" s="128">
        <v>0</v>
      </c>
      <c r="E81" s="128">
        <v>0</v>
      </c>
      <c r="F81" s="110">
        <f t="shared" si="20"/>
        <v>0</v>
      </c>
      <c r="G81" s="110">
        <f>'MES 11'!I81</f>
        <v>0</v>
      </c>
      <c r="H81" s="128">
        <v>0</v>
      </c>
      <c r="I81" s="110">
        <f t="shared" si="21"/>
        <v>0</v>
      </c>
      <c r="J81" s="475" t="e">
        <f t="shared" si="22"/>
        <v>#DIV/0!</v>
      </c>
      <c r="K81" s="476"/>
      <c r="L81" s="24">
        <v>0</v>
      </c>
      <c r="M81" s="24">
        <v>0</v>
      </c>
      <c r="N81" s="117">
        <f t="shared" si="23"/>
        <v>0</v>
      </c>
    </row>
    <row r="82" spans="1:14" ht="18" customHeight="1">
      <c r="A82" s="103">
        <v>2318</v>
      </c>
      <c r="B82" s="125" t="s">
        <v>83</v>
      </c>
      <c r="C82" s="110">
        <f>'MES 11'!F82</f>
        <v>0</v>
      </c>
      <c r="D82" s="128">
        <v>0</v>
      </c>
      <c r="E82" s="128">
        <v>0</v>
      </c>
      <c r="F82" s="110">
        <f t="shared" si="20"/>
        <v>0</v>
      </c>
      <c r="G82" s="110">
        <f>'MES 11'!I82</f>
        <v>0</v>
      </c>
      <c r="H82" s="128">
        <v>0</v>
      </c>
      <c r="I82" s="110">
        <f t="shared" si="21"/>
        <v>0</v>
      </c>
      <c r="J82" s="475" t="e">
        <f t="shared" si="22"/>
        <v>#DIV/0!</v>
      </c>
      <c r="K82" s="476"/>
      <c r="L82" s="24">
        <v>0</v>
      </c>
      <c r="M82" s="24">
        <v>0</v>
      </c>
      <c r="N82" s="117">
        <f t="shared" si="23"/>
        <v>0</v>
      </c>
    </row>
    <row r="83" spans="1:14" ht="18" customHeight="1">
      <c r="A83" s="103">
        <v>2319</v>
      </c>
      <c r="B83" s="102" t="s">
        <v>84</v>
      </c>
      <c r="C83" s="110">
        <f>'MES 11'!F83</f>
        <v>0</v>
      </c>
      <c r="D83" s="128">
        <v>0</v>
      </c>
      <c r="E83" s="128">
        <v>0</v>
      </c>
      <c r="F83" s="110">
        <f t="shared" si="20"/>
        <v>0</v>
      </c>
      <c r="G83" s="110">
        <f>'MES 11'!I83</f>
        <v>0</v>
      </c>
      <c r="H83" s="128">
        <v>0</v>
      </c>
      <c r="I83" s="110">
        <f t="shared" si="21"/>
        <v>0</v>
      </c>
      <c r="J83" s="475" t="e">
        <f t="shared" si="22"/>
        <v>#DIV/0!</v>
      </c>
      <c r="K83" s="476"/>
      <c r="L83" s="24">
        <v>0</v>
      </c>
      <c r="M83" s="24">
        <v>0</v>
      </c>
      <c r="N83" s="117">
        <f t="shared" si="23"/>
        <v>0</v>
      </c>
    </row>
    <row r="84" spans="1:14" ht="18" customHeight="1">
      <c r="A84" s="103">
        <v>2320</v>
      </c>
      <c r="B84" s="102" t="s">
        <v>85</v>
      </c>
      <c r="C84" s="110">
        <f>'MES 11'!F84</f>
        <v>0</v>
      </c>
      <c r="D84" s="128">
        <v>0</v>
      </c>
      <c r="E84" s="128">
        <v>0</v>
      </c>
      <c r="F84" s="110">
        <f t="shared" si="20"/>
        <v>0</v>
      </c>
      <c r="G84" s="110">
        <f>'MES 11'!I84</f>
        <v>0</v>
      </c>
      <c r="H84" s="128">
        <v>0</v>
      </c>
      <c r="I84" s="110">
        <f t="shared" si="21"/>
        <v>0</v>
      </c>
      <c r="J84" s="475" t="e">
        <f t="shared" si="22"/>
        <v>#DIV/0!</v>
      </c>
      <c r="K84" s="476"/>
      <c r="L84" s="24">
        <v>0</v>
      </c>
      <c r="M84" s="24">
        <v>0</v>
      </c>
      <c r="N84" s="117">
        <f t="shared" si="23"/>
        <v>0</v>
      </c>
    </row>
    <row r="85" spans="1:14" ht="18" customHeight="1">
      <c r="A85" s="103">
        <v>2321</v>
      </c>
      <c r="B85" s="102" t="s">
        <v>86</v>
      </c>
      <c r="C85" s="110">
        <f>'MES 11'!F85</f>
        <v>0</v>
      </c>
      <c r="D85" s="128">
        <v>0</v>
      </c>
      <c r="E85" s="128">
        <v>0</v>
      </c>
      <c r="F85" s="110">
        <f t="shared" ref="F85:F86" si="24">C85+D85-E85</f>
        <v>0</v>
      </c>
      <c r="G85" s="110">
        <f>'MES 11'!I85</f>
        <v>0</v>
      </c>
      <c r="H85" s="128">
        <v>0</v>
      </c>
      <c r="I85" s="110">
        <f t="shared" ref="I85:I86" si="25">(G85+H85)</f>
        <v>0</v>
      </c>
      <c r="J85" s="475" t="e">
        <f t="shared" ref="J85:J86" si="26">(I85/F85)</f>
        <v>#DIV/0!</v>
      </c>
      <c r="K85" s="476"/>
      <c r="L85" s="24">
        <v>0</v>
      </c>
      <c r="M85" s="24">
        <v>0</v>
      </c>
      <c r="N85" s="117">
        <f t="shared" ref="N85:N86" si="27">(F85-I85)</f>
        <v>0</v>
      </c>
    </row>
    <row r="86" spans="1:14" ht="18" customHeight="1">
      <c r="A86" s="103">
        <v>2322</v>
      </c>
      <c r="B86" s="102" t="s">
        <v>87</v>
      </c>
      <c r="C86" s="110">
        <f>'MES 11'!F86</f>
        <v>0</v>
      </c>
      <c r="D86" s="128">
        <v>0</v>
      </c>
      <c r="E86" s="128">
        <v>0</v>
      </c>
      <c r="F86" s="110">
        <f t="shared" si="24"/>
        <v>0</v>
      </c>
      <c r="G86" s="110">
        <f>'MES 11'!I86</f>
        <v>0</v>
      </c>
      <c r="H86" s="128">
        <v>0</v>
      </c>
      <c r="I86" s="110">
        <f t="shared" si="25"/>
        <v>0</v>
      </c>
      <c r="J86" s="475" t="e">
        <f t="shared" si="26"/>
        <v>#DIV/0!</v>
      </c>
      <c r="K86" s="476"/>
      <c r="L86" s="24">
        <v>0</v>
      </c>
      <c r="M86" s="24">
        <v>0</v>
      </c>
      <c r="N86" s="117">
        <f t="shared" si="27"/>
        <v>0</v>
      </c>
    </row>
    <row r="87" spans="1:14" ht="18" customHeight="1">
      <c r="A87" s="103">
        <v>2323</v>
      </c>
      <c r="B87" s="116" t="s">
        <v>72</v>
      </c>
      <c r="C87" s="110">
        <f>'MES 11'!F87</f>
        <v>0</v>
      </c>
      <c r="D87" s="128">
        <v>0</v>
      </c>
      <c r="E87" s="128">
        <v>0</v>
      </c>
      <c r="F87" s="110">
        <f t="shared" si="20"/>
        <v>0</v>
      </c>
      <c r="G87" s="110">
        <f>'MES 11'!I87</f>
        <v>0</v>
      </c>
      <c r="H87" s="128">
        <v>0</v>
      </c>
      <c r="I87" s="110">
        <f t="shared" si="21"/>
        <v>0</v>
      </c>
      <c r="J87" s="475" t="e">
        <f t="shared" si="22"/>
        <v>#DIV/0!</v>
      </c>
      <c r="K87" s="476"/>
      <c r="L87" s="24">
        <v>0</v>
      </c>
      <c r="M87" s="24">
        <v>0</v>
      </c>
      <c r="N87" s="117">
        <f t="shared" si="23"/>
        <v>0</v>
      </c>
    </row>
    <row r="88" spans="1:14" s="112" customFormat="1" ht="18" customHeight="1">
      <c r="A88" s="482" t="s">
        <v>182</v>
      </c>
      <c r="B88" s="484"/>
      <c r="C88" s="118">
        <f>SUM(C75:C87)</f>
        <v>0</v>
      </c>
      <c r="D88" s="118">
        <f t="shared" ref="D88:I88" si="28">SUM(D75:D87)</f>
        <v>0</v>
      </c>
      <c r="E88" s="118">
        <f t="shared" si="28"/>
        <v>0</v>
      </c>
      <c r="F88" s="118">
        <f t="shared" si="28"/>
        <v>0</v>
      </c>
      <c r="G88" s="118">
        <f t="shared" si="28"/>
        <v>0</v>
      </c>
      <c r="H88" s="118">
        <f t="shared" si="28"/>
        <v>0</v>
      </c>
      <c r="I88" s="118">
        <f t="shared" si="28"/>
        <v>0</v>
      </c>
      <c r="J88" s="490" t="e">
        <f>(I88/F88)</f>
        <v>#DIV/0!</v>
      </c>
      <c r="K88" s="491"/>
      <c r="L88" s="124">
        <f>SUM(L75:L87)</f>
        <v>0</v>
      </c>
      <c r="M88" s="124">
        <f>SUM(M75:M87)</f>
        <v>0</v>
      </c>
      <c r="N88" s="124">
        <f>SUM(N75:N87)</f>
        <v>0</v>
      </c>
    </row>
    <row r="90" spans="1:14" s="112" customFormat="1" ht="18" customHeight="1">
      <c r="A90" s="113">
        <v>2320</v>
      </c>
      <c r="B90" s="482" t="s">
        <v>88</v>
      </c>
      <c r="C90" s="483"/>
      <c r="D90" s="483"/>
      <c r="E90" s="483"/>
      <c r="F90" s="483"/>
      <c r="G90" s="483"/>
      <c r="H90" s="483"/>
      <c r="I90" s="483"/>
      <c r="J90" s="483"/>
      <c r="K90" s="483"/>
      <c r="L90" s="483"/>
      <c r="M90" s="483"/>
      <c r="N90" s="484"/>
    </row>
    <row r="91" spans="1:14" ht="18" customHeight="1">
      <c r="A91" s="103">
        <v>2321</v>
      </c>
      <c r="B91" s="116" t="s">
        <v>89</v>
      </c>
      <c r="C91" s="117">
        <f>'MES 11'!F91</f>
        <v>0</v>
      </c>
      <c r="D91" s="129">
        <v>0</v>
      </c>
      <c r="E91" s="129">
        <v>0</v>
      </c>
      <c r="F91" s="117">
        <f>C91+D91-E91</f>
        <v>0</v>
      </c>
      <c r="G91" s="117">
        <f>'MES 11'!I91</f>
        <v>0</v>
      </c>
      <c r="H91" s="128">
        <v>0</v>
      </c>
      <c r="I91" s="117">
        <f>(G91+H91)</f>
        <v>0</v>
      </c>
      <c r="J91" s="475" t="e">
        <f>(I91/F91)</f>
        <v>#DIV/0!</v>
      </c>
      <c r="K91" s="476"/>
      <c r="L91" s="24">
        <v>0</v>
      </c>
      <c r="M91" s="24">
        <v>0</v>
      </c>
      <c r="N91" s="117">
        <f>(F91-I91)</f>
        <v>0</v>
      </c>
    </row>
    <row r="92" spans="1:14" ht="18" customHeight="1">
      <c r="A92" s="103">
        <v>2322</v>
      </c>
      <c r="B92" s="66" t="s">
        <v>90</v>
      </c>
      <c r="C92" s="110">
        <f>'MES 11'!F92</f>
        <v>0</v>
      </c>
      <c r="D92" s="128">
        <v>0</v>
      </c>
      <c r="E92" s="128">
        <v>0</v>
      </c>
      <c r="F92" s="110">
        <f t="shared" ref="F92:F103" si="29">C92+D92-E92</f>
        <v>0</v>
      </c>
      <c r="G92" s="110">
        <f>'MES 11'!I92</f>
        <v>0</v>
      </c>
      <c r="H92" s="129">
        <v>0</v>
      </c>
      <c r="I92" s="117">
        <f t="shared" ref="I92:I103" si="30">(G92+H92)</f>
        <v>0</v>
      </c>
      <c r="J92" s="475" t="e">
        <f t="shared" ref="J92:J105" si="31">(I92/F92)</f>
        <v>#DIV/0!</v>
      </c>
      <c r="K92" s="476"/>
      <c r="L92" s="24">
        <v>0</v>
      </c>
      <c r="M92" s="24">
        <v>0</v>
      </c>
      <c r="N92" s="117">
        <f t="shared" ref="N92:N103" si="32">(F92-I92)</f>
        <v>0</v>
      </c>
    </row>
    <row r="93" spans="1:14" ht="18" customHeight="1">
      <c r="A93" s="103">
        <v>2323</v>
      </c>
      <c r="B93" s="66" t="s">
        <v>91</v>
      </c>
      <c r="C93" s="110">
        <f>'MES 11'!F93</f>
        <v>0</v>
      </c>
      <c r="D93" s="128">
        <v>0</v>
      </c>
      <c r="E93" s="128">
        <v>0</v>
      </c>
      <c r="F93" s="110">
        <f t="shared" si="29"/>
        <v>0</v>
      </c>
      <c r="G93" s="110">
        <f>'MES 11'!I93</f>
        <v>0</v>
      </c>
      <c r="H93" s="129">
        <v>0</v>
      </c>
      <c r="I93" s="117">
        <f t="shared" si="30"/>
        <v>0</v>
      </c>
      <c r="J93" s="475" t="e">
        <f t="shared" si="31"/>
        <v>#DIV/0!</v>
      </c>
      <c r="K93" s="476"/>
      <c r="L93" s="24">
        <v>0</v>
      </c>
      <c r="M93" s="24">
        <v>0</v>
      </c>
      <c r="N93" s="117">
        <f t="shared" si="32"/>
        <v>0</v>
      </c>
    </row>
    <row r="94" spans="1:14" ht="18" customHeight="1">
      <c r="A94" s="103">
        <v>2324</v>
      </c>
      <c r="B94" s="66" t="s">
        <v>92</v>
      </c>
      <c r="C94" s="110">
        <f>'MES 11'!F94</f>
        <v>0</v>
      </c>
      <c r="D94" s="128">
        <v>0</v>
      </c>
      <c r="E94" s="128">
        <v>0</v>
      </c>
      <c r="F94" s="110">
        <f t="shared" ref="F94" si="33">C94+D94-E94</f>
        <v>0</v>
      </c>
      <c r="G94" s="110">
        <f>'MES 11'!I94</f>
        <v>0</v>
      </c>
      <c r="H94" s="129">
        <v>0</v>
      </c>
      <c r="I94" s="117">
        <f t="shared" ref="I94" si="34">(G94+H94)</f>
        <v>0</v>
      </c>
      <c r="J94" s="475" t="e">
        <f t="shared" ref="J94" si="35">(I94/F94)</f>
        <v>#DIV/0!</v>
      </c>
      <c r="K94" s="476"/>
      <c r="L94" s="24">
        <v>0</v>
      </c>
      <c r="M94" s="24">
        <v>0</v>
      </c>
      <c r="N94" s="117">
        <f t="shared" ref="N94" si="36">(F94-I94)</f>
        <v>0</v>
      </c>
    </row>
    <row r="95" spans="1:14" ht="18" customHeight="1">
      <c r="A95" s="103">
        <v>2325</v>
      </c>
      <c r="B95" s="66" t="s">
        <v>93</v>
      </c>
      <c r="C95" s="110">
        <f>'MES 11'!F95</f>
        <v>0</v>
      </c>
      <c r="D95" s="128">
        <v>0</v>
      </c>
      <c r="E95" s="128">
        <v>0</v>
      </c>
      <c r="F95" s="110">
        <f t="shared" si="29"/>
        <v>0</v>
      </c>
      <c r="G95" s="110">
        <f>'MES 11'!I95</f>
        <v>0</v>
      </c>
      <c r="H95" s="129">
        <v>0</v>
      </c>
      <c r="I95" s="117">
        <f t="shared" si="30"/>
        <v>0</v>
      </c>
      <c r="J95" s="475" t="e">
        <f t="shared" si="31"/>
        <v>#DIV/0!</v>
      </c>
      <c r="K95" s="476"/>
      <c r="L95" s="24">
        <v>0</v>
      </c>
      <c r="M95" s="24">
        <v>0</v>
      </c>
      <c r="N95" s="117">
        <f t="shared" si="32"/>
        <v>0</v>
      </c>
    </row>
    <row r="96" spans="1:14" ht="18" customHeight="1">
      <c r="A96" s="103">
        <v>2326</v>
      </c>
      <c r="B96" s="81" t="s">
        <v>94</v>
      </c>
      <c r="C96" s="110">
        <f>'MES 11'!F96</f>
        <v>0</v>
      </c>
      <c r="D96" s="128">
        <v>0</v>
      </c>
      <c r="E96" s="128">
        <v>0</v>
      </c>
      <c r="F96" s="110">
        <f t="shared" ref="F96:F97" si="37">C96+D96-E96</f>
        <v>0</v>
      </c>
      <c r="G96" s="110">
        <f>'MES 11'!I96</f>
        <v>0</v>
      </c>
      <c r="H96" s="129">
        <v>0</v>
      </c>
      <c r="I96" s="117">
        <f t="shared" ref="I96:I97" si="38">(G96+H96)</f>
        <v>0</v>
      </c>
      <c r="J96" s="475" t="e">
        <f t="shared" ref="J96:J97" si="39">(I96/F96)</f>
        <v>#DIV/0!</v>
      </c>
      <c r="K96" s="476"/>
      <c r="L96" s="24">
        <v>0</v>
      </c>
      <c r="M96" s="24">
        <v>0</v>
      </c>
      <c r="N96" s="117">
        <f t="shared" ref="N96:N97" si="40">(F96-I96)</f>
        <v>0</v>
      </c>
    </row>
    <row r="97" spans="1:14" ht="18" customHeight="1">
      <c r="A97" s="103">
        <v>2327</v>
      </c>
      <c r="B97" s="81" t="s">
        <v>95</v>
      </c>
      <c r="C97" s="110">
        <f>'MES 11'!F97</f>
        <v>0</v>
      </c>
      <c r="D97" s="128">
        <v>0</v>
      </c>
      <c r="E97" s="128">
        <v>0</v>
      </c>
      <c r="F97" s="110">
        <f t="shared" si="37"/>
        <v>0</v>
      </c>
      <c r="G97" s="110">
        <f>'MES 11'!I97</f>
        <v>0</v>
      </c>
      <c r="H97" s="129">
        <v>0</v>
      </c>
      <c r="I97" s="117">
        <f t="shared" si="38"/>
        <v>0</v>
      </c>
      <c r="J97" s="475" t="e">
        <f t="shared" si="39"/>
        <v>#DIV/0!</v>
      </c>
      <c r="K97" s="476"/>
      <c r="L97" s="24">
        <v>0</v>
      </c>
      <c r="M97" s="24">
        <v>0</v>
      </c>
      <c r="N97" s="117">
        <f t="shared" si="40"/>
        <v>0</v>
      </c>
    </row>
    <row r="98" spans="1:14" ht="26.25" customHeight="1">
      <c r="A98" s="103">
        <v>2328</v>
      </c>
      <c r="B98" s="126" t="s">
        <v>96</v>
      </c>
      <c r="C98" s="110">
        <f>'MES 11'!F98</f>
        <v>0</v>
      </c>
      <c r="D98" s="128">
        <v>0</v>
      </c>
      <c r="E98" s="128">
        <v>0</v>
      </c>
      <c r="F98" s="110">
        <f t="shared" si="29"/>
        <v>0</v>
      </c>
      <c r="G98" s="110">
        <f>'MES 11'!I98</f>
        <v>0</v>
      </c>
      <c r="H98" s="129">
        <v>0</v>
      </c>
      <c r="I98" s="117">
        <f t="shared" si="30"/>
        <v>0</v>
      </c>
      <c r="J98" s="475" t="e">
        <f t="shared" si="31"/>
        <v>#DIV/0!</v>
      </c>
      <c r="K98" s="476"/>
      <c r="L98" s="24">
        <v>0</v>
      </c>
      <c r="M98" s="24">
        <v>0</v>
      </c>
      <c r="N98" s="117">
        <f t="shared" si="32"/>
        <v>0</v>
      </c>
    </row>
    <row r="99" spans="1:14" ht="18.600000000000001" customHeight="1">
      <c r="A99" s="103">
        <v>2329</v>
      </c>
      <c r="B99" s="127" t="s">
        <v>97</v>
      </c>
      <c r="C99" s="110">
        <f>'MES 11'!F99</f>
        <v>0</v>
      </c>
      <c r="D99" s="128">
        <v>0</v>
      </c>
      <c r="E99" s="128">
        <v>0</v>
      </c>
      <c r="F99" s="110">
        <f t="shared" si="29"/>
        <v>0</v>
      </c>
      <c r="G99" s="110">
        <f>'MES 11'!I99</f>
        <v>0</v>
      </c>
      <c r="H99" s="129">
        <v>0</v>
      </c>
      <c r="I99" s="117">
        <f t="shared" si="30"/>
        <v>0</v>
      </c>
      <c r="J99" s="475" t="e">
        <f>(I99/F99)</f>
        <v>#DIV/0!</v>
      </c>
      <c r="K99" s="476"/>
      <c r="L99" s="24">
        <v>0</v>
      </c>
      <c r="M99" s="24">
        <v>0</v>
      </c>
      <c r="N99" s="117">
        <f t="shared" si="32"/>
        <v>0</v>
      </c>
    </row>
    <row r="100" spans="1:14" ht="18.600000000000001" customHeight="1">
      <c r="A100" s="103">
        <v>2330</v>
      </c>
      <c r="B100" s="84" t="s">
        <v>98</v>
      </c>
      <c r="C100" s="110">
        <f>'MES 11'!F100</f>
        <v>0</v>
      </c>
      <c r="D100" s="128">
        <v>0</v>
      </c>
      <c r="E100" s="128">
        <v>0</v>
      </c>
      <c r="F100" s="110">
        <f t="shared" ref="F100" si="41">C100+D100-E100</f>
        <v>0</v>
      </c>
      <c r="G100" s="110">
        <f>'MES 11'!I100</f>
        <v>0</v>
      </c>
      <c r="H100" s="129">
        <v>0</v>
      </c>
      <c r="I100" s="117">
        <f t="shared" ref="I100" si="42">(G100+H100)</f>
        <v>0</v>
      </c>
      <c r="J100" s="475" t="e">
        <f t="shared" ref="J100" si="43">(I100/F100)</f>
        <v>#DIV/0!</v>
      </c>
      <c r="K100" s="476"/>
      <c r="L100" s="24">
        <v>0</v>
      </c>
      <c r="M100" s="24">
        <v>0</v>
      </c>
      <c r="N100" s="117">
        <f t="shared" ref="N100" si="44">(F100-I100)</f>
        <v>0</v>
      </c>
    </row>
    <row r="101" spans="1:14" ht="18.600000000000001" customHeight="1">
      <c r="A101" s="103">
        <v>2331</v>
      </c>
      <c r="B101" s="66" t="s">
        <v>99</v>
      </c>
      <c r="C101" s="110">
        <f>'MES 11'!F101</f>
        <v>0</v>
      </c>
      <c r="D101" s="128">
        <v>0</v>
      </c>
      <c r="E101" s="128">
        <v>0</v>
      </c>
      <c r="F101" s="110">
        <f t="shared" ref="F101:F102" si="45">C101+D101-E101</f>
        <v>0</v>
      </c>
      <c r="G101" s="110">
        <f>'MES 11'!I101</f>
        <v>0</v>
      </c>
      <c r="H101" s="129">
        <v>0</v>
      </c>
      <c r="I101" s="117">
        <f t="shared" ref="I101:I102" si="46">(G101+H101)</f>
        <v>0</v>
      </c>
      <c r="J101" s="475" t="e">
        <f>(I101/F101)</f>
        <v>#DIV/0!</v>
      </c>
      <c r="K101" s="476"/>
      <c r="L101" s="24">
        <v>0</v>
      </c>
      <c r="M101" s="24">
        <v>0</v>
      </c>
      <c r="N101" s="117">
        <f t="shared" ref="N101:N102" si="47">(F101-I101)</f>
        <v>0</v>
      </c>
    </row>
    <row r="102" spans="1:14" ht="22.5" customHeight="1">
      <c r="A102" s="103">
        <v>2332</v>
      </c>
      <c r="B102" s="66" t="s">
        <v>100</v>
      </c>
      <c r="C102" s="110">
        <f>'MES 11'!F102</f>
        <v>0</v>
      </c>
      <c r="D102" s="128">
        <v>0</v>
      </c>
      <c r="E102" s="128">
        <v>0</v>
      </c>
      <c r="F102" s="110">
        <f t="shared" si="45"/>
        <v>0</v>
      </c>
      <c r="G102" s="110">
        <f>'MES 11'!I102</f>
        <v>0</v>
      </c>
      <c r="H102" s="129">
        <v>0</v>
      </c>
      <c r="I102" s="117">
        <f t="shared" si="46"/>
        <v>0</v>
      </c>
      <c r="J102" s="475" t="e">
        <f t="shared" ref="J102" si="48">(I102/F102)</f>
        <v>#DIV/0!</v>
      </c>
      <c r="K102" s="476"/>
      <c r="L102" s="24">
        <v>0</v>
      </c>
      <c r="M102" s="24">
        <v>0</v>
      </c>
      <c r="N102" s="117">
        <f t="shared" si="47"/>
        <v>0</v>
      </c>
    </row>
    <row r="103" spans="1:14" ht="18.600000000000001" customHeight="1">
      <c r="A103" s="103">
        <v>2333</v>
      </c>
      <c r="B103" s="116" t="s">
        <v>72</v>
      </c>
      <c r="C103" s="110">
        <f>'MES 11'!F103</f>
        <v>0</v>
      </c>
      <c r="D103" s="128">
        <v>0</v>
      </c>
      <c r="E103" s="128">
        <v>0</v>
      </c>
      <c r="F103" s="110">
        <f t="shared" si="29"/>
        <v>0</v>
      </c>
      <c r="G103" s="110">
        <f>'MES 11'!I103</f>
        <v>0</v>
      </c>
      <c r="H103" s="129">
        <v>0</v>
      </c>
      <c r="I103" s="117">
        <f t="shared" si="30"/>
        <v>0</v>
      </c>
      <c r="J103" s="475" t="e">
        <f t="shared" si="31"/>
        <v>#DIV/0!</v>
      </c>
      <c r="K103" s="476"/>
      <c r="L103" s="24">
        <v>0</v>
      </c>
      <c r="M103" s="24">
        <v>0</v>
      </c>
      <c r="N103" s="117">
        <f t="shared" si="32"/>
        <v>0</v>
      </c>
    </row>
    <row r="104" spans="1:14" ht="18" customHeight="1">
      <c r="A104" s="482" t="s">
        <v>186</v>
      </c>
      <c r="B104" s="484"/>
      <c r="C104" s="78">
        <f t="shared" ref="C104:I104" si="49">SUM(C91:C103)</f>
        <v>0</v>
      </c>
      <c r="D104" s="78">
        <f t="shared" si="49"/>
        <v>0</v>
      </c>
      <c r="E104" s="78">
        <f t="shared" si="49"/>
        <v>0</v>
      </c>
      <c r="F104" s="78">
        <f t="shared" si="49"/>
        <v>0</v>
      </c>
      <c r="G104" s="78">
        <f t="shared" si="49"/>
        <v>0</v>
      </c>
      <c r="H104" s="78">
        <f t="shared" si="49"/>
        <v>0</v>
      </c>
      <c r="I104" s="78">
        <f t="shared" si="49"/>
        <v>0</v>
      </c>
      <c r="J104" s="437" t="e">
        <f t="shared" si="31"/>
        <v>#DIV/0!</v>
      </c>
      <c r="K104" s="438"/>
      <c r="L104" s="78">
        <f>SUM(L91:L103)</f>
        <v>0</v>
      </c>
      <c r="M104" s="78">
        <f>SUM(M91:M103)</f>
        <v>0</v>
      </c>
      <c r="N104" s="78">
        <f>SUM(N91:N103)</f>
        <v>0</v>
      </c>
    </row>
    <row r="105" spans="1:14" s="112" customFormat="1" ht="18" customHeight="1">
      <c r="A105" s="425" t="s">
        <v>187</v>
      </c>
      <c r="B105" s="426"/>
      <c r="C105" s="78">
        <f t="shared" ref="C105:I105" si="50">C104+C68+C88+C57</f>
        <v>0</v>
      </c>
      <c r="D105" s="78">
        <f t="shared" si="50"/>
        <v>0</v>
      </c>
      <c r="E105" s="78">
        <f t="shared" si="50"/>
        <v>0</v>
      </c>
      <c r="F105" s="78">
        <f t="shared" si="50"/>
        <v>0</v>
      </c>
      <c r="G105" s="78">
        <f t="shared" si="50"/>
        <v>0</v>
      </c>
      <c r="H105" s="78">
        <f t="shared" si="50"/>
        <v>0</v>
      </c>
      <c r="I105" s="78">
        <f t="shared" si="50"/>
        <v>0</v>
      </c>
      <c r="J105" s="437" t="e">
        <f t="shared" si="31"/>
        <v>#DIV/0!</v>
      </c>
      <c r="K105" s="438"/>
      <c r="L105" s="78">
        <f>L104+L68+L88+L57</f>
        <v>0</v>
      </c>
      <c r="M105" s="78">
        <f>M104+M68+M88+M57</f>
        <v>0</v>
      </c>
      <c r="N105" s="78">
        <f>N104+N68+N88+N57</f>
        <v>0</v>
      </c>
    </row>
    <row r="106" spans="1:14" s="34" customFormat="1" ht="18" customHeight="1">
      <c r="B106" s="485" t="s">
        <v>124</v>
      </c>
      <c r="C106" s="486"/>
      <c r="D106" s="472" t="s">
        <v>188</v>
      </c>
      <c r="E106" s="472"/>
      <c r="F106" s="472"/>
      <c r="G106" s="472"/>
      <c r="H106" s="472" t="s">
        <v>189</v>
      </c>
      <c r="I106" s="472"/>
      <c r="J106" s="472"/>
      <c r="K106" s="472"/>
      <c r="L106" s="472"/>
      <c r="M106" s="472"/>
      <c r="N106" s="472"/>
    </row>
    <row r="107" spans="1:14" s="34" customFormat="1" ht="18" customHeight="1">
      <c r="B107" s="472"/>
      <c r="C107" s="472"/>
      <c r="D107" s="472"/>
      <c r="E107" s="472"/>
      <c r="F107" s="472"/>
      <c r="G107" s="472"/>
      <c r="H107" s="472"/>
      <c r="I107" s="472"/>
      <c r="J107" s="472"/>
      <c r="K107" s="472"/>
      <c r="L107" s="472"/>
      <c r="M107" s="472"/>
      <c r="N107" s="472"/>
    </row>
    <row r="108" spans="1:14" s="34" customFormat="1" ht="40.5" customHeight="1">
      <c r="B108" s="487"/>
      <c r="C108" s="488"/>
      <c r="D108" s="489"/>
      <c r="E108" s="489"/>
      <c r="F108" s="489"/>
      <c r="G108" s="489"/>
      <c r="H108" s="472"/>
      <c r="I108" s="472"/>
      <c r="J108" s="472"/>
      <c r="K108" s="472"/>
      <c r="L108" s="472"/>
      <c r="M108" s="472"/>
      <c r="N108" s="472"/>
    </row>
    <row r="109" spans="1:14" s="34" customFormat="1">
      <c r="B109" s="485" t="s">
        <v>103</v>
      </c>
      <c r="C109" s="486"/>
      <c r="D109" s="472" t="s">
        <v>103</v>
      </c>
      <c r="E109" s="472"/>
      <c r="F109" s="472"/>
      <c r="G109" s="472"/>
      <c r="H109" s="472" t="s">
        <v>103</v>
      </c>
      <c r="I109" s="472"/>
      <c r="J109" s="472"/>
      <c r="K109" s="472"/>
      <c r="L109" s="472"/>
      <c r="M109" s="472"/>
      <c r="N109" s="472"/>
    </row>
    <row r="112" spans="1:14" s="54" customFormat="1" ht="13.15" customHeight="1">
      <c r="A112" s="429" t="s">
        <v>190</v>
      </c>
      <c r="B112" s="429"/>
      <c r="C112" s="430"/>
      <c r="D112" s="85" t="s">
        <v>191</v>
      </c>
      <c r="E112" s="85"/>
      <c r="F112" s="86">
        <f>H20</f>
        <v>0</v>
      </c>
      <c r="G112" s="402" t="s">
        <v>192</v>
      </c>
      <c r="H112" s="403"/>
      <c r="I112" s="404"/>
      <c r="J112" s="405" cm="1">
        <f t="array" ref="J112:K112">+F112+('MES 11'!J112:K112)</f>
        <v>0</v>
      </c>
      <c r="K112" s="406">
        <v>0</v>
      </c>
      <c r="L112" s="87"/>
      <c r="M112" s="87"/>
      <c r="N112" s="88"/>
    </row>
    <row r="113" spans="1:14" s="54" customFormat="1" ht="13.15" customHeight="1">
      <c r="A113" s="429"/>
      <c r="B113" s="429"/>
      <c r="C113" s="430"/>
      <c r="D113" s="85" t="s">
        <v>193</v>
      </c>
      <c r="E113" s="85"/>
      <c r="F113" s="86">
        <f>I105</f>
        <v>0</v>
      </c>
      <c r="G113" s="402" t="s">
        <v>194</v>
      </c>
      <c r="H113" s="403"/>
      <c r="I113" s="404"/>
      <c r="J113" s="405" cm="1">
        <f t="array" ref="J113:K113">+F113+'MES 11'!J113:K113</f>
        <v>0</v>
      </c>
      <c r="K113" s="406">
        <v>0</v>
      </c>
      <c r="L113" s="87"/>
      <c r="M113" s="87"/>
      <c r="N113" s="88"/>
    </row>
    <row r="114" spans="1:14" s="54" customFormat="1" ht="24.75" customHeight="1">
      <c r="A114" s="431" t="s">
        <v>195</v>
      </c>
      <c r="B114" s="431"/>
      <c r="C114" s="431"/>
      <c r="D114" s="407" t="s">
        <v>196</v>
      </c>
      <c r="E114" s="408"/>
      <c r="F114" s="89">
        <f>+F112-F113</f>
        <v>0</v>
      </c>
      <c r="G114" s="409" t="s">
        <v>197</v>
      </c>
      <c r="H114" s="410"/>
      <c r="I114" s="411"/>
      <c r="J114" s="412">
        <f>+J112-J113</f>
        <v>0</v>
      </c>
      <c r="K114" s="413"/>
      <c r="L114" s="87"/>
      <c r="M114" s="87"/>
      <c r="N114" s="88"/>
    </row>
    <row r="115" spans="1:14" s="54" customFormat="1" ht="53.45" customHeight="1">
      <c r="A115" s="399" t="s">
        <v>198</v>
      </c>
      <c r="B115" s="399"/>
      <c r="C115" s="399"/>
      <c r="D115" s="239"/>
      <c r="E115" s="239"/>
      <c r="F115" s="90"/>
      <c r="G115" s="239"/>
      <c r="H115" s="239"/>
      <c r="I115" s="90"/>
      <c r="J115" s="420"/>
      <c r="K115" s="420"/>
      <c r="L115" s="420"/>
      <c r="M115" s="421"/>
      <c r="N115" s="421"/>
    </row>
    <row r="116" spans="1:14" s="54" customFormat="1" ht="20.25" customHeight="1">
      <c r="A116" s="399" t="s">
        <v>199</v>
      </c>
      <c r="B116" s="399"/>
      <c r="C116" s="400"/>
      <c r="D116" s="422" t="s">
        <v>200</v>
      </c>
      <c r="E116" s="423"/>
      <c r="F116" s="35">
        <f>PRESUPUESTO!H11</f>
        <v>0</v>
      </c>
      <c r="G116" s="91"/>
      <c r="H116" s="92" t="s">
        <v>201</v>
      </c>
      <c r="I116" s="93"/>
      <c r="J116" s="88"/>
      <c r="K116" s="414"/>
      <c r="L116" s="415"/>
      <c r="M116" s="208" t="s">
        <v>202</v>
      </c>
      <c r="N116" s="209" t="s">
        <v>203</v>
      </c>
    </row>
    <row r="117" spans="1:14" s="54" customFormat="1" ht="29.25" customHeight="1">
      <c r="A117" s="399"/>
      <c r="B117" s="399"/>
      <c r="C117" s="400"/>
      <c r="D117" s="416" t="s">
        <v>204</v>
      </c>
      <c r="E117" s="417"/>
      <c r="F117" s="35">
        <f>H20</f>
        <v>0</v>
      </c>
      <c r="G117" s="91"/>
      <c r="H117" s="96" t="s">
        <v>205</v>
      </c>
      <c r="I117" s="46">
        <v>0</v>
      </c>
      <c r="J117" s="88"/>
      <c r="K117" s="414" t="s">
        <v>206</v>
      </c>
      <c r="L117" s="415"/>
      <c r="M117" s="210">
        <v>0</v>
      </c>
      <c r="N117" s="207">
        <v>0</v>
      </c>
    </row>
    <row r="118" spans="1:14" s="54" customFormat="1" ht="36" customHeight="1">
      <c r="A118" s="399"/>
      <c r="B118" s="399"/>
      <c r="C118" s="400"/>
      <c r="D118" s="418" t="s">
        <v>207</v>
      </c>
      <c r="E118" s="419"/>
      <c r="F118" s="47">
        <f>F116-F117</f>
        <v>0</v>
      </c>
      <c r="G118" s="91"/>
      <c r="H118" s="96" t="s">
        <v>208</v>
      </c>
      <c r="I118" s="46">
        <v>0</v>
      </c>
      <c r="J118" s="88"/>
      <c r="K118" s="414" t="s">
        <v>206</v>
      </c>
      <c r="L118" s="415"/>
      <c r="M118" s="210">
        <v>0</v>
      </c>
      <c r="N118" s="207">
        <v>0</v>
      </c>
    </row>
    <row r="119" spans="1:14" s="54" customFormat="1" ht="18" customHeight="1">
      <c r="A119" s="399"/>
      <c r="B119" s="399"/>
      <c r="C119" s="400"/>
      <c r="D119" s="88"/>
      <c r="E119" s="88"/>
      <c r="F119" s="88"/>
      <c r="G119" s="91"/>
      <c r="H119" s="91"/>
      <c r="I119" s="91"/>
      <c r="J119" s="91"/>
      <c r="K119" s="414" t="s">
        <v>206</v>
      </c>
      <c r="L119" s="415"/>
      <c r="M119" s="210">
        <v>0</v>
      </c>
      <c r="N119" s="207">
        <v>0</v>
      </c>
    </row>
    <row r="120" spans="1:14" s="54" customFormat="1" ht="18" customHeight="1">
      <c r="A120" s="399"/>
      <c r="B120" s="399"/>
      <c r="C120" s="399"/>
      <c r="D120" s="88"/>
      <c r="E120" s="88"/>
      <c r="F120" s="88"/>
      <c r="G120" s="88"/>
      <c r="H120" s="88"/>
      <c r="I120" s="88"/>
      <c r="J120" s="88"/>
      <c r="K120" s="414" t="s">
        <v>209</v>
      </c>
      <c r="L120" s="415"/>
      <c r="M120" s="210">
        <v>0</v>
      </c>
      <c r="N120" s="207">
        <v>0</v>
      </c>
    </row>
    <row r="121" spans="1:14" s="54" customFormat="1" ht="18" customHeight="1">
      <c r="A121" s="399"/>
      <c r="B121" s="399"/>
      <c r="C121" s="399"/>
      <c r="D121" s="88"/>
      <c r="E121" s="88"/>
      <c r="F121" s="88"/>
      <c r="G121" s="88"/>
      <c r="H121" s="88"/>
      <c r="I121" s="88"/>
      <c r="J121" s="88"/>
      <c r="K121" s="414" t="s">
        <v>209</v>
      </c>
      <c r="L121" s="415"/>
      <c r="M121" s="210">
        <v>0</v>
      </c>
      <c r="N121" s="207">
        <v>0</v>
      </c>
    </row>
    <row r="122" spans="1:14" s="54" customFormat="1" ht="18" customHeight="1">
      <c r="A122" s="401" t="s">
        <v>210</v>
      </c>
      <c r="B122" s="401"/>
      <c r="C122" s="401"/>
      <c r="D122" s="88"/>
      <c r="E122" s="88"/>
      <c r="F122" s="88"/>
      <c r="G122" s="88"/>
      <c r="H122" s="88"/>
      <c r="I122" s="88"/>
      <c r="J122" s="88"/>
      <c r="K122" s="414" t="s">
        <v>209</v>
      </c>
      <c r="L122" s="415"/>
      <c r="M122" s="210">
        <v>0</v>
      </c>
      <c r="N122" s="207">
        <v>0</v>
      </c>
    </row>
    <row r="123" spans="1:14" s="54" customFormat="1" ht="18" customHeight="1">
      <c r="A123" s="401"/>
      <c r="B123" s="401"/>
      <c r="C123" s="401"/>
    </row>
    <row r="124" spans="1:14" s="54" customFormat="1" ht="18" customHeight="1">
      <c r="A124" s="401"/>
      <c r="B124" s="401"/>
      <c r="C124" s="401"/>
    </row>
  </sheetData>
  <sheetProtection algorithmName="SHA-512" hashValue="Uxo/3JpJgM/iA1e3sA1dpan9naC1q48mfc0yHe2nBXLYsWJh10o7DGuxyqLma+uf6TZs2zS5IDvY0ODHgk3C8g==" saltValue="m+YvWOho4l/OxR9/HWmLCQ==" spinCount="100000" sheet="1" objects="1" scenarios="1"/>
  <mergeCells count="190">
    <mergeCell ref="L70:M70"/>
    <mergeCell ref="J70:K70"/>
    <mergeCell ref="A10:A11"/>
    <mergeCell ref="B10:B11"/>
    <mergeCell ref="J17:K17"/>
    <mergeCell ref="J18:K18"/>
    <mergeCell ref="J60:K60"/>
    <mergeCell ref="J61:K61"/>
    <mergeCell ref="J62:K62"/>
    <mergeCell ref="J63:K63"/>
    <mergeCell ref="B54:N54"/>
    <mergeCell ref="A57:B57"/>
    <mergeCell ref="J57:K57"/>
    <mergeCell ref="B59:N59"/>
    <mergeCell ref="A20:B20"/>
    <mergeCell ref="B25:D25"/>
    <mergeCell ref="B24:D24"/>
    <mergeCell ref="E25:H25"/>
    <mergeCell ref="I25:N25"/>
    <mergeCell ref="E24:H24"/>
    <mergeCell ref="I24:N24"/>
    <mergeCell ref="G10:G11"/>
    <mergeCell ref="F10:F11"/>
    <mergeCell ref="H10:H11"/>
    <mergeCell ref="J82:K82"/>
    <mergeCell ref="J83:K83"/>
    <mergeCell ref="H71:H72"/>
    <mergeCell ref="J71:K72"/>
    <mergeCell ref="J79:K79"/>
    <mergeCell ref="A68:B68"/>
    <mergeCell ref="J67:K67"/>
    <mergeCell ref="J64:K64"/>
    <mergeCell ref="J65:K65"/>
    <mergeCell ref="J66:K66"/>
    <mergeCell ref="J68:K68"/>
    <mergeCell ref="B107:C107"/>
    <mergeCell ref="D107:G107"/>
    <mergeCell ref="H107:N107"/>
    <mergeCell ref="B108:C108"/>
    <mergeCell ref="D108:G108"/>
    <mergeCell ref="H108:N108"/>
    <mergeCell ref="N71:N72"/>
    <mergeCell ref="A105:B105"/>
    <mergeCell ref="B106:C106"/>
    <mergeCell ref="D106:G106"/>
    <mergeCell ref="J84:K84"/>
    <mergeCell ref="J91:K91"/>
    <mergeCell ref="B74:N74"/>
    <mergeCell ref="J75:K75"/>
    <mergeCell ref="B73:N73"/>
    <mergeCell ref="J104:K104"/>
    <mergeCell ref="B71:B72"/>
    <mergeCell ref="B90:N90"/>
    <mergeCell ref="A104:B104"/>
    <mergeCell ref="J103:K103"/>
    <mergeCell ref="J98:K98"/>
    <mergeCell ref="J93:K93"/>
    <mergeCell ref="J80:K80"/>
    <mergeCell ref="J81:K81"/>
    <mergeCell ref="A2:A7"/>
    <mergeCell ref="C2:D2"/>
    <mergeCell ref="E2:F2"/>
    <mergeCell ref="J2:K2"/>
    <mergeCell ref="M2:N2"/>
    <mergeCell ref="J95:K95"/>
    <mergeCell ref="J94:K94"/>
    <mergeCell ref="J96:K96"/>
    <mergeCell ref="J105:K105"/>
    <mergeCell ref="L71:M71"/>
    <mergeCell ref="A71:A72"/>
    <mergeCell ref="C71:C72"/>
    <mergeCell ref="G71:G72"/>
    <mergeCell ref="A88:B88"/>
    <mergeCell ref="J88:K88"/>
    <mergeCell ref="F71:F72"/>
    <mergeCell ref="J76:K76"/>
    <mergeCell ref="J77:K77"/>
    <mergeCell ref="J78:K78"/>
    <mergeCell ref="J85:K85"/>
    <mergeCell ref="J86:K86"/>
    <mergeCell ref="I71:I72"/>
    <mergeCell ref="D71:D72"/>
    <mergeCell ref="E71:E72"/>
    <mergeCell ref="B23:D23"/>
    <mergeCell ref="C8:D8"/>
    <mergeCell ref="E8:F8"/>
    <mergeCell ref="G8:H8"/>
    <mergeCell ref="J8:L8"/>
    <mergeCell ref="C7:D7"/>
    <mergeCell ref="E7:F7"/>
    <mergeCell ref="C6:D6"/>
    <mergeCell ref="E6:F6"/>
    <mergeCell ref="J12:K12"/>
    <mergeCell ref="J13:K13"/>
    <mergeCell ref="J19:K19"/>
    <mergeCell ref="C10:C11"/>
    <mergeCell ref="D10:D11"/>
    <mergeCell ref="E10:E11"/>
    <mergeCell ref="I10:I11"/>
    <mergeCell ref="J20:K20"/>
    <mergeCell ref="B22:D22"/>
    <mergeCell ref="E22:H22"/>
    <mergeCell ref="I22:N22"/>
    <mergeCell ref="J10:K11"/>
    <mergeCell ref="N10:N11"/>
    <mergeCell ref="J56:K56"/>
    <mergeCell ref="J55:K55"/>
    <mergeCell ref="L9:M9"/>
    <mergeCell ref="E23:H23"/>
    <mergeCell ref="I23:N23"/>
    <mergeCell ref="J51:K51"/>
    <mergeCell ref="L51:M51"/>
    <mergeCell ref="N52:N53"/>
    <mergeCell ref="L10:M10"/>
    <mergeCell ref="J9:K9"/>
    <mergeCell ref="J14:K14"/>
    <mergeCell ref="J15:K15"/>
    <mergeCell ref="J16:K16"/>
    <mergeCell ref="A116:C121"/>
    <mergeCell ref="K116:L116"/>
    <mergeCell ref="K121:L121"/>
    <mergeCell ref="A52:A53"/>
    <mergeCell ref="B52:B53"/>
    <mergeCell ref="C52:C53"/>
    <mergeCell ref="D52:D53"/>
    <mergeCell ref="E52:E53"/>
    <mergeCell ref="F52:F53"/>
    <mergeCell ref="G52:G53"/>
    <mergeCell ref="H52:H53"/>
    <mergeCell ref="I52:I53"/>
    <mergeCell ref="J52:K53"/>
    <mergeCell ref="L52:M52"/>
    <mergeCell ref="J87:K87"/>
    <mergeCell ref="H106:N106"/>
    <mergeCell ref="J97:K97"/>
    <mergeCell ref="J100:K100"/>
    <mergeCell ref="J102:K102"/>
    <mergeCell ref="J99:K99"/>
    <mergeCell ref="J101:K101"/>
    <mergeCell ref="J92:K92"/>
    <mergeCell ref="J114:K114"/>
    <mergeCell ref="A115:C115"/>
    <mergeCell ref="A122:C124"/>
    <mergeCell ref="K122:L122"/>
    <mergeCell ref="B109:C109"/>
    <mergeCell ref="D109:G109"/>
    <mergeCell ref="H109:N109"/>
    <mergeCell ref="D117:E117"/>
    <mergeCell ref="K117:L117"/>
    <mergeCell ref="D118:E118"/>
    <mergeCell ref="K118:L118"/>
    <mergeCell ref="K119:L119"/>
    <mergeCell ref="K120:L120"/>
    <mergeCell ref="D115:E115"/>
    <mergeCell ref="G115:H115"/>
    <mergeCell ref="J115:L115"/>
    <mergeCell ref="M115:N115"/>
    <mergeCell ref="D116:E116"/>
    <mergeCell ref="A112:C113"/>
    <mergeCell ref="G112:I112"/>
    <mergeCell ref="J112:K112"/>
    <mergeCell ref="G113:I113"/>
    <mergeCell ref="J113:K113"/>
    <mergeCell ref="A114:C114"/>
    <mergeCell ref="D114:E114"/>
    <mergeCell ref="G114:I114"/>
    <mergeCell ref="A1:N1"/>
    <mergeCell ref="A50:N50"/>
    <mergeCell ref="M8:N8"/>
    <mergeCell ref="G3:H3"/>
    <mergeCell ref="J3:K3"/>
    <mergeCell ref="M3:N3"/>
    <mergeCell ref="G4:H4"/>
    <mergeCell ref="J4:K4"/>
    <mergeCell ref="M4:N4"/>
    <mergeCell ref="G5:H5"/>
    <mergeCell ref="J5:K5"/>
    <mergeCell ref="M5:N5"/>
    <mergeCell ref="G6:H7"/>
    <mergeCell ref="I6:I7"/>
    <mergeCell ref="J6:K7"/>
    <mergeCell ref="L6:L7"/>
    <mergeCell ref="M6:N7"/>
    <mergeCell ref="C3:D3"/>
    <mergeCell ref="E3:F3"/>
    <mergeCell ref="C4:D4"/>
    <mergeCell ref="E4:F4"/>
    <mergeCell ref="C5:D5"/>
    <mergeCell ref="E5:F5"/>
    <mergeCell ref="G2:H2"/>
  </mergeCells>
  <printOptions horizontalCentered="1"/>
  <pageMargins left="0.23622047244094491" right="0.23622047244094491" top="1.4173228346456694" bottom="0.74803149606299213" header="0.31496062992125984" footer="0.31496062992125984"/>
  <pageSetup orientation="landscape" r:id="rId1"/>
  <headerFooter alignWithMargins="0">
    <oddHeader>&amp;L&amp;G&amp;C
PROCESO PROTECCIÓN
FORMATO DE SEGUIMIENTO FINANCIERO
MODALIDADES DE PROTECCIÓN&amp;RF1.G28.P
Versión 2
Página &amp;P de &amp;N
28/04/2023
Clasificación de la Información 
Clasificada</oddHeader>
    <oddFooter>&amp;C&amp;"Tempus Sans ITC,Normal"&amp;12&amp;G</oddFooter>
  </headerFooter>
  <legacyDrawingHF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46"/>
  <dimension ref="A1:N128"/>
  <sheetViews>
    <sheetView zoomScale="130" zoomScaleNormal="130" workbookViewId="0">
      <selection activeCell="E20" sqref="E20"/>
    </sheetView>
  </sheetViews>
  <sheetFormatPr baseColWidth="10" defaultColWidth="11.42578125" defaultRowHeight="11.25"/>
  <cols>
    <col min="1" max="1" width="8.7109375" style="88" customWidth="1"/>
    <col min="2" max="2" width="47.7109375" style="88" customWidth="1"/>
    <col min="3" max="4" width="14.7109375" style="88" customWidth="1"/>
    <col min="5" max="5" width="18.85546875" style="88" customWidth="1"/>
    <col min="6" max="6" width="14.7109375" style="88" customWidth="1"/>
    <col min="7" max="7" width="7.7109375" style="88" customWidth="1"/>
    <col min="8" max="10" width="11.7109375" style="88" customWidth="1"/>
    <col min="11" max="12" width="11.5703125" style="88" customWidth="1"/>
    <col min="13" max="16384" width="11.42578125" style="88"/>
  </cols>
  <sheetData>
    <row r="1" spans="1:12" ht="12" customHeight="1">
      <c r="A1" s="468" t="s">
        <v>130</v>
      </c>
      <c r="B1" s="468"/>
      <c r="C1" s="468"/>
      <c r="D1" s="468"/>
      <c r="E1" s="468"/>
      <c r="F1" s="468"/>
      <c r="G1" s="468"/>
      <c r="H1" s="468"/>
      <c r="I1" s="468"/>
      <c r="J1" s="468"/>
      <c r="K1" s="468"/>
      <c r="L1" s="468"/>
    </row>
    <row r="2" spans="1:12" s="34" customFormat="1" ht="40.15" customHeight="1">
      <c r="A2" s="472"/>
      <c r="B2" s="23" t="s">
        <v>131</v>
      </c>
      <c r="C2" s="472">
        <f>PRESUPUESTO!$B$2</f>
        <v>0</v>
      </c>
      <c r="D2" s="472"/>
      <c r="E2" s="30" t="s">
        <v>132</v>
      </c>
      <c r="F2" s="266" t="s">
        <v>24</v>
      </c>
      <c r="G2" s="267"/>
      <c r="H2" s="25" t="s">
        <v>27</v>
      </c>
      <c r="I2" s="192" t="s">
        <v>25</v>
      </c>
      <c r="J2" s="192" t="s">
        <v>26</v>
      </c>
      <c r="K2" s="309" t="s">
        <v>135</v>
      </c>
      <c r="L2" s="267"/>
    </row>
    <row r="3" spans="1:12" s="34" customFormat="1" ht="18" customHeight="1">
      <c r="A3" s="472"/>
      <c r="B3" s="23" t="s">
        <v>136</v>
      </c>
      <c r="C3" s="472">
        <f>PRESUPUESTO!$B$3</f>
        <v>0</v>
      </c>
      <c r="D3" s="472"/>
      <c r="E3" s="23"/>
      <c r="F3" s="470" t="str">
        <f>PRESUPUESTO!$A$15</f>
        <v>Vulneración</v>
      </c>
      <c r="G3" s="470"/>
      <c r="H3" s="56">
        <f>PRESUPUESTO!E15</f>
        <v>0</v>
      </c>
      <c r="I3" s="56">
        <f>PRESUPUESTO!B15</f>
        <v>0</v>
      </c>
      <c r="J3" s="56">
        <f>PRESUPUESTO!D15</f>
        <v>0</v>
      </c>
      <c r="K3" s="528">
        <f>'MES 1'!M3+'MES 2'!M3+'MES 3'!M3+'MES 4'!M3+'MES 5'!M3+'MES 6'!M3+'MES 7'!M3+'MES 8'!M3+'MES 9'!M3+'MES 10'!M3+'MES 11'!M3+'MES 12'!M3</f>
        <v>0</v>
      </c>
      <c r="L3" s="529"/>
    </row>
    <row r="4" spans="1:12" s="34" customFormat="1" ht="21.6" customHeight="1">
      <c r="A4" s="472"/>
      <c r="B4" s="26" t="s">
        <v>137</v>
      </c>
      <c r="C4" s="472">
        <f>PRESUPUESTO!$B$4</f>
        <v>0</v>
      </c>
      <c r="D4" s="472"/>
      <c r="E4" s="30" t="s">
        <v>138</v>
      </c>
      <c r="F4" s="470" t="str">
        <f>PRESUPUESTO!$A$16</f>
        <v>Discapacidad</v>
      </c>
      <c r="G4" s="470"/>
      <c r="H4" s="56">
        <f>PRESUPUESTO!E16</f>
        <v>0</v>
      </c>
      <c r="I4" s="56">
        <f>PRESUPUESTO!B16</f>
        <v>0</v>
      </c>
      <c r="J4" s="56">
        <f>PRESUPUESTO!D16</f>
        <v>0</v>
      </c>
      <c r="K4" s="528">
        <f>'MES 1'!M4+'MES 2'!M4+'MES 3'!M4+'MES 4'!M4+'MES 5'!M4+'MES 6'!M4+'MES 7'!M4+'MES 8'!M4+'MES 9'!M4+'MES 10'!M4+'MES 11'!M4+'MES 12'!M4</f>
        <v>0</v>
      </c>
      <c r="L4" s="529"/>
    </row>
    <row r="5" spans="1:12" s="34" customFormat="1" ht="18" customHeight="1">
      <c r="A5" s="472"/>
      <c r="B5" s="27" t="s">
        <v>139</v>
      </c>
      <c r="C5" s="557">
        <f>PRESUPUESTO!E2</f>
        <v>0</v>
      </c>
      <c r="D5" s="558"/>
      <c r="E5" s="30"/>
      <c r="F5" s="470" t="str">
        <f>PRESUPUESTO!A17</f>
        <v>Tutor</v>
      </c>
      <c r="G5" s="470"/>
      <c r="H5" s="56">
        <f>PRESUPUESTO!E17</f>
        <v>0</v>
      </c>
      <c r="I5" s="56">
        <f>PRESUPUESTO!B17</f>
        <v>0</v>
      </c>
      <c r="J5" s="56">
        <f>PRESUPUESTO!D17</f>
        <v>0</v>
      </c>
      <c r="K5" s="528">
        <f>'MES 1'!M5+'MES 2'!M5+'MES 3'!M5+'MES 4'!M5+'MES 5'!M5+'MES 6'!M5+'MES 7'!M5+'MES 8'!M5+'MES 9'!M5+'MES 10'!M5+'MES 11'!M5+'MES 12'!M5</f>
        <v>0</v>
      </c>
      <c r="L5" s="529"/>
    </row>
    <row r="6" spans="1:12" s="34" customFormat="1" ht="20.65" customHeight="1">
      <c r="A6" s="472"/>
      <c r="B6" s="28" t="s">
        <v>140</v>
      </c>
      <c r="C6" s="557">
        <f>PRESUPUESTO!E3</f>
        <v>0</v>
      </c>
      <c r="D6" s="558"/>
      <c r="E6" s="53" t="s">
        <v>141</v>
      </c>
      <c r="F6" s="470" t="s">
        <v>265</v>
      </c>
      <c r="G6" s="470"/>
      <c r="H6" s="535"/>
      <c r="I6" s="536"/>
      <c r="J6" s="537"/>
      <c r="K6" s="531">
        <f>SUM(K3:L5)</f>
        <v>0</v>
      </c>
      <c r="L6" s="532"/>
    </row>
    <row r="7" spans="1:12" s="34" customFormat="1" ht="18" customHeight="1">
      <c r="A7" s="472"/>
      <c r="B7" s="28" t="s">
        <v>113</v>
      </c>
      <c r="C7" s="557">
        <f>PRESUPUESTO!E4</f>
        <v>0</v>
      </c>
      <c r="D7" s="558"/>
      <c r="E7" s="29"/>
      <c r="F7" s="470"/>
      <c r="G7" s="470"/>
      <c r="H7" s="331"/>
      <c r="I7" s="332"/>
      <c r="J7" s="333"/>
      <c r="K7" s="533"/>
      <c r="L7" s="534"/>
    </row>
    <row r="8" spans="1:12" ht="18" customHeight="1">
      <c r="A8" s="104" t="s">
        <v>43</v>
      </c>
      <c r="B8" s="113" t="s">
        <v>173</v>
      </c>
      <c r="C8" s="113">
        <v>1</v>
      </c>
      <c r="D8" s="113">
        <v>2</v>
      </c>
      <c r="E8" s="113">
        <v>3</v>
      </c>
      <c r="F8" s="113" t="s">
        <v>148</v>
      </c>
      <c r="G8" s="482">
        <v>5</v>
      </c>
      <c r="H8" s="484"/>
      <c r="I8" s="510" t="s">
        <v>266</v>
      </c>
      <c r="J8" s="510"/>
      <c r="K8" s="510" t="s">
        <v>267</v>
      </c>
      <c r="L8" s="510"/>
    </row>
    <row r="9" spans="1:12" s="108" customFormat="1" ht="15" customHeight="1">
      <c r="A9" s="507">
        <v>1000</v>
      </c>
      <c r="B9" s="477" t="s">
        <v>45</v>
      </c>
      <c r="C9" s="473" t="s">
        <v>152</v>
      </c>
      <c r="D9" s="473" t="s">
        <v>268</v>
      </c>
      <c r="E9" s="527" t="s">
        <v>269</v>
      </c>
      <c r="F9" s="527" t="s">
        <v>270</v>
      </c>
      <c r="G9" s="500" t="s">
        <v>271</v>
      </c>
      <c r="H9" s="495"/>
      <c r="I9" s="527" t="s">
        <v>159</v>
      </c>
      <c r="J9" s="527"/>
      <c r="K9" s="527" t="s">
        <v>272</v>
      </c>
      <c r="L9" s="527"/>
    </row>
    <row r="10" spans="1:12" s="108" customFormat="1" ht="18" customHeight="1">
      <c r="A10" s="508"/>
      <c r="B10" s="478"/>
      <c r="C10" s="474"/>
      <c r="D10" s="474"/>
      <c r="E10" s="527"/>
      <c r="F10" s="559"/>
      <c r="G10" s="501"/>
      <c r="H10" s="497"/>
      <c r="I10" s="527"/>
      <c r="J10" s="527"/>
      <c r="K10" s="527"/>
      <c r="L10" s="527"/>
    </row>
    <row r="11" spans="1:12" ht="18" customHeight="1">
      <c r="A11" s="103">
        <v>1100</v>
      </c>
      <c r="B11" s="66" t="s">
        <v>214</v>
      </c>
      <c r="C11" s="110">
        <f>PRESUPUESTO!F41</f>
        <v>0</v>
      </c>
      <c r="D11" s="110">
        <f>'MES 1'!D12+'MES 2'!D12+'MES 3'!D12+'MES 4'!D12+'MES 5'!D12+'MES 6'!D12+'MES 7'!D12+'MES 8'!D12+'MES 9'!D12+'MES 10'!D12+'MES 11'!D12+'MES 12'!D12</f>
        <v>0</v>
      </c>
      <c r="E11" s="110">
        <f>'MES 1'!E12+'MES 2'!E12+'MES 3'!E12+'MES 4'!E12+'MES 5'!E12+'MES 6'!E12+'MES 7'!E12+'MES 8'!E12+'MES 9'!E12+'MES 10'!E12+'MES 11'!E12+'MES 12'!E12</f>
        <v>0</v>
      </c>
      <c r="F11" s="110">
        <f>C11+D11-E11</f>
        <v>0</v>
      </c>
      <c r="G11" s="540">
        <f>'MES 1'!H12+'MES 2'!H12+'MES 3'!H12+'MES 4'!H12+'MES 5'!H12+'MES 6'!H12+'MES 7'!H12+'MES 8'!H12+'MES 9'!H12+'MES 10'!H12</f>
        <v>0</v>
      </c>
      <c r="H11" s="540"/>
      <c r="I11" s="538" t="e">
        <f t="shared" ref="I11:I19" si="0">(G11/F11)</f>
        <v>#DIV/0!</v>
      </c>
      <c r="J11" s="538"/>
      <c r="K11" s="530">
        <f>F11-G11</f>
        <v>0</v>
      </c>
      <c r="L11" s="530"/>
    </row>
    <row r="12" spans="1:12" ht="18" customHeight="1">
      <c r="A12" s="103">
        <v>1101</v>
      </c>
      <c r="B12" s="66" t="s">
        <v>49</v>
      </c>
      <c r="C12" s="110">
        <f>PRESUPUESTO!F42</f>
        <v>0</v>
      </c>
      <c r="D12" s="110">
        <f>'MES 1'!D13+'MES 2'!D13+'MES 3'!D13+'MES 4'!D13+'MES 5'!D13+'MES 6'!D13+'MES 7'!D13+'MES 8'!D13+'MES 9'!D13+'MES 10'!D13+'MES 11'!D13+'MES 12'!D13</f>
        <v>0</v>
      </c>
      <c r="E12" s="110">
        <f>'MES 1'!E13+'MES 2'!E13+'MES 3'!E13+'MES 4'!E13+'MES 5'!E13+'MES 6'!E13+'MES 7'!E13+'MES 8'!E13+'MES 9'!E13+'MES 10'!E13+'MES 11'!E13+'MES 12'!E13</f>
        <v>0</v>
      </c>
      <c r="F12" s="110">
        <f>C12+D12-E12</f>
        <v>0</v>
      </c>
      <c r="G12" s="540">
        <f>'MES 1'!H13+'MES 2'!H13+'MES 3'!H13+'MES 4'!H13+'MES 5'!H13+'MES 6'!H13+'MES 7'!H13+'MES 8'!H13+'MES 9'!H13+'MES 10'!H13</f>
        <v>0</v>
      </c>
      <c r="H12" s="540"/>
      <c r="I12" s="538" t="e">
        <f t="shared" si="0"/>
        <v>#DIV/0!</v>
      </c>
      <c r="J12" s="538"/>
      <c r="K12" s="530">
        <f>F12-G12</f>
        <v>0</v>
      </c>
      <c r="L12" s="530"/>
    </row>
    <row r="13" spans="1:12" ht="18" customHeight="1">
      <c r="A13" s="103">
        <v>1102</v>
      </c>
      <c r="B13" s="66" t="s">
        <v>50</v>
      </c>
      <c r="C13" s="110">
        <f>PRESUPUESTO!F43</f>
        <v>0</v>
      </c>
      <c r="D13" s="110">
        <f>'MES 1'!D14+'MES 2'!D14+'MES 3'!D14+'MES 4'!D14+'MES 5'!D14+'MES 6'!D14+'MES 7'!D14+'MES 8'!D14+'MES 9'!D14+'MES 10'!D14+'MES 11'!D14+'MES 12'!D14</f>
        <v>0</v>
      </c>
      <c r="E13" s="110">
        <f>'MES 1'!E14+'MES 2'!E14+'MES 3'!E14+'MES 4'!E14+'MES 5'!E14+'MES 6'!E14+'MES 7'!E14+'MES 8'!E14+'MES 9'!E14+'MES 10'!E14+'MES 11'!E14+'MES 12'!E14</f>
        <v>0</v>
      </c>
      <c r="F13" s="110">
        <f t="shared" ref="F13:F15" si="1">C13+D13-E13</f>
        <v>0</v>
      </c>
      <c r="G13" s="540">
        <f>'MES 1'!H14+'MES 2'!H14+'MES 3'!H14+'MES 4'!H14+'MES 5'!H14+'MES 6'!H14+'MES 7'!H14+'MES 8'!H14+'MES 9'!H14+'MES 10'!H14</f>
        <v>0</v>
      </c>
      <c r="H13" s="540"/>
      <c r="I13" s="538" t="e">
        <f t="shared" ref="I13:I15" si="2">(G13/F13)</f>
        <v>#DIV/0!</v>
      </c>
      <c r="J13" s="538"/>
      <c r="K13" s="530">
        <f t="shared" ref="K13:K15" si="3">F13-G13</f>
        <v>0</v>
      </c>
      <c r="L13" s="530"/>
    </row>
    <row r="14" spans="1:12" ht="18" customHeight="1">
      <c r="A14" s="103">
        <v>1103</v>
      </c>
      <c r="B14" s="66" t="s">
        <v>51</v>
      </c>
      <c r="C14" s="110">
        <f>PRESUPUESTO!F44</f>
        <v>0</v>
      </c>
      <c r="D14" s="110">
        <f>'MES 1'!D15+'MES 2'!D15+'MES 3'!D15+'MES 4'!D15+'MES 5'!D15+'MES 6'!D15+'MES 7'!D15+'MES 8'!D15+'MES 9'!D15+'MES 10'!D15+'MES 11'!D15+'MES 12'!D15</f>
        <v>0</v>
      </c>
      <c r="E14" s="110">
        <f>'MES 1'!E15+'MES 2'!E15+'MES 3'!E15+'MES 4'!E15+'MES 5'!E15+'MES 6'!E15+'MES 7'!E15+'MES 8'!E15+'MES 9'!E15+'MES 10'!E15+'MES 11'!E15+'MES 12'!E15</f>
        <v>0</v>
      </c>
      <c r="F14" s="110">
        <f t="shared" si="1"/>
        <v>0</v>
      </c>
      <c r="G14" s="540">
        <f>'MES 1'!H15+'MES 2'!H15+'MES 3'!H15+'MES 4'!H15+'MES 5'!H15+'MES 6'!H15+'MES 7'!H15+'MES 8'!H15+'MES 9'!H15+'MES 10'!H15</f>
        <v>0</v>
      </c>
      <c r="H14" s="540"/>
      <c r="I14" s="538" t="e">
        <f t="shared" si="2"/>
        <v>#DIV/0!</v>
      </c>
      <c r="J14" s="538"/>
      <c r="K14" s="530">
        <f t="shared" si="3"/>
        <v>0</v>
      </c>
      <c r="L14" s="530"/>
    </row>
    <row r="15" spans="1:12" ht="18" customHeight="1">
      <c r="A15" s="103">
        <v>1104</v>
      </c>
      <c r="B15" s="66" t="s">
        <v>164</v>
      </c>
      <c r="C15" s="110">
        <f>PRESUPUESTO!F45</f>
        <v>0</v>
      </c>
      <c r="D15" s="110">
        <f>'MES 1'!D16+'MES 2'!D16+'MES 3'!D16+'MES 4'!D16+'MES 5'!D16+'MES 6'!D16+'MES 7'!D16+'MES 8'!D16+'MES 9'!D16+'MES 10'!D16+'MES 11'!D16+'MES 12'!D16</f>
        <v>0</v>
      </c>
      <c r="E15" s="110">
        <f>'MES 1'!E16+'MES 2'!E16+'MES 3'!E16+'MES 4'!E16+'MES 5'!E16+'MES 6'!E16+'MES 7'!E16+'MES 8'!E16+'MES 9'!E16+'MES 10'!E16+'MES 11'!E16+'MES 12'!E16</f>
        <v>0</v>
      </c>
      <c r="F15" s="110">
        <f t="shared" si="1"/>
        <v>0</v>
      </c>
      <c r="G15" s="540">
        <f>'MES 1'!H16+'MES 2'!H16+'MES 3'!H16+'MES 4'!H16+'MES 5'!H16+'MES 6'!H16+'MES 7'!H16+'MES 8'!H16+'MES 9'!H16+'MES 10'!H16</f>
        <v>0</v>
      </c>
      <c r="H15" s="540"/>
      <c r="I15" s="538" t="e">
        <f t="shared" si="2"/>
        <v>#DIV/0!</v>
      </c>
      <c r="J15" s="538"/>
      <c r="K15" s="530">
        <f t="shared" si="3"/>
        <v>0</v>
      </c>
      <c r="L15" s="530"/>
    </row>
    <row r="16" spans="1:12" ht="18" customHeight="1">
      <c r="A16" s="103">
        <v>1105</v>
      </c>
      <c r="B16" s="102" t="s">
        <v>165</v>
      </c>
      <c r="C16" s="110">
        <f>PRESUPUESTO!F46</f>
        <v>0</v>
      </c>
      <c r="D16" s="110">
        <f>'MES 1'!D17+'MES 2'!D17+'MES 3'!D17+'MES 4'!D17+'MES 5'!D17+'MES 6'!D17+'MES 7'!D17+'MES 8'!D17+'MES 9'!D17+'MES 10'!D17+'MES 11'!D17+'MES 12'!D17</f>
        <v>0</v>
      </c>
      <c r="E16" s="110">
        <f>'MES 1'!E17+'MES 2'!E17+'MES 3'!E17+'MES 4'!E17+'MES 5'!E17+'MES 6'!E17+'MES 7'!E17+'MES 8'!E17+'MES 9'!E17+'MES 10'!E17+'MES 11'!E17+'MES 12'!E17</f>
        <v>0</v>
      </c>
      <c r="F16" s="110">
        <f>C16+D16-E16</f>
        <v>0</v>
      </c>
      <c r="G16" s="540">
        <f>'MES 1'!H17+'MES 2'!H17+'MES 3'!H17+'MES 4'!H17+'MES 5'!H17+'MES 6'!H17+'MES 7'!H17+'MES 8'!H17+'MES 9'!H17+'MES 10'!H17+'MES 11'!H17+'MES 12'!H17</f>
        <v>0</v>
      </c>
      <c r="H16" s="540"/>
      <c r="I16" s="538" t="e">
        <f t="shared" si="0"/>
        <v>#DIV/0!</v>
      </c>
      <c r="J16" s="538"/>
      <c r="K16" s="530">
        <f>F16-G16</f>
        <v>0</v>
      </c>
      <c r="L16" s="530"/>
    </row>
    <row r="17" spans="1:12" ht="18" customHeight="1">
      <c r="A17" s="103">
        <v>1106</v>
      </c>
      <c r="B17" s="102" t="s">
        <v>166</v>
      </c>
      <c r="C17" s="110">
        <f>PRESUPUESTO!F47</f>
        <v>0</v>
      </c>
      <c r="D17" s="110">
        <f>'MES 1'!D18+'MES 2'!D18+'MES 3'!D18+'MES 4'!D18+'MES 5'!D18+'MES 6'!D18+'MES 7'!D18+'MES 8'!D18+'MES 9'!D18+'MES 10'!D18+'MES 11'!D18+'MES 12'!D18</f>
        <v>0</v>
      </c>
      <c r="E17" s="110">
        <f>'MES 1'!E18+'MES 2'!E18+'MES 3'!E18+'MES 4'!E18+'MES 5'!E18+'MES 6'!E18+'MES 7'!E18+'MES 8'!E18+'MES 9'!E18+'MES 10'!E18+'MES 11'!E18+'MES 12'!E18</f>
        <v>0</v>
      </c>
      <c r="F17" s="110">
        <f>C17+D17-E17</f>
        <v>0</v>
      </c>
      <c r="G17" s="540">
        <f>'MES 1'!H18+'MES 2'!H18+'MES 3'!H18+'MES 4'!H18+'MES 5'!H18+'MES 6'!H18+'MES 7'!H18+'MES 8'!H18+'MES 9'!H18+'MES 10'!H18+'MES 11'!H18+'MES 12'!H18</f>
        <v>0</v>
      </c>
      <c r="H17" s="540"/>
      <c r="I17" s="538" t="e">
        <f t="shared" si="0"/>
        <v>#DIV/0!</v>
      </c>
      <c r="J17" s="538"/>
      <c r="K17" s="530">
        <f>F17-G17</f>
        <v>0</v>
      </c>
      <c r="L17" s="530"/>
    </row>
    <row r="18" spans="1:12" ht="18" customHeight="1">
      <c r="A18" s="103">
        <v>1107</v>
      </c>
      <c r="B18" s="102" t="s">
        <v>167</v>
      </c>
      <c r="C18" s="110">
        <f>PRESUPUESTO!F48</f>
        <v>0</v>
      </c>
      <c r="D18" s="110">
        <f>'MES 1'!D19+'MES 2'!D19+'MES 3'!D19+'MES 4'!D19+'MES 5'!D19+'MES 6'!D19+'MES 7'!D19+'MES 8'!D19+'MES 9'!D19+'MES 10'!D19+'MES 11'!D19+'MES 12'!D19</f>
        <v>0</v>
      </c>
      <c r="E18" s="110">
        <f>'MES 1'!E19+'MES 2'!E19+'MES 3'!E19+'MES 4'!E19+'MES 5'!E19+'MES 6'!E19+'MES 7'!E19+'MES 8'!E19+'MES 9'!E19+'MES 10'!E19+'MES 11'!E19+'MES 12'!E19</f>
        <v>0</v>
      </c>
      <c r="F18" s="110">
        <f>C18+D18-E18</f>
        <v>0</v>
      </c>
      <c r="G18" s="540">
        <f>'MES 1'!H19+'MES 2'!H19+'MES 3'!H19+'MES 4'!H19+'MES 5'!H19+'MES 6'!H19+'MES 7'!H19+'MES 8'!H19+'MES 9'!H19+'MES 10'!H19+'MES 11'!H19+'MES 12'!H19</f>
        <v>0</v>
      </c>
      <c r="H18" s="540"/>
      <c r="I18" s="538" t="e">
        <f t="shared" si="0"/>
        <v>#DIV/0!</v>
      </c>
      <c r="J18" s="538"/>
      <c r="K18" s="530">
        <f>F18-G18</f>
        <v>0</v>
      </c>
      <c r="L18" s="530"/>
    </row>
    <row r="19" spans="1:12" s="112" customFormat="1" ht="18" customHeight="1">
      <c r="A19" s="482" t="s">
        <v>168</v>
      </c>
      <c r="B19" s="484"/>
      <c r="C19" s="64">
        <f>SUM(C11+C16+C17+C18)</f>
        <v>0</v>
      </c>
      <c r="D19" s="64">
        <f>SUM(D11+D16+D17+D18)</f>
        <v>0</v>
      </c>
      <c r="E19" s="64">
        <f>SUM(E11+E16+E17+E18)</f>
        <v>0</v>
      </c>
      <c r="F19" s="64">
        <f>SUM(F11+F16+F17+F18)</f>
        <v>0</v>
      </c>
      <c r="G19" s="542">
        <f>+G11+G16+G17+G18</f>
        <v>0</v>
      </c>
      <c r="H19" s="542"/>
      <c r="I19" s="539" t="e">
        <f t="shared" si="0"/>
        <v>#DIV/0!</v>
      </c>
      <c r="J19" s="539"/>
      <c r="K19" s="541">
        <f>+K11+K16+K17+K18</f>
        <v>0</v>
      </c>
      <c r="L19" s="541"/>
    </row>
    <row r="21" spans="1:12" s="34" customFormat="1">
      <c r="B21" s="472" t="s">
        <v>124</v>
      </c>
      <c r="C21" s="472"/>
      <c r="D21" s="472" t="s">
        <v>215</v>
      </c>
      <c r="E21" s="472"/>
      <c r="F21" s="472"/>
      <c r="G21" s="472"/>
      <c r="H21" s="485" t="s">
        <v>170</v>
      </c>
      <c r="I21" s="504"/>
      <c r="J21" s="504"/>
      <c r="K21" s="504"/>
      <c r="L21" s="486"/>
    </row>
    <row r="22" spans="1:12" s="34" customFormat="1">
      <c r="B22" s="560"/>
      <c r="C22" s="561"/>
      <c r="D22" s="560"/>
      <c r="E22" s="564"/>
      <c r="F22" s="564"/>
      <c r="G22" s="561"/>
      <c r="H22" s="560"/>
      <c r="I22" s="564"/>
      <c r="J22" s="564"/>
      <c r="K22" s="564"/>
      <c r="L22" s="561"/>
    </row>
    <row r="23" spans="1:12" s="34" customFormat="1">
      <c r="B23" s="562"/>
      <c r="C23" s="563"/>
      <c r="D23" s="562"/>
      <c r="E23" s="565"/>
      <c r="F23" s="565"/>
      <c r="G23" s="563"/>
      <c r="H23" s="562"/>
      <c r="I23" s="565"/>
      <c r="J23" s="565"/>
      <c r="K23" s="565"/>
      <c r="L23" s="563"/>
    </row>
    <row r="24" spans="1:12" s="34" customFormat="1">
      <c r="B24" s="472" t="s">
        <v>103</v>
      </c>
      <c r="C24" s="472"/>
      <c r="D24" s="472" t="s">
        <v>103</v>
      </c>
      <c r="E24" s="472"/>
      <c r="F24" s="472"/>
      <c r="G24" s="472"/>
      <c r="H24" s="485" t="s">
        <v>103</v>
      </c>
      <c r="I24" s="504"/>
      <c r="J24" s="504" t="s">
        <v>103</v>
      </c>
      <c r="K24" s="504"/>
      <c r="L24" s="486"/>
    </row>
    <row r="26" spans="1:12">
      <c r="B26" s="4" t="s">
        <v>171</v>
      </c>
    </row>
    <row r="27" spans="1:12">
      <c r="B27" s="4"/>
    </row>
    <row r="28" spans="1:12" ht="15" customHeight="1"/>
    <row r="29" spans="1:12" ht="15" customHeight="1"/>
    <row r="30" spans="1:12" ht="15" customHeight="1"/>
    <row r="31" spans="1:12" ht="15" customHeight="1"/>
    <row r="32" spans="1:12"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spans="1:12" ht="15" customHeight="1">
      <c r="A49" s="468" t="s">
        <v>172</v>
      </c>
      <c r="B49" s="468"/>
      <c r="C49" s="468"/>
      <c r="D49" s="468"/>
      <c r="E49" s="468"/>
      <c r="F49" s="468"/>
      <c r="G49" s="468"/>
      <c r="H49" s="468"/>
      <c r="I49" s="468"/>
      <c r="J49" s="468"/>
      <c r="K49" s="468"/>
      <c r="L49" s="468"/>
    </row>
    <row r="50" spans="1:12" ht="15" customHeight="1">
      <c r="A50" s="104" t="s">
        <v>43</v>
      </c>
      <c r="B50" s="113" t="s">
        <v>173</v>
      </c>
      <c r="C50" s="113">
        <v>1</v>
      </c>
      <c r="D50" s="113">
        <v>2</v>
      </c>
      <c r="E50" s="113">
        <v>3</v>
      </c>
      <c r="F50" s="113" t="s">
        <v>148</v>
      </c>
      <c r="G50" s="482">
        <v>5</v>
      </c>
      <c r="H50" s="484"/>
      <c r="I50" s="510" t="s">
        <v>266</v>
      </c>
      <c r="J50" s="510"/>
      <c r="K50" s="510" t="s">
        <v>267</v>
      </c>
      <c r="L50" s="510"/>
    </row>
    <row r="51" spans="1:12" ht="15" customHeight="1">
      <c r="A51" s="510">
        <v>2000</v>
      </c>
      <c r="B51" s="477" t="s">
        <v>76</v>
      </c>
      <c r="C51" s="473" t="s">
        <v>152</v>
      </c>
      <c r="D51" s="473" t="s">
        <v>268</v>
      </c>
      <c r="E51" s="473" t="s">
        <v>269</v>
      </c>
      <c r="F51" s="473" t="s">
        <v>270</v>
      </c>
      <c r="G51" s="500" t="s">
        <v>273</v>
      </c>
      <c r="H51" s="495"/>
      <c r="I51" s="500" t="s">
        <v>159</v>
      </c>
      <c r="J51" s="495"/>
      <c r="K51" s="500" t="s">
        <v>274</v>
      </c>
      <c r="L51" s="495"/>
    </row>
    <row r="52" spans="1:12" ht="15" customHeight="1">
      <c r="A52" s="510"/>
      <c r="B52" s="478"/>
      <c r="C52" s="474"/>
      <c r="D52" s="474"/>
      <c r="E52" s="474"/>
      <c r="F52" s="474"/>
      <c r="G52" s="501"/>
      <c r="H52" s="497"/>
      <c r="I52" s="501"/>
      <c r="J52" s="497"/>
      <c r="K52" s="501"/>
      <c r="L52" s="497"/>
    </row>
    <row r="53" spans="1:12" ht="15" customHeight="1">
      <c r="A53" s="113">
        <v>2100</v>
      </c>
      <c r="B53" s="482" t="s">
        <v>61</v>
      </c>
      <c r="C53" s="483"/>
      <c r="D53" s="483"/>
      <c r="E53" s="483"/>
      <c r="F53" s="483"/>
      <c r="G53" s="483"/>
      <c r="H53" s="483"/>
      <c r="I53" s="483"/>
      <c r="J53" s="483"/>
      <c r="K53" s="483"/>
      <c r="L53" s="484"/>
    </row>
    <row r="54" spans="1:12" ht="15.95" customHeight="1">
      <c r="A54" s="103">
        <v>2101</v>
      </c>
      <c r="B54" s="116" t="s">
        <v>36</v>
      </c>
      <c r="C54" s="117">
        <f>PRESUPUESTO!F54</f>
        <v>0</v>
      </c>
      <c r="D54" s="110">
        <f>'MES 1'!D56+'MES 2'!D47+'MES 3'!D47+'MES 4'!D47+'MES 5'!D47+'MES 6'!D48+'MES 7'!D47+'MES 8'!D47+'MES 9'!D55+'MES 10'!D47+'MES 11'!D55+'MES 12'!D55</f>
        <v>0</v>
      </c>
      <c r="E54" s="110">
        <f>'MES 1'!E56+'MES 2'!E47+'MES 3'!E47+'MES 4'!E47+'MES 5'!E47+'MES 6'!E48+'MES 7'!E47+'MES 8'!E47+'MES 9'!E55+'MES 10'!E47+'MES 11'!E55+'MES 12'!E55</f>
        <v>0</v>
      </c>
      <c r="F54" s="110">
        <f>C54+D54-E54</f>
        <v>0</v>
      </c>
      <c r="G54" s="544">
        <f>'MES 1'!H56+'MES 2'!H47+'MES 3'!H47+'MES 4'!H47+'MES 5'!H47+'MES 6'!H48+'MES 7'!H47+'MES 8'!H47+'MES 9'!H55+'MES 10'!H47+'MES 11'!H55+'MES 12'!H55</f>
        <v>0</v>
      </c>
      <c r="H54" s="545"/>
      <c r="I54" s="538" t="e">
        <f>(G54/F54)</f>
        <v>#DIV/0!</v>
      </c>
      <c r="J54" s="538"/>
      <c r="K54" s="543">
        <f>(F54-G54)</f>
        <v>0</v>
      </c>
      <c r="L54" s="543"/>
    </row>
    <row r="55" spans="1:12" ht="15.95" customHeight="1">
      <c r="A55" s="103">
        <v>2102</v>
      </c>
      <c r="B55" s="116" t="s">
        <v>181</v>
      </c>
      <c r="C55" s="117">
        <f>PRESUPUESTO!F55</f>
        <v>0</v>
      </c>
      <c r="D55" s="110">
        <f>'MES 1'!D57+'MES 2'!D48+'MES 3'!D48+'MES 4'!D48+'MES 5'!D48+'MES 6'!D49+'MES 7'!D48+'MES 8'!D48+'MES 9'!D56+'MES 10'!D48+'MES 11'!D56+'MES 12'!D56</f>
        <v>0</v>
      </c>
      <c r="E55" s="110">
        <f>'MES 1'!E57+'MES 2'!E48+'MES 3'!E48+'MES 4'!E48+'MES 5'!E48+'MES 6'!E49+'MES 7'!E48+'MES 8'!E48+'MES 9'!E56+'MES 10'!E48+'MES 11'!E56+'MES 12'!E56</f>
        <v>0</v>
      </c>
      <c r="F55" s="110">
        <f>C55+D55-E55</f>
        <v>0</v>
      </c>
      <c r="G55" s="544">
        <f>'MES 1'!H57+'MES 2'!H48+'MES 3'!H48+'MES 4'!H48+'MES 5'!H48+'MES 6'!H49+'MES 7'!H48+'MES 8'!H48+'MES 9'!H56+'MES 10'!H48+'MES 11'!H56+'MES 12'!H56</f>
        <v>0</v>
      </c>
      <c r="H55" s="545"/>
      <c r="I55" s="538" t="e">
        <f>(G55/F55)</f>
        <v>#DIV/0!</v>
      </c>
      <c r="J55" s="538"/>
      <c r="K55" s="543">
        <f>(F55-G55)</f>
        <v>0</v>
      </c>
      <c r="L55" s="543"/>
    </row>
    <row r="56" spans="1:12" ht="15" customHeight="1">
      <c r="A56" s="510" t="s">
        <v>275</v>
      </c>
      <c r="B56" s="510"/>
      <c r="C56" s="118">
        <f>SUM(C54:C55)</f>
        <v>0</v>
      </c>
      <c r="D56" s="118">
        <f>SUM(D54:D55)</f>
        <v>0</v>
      </c>
      <c r="E56" s="118">
        <f>SUM(E54:E55)</f>
        <v>0</v>
      </c>
      <c r="F56" s="118">
        <f>SUM(F54:F55)</f>
        <v>0</v>
      </c>
      <c r="G56" s="541">
        <f>SUM(G54:H55)</f>
        <v>0</v>
      </c>
      <c r="H56" s="541"/>
      <c r="I56" s="539" t="e">
        <f t="shared" ref="I56" si="4">(G56/F56)</f>
        <v>#DIV/0!</v>
      </c>
      <c r="J56" s="539"/>
      <c r="K56" s="548">
        <f>SUM(K54:L55)</f>
        <v>0</v>
      </c>
      <c r="L56" s="548"/>
    </row>
    <row r="57" spans="1:12" ht="15" customHeight="1"/>
    <row r="58" spans="1:12" s="112" customFormat="1" ht="18" customHeight="1">
      <c r="A58" s="113">
        <v>2200</v>
      </c>
      <c r="B58" s="510" t="s">
        <v>64</v>
      </c>
      <c r="C58" s="510"/>
      <c r="D58" s="510"/>
      <c r="E58" s="510"/>
      <c r="F58" s="510"/>
      <c r="G58" s="510"/>
      <c r="H58" s="510"/>
      <c r="I58" s="510"/>
      <c r="J58" s="510"/>
      <c r="K58" s="510"/>
      <c r="L58" s="510"/>
    </row>
    <row r="59" spans="1:12" ht="15.95" customHeight="1">
      <c r="A59" s="103">
        <v>2201</v>
      </c>
      <c r="B59" s="116" t="s">
        <v>223</v>
      </c>
      <c r="C59" s="117">
        <f>PRESUPUESTO!F60</f>
        <v>0</v>
      </c>
      <c r="D59" s="110">
        <f>'MES 1'!D61+'MES 2'!D52+'MES 3'!D52+'MES 4'!D52+'MES 5'!D52+'MES 6'!D53+'MES 7'!D52+'MES 8'!D52+'MES 9'!D60+'MES 10'!D52+'MES 11'!D60+'MES 12'!D60</f>
        <v>0</v>
      </c>
      <c r="E59" s="110">
        <f>'MES 1'!E61+'MES 2'!E52+'MES 3'!E52+'MES 4'!E52+'MES 5'!E52+'MES 6'!E53+'MES 7'!E52+'MES 8'!E52+'MES 9'!E60+'MES 10'!E52+'MES 11'!E60+'MES 12'!E60</f>
        <v>0</v>
      </c>
      <c r="F59" s="110">
        <f t="shared" ref="F59:F65" si="5">C59+D59-E59</f>
        <v>0</v>
      </c>
      <c r="G59" s="544">
        <f>'MES 1'!H61+'MES 2'!H52+'MES 3'!H52+'MES 4'!H52+'MES 5'!H52+'MES 6'!H53+'MES 7'!H52+'MES 8'!H52+'MES 9'!H60+'MES 10'!H52+'MES 11'!H60+'MES 12'!H60</f>
        <v>0</v>
      </c>
      <c r="H59" s="545"/>
      <c r="I59" s="546" t="e">
        <f t="shared" ref="I59:I67" si="6">(G59/F59)</f>
        <v>#DIV/0!</v>
      </c>
      <c r="J59" s="547"/>
      <c r="K59" s="543">
        <f t="shared" ref="K59:K65" si="7">(F59-G59)</f>
        <v>0</v>
      </c>
      <c r="L59" s="543"/>
    </row>
    <row r="60" spans="1:12" ht="15.95" customHeight="1">
      <c r="A60" s="103">
        <v>2202</v>
      </c>
      <c r="B60" s="116" t="s">
        <v>66</v>
      </c>
      <c r="C60" s="117">
        <f>PRESUPUESTO!F61</f>
        <v>0</v>
      </c>
      <c r="D60" s="110">
        <f>'MES 1'!D62+'MES 2'!D53+'MES 3'!D53+'MES 4'!D53+'MES 5'!D53+'MES 6'!D54+'MES 7'!D53+'MES 8'!D53+'MES 9'!D61+'MES 10'!D53+'MES 11'!D61+'MES 12'!D61</f>
        <v>0</v>
      </c>
      <c r="E60" s="110">
        <f>'MES 1'!E62+'MES 2'!E53+'MES 3'!E53+'MES 4'!E53+'MES 5'!E53+'MES 6'!E54+'MES 7'!E53+'MES 8'!E53+'MES 9'!E61+'MES 10'!E53+'MES 11'!E61+'MES 12'!E61</f>
        <v>0</v>
      </c>
      <c r="F60" s="110">
        <f t="shared" si="5"/>
        <v>0</v>
      </c>
      <c r="G60" s="544">
        <f>'MES 1'!H62+'MES 2'!H53+'MES 3'!H53+'MES 4'!H53+'MES 5'!H53+'MES 6'!H54+'MES 7'!H53+'MES 8'!H53+'MES 9'!H61+'MES 10'!H53+'MES 11'!H61+'MES 12'!H61</f>
        <v>0</v>
      </c>
      <c r="H60" s="545"/>
      <c r="I60" s="538" t="e">
        <f t="shared" si="6"/>
        <v>#DIV/0!</v>
      </c>
      <c r="J60" s="538"/>
      <c r="K60" s="543">
        <f t="shared" si="7"/>
        <v>0</v>
      </c>
      <c r="L60" s="543"/>
    </row>
    <row r="61" spans="1:12" ht="15.95" customHeight="1">
      <c r="A61" s="103">
        <v>2203</v>
      </c>
      <c r="B61" s="116" t="s">
        <v>67</v>
      </c>
      <c r="C61" s="117">
        <f>PRESUPUESTO!F62</f>
        <v>0</v>
      </c>
      <c r="D61" s="110">
        <f>'MES 1'!D63+'MES 2'!D54+'MES 3'!D54+'MES 4'!D54+'MES 5'!D54+'MES 6'!D55+'MES 7'!D54+'MES 8'!D54+'MES 9'!D62+'MES 10'!D54+'MES 11'!D62+'MES 12'!D62</f>
        <v>0</v>
      </c>
      <c r="E61" s="110">
        <f>'MES 1'!E63+'MES 2'!E54+'MES 3'!E54+'MES 4'!E54+'MES 5'!E54+'MES 6'!E55+'MES 7'!E54+'MES 8'!E54+'MES 9'!E62+'MES 10'!E54+'MES 11'!E62+'MES 12'!E62</f>
        <v>0</v>
      </c>
      <c r="F61" s="110">
        <f t="shared" si="5"/>
        <v>0</v>
      </c>
      <c r="G61" s="544">
        <f>'MES 1'!H63+'MES 2'!H54+'MES 3'!H54+'MES 4'!H54+'MES 5'!H54+'MES 6'!H55+'MES 7'!H54+'MES 8'!H54+'MES 9'!H62+'MES 10'!H54+'MES 11'!H62+'MES 12'!H62</f>
        <v>0</v>
      </c>
      <c r="H61" s="545"/>
      <c r="I61" s="538" t="e">
        <f t="shared" si="6"/>
        <v>#DIV/0!</v>
      </c>
      <c r="J61" s="538"/>
      <c r="K61" s="543">
        <f t="shared" si="7"/>
        <v>0</v>
      </c>
      <c r="L61" s="543"/>
    </row>
    <row r="62" spans="1:12" ht="15.95" customHeight="1">
      <c r="A62" s="103">
        <v>2204</v>
      </c>
      <c r="B62" s="116" t="s">
        <v>68</v>
      </c>
      <c r="C62" s="117">
        <f>PRESUPUESTO!F63</f>
        <v>0</v>
      </c>
      <c r="D62" s="110">
        <f>'MES 1'!D64+'MES 2'!D55+'MES 3'!D55+'MES 4'!D55+'MES 5'!D55+'MES 6'!D56+'MES 7'!D55+'MES 8'!D55+'MES 9'!D63+'MES 10'!D55+'MES 11'!D63+'MES 12'!D63</f>
        <v>0</v>
      </c>
      <c r="E62" s="110">
        <f>'MES 1'!E64+'MES 2'!E55+'MES 3'!E55+'MES 4'!E55+'MES 5'!E55+'MES 6'!E56+'MES 7'!E55+'MES 8'!E55+'MES 9'!E63+'MES 10'!E55+'MES 11'!E63+'MES 12'!E63</f>
        <v>0</v>
      </c>
      <c r="F62" s="110">
        <f t="shared" si="5"/>
        <v>0</v>
      </c>
      <c r="G62" s="544">
        <f>'MES 1'!H64+'MES 2'!H55+'MES 3'!H55+'MES 4'!H55+'MES 5'!H55+'MES 6'!H56+'MES 7'!H55+'MES 8'!H55+'MES 9'!H63+'MES 10'!H55+'MES 11'!H63+'MES 12'!H63</f>
        <v>0</v>
      </c>
      <c r="H62" s="545"/>
      <c r="I62" s="538" t="e">
        <f t="shared" si="6"/>
        <v>#DIV/0!</v>
      </c>
      <c r="J62" s="538"/>
      <c r="K62" s="543">
        <f t="shared" si="7"/>
        <v>0</v>
      </c>
      <c r="L62" s="543"/>
    </row>
    <row r="63" spans="1:12" ht="25.15" customHeight="1">
      <c r="A63" s="103">
        <v>2205</v>
      </c>
      <c r="B63" s="122" t="s">
        <v>69</v>
      </c>
      <c r="C63" s="117">
        <f>PRESUPUESTO!F64</f>
        <v>0</v>
      </c>
      <c r="D63" s="110">
        <f>'MES 1'!D65+'MES 2'!D56+'MES 3'!D56+'MES 4'!D56+'MES 5'!D56+'MES 6'!D57+'MES 7'!D56+'MES 8'!D56+'MES 9'!D64+'MES 10'!D56+'MES 11'!D64+'MES 12'!D64</f>
        <v>0</v>
      </c>
      <c r="E63" s="110">
        <f>'MES 1'!E65+'MES 2'!E56+'MES 3'!E56+'MES 4'!E56+'MES 5'!E56+'MES 6'!E57+'MES 7'!E56+'MES 8'!E56+'MES 9'!E64+'MES 10'!E56+'MES 11'!E64+'MES 12'!E64</f>
        <v>0</v>
      </c>
      <c r="F63" s="110">
        <f t="shared" si="5"/>
        <v>0</v>
      </c>
      <c r="G63" s="544">
        <f>'MES 1'!H65+'MES 2'!H56+'MES 3'!H56+'MES 4'!H56+'MES 5'!H56+'MES 6'!H57+'MES 7'!H56+'MES 8'!H56+'MES 9'!H64+'MES 10'!H56+'MES 11'!H64+'MES 12'!H64</f>
        <v>0</v>
      </c>
      <c r="H63" s="545"/>
      <c r="I63" s="538" t="e">
        <f t="shared" si="6"/>
        <v>#DIV/0!</v>
      </c>
      <c r="J63" s="538"/>
      <c r="K63" s="543">
        <f t="shared" si="7"/>
        <v>0</v>
      </c>
      <c r="L63" s="543"/>
    </row>
    <row r="64" spans="1:12" ht="24" customHeight="1">
      <c r="A64" s="103">
        <v>2206</v>
      </c>
      <c r="B64" s="122" t="s">
        <v>70</v>
      </c>
      <c r="C64" s="117">
        <f>PRESUPUESTO!F65</f>
        <v>0</v>
      </c>
      <c r="D64" s="110">
        <f>'MES 1'!D66+'MES 2'!D57+'MES 3'!D57+'MES 4'!D57+'MES 5'!D57+'MES 6'!D58+'MES 7'!D57+'MES 8'!D57+'MES 9'!D65+'MES 10'!D57+'MES 11'!D65+'MES 12'!D65</f>
        <v>0</v>
      </c>
      <c r="E64" s="110">
        <f>'MES 1'!E66+'MES 2'!E57+'MES 3'!E57+'MES 4'!E57+'MES 5'!E57+'MES 6'!E58+'MES 7'!E57+'MES 8'!E57+'MES 9'!E65+'MES 10'!E57+'MES 11'!E65+'MES 12'!E65</f>
        <v>0</v>
      </c>
      <c r="F64" s="110">
        <f t="shared" si="5"/>
        <v>0</v>
      </c>
      <c r="G64" s="544">
        <f>'MES 1'!H66+'MES 2'!H57+'MES 3'!H57+'MES 4'!H57+'MES 5'!H57+'MES 6'!H58+'MES 7'!H57+'MES 8'!H57+'MES 9'!H65+'MES 10'!H57+'MES 11'!H65+'MES 12'!H65</f>
        <v>0</v>
      </c>
      <c r="H64" s="545"/>
      <c r="I64" s="538" t="e">
        <f t="shared" si="6"/>
        <v>#DIV/0!</v>
      </c>
      <c r="J64" s="538"/>
      <c r="K64" s="543">
        <f t="shared" si="7"/>
        <v>0</v>
      </c>
      <c r="L64" s="543"/>
    </row>
    <row r="65" spans="1:12" ht="15.95" customHeight="1">
      <c r="A65" s="103">
        <v>2207</v>
      </c>
      <c r="B65" s="116" t="s">
        <v>71</v>
      </c>
      <c r="C65" s="117">
        <f>PRESUPUESTO!F66</f>
        <v>0</v>
      </c>
      <c r="D65" s="110">
        <f>'MES 1'!D67+'MES 2'!D58+'MES 3'!D58+'MES 4'!D58+'MES 5'!D58+'MES 6'!D59+'MES 7'!D58+'MES 8'!D58+'MES 9'!D66+'MES 10'!D58+'MES 11'!D66+'MES 12'!D66</f>
        <v>0</v>
      </c>
      <c r="E65" s="110">
        <f>'MES 1'!E67+'MES 2'!E58+'MES 3'!E58+'MES 4'!E58+'MES 5'!E58+'MES 6'!E59+'MES 7'!E58+'MES 8'!E58+'MES 9'!E66+'MES 10'!E58+'MES 11'!E66+'MES 12'!E66</f>
        <v>0</v>
      </c>
      <c r="F65" s="110">
        <f t="shared" si="5"/>
        <v>0</v>
      </c>
      <c r="G65" s="544">
        <f>'MES 1'!H67+'MES 2'!H58+'MES 3'!H58+'MES 4'!H58+'MES 5'!H58+'MES 6'!H59+'MES 7'!H58+'MES 8'!H58+'MES 9'!H66+'MES 10'!H58+'MES 11'!H66+'MES 12'!H66</f>
        <v>0</v>
      </c>
      <c r="H65" s="545"/>
      <c r="I65" s="538" t="e">
        <f t="shared" si="6"/>
        <v>#DIV/0!</v>
      </c>
      <c r="J65" s="538"/>
      <c r="K65" s="543">
        <f t="shared" si="7"/>
        <v>0</v>
      </c>
      <c r="L65" s="543"/>
    </row>
    <row r="66" spans="1:12" ht="15.95" customHeight="1">
      <c r="A66" s="103">
        <v>2208</v>
      </c>
      <c r="B66" s="116" t="s">
        <v>72</v>
      </c>
      <c r="C66" s="117">
        <f>PRESUPUESTO!F67</f>
        <v>0</v>
      </c>
      <c r="D66" s="110">
        <f>'MES 1'!D68+'MES 2'!D59+'MES 3'!D59+'MES 4'!D59+'MES 5'!D59+'MES 6'!D60+'MES 7'!D59+'MES 8'!D59+'MES 9'!D67+'MES 10'!D59+'MES 11'!D67+'MES 12'!D67</f>
        <v>0</v>
      </c>
      <c r="E66" s="110">
        <f>'MES 1'!E68+'MES 2'!E59+'MES 3'!E59+'MES 4'!E59+'MES 5'!E59+'MES 6'!E60+'MES 7'!E59+'MES 8'!E59+'MES 9'!E67+'MES 10'!E59+'MES 11'!E67+'MES 12'!E67</f>
        <v>0</v>
      </c>
      <c r="F66" s="110">
        <f t="shared" ref="F66" si="8">C66+D66-E66</f>
        <v>0</v>
      </c>
      <c r="G66" s="544">
        <f>'MES 1'!H68+'MES 2'!H59+'MES 3'!H59+'MES 4'!H59+'MES 5'!H59+'MES 6'!H60+'MES 7'!H59+'MES 8'!H59+'MES 9'!H67+'MES 10'!H59+'MES 11'!H67+'MES 12'!H67</f>
        <v>0</v>
      </c>
      <c r="H66" s="545"/>
      <c r="I66" s="538" t="e">
        <f t="shared" ref="I66" si="9">(G66/F66)</f>
        <v>#DIV/0!</v>
      </c>
      <c r="J66" s="538"/>
      <c r="K66" s="543">
        <f t="shared" ref="K66" si="10">(F66-G66)</f>
        <v>0</v>
      </c>
      <c r="L66" s="543"/>
    </row>
    <row r="67" spans="1:12" s="112" customFormat="1" ht="15.95" customHeight="1">
      <c r="A67" s="482" t="s">
        <v>276</v>
      </c>
      <c r="B67" s="484"/>
      <c r="C67" s="142">
        <f>SUM(C59:C66)</f>
        <v>0</v>
      </c>
      <c r="D67" s="142">
        <f>SUM(D59:D66)</f>
        <v>0</v>
      </c>
      <c r="E67" s="142">
        <f>SUM(E59:E66)</f>
        <v>0</v>
      </c>
      <c r="F67" s="142">
        <f>SUM(F59:F66)</f>
        <v>0</v>
      </c>
      <c r="G67" s="541">
        <f>SUM(G59:H66)</f>
        <v>0</v>
      </c>
      <c r="H67" s="541"/>
      <c r="I67" s="539" t="e">
        <f t="shared" si="6"/>
        <v>#DIV/0!</v>
      </c>
      <c r="J67" s="539"/>
      <c r="K67" s="548">
        <f>SUM(K59:L66)</f>
        <v>0</v>
      </c>
      <c r="L67" s="548"/>
    </row>
    <row r="68" spans="1:12" ht="15" customHeight="1"/>
    <row r="69" spans="1:12" ht="18" customHeight="1">
      <c r="A69" s="104" t="s">
        <v>43</v>
      </c>
      <c r="B69" s="113" t="s">
        <v>173</v>
      </c>
      <c r="C69" s="113">
        <v>1</v>
      </c>
      <c r="D69" s="113">
        <v>2</v>
      </c>
      <c r="E69" s="113">
        <v>3</v>
      </c>
      <c r="F69" s="113" t="s">
        <v>148</v>
      </c>
      <c r="G69" s="482">
        <v>5</v>
      </c>
      <c r="H69" s="484"/>
      <c r="I69" s="510" t="s">
        <v>266</v>
      </c>
      <c r="J69" s="510"/>
      <c r="K69" s="510" t="s">
        <v>267</v>
      </c>
      <c r="L69" s="510"/>
    </row>
    <row r="70" spans="1:12" s="112" customFormat="1" ht="15.75" customHeight="1">
      <c r="A70" s="510">
        <v>2000</v>
      </c>
      <c r="B70" s="510" t="s">
        <v>76</v>
      </c>
      <c r="C70" s="527" t="s">
        <v>152</v>
      </c>
      <c r="D70" s="527" t="s">
        <v>268</v>
      </c>
      <c r="E70" s="527" t="s">
        <v>269</v>
      </c>
      <c r="F70" s="473" t="s">
        <v>270</v>
      </c>
      <c r="G70" s="500" t="s">
        <v>273</v>
      </c>
      <c r="H70" s="495"/>
      <c r="I70" s="500" t="s">
        <v>159</v>
      </c>
      <c r="J70" s="495"/>
      <c r="K70" s="527" t="s">
        <v>274</v>
      </c>
      <c r="L70" s="527"/>
    </row>
    <row r="71" spans="1:12" s="112" customFormat="1" ht="13.5" customHeight="1">
      <c r="A71" s="510"/>
      <c r="B71" s="510"/>
      <c r="C71" s="527"/>
      <c r="D71" s="527"/>
      <c r="E71" s="527"/>
      <c r="F71" s="474"/>
      <c r="G71" s="501"/>
      <c r="H71" s="497"/>
      <c r="I71" s="501"/>
      <c r="J71" s="497"/>
      <c r="K71" s="527"/>
      <c r="L71" s="527"/>
    </row>
    <row r="72" spans="1:12" s="112" customFormat="1" ht="13.5" customHeight="1">
      <c r="A72" s="113"/>
      <c r="B72" s="510" t="s">
        <v>74</v>
      </c>
      <c r="C72" s="510"/>
      <c r="D72" s="510"/>
      <c r="E72" s="510"/>
      <c r="F72" s="510"/>
      <c r="G72" s="510"/>
      <c r="H72" s="510"/>
      <c r="I72" s="510"/>
      <c r="J72" s="510"/>
      <c r="K72" s="510"/>
      <c r="L72" s="510"/>
    </row>
    <row r="73" spans="1:12" s="112" customFormat="1" ht="18" customHeight="1">
      <c r="A73" s="113">
        <v>2100</v>
      </c>
      <c r="B73" s="510" t="s">
        <v>277</v>
      </c>
      <c r="C73" s="510"/>
      <c r="D73" s="510"/>
      <c r="E73" s="510"/>
      <c r="F73" s="510"/>
      <c r="G73" s="510"/>
      <c r="H73" s="510"/>
      <c r="I73" s="510"/>
      <c r="J73" s="510"/>
      <c r="K73" s="510"/>
      <c r="L73" s="510"/>
    </row>
    <row r="74" spans="1:12" ht="15.95" customHeight="1">
      <c r="A74" s="103">
        <v>2311</v>
      </c>
      <c r="B74" s="102" t="s">
        <v>76</v>
      </c>
      <c r="C74" s="110">
        <f>PRESUPUESTO!F73</f>
        <v>0</v>
      </c>
      <c r="D74" s="110">
        <f>'MES 1'!D76+'MES 2'!D67+'MES 3'!D66+'MES 4'!D67+'MES 5'!D67+'MES 6'!D68+'MES 7'!D67+'MES 8'!D67+'MES 9'!D75+'MES 10'!D67+'MES 11'!D75+'MES 12'!D75</f>
        <v>0</v>
      </c>
      <c r="E74" s="110">
        <f>'MES 1'!E76+'MES 2'!E67+'MES 3'!E66+'MES 4'!E67+'MES 5'!E67+'MES 6'!E68+'MES 7'!E67+'MES 8'!E67+'MES 9'!E75+'MES 10'!E67+'MES 11'!E75+'MES 12'!E75</f>
        <v>0</v>
      </c>
      <c r="F74" s="110">
        <f t="shared" ref="F74:F86" si="11">C74+D74-E74</f>
        <v>0</v>
      </c>
      <c r="G74" s="540">
        <f>'MES 1'!H76+'MES 2'!H67+'MES 3'!H67+'MES 4'!H67+'MES 5'!H67+'MES 6'!H68+'MES 7'!H67+'MES 8'!H67+'MES 9'!H75+'MES 10'!H67+'MES 11'!H75+'MES 12'!H75</f>
        <v>0</v>
      </c>
      <c r="H74" s="540"/>
      <c r="I74" s="538" t="e">
        <f t="shared" ref="I74:I87" si="12">(G74/F74)</f>
        <v>#DIV/0!</v>
      </c>
      <c r="J74" s="538"/>
      <c r="K74" s="543">
        <f>(F74-G74)</f>
        <v>0</v>
      </c>
      <c r="L74" s="543"/>
    </row>
    <row r="75" spans="1:12" ht="15.95" customHeight="1">
      <c r="A75" s="103">
        <v>2312</v>
      </c>
      <c r="B75" s="102" t="s">
        <v>77</v>
      </c>
      <c r="C75" s="110">
        <f>PRESUPUESTO!F74</f>
        <v>0</v>
      </c>
      <c r="D75" s="110">
        <f>'MES 1'!D77+'MES 2'!D68+'MES 3'!D68+'MES 4'!D68+'MES 5'!D68+'MES 6'!D69+'MES 7'!D68+'MES 8'!D68+'MES 9'!D76+'MES 10'!D68+'MES 11'!D76+'MES 12'!D76</f>
        <v>0</v>
      </c>
      <c r="E75" s="110">
        <f>'MES 1'!E77+'MES 2'!E68+'MES 3'!E68+'MES 4'!E68+'MES 5'!E68+'MES 6'!E69+'MES 7'!E68+'MES 8'!E68+'MES 9'!E76+'MES 10'!E68+'MES 11'!E76+'MES 12'!E76</f>
        <v>0</v>
      </c>
      <c r="F75" s="110">
        <f t="shared" si="11"/>
        <v>0</v>
      </c>
      <c r="G75" s="540">
        <f>'MES 1'!H77+'MES 2'!H68+'MES 3'!H68+'MES 4'!H68+'MES 5'!H68+'MES 6'!H69+'MES 7'!H68+'MES 8'!H68+'MES 9'!H76+'MES 10'!H68+'MES 11'!H76+'MES 12'!H76</f>
        <v>0</v>
      </c>
      <c r="H75" s="540"/>
      <c r="I75" s="538" t="e">
        <f t="shared" si="12"/>
        <v>#DIV/0!</v>
      </c>
      <c r="J75" s="538"/>
      <c r="K75" s="543">
        <f t="shared" ref="K75:K86" si="13">(F75-G75)</f>
        <v>0</v>
      </c>
      <c r="L75" s="543"/>
    </row>
    <row r="76" spans="1:12" ht="15.95" customHeight="1">
      <c r="A76" s="103">
        <v>2313</v>
      </c>
      <c r="B76" s="102" t="s">
        <v>78</v>
      </c>
      <c r="C76" s="110">
        <f>PRESUPUESTO!F75</f>
        <v>0</v>
      </c>
      <c r="D76" s="110">
        <f>'MES 1'!D78+'MES 2'!D69+'MES 3'!D69+'MES 4'!D69+'MES 5'!D69+'MES 6'!D70+'MES 7'!D69+'MES 8'!D69+'MES 9'!D77+'MES 10'!D69+'MES 11'!D77+'MES 12'!D77</f>
        <v>0</v>
      </c>
      <c r="E76" s="110">
        <f>'MES 1'!E78+'MES 2'!E69+'MES 3'!E69+'MES 4'!E69+'MES 5'!E69+'MES 6'!E70+'MES 7'!E69+'MES 8'!E69+'MES 9'!E77+'MES 10'!E69+'MES 11'!E77+'MES 12'!E77</f>
        <v>0</v>
      </c>
      <c r="F76" s="110">
        <f t="shared" si="11"/>
        <v>0</v>
      </c>
      <c r="G76" s="540">
        <f>'MES 1'!H78+'MES 2'!H69+'MES 3'!H69+'MES 4'!H69+'MES 5'!H69+'MES 6'!H70+'MES 7'!H69+'MES 8'!H69+'MES 9'!H77+'MES 10'!H69+'MES 11'!H77+'MES 12'!H77</f>
        <v>0</v>
      </c>
      <c r="H76" s="540"/>
      <c r="I76" s="538" t="e">
        <f t="shared" si="12"/>
        <v>#DIV/0!</v>
      </c>
      <c r="J76" s="538"/>
      <c r="K76" s="543">
        <f t="shared" si="13"/>
        <v>0</v>
      </c>
      <c r="L76" s="543"/>
    </row>
    <row r="77" spans="1:12" ht="15.95" customHeight="1">
      <c r="A77" s="103">
        <v>2314</v>
      </c>
      <c r="B77" s="102" t="s">
        <v>278</v>
      </c>
      <c r="C77" s="110">
        <f>PRESUPUESTO!F78</f>
        <v>0</v>
      </c>
      <c r="D77" s="110">
        <f>'MES 1'!D79+'MES 2'!D70+'MES 3'!D70+'MES 4'!D70+'MES 5'!D70+'MES 6'!D71+'MES 7'!D70+'MES 8'!D70+'MES 9'!D78+'MES 10'!D70+'MES 11'!D78+'MES 12'!D78</f>
        <v>0</v>
      </c>
      <c r="E77" s="110">
        <f>'MES 1'!E79+'MES 2'!E70+'MES 3'!E70+'MES 4'!E70+'MES 5'!E70+'MES 6'!E71+'MES 7'!E70+'MES 8'!E70+'MES 9'!E78+'MES 10'!E70+'MES 11'!E78+'MES 12'!E78</f>
        <v>0</v>
      </c>
      <c r="F77" s="110">
        <f t="shared" si="11"/>
        <v>0</v>
      </c>
      <c r="G77" s="540">
        <f>'MES 1'!H79+'MES 2'!H70+'MES 3'!H70+'MES 4'!H70+'MES 5'!H70+'MES 6'!H71+'MES 7'!H70+'MES 8'!H70+'MES 9'!H78+'MES 10'!H70+'MES 11'!H78+'MES 12'!H78</f>
        <v>0</v>
      </c>
      <c r="H77" s="540"/>
      <c r="I77" s="538" t="e">
        <f t="shared" si="12"/>
        <v>#DIV/0!</v>
      </c>
      <c r="J77" s="538"/>
      <c r="K77" s="543">
        <f t="shared" si="13"/>
        <v>0</v>
      </c>
      <c r="L77" s="543"/>
    </row>
    <row r="78" spans="1:12" ht="15.95" customHeight="1">
      <c r="A78" s="103">
        <v>2315</v>
      </c>
      <c r="B78" s="102" t="s">
        <v>279</v>
      </c>
      <c r="C78" s="110">
        <f>PRESUPUESTO!F79</f>
        <v>0</v>
      </c>
      <c r="D78" s="110">
        <f>'MES 1'!D80+'MES 2'!D71+'MES 3'!D71+'MES 4'!D71+'MES 5'!D71+'MES 6'!D72+'MES 7'!D71+'MES 8'!D71+'MES 9'!D79+'MES 10'!D71+'MES 11'!D79+'MES 12'!D79</f>
        <v>0</v>
      </c>
      <c r="E78" s="110">
        <f>'MES 1'!E80+'MES 2'!E71+'MES 3'!E71+'MES 4'!E71+'MES 5'!E71+'MES 6'!E72+'MES 7'!E71+'MES 8'!E71+'MES 9'!E79+'MES 10'!E71+'MES 11'!E79+'MES 12'!E79</f>
        <v>0</v>
      </c>
      <c r="F78" s="110">
        <f t="shared" si="11"/>
        <v>0</v>
      </c>
      <c r="G78" s="540">
        <f>'MES 1'!H80+'MES 2'!H71+'MES 3'!H71+'MES 4'!H71+'MES 5'!H71+'MES 6'!H72+'MES 7'!H71+'MES 8'!H71+'MES 9'!H79+'MES 10'!H71+'MES 11'!H79+'MES 12'!H79</f>
        <v>0</v>
      </c>
      <c r="H78" s="540"/>
      <c r="I78" s="538" t="e">
        <f t="shared" si="12"/>
        <v>#DIV/0!</v>
      </c>
      <c r="J78" s="538"/>
      <c r="K78" s="543">
        <f t="shared" si="13"/>
        <v>0</v>
      </c>
      <c r="L78" s="543"/>
    </row>
    <row r="79" spans="1:12" ht="15.95" customHeight="1">
      <c r="A79" s="103">
        <v>2316</v>
      </c>
      <c r="B79" s="102" t="s">
        <v>81</v>
      </c>
      <c r="C79" s="110">
        <f>PRESUPUESTO!F80</f>
        <v>0</v>
      </c>
      <c r="D79" s="110">
        <f>'MES 1'!D81+'MES 2'!D72+'MES 3'!D72+'MES 4'!D72+'MES 5'!D72+'MES 6'!D73+'MES 7'!D72+'MES 8'!D72+'MES 9'!D80+'MES 10'!D72+'MES 11'!D80+'MES 12'!D80</f>
        <v>0</v>
      </c>
      <c r="E79" s="110">
        <f>'MES 1'!E81+'MES 2'!E72+'MES 3'!E72+'MES 4'!E72+'MES 5'!E72+'MES 6'!E73+'MES 7'!E72+'MES 8'!E72+'MES 9'!E80+'MES 10'!E72+'MES 11'!E80+'MES 12'!E80</f>
        <v>0</v>
      </c>
      <c r="F79" s="110">
        <f t="shared" si="11"/>
        <v>0</v>
      </c>
      <c r="G79" s="540">
        <f>'MES 1'!H81+'MES 2'!H72+'MES 3'!H72+'MES 4'!H72+'MES 5'!H72+'MES 6'!H73+'MES 7'!H72+'MES 8'!H72+'MES 9'!H80+'MES 10'!H72+'MES 11'!H80+'MES 12'!H80</f>
        <v>0</v>
      </c>
      <c r="H79" s="540"/>
      <c r="I79" s="538" t="e">
        <f t="shared" si="12"/>
        <v>#DIV/0!</v>
      </c>
      <c r="J79" s="538"/>
      <c r="K79" s="543">
        <f t="shared" si="13"/>
        <v>0</v>
      </c>
      <c r="L79" s="543"/>
    </row>
    <row r="80" spans="1:12" ht="15.95" customHeight="1">
      <c r="A80" s="103">
        <v>2317</v>
      </c>
      <c r="B80" s="102" t="s">
        <v>280</v>
      </c>
      <c r="C80" s="110">
        <f>PRESUPUESTO!F81</f>
        <v>0</v>
      </c>
      <c r="D80" s="110">
        <f>'MES 1'!D82+'MES 2'!D73+'MES 3'!D73+'MES 4'!D73+'MES 5'!D73+'MES 6'!D74+'MES 7'!D73+'MES 8'!D73+'MES 9'!D81+'MES 10'!D73+'MES 11'!D81+'MES 12'!D81</f>
        <v>0</v>
      </c>
      <c r="E80" s="110">
        <f>'MES 1'!E82+'MES 2'!E73+'MES 3'!E73+'MES 4'!E73+'MES 5'!E73+'MES 6'!E74+'MES 7'!E73+'MES 8'!E73+'MES 9'!E81+'MES 10'!E73+'MES 11'!E81+'MES 12'!E81</f>
        <v>0</v>
      </c>
      <c r="F80" s="110">
        <f t="shared" si="11"/>
        <v>0</v>
      </c>
      <c r="G80" s="540">
        <f>'MES 1'!H82+'MES 2'!H73+'MES 3'!H73+'MES 4'!H73+'MES 5'!H73+'MES 6'!H74+'MES 7'!H73+'MES 8'!H73+'MES 9'!H81+'MES 10'!H73+'MES 11'!H81+'MES 12'!H81</f>
        <v>0</v>
      </c>
      <c r="H80" s="540"/>
      <c r="I80" s="538" t="e">
        <f t="shared" si="12"/>
        <v>#DIV/0!</v>
      </c>
      <c r="J80" s="538"/>
      <c r="K80" s="543">
        <f t="shared" si="13"/>
        <v>0</v>
      </c>
      <c r="L80" s="543"/>
    </row>
    <row r="81" spans="1:12" ht="15.95" customHeight="1">
      <c r="A81" s="103">
        <v>2318</v>
      </c>
      <c r="B81" s="125" t="s">
        <v>83</v>
      </c>
      <c r="C81" s="110">
        <f>PRESUPUESTO!F82</f>
        <v>0</v>
      </c>
      <c r="D81" s="110">
        <f>'MES 1'!D83+'MES 2'!D74+'MES 3'!D74+'MES 4'!D74+'MES 5'!D74+'MES 6'!D75+'MES 7'!D74+'MES 8'!D74+'MES 9'!D82+'MES 10'!D74+'MES 11'!D82+'MES 12'!D82</f>
        <v>0</v>
      </c>
      <c r="E81" s="110">
        <f>'MES 1'!E83+'MES 2'!E74+'MES 3'!E74+'MES 4'!E74+'MES 5'!E74+'MES 6'!E75+'MES 7'!E74+'MES 8'!E74+'MES 9'!E82+'MES 10'!E74+'MES 11'!E82+'MES 12'!E82</f>
        <v>0</v>
      </c>
      <c r="F81" s="110">
        <f t="shared" si="11"/>
        <v>0</v>
      </c>
      <c r="G81" s="540">
        <f>'MES 1'!H83+'MES 2'!H74+'MES 3'!H74+'MES 4'!H74+'MES 5'!H74+'MES 6'!H75+'MES 7'!H74+'MES 8'!H74+'MES 9'!H82+'MES 10'!H74+'MES 11'!H82+'MES 12'!H82</f>
        <v>0</v>
      </c>
      <c r="H81" s="540"/>
      <c r="I81" s="538" t="e">
        <f t="shared" si="12"/>
        <v>#DIV/0!</v>
      </c>
      <c r="J81" s="538"/>
      <c r="K81" s="543">
        <f t="shared" si="13"/>
        <v>0</v>
      </c>
      <c r="L81" s="543"/>
    </row>
    <row r="82" spans="1:12" ht="15.95" customHeight="1">
      <c r="A82" s="103">
        <v>2319</v>
      </c>
      <c r="B82" s="102" t="s">
        <v>281</v>
      </c>
      <c r="C82" s="110">
        <f>PRESUPUESTO!F83</f>
        <v>0</v>
      </c>
      <c r="D82" s="110">
        <f>'MES 1'!D84+'MES 2'!D75+'MES 3'!D75+'MES 4'!D75+'MES 5'!D75+'MES 6'!D76+'MES 7'!D75+'MES 8'!D75+'MES 9'!D83+'MES 10'!D75+'MES 11'!D83+'MES 12'!D83</f>
        <v>0</v>
      </c>
      <c r="E82" s="110">
        <f>'MES 1'!E84+'MES 2'!E75+'MES 3'!E75+'MES 4'!E75+'MES 5'!E75+'MES 6'!E76+'MES 7'!E75+'MES 8'!E75+'MES 9'!E83+'MES 10'!E75+'MES 11'!E83+'MES 12'!E83</f>
        <v>0</v>
      </c>
      <c r="F82" s="110">
        <f t="shared" si="11"/>
        <v>0</v>
      </c>
      <c r="G82" s="540">
        <f>'MES 1'!H84+'MES 2'!H75+'MES 3'!H75+'MES 4'!H75+'MES 5'!H75+'MES 6'!H76+'MES 7'!H75+'MES 8'!H75+'MES 9'!H83+'MES 10'!H75+'MES 11'!H83+'MES 12'!H83</f>
        <v>0</v>
      </c>
      <c r="H82" s="540"/>
      <c r="I82" s="538" t="e">
        <f t="shared" si="12"/>
        <v>#DIV/0!</v>
      </c>
      <c r="J82" s="538"/>
      <c r="K82" s="543">
        <f t="shared" si="13"/>
        <v>0</v>
      </c>
      <c r="L82" s="543"/>
    </row>
    <row r="83" spans="1:12" ht="15.95" customHeight="1">
      <c r="A83" s="103">
        <v>2320</v>
      </c>
      <c r="B83" s="102" t="s">
        <v>85</v>
      </c>
      <c r="C83" s="110">
        <f>PRESUPUESTO!F84</f>
        <v>0</v>
      </c>
      <c r="D83" s="110">
        <f>'MES 1'!D85+'MES 2'!D76+'MES 3'!D76+'MES 4'!D76+'MES 5'!D76+'MES 6'!D77+'MES 7'!D76+'MES 8'!D76+'MES 9'!D84+'MES 10'!D76+'MES 11'!D84+'MES 12'!D84</f>
        <v>0</v>
      </c>
      <c r="E83" s="110">
        <f>'MES 1'!E85+'MES 2'!E76+'MES 3'!E76+'MES 4'!E76+'MES 5'!E76+'MES 6'!E77+'MES 7'!E76+'MES 8'!E76+'MES 9'!E84+'MES 10'!E76+'MES 11'!E84+'MES 12'!E84</f>
        <v>0</v>
      </c>
      <c r="F83" s="110">
        <f t="shared" si="11"/>
        <v>0</v>
      </c>
      <c r="G83" s="540">
        <f>'MES 1'!H85+'MES 2'!H76+'MES 3'!H76+'MES 4'!H76+'MES 5'!H76+'MES 6'!H77+'MES 7'!H76+'MES 8'!H76+'MES 9'!H84+'MES 10'!H76+'MES 11'!H84+'MES 12'!H84</f>
        <v>0</v>
      </c>
      <c r="H83" s="540"/>
      <c r="I83" s="538" t="e">
        <f t="shared" si="12"/>
        <v>#DIV/0!</v>
      </c>
      <c r="J83" s="538"/>
      <c r="K83" s="543">
        <f t="shared" si="13"/>
        <v>0</v>
      </c>
      <c r="L83" s="543"/>
    </row>
    <row r="84" spans="1:12" ht="15.95" customHeight="1">
      <c r="A84" s="103">
        <v>2321</v>
      </c>
      <c r="B84" s="102" t="s">
        <v>86</v>
      </c>
      <c r="C84" s="110">
        <f>PRESUPUESTO!F85</f>
        <v>0</v>
      </c>
      <c r="D84" s="110">
        <f>'MES 1'!D86+'MES 2'!D77+'MES 3'!D77+'MES 4'!D77+'MES 5'!D77+'MES 6'!D78+'MES 7'!D77+'MES 8'!D77+'MES 9'!D85+'MES 10'!D77+'MES 11'!D85+'MES 12'!D85</f>
        <v>0</v>
      </c>
      <c r="E84" s="110">
        <f>'MES 1'!E86+'MES 2'!E77+'MES 3'!E77+'MES 4'!E77+'MES 5'!E77+'MES 6'!E78+'MES 7'!E77+'MES 8'!E77+'MES 9'!E85+'MES 10'!E77+'MES 11'!E85+'MES 12'!E85</f>
        <v>0</v>
      </c>
      <c r="F84" s="110">
        <f t="shared" si="11"/>
        <v>0</v>
      </c>
      <c r="G84" s="540">
        <f>'MES 1'!H86+'MES 2'!H77+'MES 3'!H77+'MES 4'!H77+'MES 5'!H77+'MES 6'!H78+'MES 7'!H77+'MES 8'!H77+'MES 9'!H85+'MES 10'!H77+'MES 11'!H85+'MES 12'!H85</f>
        <v>0</v>
      </c>
      <c r="H84" s="540"/>
      <c r="I84" s="538" t="e">
        <f t="shared" ref="I84:I85" si="14">(G84/F84)</f>
        <v>#DIV/0!</v>
      </c>
      <c r="J84" s="538"/>
      <c r="K84" s="543">
        <f t="shared" ref="K84:K85" si="15">(F84-G84)</f>
        <v>0</v>
      </c>
      <c r="L84" s="543"/>
    </row>
    <row r="85" spans="1:12" ht="15.95" customHeight="1">
      <c r="A85" s="103">
        <v>2322</v>
      </c>
      <c r="B85" s="102" t="s">
        <v>87</v>
      </c>
      <c r="C85" s="110">
        <f>PRESUPUESTO!F86</f>
        <v>0</v>
      </c>
      <c r="D85" s="110">
        <f>'MES 1'!D87+'MES 2'!D78+'MES 3'!D78+'MES 4'!D78+'MES 5'!D78+'MES 6'!D79+'MES 7'!D78+'MES 8'!D78+'MES 9'!D86+'MES 10'!D78+'MES 11'!D86+'MES 12'!D86</f>
        <v>0</v>
      </c>
      <c r="E85" s="110">
        <f>'MES 1'!E87+'MES 2'!E78+'MES 3'!E78+'MES 4'!E78+'MES 5'!E78+'MES 6'!E79+'MES 7'!E78+'MES 8'!E78+'MES 9'!E86+'MES 10'!E78+'MES 11'!E86+'MES 12'!E86</f>
        <v>0</v>
      </c>
      <c r="F85" s="110">
        <f t="shared" si="11"/>
        <v>0</v>
      </c>
      <c r="G85" s="540">
        <f>'MES 1'!H87+'MES 2'!H78+'MES 3'!H78+'MES 4'!H78+'MES 5'!H78+'MES 6'!H79+'MES 7'!H78+'MES 8'!H78+'MES 9'!H86+'MES 10'!H78+'MES 11'!H86+'MES 12'!H86</f>
        <v>0</v>
      </c>
      <c r="H85" s="540"/>
      <c r="I85" s="538" t="e">
        <f t="shared" si="14"/>
        <v>#DIV/0!</v>
      </c>
      <c r="J85" s="538"/>
      <c r="K85" s="543">
        <f t="shared" si="15"/>
        <v>0</v>
      </c>
      <c r="L85" s="543"/>
    </row>
    <row r="86" spans="1:12" ht="15.95" customHeight="1">
      <c r="A86" s="103">
        <v>2323</v>
      </c>
      <c r="B86" s="102" t="s">
        <v>72</v>
      </c>
      <c r="C86" s="110">
        <f>PRESUPUESTO!F87</f>
        <v>0</v>
      </c>
      <c r="D86" s="110">
        <f>'MES 1'!D88+'MES 2'!D79+'MES 3'!D79+'MES 4'!D79+'MES 5'!D79+'MES 6'!D80+'MES 7'!D79+'MES 8'!D79+'MES 9'!D87+'MES 10'!D79+'MES 11'!D87+'MES 12'!D87</f>
        <v>0</v>
      </c>
      <c r="E86" s="110">
        <f>'MES 1'!E88+'MES 2'!E79+'MES 3'!E79+'MES 4'!E79+'MES 5'!E79+'MES 6'!E80+'MES 7'!E79+'MES 8'!E79+'MES 9'!E87+'MES 10'!E79+'MES 11'!E87+'MES 12'!E87</f>
        <v>0</v>
      </c>
      <c r="F86" s="110">
        <f t="shared" si="11"/>
        <v>0</v>
      </c>
      <c r="G86" s="540">
        <f>'MES 1'!H88+'MES 2'!H79+'MES 3'!H79+'MES 4'!H79+'MES 5'!H79+'MES 6'!H80+'MES 7'!H79+'MES 8'!H79+'MES 9'!H87+'MES 10'!H79+'MES 11'!H87+'MES 12'!H87</f>
        <v>0</v>
      </c>
      <c r="H86" s="540"/>
      <c r="I86" s="538" t="e">
        <f t="shared" si="12"/>
        <v>#DIV/0!</v>
      </c>
      <c r="J86" s="538"/>
      <c r="K86" s="543">
        <f t="shared" si="13"/>
        <v>0</v>
      </c>
      <c r="L86" s="543"/>
    </row>
    <row r="87" spans="1:12" s="112" customFormat="1" ht="18" customHeight="1">
      <c r="A87" s="510" t="s">
        <v>282</v>
      </c>
      <c r="B87" s="510"/>
      <c r="C87" s="118">
        <f>SUM(C74:C86)</f>
        <v>0</v>
      </c>
      <c r="D87" s="118">
        <f>SUM(D74:D86)</f>
        <v>0</v>
      </c>
      <c r="E87" s="118">
        <f>SUM(E74:E86)</f>
        <v>0</v>
      </c>
      <c r="F87" s="118">
        <f>SUM(F74:F86)</f>
        <v>0</v>
      </c>
      <c r="G87" s="541">
        <f>SUM(G74:H86)</f>
        <v>0</v>
      </c>
      <c r="H87" s="541"/>
      <c r="I87" s="539" t="e">
        <f t="shared" si="12"/>
        <v>#DIV/0!</v>
      </c>
      <c r="J87" s="539"/>
      <c r="K87" s="548">
        <f>SUM(K74:L86)</f>
        <v>0</v>
      </c>
      <c r="L87" s="548"/>
    </row>
    <row r="88" spans="1:12" s="112" customFormat="1" ht="18" customHeight="1">
      <c r="A88" s="119"/>
      <c r="B88" s="119"/>
      <c r="C88" s="120"/>
      <c r="D88" s="120"/>
      <c r="E88" s="120"/>
      <c r="F88" s="120"/>
      <c r="G88" s="211"/>
      <c r="H88" s="211"/>
      <c r="I88" s="121"/>
      <c r="J88" s="121"/>
      <c r="K88" s="212"/>
      <c r="L88" s="212"/>
    </row>
    <row r="89" spans="1:12" s="112" customFormat="1" ht="18" customHeight="1">
      <c r="A89" s="119"/>
      <c r="B89" s="119"/>
      <c r="C89" s="120"/>
      <c r="D89" s="120"/>
      <c r="E89" s="120"/>
      <c r="F89" s="120"/>
      <c r="G89" s="211"/>
      <c r="H89" s="211"/>
      <c r="I89" s="121"/>
      <c r="J89" s="121"/>
      <c r="K89" s="212"/>
      <c r="L89" s="212"/>
    </row>
    <row r="90" spans="1:12" s="112" customFormat="1" ht="18" customHeight="1">
      <c r="A90" s="119"/>
      <c r="B90" s="119"/>
      <c r="C90" s="120"/>
      <c r="D90" s="120"/>
      <c r="E90" s="120"/>
      <c r="F90" s="120"/>
      <c r="G90" s="211"/>
      <c r="H90" s="211"/>
      <c r="I90" s="121"/>
      <c r="J90" s="121"/>
      <c r="K90" s="212"/>
      <c r="L90" s="212"/>
    </row>
    <row r="91" spans="1:12" s="112" customFormat="1" ht="18" customHeight="1">
      <c r="A91" s="119"/>
      <c r="B91" s="119"/>
      <c r="C91" s="120"/>
      <c r="D91" s="120"/>
      <c r="E91" s="120"/>
      <c r="F91" s="120"/>
      <c r="G91" s="211"/>
      <c r="H91" s="211"/>
      <c r="I91" s="121"/>
      <c r="J91" s="121"/>
      <c r="K91" s="212"/>
      <c r="L91" s="212"/>
    </row>
    <row r="92" spans="1:12" s="112" customFormat="1" ht="18" customHeight="1">
      <c r="A92" s="119"/>
      <c r="B92" s="119"/>
      <c r="C92" s="120"/>
      <c r="D92" s="120"/>
      <c r="E92" s="120"/>
      <c r="F92" s="120"/>
      <c r="G92" s="211"/>
      <c r="H92" s="211"/>
      <c r="I92" s="121"/>
      <c r="J92" s="121"/>
      <c r="K92" s="212"/>
      <c r="L92" s="212"/>
    </row>
    <row r="93" spans="1:12" s="112" customFormat="1" ht="18" customHeight="1">
      <c r="A93" s="119"/>
      <c r="B93" s="119"/>
      <c r="C93" s="120"/>
      <c r="D93" s="120"/>
      <c r="E93" s="120"/>
      <c r="F93" s="120"/>
      <c r="G93" s="211"/>
      <c r="H93" s="211"/>
      <c r="I93" s="121"/>
      <c r="J93" s="121"/>
      <c r="K93" s="212"/>
      <c r="L93" s="212"/>
    </row>
    <row r="94" spans="1:12" s="112" customFormat="1" ht="18" customHeight="1">
      <c r="A94" s="119"/>
      <c r="B94" s="119"/>
      <c r="C94" s="120"/>
      <c r="D94" s="120"/>
      <c r="E94" s="120"/>
      <c r="F94" s="120"/>
      <c r="G94" s="211"/>
      <c r="H94" s="211"/>
      <c r="I94" s="121"/>
      <c r="J94" s="121"/>
      <c r="K94" s="212"/>
      <c r="L94" s="212"/>
    </row>
    <row r="95" spans="1:12" s="112" customFormat="1" ht="18" customHeight="1">
      <c r="A95" s="113">
        <v>2320</v>
      </c>
      <c r="B95" s="482" t="s">
        <v>88</v>
      </c>
      <c r="C95" s="483"/>
      <c r="D95" s="483"/>
      <c r="E95" s="483"/>
      <c r="F95" s="483"/>
      <c r="G95" s="483"/>
      <c r="H95" s="483"/>
      <c r="I95" s="483"/>
      <c r="J95" s="483"/>
      <c r="K95" s="483"/>
      <c r="L95" s="484"/>
    </row>
    <row r="96" spans="1:12" ht="15.95" customHeight="1">
      <c r="A96" s="103">
        <v>2321</v>
      </c>
      <c r="B96" s="116" t="s">
        <v>89</v>
      </c>
      <c r="C96" s="117">
        <f>PRESUPUESTO!F91</f>
        <v>0</v>
      </c>
      <c r="D96" s="110">
        <f>'MES 1'!D92+'MES 2'!D83+'MES 3'!D83+'MES 4'!D83+'MES 5'!D83+'MES 6'!D84+'MES 7'!D83+'MES 8'!D83+'MES 9'!D91+'MES 10'!D83+'MES 11'!D91+'MES 12'!D91</f>
        <v>0</v>
      </c>
      <c r="E96" s="110">
        <f>'MES 1'!E92+'MES 2'!E83+'MES 3'!E83+'MES 4'!E83+'MES 5'!E83+'MES 6'!E84+'MES 7'!E83+'MES 8'!E83+'MES 9'!E91+'MES 10'!E83+'MES 11'!E91+'MES 12'!E91</f>
        <v>0</v>
      </c>
      <c r="F96" s="110">
        <f>C96+D96-E96</f>
        <v>0</v>
      </c>
      <c r="G96" s="544">
        <f>'MES 1'!H92+'MES 2'!H83+'MES 3'!H83+'MES 4'!H83+'MES 5'!H83+'MES 6'!H84+'MES 7'!H83+'MES 8'!H83+'MES 9'!H91+'MES 10'!H83+'MES 11'!H91+'MES 12'!H91</f>
        <v>0</v>
      </c>
      <c r="H96" s="545"/>
      <c r="I96" s="538" t="e">
        <f>(G96/F96)</f>
        <v>#DIV/0!</v>
      </c>
      <c r="J96" s="538"/>
      <c r="K96" s="543">
        <f>(F96-G96)</f>
        <v>0</v>
      </c>
      <c r="L96" s="543"/>
    </row>
    <row r="97" spans="1:12" ht="18" customHeight="1">
      <c r="A97" s="103">
        <v>2322</v>
      </c>
      <c r="B97" s="66" t="s">
        <v>90</v>
      </c>
      <c r="C97" s="111">
        <f>PRESUPUESTO!F92</f>
        <v>0</v>
      </c>
      <c r="D97" s="110">
        <f>'MES 1'!D93+'MES 2'!D84+'MES 3'!D84+'MES 4'!D84+'MES 5'!D84+'MES 6'!D85+'MES 7'!D84+'MES 8'!D84+'MES 9'!D92+'MES 10'!D84+'MES 11'!D92+'MES 12'!D92</f>
        <v>0</v>
      </c>
      <c r="E97" s="110">
        <f>'MES 1'!E93+'MES 2'!E84+'MES 3'!E84+'MES 4'!E84+'MES 5'!E84+'MES 6'!E85+'MES 7'!E84+'MES 8'!E84+'MES 9'!E92+'MES 10'!E84+'MES 11'!E92+'MES 12'!E92</f>
        <v>0</v>
      </c>
      <c r="F97" s="110">
        <f t="shared" ref="F97:F108" si="16">C97+D97-E97</f>
        <v>0</v>
      </c>
      <c r="G97" s="544">
        <f>'MES 1'!H93+'MES 2'!H84+'MES 3'!H84+'MES 4'!H84+'MES 5'!H84+'MES 6'!H85+'MES 7'!H84+'MES 8'!H84+'MES 9'!H92+'MES 10'!H84+'MES 11'!H92+'MES 12'!H92</f>
        <v>0</v>
      </c>
      <c r="H97" s="545"/>
      <c r="I97" s="546" t="e">
        <f t="shared" ref="I97:I110" si="17">(G97/F97)</f>
        <v>#DIV/0!</v>
      </c>
      <c r="J97" s="547"/>
      <c r="K97" s="543">
        <f t="shared" ref="K97:K108" si="18">(F97-G97)</f>
        <v>0</v>
      </c>
      <c r="L97" s="543"/>
    </row>
    <row r="98" spans="1:12" ht="18" customHeight="1">
      <c r="A98" s="103">
        <v>2323</v>
      </c>
      <c r="B98" s="66" t="s">
        <v>91</v>
      </c>
      <c r="C98" s="111">
        <f>PRESUPUESTO!F93</f>
        <v>0</v>
      </c>
      <c r="D98" s="110">
        <f>'MES 1'!D94+'MES 2'!D85+'MES 3'!D85+'MES 4'!D85+'MES 5'!D85+'MES 6'!D86+'MES 7'!D85+'MES 8'!D85+'MES 9'!D93+'MES 10'!D85+'MES 11'!D93+'MES 12'!D93</f>
        <v>0</v>
      </c>
      <c r="E98" s="110">
        <f>'MES 1'!E94+'MES 2'!E85+'MES 3'!E85+'MES 4'!E85+'MES 5'!E85+'MES 6'!E86+'MES 7'!E85+'MES 8'!E85+'MES 9'!E93+'MES 10'!E85+'MES 11'!E93+'MES 12'!E93</f>
        <v>0</v>
      </c>
      <c r="F98" s="110">
        <f t="shared" si="16"/>
        <v>0</v>
      </c>
      <c r="G98" s="544">
        <f>'MES 1'!H94+'MES 2'!H85+'MES 3'!H85+'MES 4'!H85+'MES 5'!H85+'MES 6'!H86+'MES 7'!H85+'MES 8'!H85+'MES 9'!H93+'MES 10'!H85+'MES 11'!H93+'MES 12'!H93</f>
        <v>0</v>
      </c>
      <c r="H98" s="545"/>
      <c r="I98" s="546" t="e">
        <f t="shared" si="17"/>
        <v>#DIV/0!</v>
      </c>
      <c r="J98" s="547"/>
      <c r="K98" s="543">
        <f t="shared" si="18"/>
        <v>0</v>
      </c>
      <c r="L98" s="543"/>
    </row>
    <row r="99" spans="1:12" ht="18" customHeight="1">
      <c r="A99" s="103">
        <v>2324</v>
      </c>
      <c r="B99" s="66" t="s">
        <v>92</v>
      </c>
      <c r="C99" s="111">
        <f>PRESUPUESTO!F94</f>
        <v>0</v>
      </c>
      <c r="D99" s="110">
        <f>'MES 1'!D95+'MES 2'!D86+'MES 3'!D86+'MES 4'!D86+'MES 5'!D86+'MES 6'!D87+'MES 7'!D86+'MES 8'!D86+'MES 9'!D94+'MES 10'!D86+'MES 11'!D94+'MES 12'!D94</f>
        <v>0</v>
      </c>
      <c r="E99" s="110">
        <f>'MES 1'!E95+'MES 2'!E86+'MES 3'!E86+'MES 4'!E86+'MES 5'!E86+'MES 6'!E87+'MES 7'!E86+'MES 8'!E86+'MES 9'!E94+'MES 10'!E86+'MES 11'!E94+'MES 12'!E94</f>
        <v>0</v>
      </c>
      <c r="F99" s="110">
        <f t="shared" ref="F99" si="19">C99+D99-E99</f>
        <v>0</v>
      </c>
      <c r="G99" s="544">
        <f>'MES 1'!H95+'MES 2'!H86+'MES 3'!H86+'MES 4'!H86+'MES 5'!H86+'MES 6'!H87+'MES 7'!H86+'MES 8'!H86+'MES 9'!H94+'MES 10'!H86+'MES 11'!H94+'MES 12'!H94</f>
        <v>0</v>
      </c>
      <c r="H99" s="545"/>
      <c r="I99" s="546" t="e">
        <f t="shared" ref="I99" si="20">(G99/F99)</f>
        <v>#DIV/0!</v>
      </c>
      <c r="J99" s="547"/>
      <c r="K99" s="543">
        <f t="shared" ref="K99" si="21">(F99-G99)</f>
        <v>0</v>
      </c>
      <c r="L99" s="543"/>
    </row>
    <row r="100" spans="1:12" ht="18" customHeight="1">
      <c r="A100" s="103">
        <v>2325</v>
      </c>
      <c r="B100" s="66" t="s">
        <v>93</v>
      </c>
      <c r="C100" s="111">
        <f>PRESUPUESTO!F95</f>
        <v>0</v>
      </c>
      <c r="D100" s="110">
        <f>'MES 1'!D96+'MES 2'!D87+'MES 3'!D87+'MES 4'!D87+'MES 5'!D87+'MES 6'!D88+'MES 7'!D87+'MES 8'!D87+'MES 9'!D95+'MES 10'!D87+'MES 11'!D95+'MES 12'!D95</f>
        <v>0</v>
      </c>
      <c r="E100" s="110">
        <f>'MES 1'!E96+'MES 2'!E87+'MES 3'!E87+'MES 4'!E87+'MES 5'!E87+'MES 6'!E88+'MES 7'!E87+'MES 8'!E87+'MES 9'!E95+'MES 10'!E87+'MES 11'!E95+'MES 12'!E95</f>
        <v>0</v>
      </c>
      <c r="F100" s="110">
        <f t="shared" si="16"/>
        <v>0</v>
      </c>
      <c r="G100" s="544">
        <f>'MES 1'!H96+'MES 2'!H87+'MES 3'!H87+'MES 4'!H87+'MES 5'!H87+'MES 6'!H88+'MES 7'!H87+'MES 8'!H87+'MES 9'!H95+'MES 10'!H87+'MES 11'!H95+'MES 12'!H95</f>
        <v>0</v>
      </c>
      <c r="H100" s="545"/>
      <c r="I100" s="546" t="e">
        <f t="shared" si="17"/>
        <v>#DIV/0!</v>
      </c>
      <c r="J100" s="547"/>
      <c r="K100" s="543">
        <f t="shared" si="18"/>
        <v>0</v>
      </c>
      <c r="L100" s="543"/>
    </row>
    <row r="101" spans="1:12" ht="18" customHeight="1">
      <c r="A101" s="103">
        <v>2326</v>
      </c>
      <c r="B101" s="81" t="s">
        <v>94</v>
      </c>
      <c r="C101" s="111">
        <f>PRESUPUESTO!F96</f>
        <v>0</v>
      </c>
      <c r="D101" s="110">
        <f>'MES 1'!D97+'MES 2'!D88+'MES 3'!D88+'MES 4'!D88+'MES 5'!D88+'MES 6'!D89+'MES 7'!D88+'MES 8'!D88+'MES 9'!D96+'MES 10'!D88+'MES 11'!D96+'MES 12'!D96</f>
        <v>0</v>
      </c>
      <c r="E101" s="110">
        <f>'MES 1'!E97+'MES 2'!E88+'MES 3'!E88+'MES 4'!E88+'MES 5'!E88+'MES 6'!E89+'MES 7'!E88+'MES 8'!E88+'MES 9'!E96+'MES 10'!E88+'MES 11'!E96+'MES 12'!E96</f>
        <v>0</v>
      </c>
      <c r="F101" s="110">
        <f t="shared" ref="F101:F102" si="22">C101+D101-E101</f>
        <v>0</v>
      </c>
      <c r="G101" s="544">
        <f>'MES 1'!H97+'MES 2'!H88+'MES 3'!H88+'MES 4'!H88+'MES 5'!H88+'MES 6'!H89+'MES 7'!H88+'MES 8'!H88+'MES 9'!H96+'MES 10'!H88+'MES 11'!H96+'MES 12'!H96</f>
        <v>0</v>
      </c>
      <c r="H101" s="545"/>
      <c r="I101" s="546" t="e">
        <f t="shared" ref="I101:I102" si="23">(G101/F101)</f>
        <v>#DIV/0!</v>
      </c>
      <c r="J101" s="547"/>
      <c r="K101" s="543">
        <f t="shared" ref="K101:K102" si="24">(F101-G101)</f>
        <v>0</v>
      </c>
      <c r="L101" s="543"/>
    </row>
    <row r="102" spans="1:12" ht="18" customHeight="1">
      <c r="A102" s="103">
        <v>2327</v>
      </c>
      <c r="B102" s="81" t="s">
        <v>95</v>
      </c>
      <c r="C102" s="111">
        <f>PRESUPUESTO!F97</f>
        <v>0</v>
      </c>
      <c r="D102" s="110">
        <f>'MES 1'!D98+'MES 2'!D89+'MES 3'!D89+'MES 4'!D89+'MES 5'!D89+'MES 6'!D90+'MES 7'!D89+'MES 8'!D89+'MES 9'!D97+'MES 10'!D89+'MES 11'!D97+'MES 12'!D97</f>
        <v>0</v>
      </c>
      <c r="E102" s="110">
        <f>'MES 1'!E98+'MES 2'!E89+'MES 3'!E89+'MES 4'!E89+'MES 5'!E89+'MES 6'!E90+'MES 7'!E89+'MES 8'!E89+'MES 9'!E97+'MES 10'!E89+'MES 11'!E97+'MES 12'!E97</f>
        <v>0</v>
      </c>
      <c r="F102" s="110">
        <f t="shared" si="22"/>
        <v>0</v>
      </c>
      <c r="G102" s="544">
        <f>'MES 1'!H98+'MES 2'!H89+'MES 3'!H89+'MES 4'!H89+'MES 5'!H89+'MES 6'!H90+'MES 7'!H89+'MES 8'!H89+'MES 9'!H97+'MES 10'!H89+'MES 11'!H97+'MES 12'!H97</f>
        <v>0</v>
      </c>
      <c r="H102" s="545"/>
      <c r="I102" s="546" t="e">
        <f t="shared" si="23"/>
        <v>#DIV/0!</v>
      </c>
      <c r="J102" s="547"/>
      <c r="K102" s="543">
        <f t="shared" si="24"/>
        <v>0</v>
      </c>
      <c r="L102" s="543"/>
    </row>
    <row r="103" spans="1:12" ht="23.25" customHeight="1">
      <c r="A103" s="103">
        <v>2328</v>
      </c>
      <c r="B103" s="126" t="s">
        <v>96</v>
      </c>
      <c r="C103" s="111">
        <f>PRESUPUESTO!F98</f>
        <v>0</v>
      </c>
      <c r="D103" s="110">
        <f>'MES 1'!D99+'MES 2'!D90+'MES 3'!D90+'MES 4'!D90+'MES 5'!D90+'MES 6'!D91+'MES 7'!D90+'MES 8'!D90+'MES 9'!D98+'MES 10'!D90+'MES 11'!D98+'MES 12'!D98</f>
        <v>0</v>
      </c>
      <c r="E103" s="110">
        <f>'MES 1'!E99+'MES 2'!E90+'MES 3'!E90+'MES 4'!E90+'MES 5'!E90+'MES 6'!E91+'MES 7'!E90+'MES 8'!E90+'MES 9'!E98+'MES 10'!E90+'MES 11'!E98+'MES 12'!E98</f>
        <v>0</v>
      </c>
      <c r="F103" s="110">
        <f t="shared" si="16"/>
        <v>0</v>
      </c>
      <c r="G103" s="544">
        <f>'MES 1'!H99+'MES 2'!H90+'MES 3'!H90+'MES 4'!H90+'MES 5'!H90+'MES 6'!H91+'MES 7'!H90+'MES 8'!H90+'MES 9'!H98+'MES 10'!H90+'MES 11'!H98+'MES 12'!H98</f>
        <v>0</v>
      </c>
      <c r="H103" s="545"/>
      <c r="I103" s="546" t="e">
        <f t="shared" si="17"/>
        <v>#DIV/0!</v>
      </c>
      <c r="J103" s="547"/>
      <c r="K103" s="543">
        <f t="shared" si="18"/>
        <v>0</v>
      </c>
      <c r="L103" s="543"/>
    </row>
    <row r="104" spans="1:12" ht="21" customHeight="1">
      <c r="A104" s="103">
        <v>2329</v>
      </c>
      <c r="B104" s="127" t="s">
        <v>97</v>
      </c>
      <c r="C104" s="111">
        <f>PRESUPUESTO!F99</f>
        <v>0</v>
      </c>
      <c r="D104" s="110">
        <f>'MES 1'!D101+'MES 2'!D91+'MES 3'!D91+'MES 4'!D91+'MES 5'!D91+'MES 6'!D92+'MES 7'!D91+'MES 8'!D91+'MES 9'!D99+'MES 10'!D91+'MES 11'!D99+'MES 12'!D99</f>
        <v>0</v>
      </c>
      <c r="E104" s="110">
        <f>'MES 1'!E101+'MES 2'!E91+'MES 3'!E91+'MES 4'!E91+'MES 5'!E91+'MES 6'!E92+'MES 7'!E91+'MES 8'!E91+'MES 9'!E99+'MES 10'!E91+'MES 11'!E99+'MES 12'!E99</f>
        <v>0</v>
      </c>
      <c r="F104" s="110">
        <f t="shared" si="16"/>
        <v>0</v>
      </c>
      <c r="G104" s="544">
        <f>'MES 1'!H100+'MES 2'!H91+'MES 3'!H91+'MES 4'!H91+'MES 5'!H91+'MES 6'!H92+'MES 7'!H91+'MES 8'!H91+'MES 9'!H99+'MES 10'!H91+'MES 11'!H99+'MES 12'!H99</f>
        <v>0</v>
      </c>
      <c r="H104" s="545"/>
      <c r="I104" s="546" t="e">
        <f>(G104/F104)</f>
        <v>#DIV/0!</v>
      </c>
      <c r="J104" s="547"/>
      <c r="K104" s="543">
        <f t="shared" si="18"/>
        <v>0</v>
      </c>
      <c r="L104" s="543"/>
    </row>
    <row r="105" spans="1:12" ht="21" customHeight="1">
      <c r="A105" s="103">
        <v>2330</v>
      </c>
      <c r="B105" s="84" t="s">
        <v>98</v>
      </c>
      <c r="C105" s="111">
        <f>PRESUPUESTO!F100</f>
        <v>0</v>
      </c>
      <c r="D105" s="110">
        <f>'MES 1'!D101+'MES 2'!D92+'MES 3'!D92+'MES 4'!D92+'MES 5'!D92+'MES 6'!D93+'MES 7'!D92+'MES 8'!D92+'MES 9'!D100+'MES 10'!D92+'MES 11'!D100+'MES 12'!D100</f>
        <v>0</v>
      </c>
      <c r="E105" s="110">
        <f>'MES 1'!E101+'MES 2'!E92+'MES 3'!E92+'MES 4'!E92+'MES 5'!E92+'MES 6'!E93+'MES 7'!E92+'MES 8'!E92+'MES 9'!E100+'MES 10'!E92+'MES 11'!E100+'MES 12'!E100</f>
        <v>0</v>
      </c>
      <c r="F105" s="110">
        <f t="shared" ref="F105" si="25">C105+D105-E105</f>
        <v>0</v>
      </c>
      <c r="G105" s="544">
        <f>'MES 1'!H101+'MES 2'!H92+'MES 3'!H92+'MES 4'!H92+'MES 5'!H92+'MES 6'!H93+'MES 7'!H92+'MES 8'!H92+'MES 9'!H100+'MES 10'!H92+'MES 11'!H100+'MES 12'!H100</f>
        <v>0</v>
      </c>
      <c r="H105" s="545"/>
      <c r="I105" s="546" t="e">
        <f t="shared" ref="I105" si="26">(G105/F105)</f>
        <v>#DIV/0!</v>
      </c>
      <c r="J105" s="547"/>
      <c r="K105" s="543">
        <f t="shared" ref="K105" si="27">(F105-G105)</f>
        <v>0</v>
      </c>
      <c r="L105" s="543"/>
    </row>
    <row r="106" spans="1:12" ht="21" customHeight="1">
      <c r="A106" s="103">
        <v>2331</v>
      </c>
      <c r="B106" s="66" t="s">
        <v>99</v>
      </c>
      <c r="C106" s="111">
        <f>PRESUPUESTO!F101</f>
        <v>0</v>
      </c>
      <c r="D106" s="110">
        <f>'MES 1'!D102+'MES 2'!D93+'MES 3'!D93+'MES 4'!D93+'MES 5'!D93+'MES 6'!D94+'MES 7'!D93+'MES 8'!D93+'MES 9'!D101+'MES 10'!D93+'MES 11'!D101+'MES 12'!D101</f>
        <v>0</v>
      </c>
      <c r="E106" s="110">
        <f>'MES 1'!E102+'MES 2'!E93+'MES 3'!E93+'MES 4'!E93+'MES 5'!E93+'MES 6'!E94+'MES 7'!E93+'MES 8'!E93+'MES 9'!E101+'MES 10'!E93+'MES 11'!E101+'MES 12'!E101</f>
        <v>0</v>
      </c>
      <c r="F106" s="110">
        <f t="shared" ref="F106:F107" si="28">C106+D106-E106</f>
        <v>0</v>
      </c>
      <c r="G106" s="544">
        <f>'MES 1'!H102+'MES 2'!H93+'MES 3'!H93+'MES 4'!H93+'MES 5'!H93+'MES 6'!H94+'MES 7'!H93+'MES 8'!H93+'MES 9'!H101+'MES 10'!H93+'MES 11'!H101+'MES 12'!H101</f>
        <v>0</v>
      </c>
      <c r="H106" s="545"/>
      <c r="I106" s="546" t="e">
        <f>(G106/F106)</f>
        <v>#DIV/0!</v>
      </c>
      <c r="J106" s="547"/>
      <c r="K106" s="543">
        <f t="shared" ref="K106:K107" si="29">(F106-G106)</f>
        <v>0</v>
      </c>
      <c r="L106" s="543"/>
    </row>
    <row r="107" spans="1:12" ht="21" customHeight="1">
      <c r="A107" s="103">
        <v>2332</v>
      </c>
      <c r="B107" s="66" t="s">
        <v>100</v>
      </c>
      <c r="C107" s="111">
        <f>PRESUPUESTO!F104</f>
        <v>0</v>
      </c>
      <c r="D107" s="110">
        <f>'MES 1'!D103+'MES 2'!D94+'MES 3'!D94+'MES 4'!D94+'MES 5'!D94+'MES 6'!D95+'MES 7'!D94+'MES 8'!D94+'MES 9'!D102+'MES 10'!D94+'MES 11'!D102+'MES 12'!D102</f>
        <v>0</v>
      </c>
      <c r="E107" s="110">
        <f>'MES 1'!E103+'MES 2'!E94+'MES 3'!E94+'MES 4'!E94+'MES 5'!E94+'MES 6'!E95+'MES 7'!E94+'MES 8'!E94+'MES 9'!E102+'MES 10'!E94+'MES 11'!E102+'MES 12'!E102</f>
        <v>0</v>
      </c>
      <c r="F107" s="110">
        <f t="shared" si="28"/>
        <v>0</v>
      </c>
      <c r="G107" s="544">
        <f>'MES 1'!H103+'MES 2'!H94+'MES 3'!H94+'MES 4'!H94+'MES 5'!H94+'MES 6'!H95+'MES 7'!H94+'MES 8'!H94+'MES 9'!H102+'MES 10'!H94+'MES 11'!H102+'MES 12'!H102</f>
        <v>0</v>
      </c>
      <c r="H107" s="545"/>
      <c r="I107" s="546" t="e">
        <f t="shared" ref="I107" si="30">(G107/F107)</f>
        <v>#DIV/0!</v>
      </c>
      <c r="J107" s="547"/>
      <c r="K107" s="543">
        <f t="shared" si="29"/>
        <v>0</v>
      </c>
      <c r="L107" s="543"/>
    </row>
    <row r="108" spans="1:12" ht="18" customHeight="1">
      <c r="A108" s="103">
        <v>2333</v>
      </c>
      <c r="B108" s="66" t="s">
        <v>72</v>
      </c>
      <c r="C108" s="111">
        <f>PRESUPUESTO!F105</f>
        <v>0</v>
      </c>
      <c r="D108" s="110">
        <f>'MES 1'!D104+'MES 2'!D95+'MES 3'!D95+'MES 4'!D95+'MES 5'!D95+'MES 6'!D96+'MES 7'!D95+'MES 8'!D95+'MES 9'!D103+'MES 10'!D95+'MES 11'!D103+'MES 12'!D103</f>
        <v>0</v>
      </c>
      <c r="E108" s="110">
        <f>'MES 1'!E104+'MES 2'!E95+'MES 3'!E95+'MES 4'!E95+'MES 5'!E95+'MES 6'!E96+'MES 7'!E95+'MES 8'!E95+'MES 9'!E103+'MES 10'!E95+'MES 11'!E103+'MES 12'!E103</f>
        <v>0</v>
      </c>
      <c r="F108" s="110">
        <f t="shared" si="16"/>
        <v>0</v>
      </c>
      <c r="G108" s="544">
        <f>'MES 1'!H104+'MES 2'!H95+'MES 3'!H95+'MES 4'!H95+'MES 5'!H95+'MES 6'!H96+'MES 7'!H95+'MES 8'!H95+'MES 9'!H103+'MES 10'!H95+'MES 11'!H103+'MES 12'!H103</f>
        <v>0</v>
      </c>
      <c r="H108" s="545"/>
      <c r="I108" s="546" t="e">
        <f>(G108/F108)</f>
        <v>#DIV/0!</v>
      </c>
      <c r="J108" s="547"/>
      <c r="K108" s="543">
        <f t="shared" si="18"/>
        <v>0</v>
      </c>
      <c r="L108" s="543"/>
    </row>
    <row r="109" spans="1:12" ht="15" customHeight="1">
      <c r="A109" s="482" t="s">
        <v>283</v>
      </c>
      <c r="B109" s="484"/>
      <c r="C109" s="123">
        <f>SUM(C96:C108)</f>
        <v>0</v>
      </c>
      <c r="D109" s="123">
        <f>SUM(D96:D108)</f>
        <v>0</v>
      </c>
      <c r="E109" s="123">
        <f>SUM(E96:E108)</f>
        <v>0</v>
      </c>
      <c r="F109" s="123">
        <f>SUM(F96:F108)</f>
        <v>0</v>
      </c>
      <c r="G109" s="550">
        <f>SUM(G96:H108)</f>
        <v>0</v>
      </c>
      <c r="H109" s="551"/>
      <c r="I109" s="546" t="e">
        <f t="shared" si="17"/>
        <v>#DIV/0!</v>
      </c>
      <c r="J109" s="547"/>
      <c r="K109" s="548">
        <f>SUM(K96:L108)</f>
        <v>0</v>
      </c>
      <c r="L109" s="548"/>
    </row>
    <row r="110" spans="1:12" s="112" customFormat="1" ht="15" customHeight="1">
      <c r="A110" s="425" t="s">
        <v>187</v>
      </c>
      <c r="B110" s="426"/>
      <c r="C110" s="123">
        <f>C109+C67+C87+C56</f>
        <v>0</v>
      </c>
      <c r="D110" s="123">
        <f>D109+D67+D87+D56</f>
        <v>0</v>
      </c>
      <c r="E110" s="123">
        <f>E109+E67+E87+E56</f>
        <v>0</v>
      </c>
      <c r="F110" s="123">
        <f>F109+F67+F87+F56</f>
        <v>0</v>
      </c>
      <c r="G110" s="555">
        <f>G109+G67+G87+G56</f>
        <v>0</v>
      </c>
      <c r="H110" s="556"/>
      <c r="I110" s="546" t="e">
        <f t="shared" si="17"/>
        <v>#DIV/0!</v>
      </c>
      <c r="J110" s="547"/>
      <c r="K110" s="548">
        <f>K109+K67+K87+K56</f>
        <v>0</v>
      </c>
      <c r="L110" s="548"/>
    </row>
    <row r="111" spans="1:12" s="34" customFormat="1" ht="18" customHeight="1">
      <c r="B111" s="485" t="s">
        <v>124</v>
      </c>
      <c r="C111" s="486"/>
      <c r="D111" s="472" t="s">
        <v>188</v>
      </c>
      <c r="E111" s="472"/>
      <c r="F111" s="472"/>
      <c r="G111" s="472"/>
      <c r="H111" s="485" t="s">
        <v>284</v>
      </c>
      <c r="I111" s="504"/>
      <c r="J111" s="504"/>
      <c r="K111" s="504"/>
      <c r="L111" s="486"/>
    </row>
    <row r="112" spans="1:12" s="34" customFormat="1" ht="18" customHeight="1">
      <c r="B112" s="472"/>
      <c r="C112" s="472"/>
      <c r="D112" s="472"/>
      <c r="E112" s="472"/>
      <c r="F112" s="472"/>
      <c r="G112" s="472"/>
      <c r="H112" s="485"/>
      <c r="I112" s="504"/>
      <c r="J112" s="504"/>
      <c r="K112" s="504"/>
      <c r="L112" s="486"/>
    </row>
    <row r="113" spans="1:14" s="34" customFormat="1" ht="40.5" customHeight="1">
      <c r="B113" s="487"/>
      <c r="C113" s="488"/>
      <c r="D113" s="489"/>
      <c r="E113" s="489"/>
      <c r="F113" s="489"/>
      <c r="G113" s="489"/>
      <c r="H113" s="487"/>
      <c r="I113" s="549"/>
      <c r="J113" s="549"/>
      <c r="K113" s="549"/>
      <c r="L113" s="488"/>
    </row>
    <row r="114" spans="1:14" s="34" customFormat="1" ht="12.75" customHeight="1">
      <c r="B114" s="485" t="s">
        <v>103</v>
      </c>
      <c r="C114" s="486"/>
      <c r="D114" s="485" t="s">
        <v>103</v>
      </c>
      <c r="E114" s="504"/>
      <c r="F114" s="504"/>
      <c r="G114" s="504"/>
      <c r="H114" s="472" t="s">
        <v>103</v>
      </c>
      <c r="I114" s="472"/>
      <c r="J114" s="472"/>
      <c r="K114" s="472"/>
      <c r="L114" s="472"/>
    </row>
    <row r="115" spans="1:14" ht="7.9" customHeight="1"/>
    <row r="116" spans="1:14" ht="7.9" customHeight="1"/>
    <row r="117" spans="1:14" ht="12.75" customHeight="1">
      <c r="A117" s="429" t="s">
        <v>190</v>
      </c>
      <c r="B117" s="429"/>
      <c r="C117" s="429"/>
      <c r="G117" s="524" t="s">
        <v>285</v>
      </c>
      <c r="H117" s="525"/>
      <c r="I117" s="526"/>
      <c r="J117" s="552">
        <f>G19</f>
        <v>0</v>
      </c>
      <c r="K117" s="553"/>
      <c r="L117" s="554"/>
      <c r="N117" s="130"/>
    </row>
    <row r="118" spans="1:14" ht="11.65" customHeight="1">
      <c r="A118" s="429"/>
      <c r="B118" s="429"/>
      <c r="C118" s="429"/>
      <c r="G118" s="524" t="s">
        <v>286</v>
      </c>
      <c r="H118" s="525"/>
      <c r="I118" s="526"/>
      <c r="J118" s="552">
        <f>G110</f>
        <v>0</v>
      </c>
      <c r="K118" s="553"/>
      <c r="L118" s="554"/>
      <c r="N118" s="91"/>
    </row>
    <row r="119" spans="1:14" ht="12.6" customHeight="1">
      <c r="A119" s="431" t="s">
        <v>195</v>
      </c>
      <c r="B119" s="431"/>
      <c r="C119" s="431"/>
      <c r="G119" s="524" t="s">
        <v>287</v>
      </c>
      <c r="H119" s="525"/>
      <c r="I119" s="526"/>
      <c r="J119" s="552">
        <f>J117-J118</f>
        <v>0</v>
      </c>
      <c r="K119" s="553"/>
      <c r="L119" s="554"/>
      <c r="N119" s="130"/>
    </row>
    <row r="120" spans="1:14" ht="39.950000000000003" customHeight="1">
      <c r="A120" s="399" t="s">
        <v>198</v>
      </c>
      <c r="B120" s="399"/>
      <c r="C120" s="399"/>
      <c r="D120" s="112" t="s">
        <v>288</v>
      </c>
      <c r="F120" s="143"/>
      <c r="G120" s="112"/>
    </row>
    <row r="121" spans="1:14" ht="26.25" customHeight="1">
      <c r="A121" s="399" t="s">
        <v>199</v>
      </c>
      <c r="B121" s="399"/>
      <c r="C121" s="399"/>
      <c r="D121" s="520" t="s">
        <v>289</v>
      </c>
      <c r="E121" s="521"/>
      <c r="F121" s="144">
        <f>PRESUPUESTO!H11</f>
        <v>0</v>
      </c>
      <c r="H121" s="414"/>
      <c r="I121" s="415"/>
      <c r="J121" s="208" t="s">
        <v>202</v>
      </c>
      <c r="K121" s="209" t="s">
        <v>203</v>
      </c>
      <c r="L121" s="143"/>
    </row>
    <row r="122" spans="1:14" ht="37.5" customHeight="1">
      <c r="A122" s="399"/>
      <c r="B122" s="399"/>
      <c r="C122" s="399"/>
      <c r="D122" s="522" t="s">
        <v>290</v>
      </c>
      <c r="E122" s="523"/>
      <c r="F122" s="144">
        <v>0</v>
      </c>
      <c r="H122" s="414" t="s">
        <v>206</v>
      </c>
      <c r="I122" s="415"/>
      <c r="J122" s="208">
        <v>0</v>
      </c>
      <c r="K122" s="209">
        <v>0</v>
      </c>
      <c r="L122" s="143"/>
    </row>
    <row r="123" spans="1:14" ht="30.75" customHeight="1">
      <c r="A123" s="399"/>
      <c r="B123" s="399"/>
      <c r="C123" s="399"/>
      <c r="D123" s="520" t="s">
        <v>291</v>
      </c>
      <c r="E123" s="521"/>
      <c r="F123" s="144">
        <v>0</v>
      </c>
      <c r="H123" s="414" t="s">
        <v>206</v>
      </c>
      <c r="I123" s="415"/>
      <c r="J123" s="208">
        <v>0</v>
      </c>
      <c r="K123" s="209">
        <v>0</v>
      </c>
      <c r="L123" s="143"/>
    </row>
    <row r="124" spans="1:14" ht="20.25" customHeight="1">
      <c r="A124" s="399"/>
      <c r="B124" s="399"/>
      <c r="C124" s="399"/>
      <c r="D124" s="482" t="s">
        <v>292</v>
      </c>
      <c r="E124" s="484"/>
      <c r="F124" s="145">
        <f>F121+F122-F123</f>
        <v>0</v>
      </c>
      <c r="H124" s="414" t="s">
        <v>206</v>
      </c>
      <c r="I124" s="415"/>
      <c r="J124" s="208">
        <v>0</v>
      </c>
      <c r="K124" s="209">
        <v>0</v>
      </c>
    </row>
    <row r="125" spans="1:14" ht="20.100000000000001" customHeight="1">
      <c r="A125" s="399"/>
      <c r="B125" s="399"/>
      <c r="C125" s="399"/>
      <c r="D125" s="520" t="s">
        <v>293</v>
      </c>
      <c r="E125" s="521"/>
      <c r="F125" s="50">
        <v>0</v>
      </c>
      <c r="H125" s="414" t="s">
        <v>209</v>
      </c>
      <c r="I125" s="415"/>
      <c r="J125" s="208">
        <v>0</v>
      </c>
      <c r="K125" s="209">
        <v>0</v>
      </c>
    </row>
    <row r="126" spans="1:14" ht="21.75" customHeight="1">
      <c r="A126" s="401" t="s">
        <v>294</v>
      </c>
      <c r="B126" s="401"/>
      <c r="C126" s="401"/>
      <c r="D126" s="518" t="s">
        <v>207</v>
      </c>
      <c r="E126" s="519"/>
      <c r="F126" s="144">
        <f>F124-F125</f>
        <v>0</v>
      </c>
      <c r="H126" s="414" t="s">
        <v>209</v>
      </c>
      <c r="I126" s="415"/>
      <c r="J126" s="208">
        <v>0</v>
      </c>
      <c r="K126" s="209">
        <v>0</v>
      </c>
    </row>
    <row r="127" spans="1:14" ht="22.5" customHeight="1">
      <c r="A127" s="401"/>
      <c r="B127" s="401"/>
      <c r="C127" s="401"/>
      <c r="H127" s="414" t="s">
        <v>209</v>
      </c>
      <c r="I127" s="415"/>
      <c r="J127" s="208">
        <v>0</v>
      </c>
      <c r="K127" s="209">
        <v>0</v>
      </c>
    </row>
    <row r="128" spans="1:14">
      <c r="A128" s="401"/>
      <c r="B128" s="401"/>
      <c r="C128" s="401"/>
    </row>
  </sheetData>
  <sheetProtection algorithmName="SHA-512" hashValue="/2dL0l7Vbd4/1T1zfG/wXNb/Q/JATZOax6Eblvd4WQuGUpuai1+VPQ4H+rDZJVXkaPvWDpYXAb3aLjKdV1sG9w==" saltValue="MriuKSMsq1iN4vdblfUCxQ==" spinCount="100000" sheet="1" objects="1" scenarios="1"/>
  <mergeCells count="262">
    <mergeCell ref="A70:A71"/>
    <mergeCell ref="E70:E71"/>
    <mergeCell ref="F70:F71"/>
    <mergeCell ref="I69:J69"/>
    <mergeCell ref="K69:L69"/>
    <mergeCell ref="B22:C23"/>
    <mergeCell ref="H24:L24"/>
    <mergeCell ref="D22:G23"/>
    <mergeCell ref="H22:L23"/>
    <mergeCell ref="B70:B71"/>
    <mergeCell ref="C70:C71"/>
    <mergeCell ref="D70:D71"/>
    <mergeCell ref="K65:L65"/>
    <mergeCell ref="G61:H61"/>
    <mergeCell ref="I61:J61"/>
    <mergeCell ref="G59:H59"/>
    <mergeCell ref="G54:H54"/>
    <mergeCell ref="G69:H69"/>
    <mergeCell ref="G55:H55"/>
    <mergeCell ref="I55:J55"/>
    <mergeCell ref="K61:L61"/>
    <mergeCell ref="I59:J59"/>
    <mergeCell ref="G50:H50"/>
    <mergeCell ref="I51:J52"/>
    <mergeCell ref="A87:B87"/>
    <mergeCell ref="I82:J82"/>
    <mergeCell ref="K85:L85"/>
    <mergeCell ref="K87:L87"/>
    <mergeCell ref="K82:L82"/>
    <mergeCell ref="I83:J83"/>
    <mergeCell ref="I87:J87"/>
    <mergeCell ref="I86:J86"/>
    <mergeCell ref="I84:J84"/>
    <mergeCell ref="K84:L84"/>
    <mergeCell ref="K83:L83"/>
    <mergeCell ref="G84:H84"/>
    <mergeCell ref="C3:D3"/>
    <mergeCell ref="C5:D5"/>
    <mergeCell ref="K3:L3"/>
    <mergeCell ref="I17:J17"/>
    <mergeCell ref="C9:C10"/>
    <mergeCell ref="D9:D10"/>
    <mergeCell ref="E9:E10"/>
    <mergeCell ref="F9:F10"/>
    <mergeCell ref="G16:H16"/>
    <mergeCell ref="G17:H17"/>
    <mergeCell ref="I16:J16"/>
    <mergeCell ref="F3:G3"/>
    <mergeCell ref="C6:D6"/>
    <mergeCell ref="C7:D7"/>
    <mergeCell ref="F4:G4"/>
    <mergeCell ref="F5:G5"/>
    <mergeCell ref="I8:J8"/>
    <mergeCell ref="I9:J10"/>
    <mergeCell ref="K8:L8"/>
    <mergeCell ref="G13:H13"/>
    <mergeCell ref="G14:H14"/>
    <mergeCell ref="G15:H15"/>
    <mergeCell ref="K16:L16"/>
    <mergeCell ref="K17:L17"/>
    <mergeCell ref="G67:H67"/>
    <mergeCell ref="I67:J67"/>
    <mergeCell ref="K67:L67"/>
    <mergeCell ref="G66:H66"/>
    <mergeCell ref="I66:J66"/>
    <mergeCell ref="K66:L66"/>
    <mergeCell ref="G63:H63"/>
    <mergeCell ref="I63:J63"/>
    <mergeCell ref="K63:L63"/>
    <mergeCell ref="G64:H64"/>
    <mergeCell ref="I64:J64"/>
    <mergeCell ref="K64:L64"/>
    <mergeCell ref="G65:H65"/>
    <mergeCell ref="I65:J65"/>
    <mergeCell ref="J119:L119"/>
    <mergeCell ref="G117:I117"/>
    <mergeCell ref="B95:L95"/>
    <mergeCell ref="A109:B109"/>
    <mergeCell ref="A110:B110"/>
    <mergeCell ref="B111:C111"/>
    <mergeCell ref="D111:G111"/>
    <mergeCell ref="B112:C112"/>
    <mergeCell ref="B113:C113"/>
    <mergeCell ref="B114:C114"/>
    <mergeCell ref="D112:G112"/>
    <mergeCell ref="D113:G113"/>
    <mergeCell ref="D114:G114"/>
    <mergeCell ref="K109:L109"/>
    <mergeCell ref="G110:H110"/>
    <mergeCell ref="I110:J110"/>
    <mergeCell ref="K110:L110"/>
    <mergeCell ref="K103:L103"/>
    <mergeCell ref="K98:L98"/>
    <mergeCell ref="K100:L100"/>
    <mergeCell ref="K97:L97"/>
    <mergeCell ref="G96:H96"/>
    <mergeCell ref="I96:J96"/>
    <mergeCell ref="K96:L96"/>
    <mergeCell ref="K108:L108"/>
    <mergeCell ref="H111:L111"/>
    <mergeCell ref="H112:L112"/>
    <mergeCell ref="H113:L113"/>
    <mergeCell ref="H114:L114"/>
    <mergeCell ref="G109:H109"/>
    <mergeCell ref="I109:J109"/>
    <mergeCell ref="J117:L117"/>
    <mergeCell ref="J118:L118"/>
    <mergeCell ref="G106:H106"/>
    <mergeCell ref="G107:H107"/>
    <mergeCell ref="I107:J107"/>
    <mergeCell ref="G101:H101"/>
    <mergeCell ref="I101:J101"/>
    <mergeCell ref="G108:H108"/>
    <mergeCell ref="I108:J108"/>
    <mergeCell ref="G103:H103"/>
    <mergeCell ref="G102:H102"/>
    <mergeCell ref="I102:J102"/>
    <mergeCell ref="I106:J106"/>
    <mergeCell ref="K81:L81"/>
    <mergeCell ref="I80:J80"/>
    <mergeCell ref="I81:J81"/>
    <mergeCell ref="G85:H85"/>
    <mergeCell ref="I85:J85"/>
    <mergeCell ref="G81:H81"/>
    <mergeCell ref="G82:H82"/>
    <mergeCell ref="G83:H83"/>
    <mergeCell ref="I105:J105"/>
    <mergeCell ref="K105:L105"/>
    <mergeCell ref="K104:L104"/>
    <mergeCell ref="I103:J103"/>
    <mergeCell ref="G98:H98"/>
    <mergeCell ref="I98:J98"/>
    <mergeCell ref="G100:H100"/>
    <mergeCell ref="I100:J100"/>
    <mergeCell ref="G104:H104"/>
    <mergeCell ref="I104:J104"/>
    <mergeCell ref="K101:L101"/>
    <mergeCell ref="I50:J50"/>
    <mergeCell ref="K50:L50"/>
    <mergeCell ref="B53:L53"/>
    <mergeCell ref="A56:B56"/>
    <mergeCell ref="G56:H56"/>
    <mergeCell ref="I56:J56"/>
    <mergeCell ref="K56:L56"/>
    <mergeCell ref="B58:L58"/>
    <mergeCell ref="I75:J75"/>
    <mergeCell ref="A51:A52"/>
    <mergeCell ref="B51:B52"/>
    <mergeCell ref="C51:C52"/>
    <mergeCell ref="D51:D52"/>
    <mergeCell ref="E51:E52"/>
    <mergeCell ref="F51:F52"/>
    <mergeCell ref="G51:H52"/>
    <mergeCell ref="B72:L72"/>
    <mergeCell ref="K51:L52"/>
    <mergeCell ref="A67:B67"/>
    <mergeCell ref="I54:J54"/>
    <mergeCell ref="K54:L54"/>
    <mergeCell ref="K55:L55"/>
    <mergeCell ref="I62:J62"/>
    <mergeCell ref="K62:L62"/>
    <mergeCell ref="K106:L106"/>
    <mergeCell ref="G99:H99"/>
    <mergeCell ref="I99:J99"/>
    <mergeCell ref="K99:L99"/>
    <mergeCell ref="I70:J71"/>
    <mergeCell ref="G62:H62"/>
    <mergeCell ref="G76:H76"/>
    <mergeCell ref="K70:L71"/>
    <mergeCell ref="I74:J74"/>
    <mergeCell ref="G70:H71"/>
    <mergeCell ref="K75:L75"/>
    <mergeCell ref="B73:L73"/>
    <mergeCell ref="G74:H74"/>
    <mergeCell ref="G75:H75"/>
    <mergeCell ref="G97:H97"/>
    <mergeCell ref="I97:J97"/>
    <mergeCell ref="I76:J76"/>
    <mergeCell ref="K76:L76"/>
    <mergeCell ref="K74:L74"/>
    <mergeCell ref="K78:L78"/>
    <mergeCell ref="K79:L79"/>
    <mergeCell ref="K80:L80"/>
    <mergeCell ref="K102:L102"/>
    <mergeCell ref="G105:H105"/>
    <mergeCell ref="A9:A10"/>
    <mergeCell ref="B9:B10"/>
    <mergeCell ref="A2:A7"/>
    <mergeCell ref="C2:D2"/>
    <mergeCell ref="F2:G2"/>
    <mergeCell ref="C4:D4"/>
    <mergeCell ref="K107:L107"/>
    <mergeCell ref="K59:L59"/>
    <mergeCell ref="G60:H60"/>
    <mergeCell ref="I60:J60"/>
    <mergeCell ref="K60:L60"/>
    <mergeCell ref="K77:L77"/>
    <mergeCell ref="G86:H86"/>
    <mergeCell ref="G87:H87"/>
    <mergeCell ref="I77:J77"/>
    <mergeCell ref="I78:J78"/>
    <mergeCell ref="I79:J79"/>
    <mergeCell ref="K86:L86"/>
    <mergeCell ref="G77:H77"/>
    <mergeCell ref="G78:H78"/>
    <mergeCell ref="G79:H79"/>
    <mergeCell ref="G80:H80"/>
    <mergeCell ref="B24:C24"/>
    <mergeCell ref="B21:C21"/>
    <mergeCell ref="D21:G21"/>
    <mergeCell ref="D24:G24"/>
    <mergeCell ref="A19:B19"/>
    <mergeCell ref="I11:J11"/>
    <mergeCell ref="I12:J12"/>
    <mergeCell ref="I18:J18"/>
    <mergeCell ref="I19:J19"/>
    <mergeCell ref="G11:H11"/>
    <mergeCell ref="G12:H12"/>
    <mergeCell ref="H21:L21"/>
    <mergeCell ref="I14:J14"/>
    <mergeCell ref="I15:J15"/>
    <mergeCell ref="K13:L13"/>
    <mergeCell ref="K14:L14"/>
    <mergeCell ref="K15:L15"/>
    <mergeCell ref="I13:J13"/>
    <mergeCell ref="K18:L18"/>
    <mergeCell ref="K19:L19"/>
    <mergeCell ref="G18:H18"/>
    <mergeCell ref="G19:H19"/>
    <mergeCell ref="G8:H8"/>
    <mergeCell ref="K2:L2"/>
    <mergeCell ref="K4:L4"/>
    <mergeCell ref="K5:L5"/>
    <mergeCell ref="K11:L11"/>
    <mergeCell ref="K12:L12"/>
    <mergeCell ref="F6:G7"/>
    <mergeCell ref="K6:L7"/>
    <mergeCell ref="H6:J7"/>
    <mergeCell ref="A1:L1"/>
    <mergeCell ref="A49:L49"/>
    <mergeCell ref="D126:E126"/>
    <mergeCell ref="H126:I126"/>
    <mergeCell ref="H127:I127"/>
    <mergeCell ref="A126:C128"/>
    <mergeCell ref="A117:C118"/>
    <mergeCell ref="A119:C119"/>
    <mergeCell ref="A120:C120"/>
    <mergeCell ref="A121:C125"/>
    <mergeCell ref="D121:E121"/>
    <mergeCell ref="H121:I121"/>
    <mergeCell ref="D122:E122"/>
    <mergeCell ref="H122:I122"/>
    <mergeCell ref="D123:E123"/>
    <mergeCell ref="H123:I123"/>
    <mergeCell ref="D124:E124"/>
    <mergeCell ref="H124:I124"/>
    <mergeCell ref="D125:E125"/>
    <mergeCell ref="H125:I125"/>
    <mergeCell ref="G119:I119"/>
    <mergeCell ref="G118:I118"/>
    <mergeCell ref="K9:L10"/>
    <mergeCell ref="G9:H10"/>
  </mergeCells>
  <printOptions horizontalCentered="1"/>
  <pageMargins left="0.23622047244094491" right="0.23622047244094491" top="1.0236220472440944" bottom="0.74803149606299213" header="0.31496062992125984" footer="0.31496062992125984"/>
  <pageSetup scale="65" orientation="landscape" r:id="rId1"/>
  <headerFooter alignWithMargins="0">
    <oddHeader>&amp;L&amp;G&amp;C
PROCESO PROTECCIÓN
FORMATO DE SEGUIMIENTO FINANCIERO
MODALIDADES DE PROTECCIÓN&amp;RF1.G28.P
Versión 2
Página &amp;P de &amp;N
28/04/2023
Clasificación de la Información 
Clasificada</oddHeader>
    <oddFooter>&amp;C&amp;"Tempus Sans ITC,Normal"&amp;12&amp;G</oddFooter>
  </headerFooter>
  <ignoredErrors>
    <ignoredError sqref="H3:J5" unlockedFormula="1"/>
  </ignoredErrors>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3">
    <tabColor theme="6" tint="0.39997558519241921"/>
  </sheetPr>
  <dimension ref="A1:I118"/>
  <sheetViews>
    <sheetView tabSelected="1" zoomScale="115" zoomScaleNormal="115" workbookViewId="0">
      <selection activeCell="C125" sqref="C125"/>
    </sheetView>
  </sheetViews>
  <sheetFormatPr baseColWidth="10" defaultColWidth="11.42578125" defaultRowHeight="11.25"/>
  <cols>
    <col min="1" max="1" width="11.5703125" style="54" customWidth="1"/>
    <col min="2" max="2" width="11.5703125" style="161" customWidth="1"/>
    <col min="3" max="3" width="11.5703125" style="170" customWidth="1"/>
    <col min="4" max="4" width="14.85546875" style="169" customWidth="1"/>
    <col min="5" max="5" width="12.28515625" style="169" customWidth="1"/>
    <col min="6" max="6" width="11.140625" style="161" customWidth="1"/>
    <col min="7" max="7" width="11.7109375" style="161" customWidth="1"/>
    <col min="8" max="8" width="15.42578125" style="161" customWidth="1"/>
    <col min="9" max="16384" width="11.42578125" style="161"/>
  </cols>
  <sheetData>
    <row r="1" spans="1:9" s="147" customFormat="1" ht="22.15" customHeight="1">
      <c r="A1" s="305" t="s">
        <v>10</v>
      </c>
      <c r="B1" s="306"/>
      <c r="C1" s="306"/>
      <c r="D1" s="306"/>
      <c r="E1" s="306"/>
      <c r="F1" s="306"/>
      <c r="G1" s="306"/>
      <c r="H1" s="307"/>
    </row>
    <row r="2" spans="1:9" s="147" customFormat="1" ht="17.45" customHeight="1">
      <c r="A2" s="101" t="s">
        <v>11</v>
      </c>
      <c r="B2" s="308"/>
      <c r="C2" s="308"/>
      <c r="D2" s="148" t="s">
        <v>12</v>
      </c>
      <c r="E2" s="266"/>
      <c r="F2" s="309"/>
      <c r="G2" s="309"/>
      <c r="H2" s="267"/>
    </row>
    <row r="3" spans="1:9" s="147" customFormat="1" ht="17.45" customHeight="1">
      <c r="A3" s="101" t="s">
        <v>13</v>
      </c>
      <c r="B3" s="308"/>
      <c r="C3" s="308"/>
      <c r="D3" s="148" t="s">
        <v>14</v>
      </c>
      <c r="E3" s="266"/>
      <c r="F3" s="309"/>
      <c r="G3" s="309"/>
      <c r="H3" s="267"/>
    </row>
    <row r="4" spans="1:9" s="147" customFormat="1" ht="17.45" customHeight="1">
      <c r="A4" s="101" t="s">
        <v>15</v>
      </c>
      <c r="B4" s="308"/>
      <c r="C4" s="308"/>
      <c r="D4" s="149" t="s">
        <v>16</v>
      </c>
      <c r="E4" s="266"/>
      <c r="F4" s="309"/>
      <c r="G4" s="309"/>
      <c r="H4" s="267"/>
    </row>
    <row r="5" spans="1:9" s="147" customFormat="1" ht="15" customHeight="1">
      <c r="A5" s="150" t="s">
        <v>17</v>
      </c>
      <c r="B5" s="175" t="s">
        <v>18</v>
      </c>
      <c r="C5" s="176" t="s">
        <v>19</v>
      </c>
      <c r="D5" s="240"/>
      <c r="E5" s="241"/>
      <c r="F5" s="241"/>
      <c r="G5" s="241"/>
      <c r="H5" s="242"/>
    </row>
    <row r="6" spans="1:9" s="147" customFormat="1" ht="23.45" customHeight="1">
      <c r="A6" s="254" t="s">
        <v>20</v>
      </c>
      <c r="B6" s="255"/>
      <c r="C6" s="256"/>
      <c r="D6" s="243"/>
      <c r="E6" s="244"/>
      <c r="F6" s="244"/>
      <c r="G6" s="244"/>
      <c r="H6" s="245"/>
    </row>
    <row r="7" spans="1:9" s="147" customFormat="1" ht="45">
      <c r="A7" s="172">
        <v>0</v>
      </c>
      <c r="B7" s="183">
        <v>0</v>
      </c>
      <c r="C7" s="183">
        <v>0</v>
      </c>
      <c r="D7" s="151" t="s">
        <v>21</v>
      </c>
      <c r="E7" s="174"/>
      <c r="F7" s="316" t="s">
        <v>22</v>
      </c>
      <c r="G7" s="317"/>
      <c r="H7" s="190">
        <f>(A7*E15)+(B7*E16)+(C7*E17)</f>
        <v>0</v>
      </c>
    </row>
    <row r="8" spans="1:9" s="147" customFormat="1" ht="11.25" customHeight="1">
      <c r="A8" s="258" t="s">
        <v>23</v>
      </c>
      <c r="B8" s="258"/>
      <c r="C8" s="258"/>
      <c r="D8" s="259"/>
      <c r="E8" s="260"/>
      <c r="F8" s="260"/>
      <c r="G8" s="260"/>
      <c r="H8" s="261"/>
    </row>
    <row r="9" spans="1:9" s="147" customFormat="1">
      <c r="A9" s="185">
        <v>0</v>
      </c>
      <c r="B9" s="186">
        <v>0</v>
      </c>
      <c r="C9" s="186">
        <v>0</v>
      </c>
      <c r="D9" s="262"/>
      <c r="E9" s="263"/>
      <c r="F9" s="263"/>
      <c r="G9" s="263"/>
      <c r="H9" s="264"/>
    </row>
    <row r="10" spans="1:9" s="147" customFormat="1" ht="20.100000000000001" customHeight="1">
      <c r="A10" s="257" t="s">
        <v>20</v>
      </c>
      <c r="B10" s="257"/>
      <c r="C10" s="257"/>
      <c r="D10" s="152"/>
      <c r="E10" s="171"/>
      <c r="F10" s="153"/>
      <c r="G10" s="153"/>
      <c r="H10" s="154"/>
    </row>
    <row r="11" spans="1:9" s="147" customFormat="1" ht="33.75" customHeight="1">
      <c r="A11" s="173">
        <v>0</v>
      </c>
      <c r="B11" s="153">
        <v>0</v>
      </c>
      <c r="C11" s="153">
        <v>0</v>
      </c>
      <c r="D11" s="151" t="s">
        <v>21</v>
      </c>
      <c r="E11" s="174"/>
      <c r="F11" s="316" t="s">
        <v>22</v>
      </c>
      <c r="G11" s="317"/>
      <c r="H11" s="190">
        <f>(A11*E15)+(B11*E16)+(C11*E17)</f>
        <v>0</v>
      </c>
    </row>
    <row r="12" spans="1:9" s="147" customFormat="1" ht="13.5" customHeight="1">
      <c r="A12" s="258" t="s">
        <v>23</v>
      </c>
      <c r="B12" s="258"/>
      <c r="C12" s="258"/>
      <c r="D12" s="240"/>
      <c r="E12" s="241"/>
      <c r="F12" s="241"/>
      <c r="G12" s="241"/>
      <c r="H12" s="242"/>
    </row>
    <row r="13" spans="1:9" s="147" customFormat="1" ht="13.5" customHeight="1">
      <c r="A13" s="187">
        <v>0</v>
      </c>
      <c r="B13" s="187">
        <v>0</v>
      </c>
      <c r="C13" s="187">
        <v>0</v>
      </c>
      <c r="D13" s="243"/>
      <c r="E13" s="244"/>
      <c r="F13" s="244"/>
      <c r="G13" s="244"/>
      <c r="H13" s="245"/>
    </row>
    <row r="14" spans="1:9" s="147" customFormat="1" ht="33.950000000000003" customHeight="1">
      <c r="A14" s="156" t="s">
        <v>24</v>
      </c>
      <c r="B14" s="266" t="s">
        <v>25</v>
      </c>
      <c r="C14" s="267"/>
      <c r="D14" s="25" t="s">
        <v>26</v>
      </c>
      <c r="E14" s="177" t="s">
        <v>27</v>
      </c>
      <c r="F14" s="25" t="s">
        <v>28</v>
      </c>
      <c r="G14" s="25" t="s">
        <v>28</v>
      </c>
      <c r="H14" s="155" t="s">
        <v>29</v>
      </c>
    </row>
    <row r="15" spans="1:9" s="147" customFormat="1" ht="24.6" customHeight="1">
      <c r="A15" s="37" t="s">
        <v>30</v>
      </c>
      <c r="B15" s="266"/>
      <c r="C15" s="267"/>
      <c r="D15" s="156"/>
      <c r="E15" s="156">
        <v>0</v>
      </c>
      <c r="F15" s="37">
        <v>0</v>
      </c>
      <c r="G15" s="37">
        <v>0</v>
      </c>
      <c r="H15" s="189">
        <f>(E15*F15*A7)+(E15*G15*A11)</f>
        <v>0</v>
      </c>
      <c r="I15" s="157"/>
    </row>
    <row r="16" spans="1:9" s="147" customFormat="1" ht="24.6" customHeight="1">
      <c r="A16" s="37" t="s">
        <v>31</v>
      </c>
      <c r="B16" s="266"/>
      <c r="C16" s="267"/>
      <c r="D16" s="156"/>
      <c r="E16" s="156">
        <v>0</v>
      </c>
      <c r="F16" s="156">
        <v>0</v>
      </c>
      <c r="G16" s="156">
        <v>0</v>
      </c>
      <c r="H16" s="189">
        <f>(E16*F16*B7)+(E16*G16*B11)</f>
        <v>0</v>
      </c>
    </row>
    <row r="17" spans="1:8" s="147" customFormat="1" ht="24.6" customHeight="1">
      <c r="A17" s="37" t="s">
        <v>32</v>
      </c>
      <c r="B17" s="266"/>
      <c r="C17" s="267"/>
      <c r="D17" s="156"/>
      <c r="E17" s="156">
        <v>0</v>
      </c>
      <c r="F17" s="156">
        <v>0</v>
      </c>
      <c r="G17" s="156">
        <v>0</v>
      </c>
      <c r="H17" s="189">
        <f>(E17*F17*C7)+(E17*G17*C11)</f>
        <v>0</v>
      </c>
    </row>
    <row r="18" spans="1:8" ht="14.65" customHeight="1">
      <c r="A18" s="313" t="s">
        <v>33</v>
      </c>
      <c r="B18" s="313"/>
      <c r="C18" s="313"/>
      <c r="D18" s="313"/>
      <c r="E18" s="184">
        <f>E15+E16+E17</f>
        <v>0</v>
      </c>
      <c r="F18" s="314"/>
      <c r="G18" s="315"/>
      <c r="H18" s="79">
        <f>SUM(H15:H17)</f>
        <v>0</v>
      </c>
    </row>
    <row r="19" spans="1:8" ht="14.65" customHeight="1">
      <c r="A19" s="194"/>
      <c r="B19" s="194"/>
      <c r="C19" s="194"/>
      <c r="D19" s="194"/>
      <c r="E19" s="194"/>
      <c r="F19" s="194"/>
      <c r="G19" s="194"/>
      <c r="H19" s="195"/>
    </row>
    <row r="20" spans="1:8" ht="14.65" customHeight="1">
      <c r="A20" s="196"/>
      <c r="B20" s="196"/>
      <c r="C20" s="196"/>
      <c r="D20" s="196"/>
      <c r="E20" s="196"/>
      <c r="F20" s="196"/>
      <c r="G20" s="196"/>
      <c r="H20" s="197"/>
    </row>
    <row r="21" spans="1:8" ht="14.65" customHeight="1">
      <c r="A21" s="196"/>
      <c r="B21" s="196"/>
      <c r="C21" s="196"/>
      <c r="D21" s="196"/>
      <c r="E21" s="196"/>
      <c r="F21" s="196"/>
      <c r="G21" s="196"/>
      <c r="H21" s="197"/>
    </row>
    <row r="22" spans="1:8" ht="14.65" customHeight="1">
      <c r="A22" s="196"/>
      <c r="B22" s="196"/>
      <c r="C22" s="196"/>
      <c r="D22" s="196"/>
      <c r="E22" s="196"/>
      <c r="F22" s="196"/>
      <c r="G22" s="196"/>
      <c r="H22" s="197"/>
    </row>
    <row r="23" spans="1:8" ht="14.65" customHeight="1">
      <c r="A23" s="196"/>
      <c r="B23" s="196"/>
      <c r="C23" s="196"/>
      <c r="D23" s="196"/>
      <c r="E23" s="196"/>
      <c r="F23" s="196"/>
      <c r="G23" s="196"/>
      <c r="H23" s="197"/>
    </row>
    <row r="24" spans="1:8" ht="14.65" customHeight="1">
      <c r="A24" s="198"/>
      <c r="B24" s="198"/>
      <c r="C24" s="198"/>
      <c r="D24" s="198"/>
      <c r="E24" s="198"/>
      <c r="F24" s="198"/>
      <c r="G24" s="198"/>
      <c r="H24" s="199"/>
    </row>
    <row r="25" spans="1:8" ht="14.65" customHeight="1">
      <c r="A25" s="313" t="s">
        <v>34</v>
      </c>
      <c r="B25" s="313"/>
      <c r="C25" s="313"/>
      <c r="D25" s="313"/>
      <c r="E25" s="313"/>
      <c r="F25" s="313"/>
      <c r="G25" s="313"/>
      <c r="H25" s="313"/>
    </row>
    <row r="26" spans="1:8" ht="14.65" customHeight="1">
      <c r="A26" s="313" t="s">
        <v>30</v>
      </c>
      <c r="B26" s="313"/>
      <c r="C26" s="313"/>
      <c r="D26" s="313"/>
      <c r="E26" s="313"/>
      <c r="F26" s="313"/>
      <c r="G26" s="313"/>
      <c r="H26" s="313"/>
    </row>
    <row r="27" spans="1:8" ht="21.75" customHeight="1">
      <c r="A27" s="179" t="s">
        <v>35</v>
      </c>
      <c r="B27" s="326" t="s">
        <v>36</v>
      </c>
      <c r="C27" s="326"/>
      <c r="D27" s="180" t="s">
        <v>37</v>
      </c>
      <c r="E27" s="180" t="s">
        <v>38</v>
      </c>
      <c r="F27" s="180" t="s">
        <v>39</v>
      </c>
      <c r="G27" s="180" t="s">
        <v>40</v>
      </c>
      <c r="H27" s="180" t="s">
        <v>41</v>
      </c>
    </row>
    <row r="28" spans="1:8" ht="14.65" customHeight="1">
      <c r="A28" s="181" t="s">
        <v>42</v>
      </c>
      <c r="B28" s="327">
        <v>0</v>
      </c>
      <c r="C28" s="327"/>
      <c r="D28" s="191">
        <v>0</v>
      </c>
      <c r="E28" s="191">
        <v>0</v>
      </c>
      <c r="F28" s="191">
        <v>0</v>
      </c>
      <c r="G28" s="182">
        <f>D28+E28+F28</f>
        <v>0</v>
      </c>
      <c r="H28" s="182">
        <f>B28+D28+E28+F28</f>
        <v>0</v>
      </c>
    </row>
    <row r="29" spans="1:8" ht="14.65" customHeight="1">
      <c r="A29" s="181" t="s">
        <v>42</v>
      </c>
      <c r="B29" s="327">
        <v>0</v>
      </c>
      <c r="C29" s="327"/>
      <c r="D29" s="191">
        <v>0</v>
      </c>
      <c r="E29" s="191">
        <v>0</v>
      </c>
      <c r="F29" s="191">
        <v>0</v>
      </c>
      <c r="G29" s="182">
        <f>D29+E29+F29</f>
        <v>0</v>
      </c>
      <c r="H29" s="182">
        <f>B29+D29+E29+F29</f>
        <v>0</v>
      </c>
    </row>
    <row r="30" spans="1:8" ht="14.65" customHeight="1">
      <c r="A30" s="313" t="s">
        <v>31</v>
      </c>
      <c r="B30" s="313"/>
      <c r="C30" s="313"/>
      <c r="D30" s="313"/>
      <c r="E30" s="313"/>
      <c r="F30" s="313"/>
      <c r="G30" s="313"/>
      <c r="H30" s="313"/>
    </row>
    <row r="31" spans="1:8" ht="22.5">
      <c r="A31" s="179" t="s">
        <v>35</v>
      </c>
      <c r="B31" s="326" t="s">
        <v>36</v>
      </c>
      <c r="C31" s="326"/>
      <c r="D31" s="180" t="s">
        <v>37</v>
      </c>
      <c r="E31" s="180" t="s">
        <v>38</v>
      </c>
      <c r="F31" s="180" t="s">
        <v>39</v>
      </c>
      <c r="G31" s="180" t="s">
        <v>40</v>
      </c>
      <c r="H31" s="180" t="s">
        <v>41</v>
      </c>
    </row>
    <row r="32" spans="1:8" ht="14.65" customHeight="1">
      <c r="A32" s="181" t="s">
        <v>42</v>
      </c>
      <c r="B32" s="327">
        <v>0</v>
      </c>
      <c r="C32" s="327"/>
      <c r="D32" s="191">
        <v>0</v>
      </c>
      <c r="E32" s="191">
        <v>0</v>
      </c>
      <c r="F32" s="191">
        <v>0</v>
      </c>
      <c r="G32" s="182">
        <f>D32+E32+F32</f>
        <v>0</v>
      </c>
      <c r="H32" s="182">
        <f>B32+D32+E32+F32</f>
        <v>0</v>
      </c>
    </row>
    <row r="33" spans="1:8" ht="14.65" customHeight="1">
      <c r="A33" s="181" t="s">
        <v>42</v>
      </c>
      <c r="B33" s="328">
        <v>0</v>
      </c>
      <c r="C33" s="329"/>
      <c r="D33" s="191">
        <v>0</v>
      </c>
      <c r="E33" s="191">
        <v>0</v>
      </c>
      <c r="F33" s="191">
        <v>0</v>
      </c>
      <c r="G33" s="182">
        <f>D33+E33+F33</f>
        <v>0</v>
      </c>
      <c r="H33" s="182">
        <f>B33+D33+E33+F33</f>
        <v>0</v>
      </c>
    </row>
    <row r="34" spans="1:8" ht="14.65" customHeight="1">
      <c r="A34" s="314" t="s">
        <v>32</v>
      </c>
      <c r="B34" s="330"/>
      <c r="C34" s="330"/>
      <c r="D34" s="330"/>
      <c r="E34" s="330"/>
      <c r="F34" s="330"/>
      <c r="G34" s="330"/>
      <c r="H34" s="315"/>
    </row>
    <row r="35" spans="1:8" ht="21" customHeight="1">
      <c r="A35" s="179" t="s">
        <v>35</v>
      </c>
      <c r="B35" s="326" t="s">
        <v>36</v>
      </c>
      <c r="C35" s="326"/>
      <c r="D35" s="180" t="s">
        <v>37</v>
      </c>
      <c r="E35" s="180" t="s">
        <v>38</v>
      </c>
      <c r="F35" s="180" t="s">
        <v>39</v>
      </c>
      <c r="G35" s="180" t="s">
        <v>40</v>
      </c>
      <c r="H35" s="180" t="s">
        <v>41</v>
      </c>
    </row>
    <row r="36" spans="1:8" ht="14.65" customHeight="1">
      <c r="A36" s="181" t="s">
        <v>42</v>
      </c>
      <c r="B36" s="328">
        <v>0</v>
      </c>
      <c r="C36" s="329"/>
      <c r="D36" s="191">
        <v>0</v>
      </c>
      <c r="E36" s="191">
        <v>0</v>
      </c>
      <c r="F36" s="191">
        <v>0</v>
      </c>
      <c r="G36" s="182">
        <f>D36+E36+F36</f>
        <v>0</v>
      </c>
      <c r="H36" s="182">
        <f>B36+D36+E36+F36</f>
        <v>0</v>
      </c>
    </row>
    <row r="37" spans="1:8" ht="14.65" customHeight="1">
      <c r="A37" s="181" t="s">
        <v>42</v>
      </c>
      <c r="B37" s="328">
        <v>0</v>
      </c>
      <c r="C37" s="329"/>
      <c r="D37" s="191">
        <v>0</v>
      </c>
      <c r="E37" s="191">
        <v>0</v>
      </c>
      <c r="F37" s="191">
        <v>0</v>
      </c>
      <c r="G37" s="182">
        <f>D37+E37+F37</f>
        <v>0</v>
      </c>
      <c r="H37" s="182">
        <f>B37+D37+E37+F37</f>
        <v>0</v>
      </c>
    </row>
    <row r="38" spans="1:8" s="147" customFormat="1" ht="12.75" customHeight="1">
      <c r="A38" s="331"/>
      <c r="B38" s="332"/>
      <c r="C38" s="332"/>
      <c r="D38" s="332"/>
      <c r="E38" s="332"/>
      <c r="F38" s="332"/>
      <c r="G38" s="332"/>
      <c r="H38" s="333"/>
    </row>
    <row r="39" spans="1:8" s="159" customFormat="1" ht="19.899999999999999" customHeight="1">
      <c r="A39" s="71" t="s">
        <v>43</v>
      </c>
      <c r="B39" s="301" t="s">
        <v>44</v>
      </c>
      <c r="C39" s="302"/>
      <c r="D39" s="302"/>
      <c r="E39" s="303"/>
      <c r="F39" s="301">
        <v>1</v>
      </c>
      <c r="G39" s="303"/>
      <c r="H39" s="158">
        <v>2</v>
      </c>
    </row>
    <row r="40" spans="1:8" s="159" customFormat="1" ht="45" customHeight="1">
      <c r="A40" s="56">
        <v>1000</v>
      </c>
      <c r="B40" s="301" t="s">
        <v>45</v>
      </c>
      <c r="C40" s="302"/>
      <c r="D40" s="302"/>
      <c r="E40" s="303"/>
      <c r="F40" s="301" t="s">
        <v>46</v>
      </c>
      <c r="G40" s="303"/>
      <c r="H40" s="158" t="s">
        <v>47</v>
      </c>
    </row>
    <row r="41" spans="1:8" ht="17.649999999999999" customHeight="1">
      <c r="A41" s="71">
        <v>1100</v>
      </c>
      <c r="B41" s="318" t="s">
        <v>48</v>
      </c>
      <c r="C41" s="319"/>
      <c r="D41" s="319"/>
      <c r="E41" s="320"/>
      <c r="F41" s="287">
        <f>H18</f>
        <v>0</v>
      </c>
      <c r="G41" s="288"/>
      <c r="H41" s="160">
        <v>1</v>
      </c>
    </row>
    <row r="42" spans="1:8" ht="17.649999999999999" customHeight="1">
      <c r="A42" s="56">
        <v>1101</v>
      </c>
      <c r="B42" s="321" t="s">
        <v>49</v>
      </c>
      <c r="C42" s="322"/>
      <c r="D42" s="322"/>
      <c r="E42" s="323"/>
      <c r="F42" s="324">
        <f>(B28*E15*F15)+(B32*E16*F16)+(B36*E17*F17)+(B29*E15*G15)+(B33*E16*G16)+(B37*E17*G17)</f>
        <v>0</v>
      </c>
      <c r="G42" s="325"/>
      <c r="H42" s="162" t="e">
        <f>F42/F41</f>
        <v>#DIV/0!</v>
      </c>
    </row>
    <row r="43" spans="1:8" ht="17.649999999999999" customHeight="1">
      <c r="A43" s="56">
        <v>1102</v>
      </c>
      <c r="B43" s="321" t="s">
        <v>50</v>
      </c>
      <c r="C43" s="322"/>
      <c r="D43" s="322"/>
      <c r="E43" s="323"/>
      <c r="F43" s="324">
        <f>(D28*E15*F15)+(D32*E16*F16)+(D36*E17*F17)+(D29*E15*G15)+(D33*E16*G16)+(D37*E17*G17)</f>
        <v>0</v>
      </c>
      <c r="G43" s="325"/>
      <c r="H43" s="162" t="e">
        <f>F43/F41</f>
        <v>#DIV/0!</v>
      </c>
    </row>
    <row r="44" spans="1:8" ht="17.649999999999999" customHeight="1">
      <c r="A44" s="56">
        <v>1103</v>
      </c>
      <c r="B44" s="321" t="s">
        <v>51</v>
      </c>
      <c r="C44" s="322"/>
      <c r="D44" s="322"/>
      <c r="E44" s="323"/>
      <c r="F44" s="324">
        <f>(E28*E15*F15)+(E32*E16*F16)+(E36*E17*F17)+(E29*E15*G15)+(E33*E16*G16)+(E37*E17*G17)</f>
        <v>0</v>
      </c>
      <c r="G44" s="325"/>
      <c r="H44" s="162" t="e">
        <f>F44/F41</f>
        <v>#DIV/0!</v>
      </c>
    </row>
    <row r="45" spans="1:8" ht="17.649999999999999" customHeight="1">
      <c r="A45" s="56">
        <v>1104</v>
      </c>
      <c r="B45" s="321" t="s">
        <v>52</v>
      </c>
      <c r="C45" s="322"/>
      <c r="D45" s="322"/>
      <c r="E45" s="323"/>
      <c r="F45" s="324">
        <f>(F28*E15*F15)+(F32*E16*F16)+(F36*E17*F17)+(F29*E15*G15)+(F33*E16*G16)+(F37*E17*G17)</f>
        <v>0</v>
      </c>
      <c r="G45" s="325"/>
      <c r="H45" s="162" t="e">
        <f>F45/F41</f>
        <v>#DIV/0!</v>
      </c>
    </row>
    <row r="46" spans="1:8" ht="17.649999999999999" customHeight="1">
      <c r="A46" s="71">
        <v>1200</v>
      </c>
      <c r="B46" s="318" t="s">
        <v>53</v>
      </c>
      <c r="C46" s="319"/>
      <c r="D46" s="319"/>
      <c r="E46" s="320"/>
      <c r="F46" s="282"/>
      <c r="G46" s="283"/>
      <c r="H46" s="160" t="e">
        <f>F46/F41</f>
        <v>#DIV/0!</v>
      </c>
    </row>
    <row r="47" spans="1:8" ht="17.649999999999999" customHeight="1">
      <c r="A47" s="71">
        <v>1300</v>
      </c>
      <c r="B47" s="318" t="s">
        <v>54</v>
      </c>
      <c r="C47" s="319"/>
      <c r="D47" s="319"/>
      <c r="E47" s="320"/>
      <c r="F47" s="282"/>
      <c r="G47" s="283"/>
      <c r="H47" s="160" t="e">
        <f>F47/F41</f>
        <v>#DIV/0!</v>
      </c>
    </row>
    <row r="48" spans="1:8" ht="17.649999999999999" customHeight="1">
      <c r="A48" s="71">
        <v>1400</v>
      </c>
      <c r="B48" s="318" t="s">
        <v>55</v>
      </c>
      <c r="C48" s="319"/>
      <c r="D48" s="319"/>
      <c r="E48" s="320"/>
      <c r="F48" s="282"/>
      <c r="G48" s="283"/>
      <c r="H48" s="160" t="e">
        <f>F48/F41</f>
        <v>#DIV/0!</v>
      </c>
    </row>
    <row r="49" spans="1:8" s="163" customFormat="1" ht="16.149999999999999" customHeight="1">
      <c r="A49" s="301" t="s">
        <v>56</v>
      </c>
      <c r="B49" s="302"/>
      <c r="C49" s="302"/>
      <c r="D49" s="302"/>
      <c r="E49" s="303"/>
      <c r="F49" s="282">
        <f>SUM(F41+F46+F47+F48)</f>
        <v>0</v>
      </c>
      <c r="G49" s="283"/>
      <c r="H49" s="160" t="e">
        <f>F49/F41</f>
        <v>#DIV/0!</v>
      </c>
    </row>
    <row r="50" spans="1:8" ht="11.65" customHeight="1">
      <c r="A50" s="268"/>
      <c r="B50" s="269"/>
      <c r="C50" s="269"/>
      <c r="D50" s="269"/>
      <c r="E50" s="269"/>
      <c r="F50" s="269"/>
      <c r="G50" s="269"/>
      <c r="H50" s="270"/>
    </row>
    <row r="51" spans="1:8" s="159" customFormat="1" ht="18" customHeight="1">
      <c r="A51" s="71" t="s">
        <v>43</v>
      </c>
      <c r="B51" s="301" t="s">
        <v>57</v>
      </c>
      <c r="C51" s="302"/>
      <c r="D51" s="302"/>
      <c r="E51" s="303"/>
      <c r="F51" s="301">
        <v>1</v>
      </c>
      <c r="G51" s="303"/>
      <c r="H51" s="158">
        <v>2</v>
      </c>
    </row>
    <row r="52" spans="1:8" s="159" customFormat="1" ht="32.25" customHeight="1">
      <c r="A52" s="71">
        <v>2000</v>
      </c>
      <c r="B52" s="301" t="s">
        <v>58</v>
      </c>
      <c r="C52" s="302"/>
      <c r="D52" s="302"/>
      <c r="E52" s="303"/>
      <c r="F52" s="301" t="s">
        <v>59</v>
      </c>
      <c r="G52" s="303"/>
      <c r="H52" s="158" t="s">
        <v>60</v>
      </c>
    </row>
    <row r="53" spans="1:8" s="159" customFormat="1" ht="16.5" customHeight="1">
      <c r="A53" s="71">
        <v>2100</v>
      </c>
      <c r="B53" s="291" t="s">
        <v>61</v>
      </c>
      <c r="C53" s="291"/>
      <c r="D53" s="291"/>
      <c r="E53" s="291"/>
      <c r="F53" s="291"/>
      <c r="G53" s="291"/>
      <c r="H53" s="291"/>
    </row>
    <row r="54" spans="1:8" s="159" customFormat="1" ht="16.5" customHeight="1">
      <c r="A54" s="56">
        <v>2101</v>
      </c>
      <c r="B54" s="246" t="s">
        <v>36</v>
      </c>
      <c r="C54" s="247"/>
      <c r="D54" s="247"/>
      <c r="E54" s="248"/>
      <c r="F54" s="278">
        <v>0</v>
      </c>
      <c r="G54" s="279"/>
      <c r="H54" s="164" t="e">
        <f>F54/$F$41</f>
        <v>#DIV/0!</v>
      </c>
    </row>
    <row r="55" spans="1:8" s="159" customFormat="1" ht="16.5" customHeight="1">
      <c r="A55" s="56">
        <v>2102</v>
      </c>
      <c r="B55" s="246" t="s">
        <v>37</v>
      </c>
      <c r="C55" s="247"/>
      <c r="D55" s="247"/>
      <c r="E55" s="248"/>
      <c r="F55" s="278">
        <v>0</v>
      </c>
      <c r="G55" s="279"/>
      <c r="H55" s="164" t="e">
        <f>F55/$F$41</f>
        <v>#DIV/0!</v>
      </c>
    </row>
    <row r="56" spans="1:8" s="163" customFormat="1" ht="16.149999999999999" customHeight="1">
      <c r="A56" s="296" t="s">
        <v>62</v>
      </c>
      <c r="B56" s="297"/>
      <c r="C56" s="297"/>
      <c r="D56" s="297"/>
      <c r="E56" s="298"/>
      <c r="F56" s="299">
        <f>SUM(F54:G55)</f>
        <v>0</v>
      </c>
      <c r="G56" s="300"/>
      <c r="H56" s="160" t="e">
        <f>SUM(H54:H55)</f>
        <v>#DIV/0!</v>
      </c>
    </row>
    <row r="57" spans="1:8" s="163" customFormat="1" ht="16.149999999999999" customHeight="1">
      <c r="A57" s="296" t="s">
        <v>63</v>
      </c>
      <c r="B57" s="297"/>
      <c r="C57" s="297"/>
      <c r="D57" s="297"/>
      <c r="E57" s="298"/>
      <c r="F57" s="299">
        <f>+(F42+F43)-(F54+F55)</f>
        <v>0</v>
      </c>
      <c r="G57" s="300"/>
      <c r="H57" s="165" t="e">
        <f>+(H42+H43)-(H54+H55)</f>
        <v>#DIV/0!</v>
      </c>
    </row>
    <row r="58" spans="1:8" s="163" customFormat="1" ht="13.15" customHeight="1">
      <c r="A58" s="271"/>
      <c r="B58" s="272"/>
      <c r="C58" s="272"/>
      <c r="D58" s="272"/>
      <c r="E58" s="272"/>
      <c r="F58" s="272"/>
      <c r="G58" s="272"/>
      <c r="H58" s="273"/>
    </row>
    <row r="59" spans="1:8" s="163" customFormat="1" ht="15" customHeight="1">
      <c r="A59" s="71">
        <v>2200</v>
      </c>
      <c r="B59" s="304" t="s">
        <v>64</v>
      </c>
      <c r="C59" s="304"/>
      <c r="D59" s="304"/>
      <c r="E59" s="304"/>
      <c r="F59" s="304"/>
      <c r="G59" s="304"/>
      <c r="H59" s="304"/>
    </row>
    <row r="60" spans="1:8" s="163" customFormat="1" ht="15" customHeight="1">
      <c r="A60" s="56">
        <v>2201</v>
      </c>
      <c r="B60" s="246" t="s">
        <v>65</v>
      </c>
      <c r="C60" s="247"/>
      <c r="D60" s="247"/>
      <c r="E60" s="248"/>
      <c r="F60" s="278">
        <v>0</v>
      </c>
      <c r="G60" s="279"/>
      <c r="H60" s="164" t="e">
        <f>F60/F41</f>
        <v>#DIV/0!</v>
      </c>
    </row>
    <row r="61" spans="1:8" s="163" customFormat="1" ht="15" customHeight="1">
      <c r="A61" s="56">
        <v>2202</v>
      </c>
      <c r="B61" s="246" t="s">
        <v>66</v>
      </c>
      <c r="C61" s="247"/>
      <c r="D61" s="247"/>
      <c r="E61" s="248"/>
      <c r="F61" s="278">
        <v>0</v>
      </c>
      <c r="G61" s="279"/>
      <c r="H61" s="164" t="e">
        <f t="shared" ref="H61:H67" si="0">F61/F42</f>
        <v>#DIV/0!</v>
      </c>
    </row>
    <row r="62" spans="1:8" s="163" customFormat="1" ht="15" customHeight="1">
      <c r="A62" s="56">
        <v>2203</v>
      </c>
      <c r="B62" s="246" t="s">
        <v>67</v>
      </c>
      <c r="C62" s="247"/>
      <c r="D62" s="247"/>
      <c r="E62" s="248"/>
      <c r="F62" s="278">
        <v>0</v>
      </c>
      <c r="G62" s="279"/>
      <c r="H62" s="164" t="e">
        <f t="shared" si="0"/>
        <v>#DIV/0!</v>
      </c>
    </row>
    <row r="63" spans="1:8" s="163" customFormat="1" ht="15" customHeight="1">
      <c r="A63" s="56">
        <v>2204</v>
      </c>
      <c r="B63" s="246" t="s">
        <v>68</v>
      </c>
      <c r="C63" s="247"/>
      <c r="D63" s="247"/>
      <c r="E63" s="248"/>
      <c r="F63" s="278">
        <v>0</v>
      </c>
      <c r="G63" s="279"/>
      <c r="H63" s="164" t="e">
        <f t="shared" si="0"/>
        <v>#DIV/0!</v>
      </c>
    </row>
    <row r="64" spans="1:8" s="163" customFormat="1" ht="22.5" customHeight="1">
      <c r="A64" s="56">
        <v>2205</v>
      </c>
      <c r="B64" s="293" t="s">
        <v>69</v>
      </c>
      <c r="C64" s="294"/>
      <c r="D64" s="294"/>
      <c r="E64" s="295"/>
      <c r="F64" s="278">
        <v>0</v>
      </c>
      <c r="G64" s="279"/>
      <c r="H64" s="164" t="e">
        <f t="shared" si="0"/>
        <v>#DIV/0!</v>
      </c>
    </row>
    <row r="65" spans="1:8" s="163" customFormat="1" ht="26.25" customHeight="1">
      <c r="A65" s="56">
        <v>2206</v>
      </c>
      <c r="B65" s="293" t="s">
        <v>70</v>
      </c>
      <c r="C65" s="294"/>
      <c r="D65" s="294"/>
      <c r="E65" s="295"/>
      <c r="F65" s="278">
        <v>0</v>
      </c>
      <c r="G65" s="279"/>
      <c r="H65" s="164" t="e">
        <f t="shared" si="0"/>
        <v>#DIV/0!</v>
      </c>
    </row>
    <row r="66" spans="1:8" s="163" customFormat="1" ht="15" customHeight="1">
      <c r="A66" s="56">
        <v>2207</v>
      </c>
      <c r="B66" s="246" t="s">
        <v>71</v>
      </c>
      <c r="C66" s="247"/>
      <c r="D66" s="247"/>
      <c r="E66" s="248"/>
      <c r="F66" s="278">
        <v>0</v>
      </c>
      <c r="G66" s="279"/>
      <c r="H66" s="164" t="e">
        <f t="shared" si="0"/>
        <v>#DIV/0!</v>
      </c>
    </row>
    <row r="67" spans="1:8" s="163" customFormat="1" ht="15" customHeight="1">
      <c r="A67" s="56">
        <v>2208</v>
      </c>
      <c r="B67" s="246" t="s">
        <v>72</v>
      </c>
      <c r="C67" s="247"/>
      <c r="D67" s="247"/>
      <c r="E67" s="248"/>
      <c r="F67" s="278">
        <v>0</v>
      </c>
      <c r="G67" s="279"/>
      <c r="H67" s="164" t="e">
        <f t="shared" si="0"/>
        <v>#DIV/0!</v>
      </c>
    </row>
    <row r="68" spans="1:8" s="163" customFormat="1" ht="15" customHeight="1">
      <c r="A68" s="296" t="s">
        <v>73</v>
      </c>
      <c r="B68" s="297"/>
      <c r="C68" s="297"/>
      <c r="D68" s="297"/>
      <c r="E68" s="298"/>
      <c r="F68" s="299">
        <f>SUM(F60:G67)</f>
        <v>0</v>
      </c>
      <c r="G68" s="300"/>
      <c r="H68" s="166" t="e">
        <f>SUM(H60:H67)</f>
        <v>#DIV/0!</v>
      </c>
    </row>
    <row r="69" spans="1:8" s="163" customFormat="1" ht="15" customHeight="1">
      <c r="A69" s="296" t="s">
        <v>63</v>
      </c>
      <c r="B69" s="297"/>
      <c r="C69" s="297"/>
      <c r="D69" s="297"/>
      <c r="E69" s="298"/>
      <c r="F69" s="282">
        <f>+((F44)-SUM(F60:G64))</f>
        <v>0</v>
      </c>
      <c r="G69" s="283"/>
      <c r="H69" s="165" t="e">
        <f>+((H44)-SUM(H60:H63))</f>
        <v>#DIV/0!</v>
      </c>
    </row>
    <row r="70" spans="1:8" s="163" customFormat="1" ht="15" customHeight="1">
      <c r="A70" s="274"/>
      <c r="B70" s="275"/>
      <c r="C70" s="275"/>
      <c r="D70" s="275"/>
      <c r="E70" s="275"/>
      <c r="F70" s="275"/>
      <c r="G70" s="275"/>
      <c r="H70" s="276"/>
    </row>
    <row r="71" spans="1:8" ht="18" customHeight="1">
      <c r="A71" s="71">
        <v>2300</v>
      </c>
      <c r="B71" s="304" t="s">
        <v>74</v>
      </c>
      <c r="C71" s="304"/>
      <c r="D71" s="304"/>
      <c r="E71" s="304"/>
      <c r="F71" s="304"/>
      <c r="G71" s="304"/>
      <c r="H71" s="304"/>
    </row>
    <row r="72" spans="1:8" ht="18" customHeight="1">
      <c r="A72" s="71">
        <v>2310</v>
      </c>
      <c r="B72" s="291" t="s">
        <v>75</v>
      </c>
      <c r="C72" s="291"/>
      <c r="D72" s="291"/>
      <c r="E72" s="291"/>
      <c r="F72" s="291"/>
      <c r="G72" s="291"/>
      <c r="H72" s="291"/>
    </row>
    <row r="73" spans="1:8" ht="16.5" customHeight="1">
      <c r="A73" s="56">
        <v>2311</v>
      </c>
      <c r="B73" s="246" t="s">
        <v>76</v>
      </c>
      <c r="C73" s="247"/>
      <c r="D73" s="247"/>
      <c r="E73" s="248"/>
      <c r="F73" s="278">
        <v>0</v>
      </c>
      <c r="G73" s="279"/>
      <c r="H73" s="164" t="e">
        <f>F73/$F$41</f>
        <v>#DIV/0!</v>
      </c>
    </row>
    <row r="74" spans="1:8" ht="18" customHeight="1">
      <c r="A74" s="56">
        <v>2312</v>
      </c>
      <c r="B74" s="246" t="s">
        <v>77</v>
      </c>
      <c r="C74" s="247"/>
      <c r="D74" s="247"/>
      <c r="E74" s="248"/>
      <c r="F74" s="278">
        <v>0</v>
      </c>
      <c r="G74" s="279"/>
      <c r="H74" s="164" t="e">
        <f t="shared" ref="H74:H87" si="1">F74/$F$41</f>
        <v>#DIV/0!</v>
      </c>
    </row>
    <row r="75" spans="1:8" ht="18" customHeight="1">
      <c r="A75" s="56">
        <v>2313</v>
      </c>
      <c r="B75" s="246" t="s">
        <v>78</v>
      </c>
      <c r="C75" s="247"/>
      <c r="D75" s="247"/>
      <c r="E75" s="248"/>
      <c r="F75" s="278">
        <v>0</v>
      </c>
      <c r="G75" s="279"/>
      <c r="H75" s="164" t="e">
        <f t="shared" si="1"/>
        <v>#DIV/0!</v>
      </c>
    </row>
    <row r="76" spans="1:8" ht="18" customHeight="1">
      <c r="A76" s="200"/>
      <c r="B76" s="201"/>
      <c r="C76" s="201"/>
      <c r="D76" s="201"/>
      <c r="E76" s="201"/>
      <c r="F76" s="202"/>
      <c r="G76" s="202"/>
      <c r="H76" s="203"/>
    </row>
    <row r="77" spans="1:8" ht="18" customHeight="1">
      <c r="A77" s="193"/>
      <c r="B77" s="204"/>
      <c r="C77" s="204"/>
      <c r="D77" s="204"/>
      <c r="E77" s="204"/>
      <c r="F77" s="205"/>
      <c r="G77" s="205"/>
      <c r="H77" s="206"/>
    </row>
    <row r="78" spans="1:8" ht="18" customHeight="1">
      <c r="A78" s="56">
        <v>2314</v>
      </c>
      <c r="B78" s="246" t="s">
        <v>79</v>
      </c>
      <c r="C78" s="247"/>
      <c r="D78" s="247"/>
      <c r="E78" s="248"/>
      <c r="F78" s="278">
        <v>0</v>
      </c>
      <c r="G78" s="279"/>
      <c r="H78" s="164" t="e">
        <f t="shared" si="1"/>
        <v>#DIV/0!</v>
      </c>
    </row>
    <row r="79" spans="1:8" ht="18" customHeight="1">
      <c r="A79" s="56">
        <v>2315</v>
      </c>
      <c r="B79" s="246" t="s">
        <v>80</v>
      </c>
      <c r="C79" s="247"/>
      <c r="D79" s="247"/>
      <c r="E79" s="248"/>
      <c r="F79" s="278">
        <v>0</v>
      </c>
      <c r="G79" s="279"/>
      <c r="H79" s="164" t="e">
        <f t="shared" si="1"/>
        <v>#DIV/0!</v>
      </c>
    </row>
    <row r="80" spans="1:8" ht="18" customHeight="1">
      <c r="A80" s="56">
        <v>2316</v>
      </c>
      <c r="B80" s="246" t="s">
        <v>81</v>
      </c>
      <c r="C80" s="247"/>
      <c r="D80" s="247"/>
      <c r="E80" s="248"/>
      <c r="F80" s="278">
        <v>0</v>
      </c>
      <c r="G80" s="279"/>
      <c r="H80" s="164" t="e">
        <f t="shared" si="1"/>
        <v>#DIV/0!</v>
      </c>
    </row>
    <row r="81" spans="1:9" ht="18" customHeight="1">
      <c r="A81" s="56">
        <v>2317</v>
      </c>
      <c r="B81" s="246" t="s">
        <v>82</v>
      </c>
      <c r="C81" s="247"/>
      <c r="D81" s="247"/>
      <c r="E81" s="248"/>
      <c r="F81" s="278">
        <v>0</v>
      </c>
      <c r="G81" s="279"/>
      <c r="H81" s="164" t="e">
        <f t="shared" si="1"/>
        <v>#DIV/0!</v>
      </c>
    </row>
    <row r="82" spans="1:9" ht="18" customHeight="1">
      <c r="A82" s="56">
        <v>2318</v>
      </c>
      <c r="B82" s="246" t="s">
        <v>83</v>
      </c>
      <c r="C82" s="247"/>
      <c r="D82" s="247"/>
      <c r="E82" s="248"/>
      <c r="F82" s="278">
        <v>0</v>
      </c>
      <c r="G82" s="279"/>
      <c r="H82" s="164" t="e">
        <f t="shared" si="1"/>
        <v>#DIV/0!</v>
      </c>
    </row>
    <row r="83" spans="1:9" ht="18" customHeight="1">
      <c r="A83" s="56">
        <v>2319</v>
      </c>
      <c r="B83" s="246" t="s">
        <v>84</v>
      </c>
      <c r="C83" s="247"/>
      <c r="D83" s="247"/>
      <c r="E83" s="248"/>
      <c r="F83" s="278">
        <v>0</v>
      </c>
      <c r="G83" s="279"/>
      <c r="H83" s="164" t="e">
        <f t="shared" si="1"/>
        <v>#DIV/0!</v>
      </c>
    </row>
    <row r="84" spans="1:9" ht="18" customHeight="1">
      <c r="A84" s="56">
        <v>2320</v>
      </c>
      <c r="B84" s="246" t="s">
        <v>85</v>
      </c>
      <c r="C84" s="247"/>
      <c r="D84" s="247"/>
      <c r="E84" s="248"/>
      <c r="F84" s="278">
        <v>0</v>
      </c>
      <c r="G84" s="279"/>
      <c r="H84" s="164" t="e">
        <f t="shared" si="1"/>
        <v>#DIV/0!</v>
      </c>
    </row>
    <row r="85" spans="1:9" ht="18" customHeight="1">
      <c r="A85" s="56">
        <v>2321</v>
      </c>
      <c r="B85" s="246" t="s">
        <v>86</v>
      </c>
      <c r="C85" s="247"/>
      <c r="D85" s="247"/>
      <c r="E85" s="248"/>
      <c r="F85" s="278">
        <v>0</v>
      </c>
      <c r="G85" s="279"/>
      <c r="H85" s="164" t="e">
        <f t="shared" si="1"/>
        <v>#DIV/0!</v>
      </c>
    </row>
    <row r="86" spans="1:9" ht="18" customHeight="1">
      <c r="A86" s="56">
        <v>2322</v>
      </c>
      <c r="B86" s="246" t="s">
        <v>87</v>
      </c>
      <c r="C86" s="247"/>
      <c r="D86" s="247"/>
      <c r="E86" s="248"/>
      <c r="F86" s="278">
        <v>0</v>
      </c>
      <c r="G86" s="279"/>
      <c r="H86" s="164" t="e">
        <f t="shared" si="1"/>
        <v>#DIV/0!</v>
      </c>
    </row>
    <row r="87" spans="1:9" ht="18" customHeight="1">
      <c r="A87" s="56">
        <v>2323</v>
      </c>
      <c r="B87" s="246" t="s">
        <v>72</v>
      </c>
      <c r="C87" s="247"/>
      <c r="D87" s="247"/>
      <c r="E87" s="248"/>
      <c r="F87" s="278">
        <v>0</v>
      </c>
      <c r="G87" s="279"/>
      <c r="H87" s="164" t="e">
        <f t="shared" si="1"/>
        <v>#DIV/0!</v>
      </c>
    </row>
    <row r="88" spans="1:9" s="163" customFormat="1" ht="13.5" customHeight="1">
      <c r="A88" s="310" t="s">
        <v>73</v>
      </c>
      <c r="B88" s="311"/>
      <c r="C88" s="311"/>
      <c r="D88" s="311"/>
      <c r="E88" s="312"/>
      <c r="F88" s="289">
        <f>SUM(F73:G87)</f>
        <v>0</v>
      </c>
      <c r="G88" s="290"/>
      <c r="H88" s="178" t="e">
        <f>SUM(H73:H87)</f>
        <v>#DIV/0!</v>
      </c>
    </row>
    <row r="89" spans="1:9" s="163" customFormat="1">
      <c r="A89" s="277"/>
      <c r="B89" s="277"/>
      <c r="C89" s="277"/>
      <c r="D89" s="277"/>
      <c r="E89" s="277"/>
      <c r="F89" s="277"/>
      <c r="G89" s="277"/>
      <c r="H89" s="277"/>
      <c r="I89" s="161"/>
    </row>
    <row r="90" spans="1:9" ht="13.5" customHeight="1">
      <c r="A90" s="71">
        <v>2320</v>
      </c>
      <c r="B90" s="304" t="s">
        <v>88</v>
      </c>
      <c r="C90" s="304"/>
      <c r="D90" s="304"/>
      <c r="E90" s="304"/>
      <c r="F90" s="304"/>
      <c r="G90" s="304"/>
      <c r="H90" s="304"/>
    </row>
    <row r="91" spans="1:9" ht="16.5" customHeight="1">
      <c r="A91" s="56">
        <v>2321</v>
      </c>
      <c r="B91" s="246" t="s">
        <v>89</v>
      </c>
      <c r="C91" s="247"/>
      <c r="D91" s="247"/>
      <c r="E91" s="248"/>
      <c r="F91" s="278">
        <v>0</v>
      </c>
      <c r="G91" s="279"/>
      <c r="H91" s="164" t="e">
        <f>F91/$F$41</f>
        <v>#DIV/0!</v>
      </c>
    </row>
    <row r="92" spans="1:9" ht="18" customHeight="1">
      <c r="A92" s="56">
        <v>2322</v>
      </c>
      <c r="B92" s="246" t="s">
        <v>90</v>
      </c>
      <c r="C92" s="247"/>
      <c r="D92" s="247"/>
      <c r="E92" s="248"/>
      <c r="F92" s="278">
        <v>0</v>
      </c>
      <c r="G92" s="279"/>
      <c r="H92" s="164" t="e">
        <f t="shared" ref="H92:H105" si="2">F92/$F$41</f>
        <v>#DIV/0!</v>
      </c>
    </row>
    <row r="93" spans="1:9" ht="18" customHeight="1">
      <c r="A93" s="56">
        <v>2323</v>
      </c>
      <c r="B93" s="246" t="s">
        <v>91</v>
      </c>
      <c r="C93" s="247"/>
      <c r="D93" s="247"/>
      <c r="E93" s="248"/>
      <c r="F93" s="278">
        <v>0</v>
      </c>
      <c r="G93" s="279"/>
      <c r="H93" s="164" t="e">
        <f t="shared" si="2"/>
        <v>#DIV/0!</v>
      </c>
    </row>
    <row r="94" spans="1:9" ht="18" customHeight="1">
      <c r="A94" s="56">
        <v>2324</v>
      </c>
      <c r="B94" s="246" t="s">
        <v>92</v>
      </c>
      <c r="C94" s="247"/>
      <c r="D94" s="247"/>
      <c r="E94" s="248"/>
      <c r="F94" s="278">
        <v>0</v>
      </c>
      <c r="G94" s="279"/>
      <c r="H94" s="164" t="e">
        <f t="shared" si="2"/>
        <v>#DIV/0!</v>
      </c>
    </row>
    <row r="95" spans="1:9" ht="18" customHeight="1">
      <c r="A95" s="56">
        <v>2325</v>
      </c>
      <c r="B95" s="246" t="s">
        <v>93</v>
      </c>
      <c r="C95" s="247"/>
      <c r="D95" s="247"/>
      <c r="E95" s="248"/>
      <c r="F95" s="278">
        <v>0</v>
      </c>
      <c r="G95" s="279"/>
      <c r="H95" s="164" t="e">
        <f t="shared" si="2"/>
        <v>#DIV/0!</v>
      </c>
    </row>
    <row r="96" spans="1:9" ht="18" customHeight="1">
      <c r="A96" s="56">
        <v>2326</v>
      </c>
      <c r="B96" s="246" t="s">
        <v>94</v>
      </c>
      <c r="C96" s="247"/>
      <c r="D96" s="247"/>
      <c r="E96" s="248"/>
      <c r="F96" s="278">
        <v>0</v>
      </c>
      <c r="G96" s="279"/>
      <c r="H96" s="164" t="e">
        <f t="shared" si="2"/>
        <v>#DIV/0!</v>
      </c>
    </row>
    <row r="97" spans="1:8" ht="18" customHeight="1">
      <c r="A97" s="56">
        <v>2327</v>
      </c>
      <c r="B97" s="246" t="s">
        <v>95</v>
      </c>
      <c r="C97" s="247"/>
      <c r="D97" s="247"/>
      <c r="E97" s="248"/>
      <c r="F97" s="278">
        <v>0</v>
      </c>
      <c r="G97" s="279"/>
      <c r="H97" s="164" t="e">
        <f t="shared" si="2"/>
        <v>#DIV/0!</v>
      </c>
    </row>
    <row r="98" spans="1:8" ht="26.25" customHeight="1">
      <c r="A98" s="56">
        <v>2328</v>
      </c>
      <c r="B98" s="249" t="s">
        <v>96</v>
      </c>
      <c r="C98" s="250"/>
      <c r="D98" s="250"/>
      <c r="E98" s="251"/>
      <c r="F98" s="278">
        <v>0</v>
      </c>
      <c r="G98" s="279"/>
      <c r="H98" s="164" t="e">
        <f t="shared" si="2"/>
        <v>#DIV/0!</v>
      </c>
    </row>
    <row r="99" spans="1:8" ht="18" customHeight="1">
      <c r="A99" s="56">
        <v>2329</v>
      </c>
      <c r="B99" s="246" t="s">
        <v>97</v>
      </c>
      <c r="C99" s="247"/>
      <c r="D99" s="247"/>
      <c r="E99" s="248"/>
      <c r="F99" s="278">
        <v>0</v>
      </c>
      <c r="G99" s="279"/>
      <c r="H99" s="164" t="e">
        <f t="shared" si="2"/>
        <v>#DIV/0!</v>
      </c>
    </row>
    <row r="100" spans="1:8" ht="18" customHeight="1">
      <c r="A100" s="56">
        <v>2330</v>
      </c>
      <c r="B100" s="246" t="s">
        <v>98</v>
      </c>
      <c r="C100" s="247"/>
      <c r="D100" s="247"/>
      <c r="E100" s="248"/>
      <c r="F100" s="278">
        <v>0</v>
      </c>
      <c r="G100" s="279"/>
      <c r="H100" s="164" t="e">
        <f t="shared" si="2"/>
        <v>#DIV/0!</v>
      </c>
    </row>
    <row r="101" spans="1:8" ht="18" customHeight="1">
      <c r="A101" s="56">
        <v>2331</v>
      </c>
      <c r="B101" s="246" t="s">
        <v>99</v>
      </c>
      <c r="C101" s="247"/>
      <c r="D101" s="247"/>
      <c r="E101" s="248"/>
      <c r="F101" s="278">
        <v>0</v>
      </c>
      <c r="G101" s="279"/>
      <c r="H101" s="164" t="e">
        <f t="shared" si="2"/>
        <v>#DIV/0!</v>
      </c>
    </row>
    <row r="102" spans="1:8" ht="18" customHeight="1">
      <c r="A102" s="200"/>
      <c r="B102" s="201"/>
      <c r="C102" s="201"/>
      <c r="D102" s="201"/>
      <c r="E102" s="201"/>
      <c r="F102" s="202"/>
      <c r="G102" s="202"/>
      <c r="H102" s="203"/>
    </row>
    <row r="103" spans="1:8" ht="18" customHeight="1">
      <c r="A103" s="193"/>
      <c r="B103" s="204"/>
      <c r="C103" s="204"/>
      <c r="D103" s="204"/>
      <c r="E103" s="204"/>
      <c r="F103" s="205"/>
      <c r="G103" s="205"/>
      <c r="H103" s="206"/>
    </row>
    <row r="104" spans="1:8" ht="26.25" customHeight="1">
      <c r="A104" s="56">
        <v>2332</v>
      </c>
      <c r="B104" s="249" t="s">
        <v>100</v>
      </c>
      <c r="C104" s="250"/>
      <c r="D104" s="250"/>
      <c r="E104" s="251"/>
      <c r="F104" s="278">
        <v>0</v>
      </c>
      <c r="G104" s="279"/>
      <c r="H104" s="164" t="e">
        <f t="shared" si="2"/>
        <v>#DIV/0!</v>
      </c>
    </row>
    <row r="105" spans="1:8" ht="18" customHeight="1">
      <c r="A105" s="56">
        <v>2333</v>
      </c>
      <c r="B105" s="246" t="s">
        <v>72</v>
      </c>
      <c r="C105" s="247"/>
      <c r="D105" s="247"/>
      <c r="E105" s="248"/>
      <c r="F105" s="278">
        <v>0</v>
      </c>
      <c r="G105" s="279"/>
      <c r="H105" s="164" t="e">
        <f t="shared" si="2"/>
        <v>#DIV/0!</v>
      </c>
    </row>
    <row r="106" spans="1:8" ht="18" customHeight="1">
      <c r="A106" s="292" t="s">
        <v>73</v>
      </c>
      <c r="B106" s="292"/>
      <c r="C106" s="292"/>
      <c r="D106" s="292"/>
      <c r="E106" s="167"/>
      <c r="F106" s="280">
        <f>SUM(F91:G105)</f>
        <v>0</v>
      </c>
      <c r="G106" s="281"/>
      <c r="H106" s="168" t="e">
        <f>SUM(H91:H105)</f>
        <v>#DIV/0!</v>
      </c>
    </row>
    <row r="107" spans="1:8" s="163" customFormat="1" ht="15" customHeight="1">
      <c r="A107" s="291" t="s">
        <v>63</v>
      </c>
      <c r="B107" s="291"/>
      <c r="C107" s="291"/>
      <c r="D107" s="291"/>
      <c r="E107" s="158"/>
      <c r="F107" s="282">
        <f>+F45-F88-F106</f>
        <v>0</v>
      </c>
      <c r="G107" s="283"/>
      <c r="H107" s="165" t="e">
        <f>+((H45)-(H88+H106))</f>
        <v>#DIV/0!</v>
      </c>
    </row>
    <row r="108" spans="1:8" ht="18" customHeight="1">
      <c r="A108" s="284"/>
      <c r="B108" s="285"/>
      <c r="C108" s="285"/>
      <c r="D108" s="285"/>
      <c r="E108" s="285"/>
      <c r="F108" s="285"/>
      <c r="G108" s="285"/>
      <c r="H108" s="286"/>
    </row>
    <row r="109" spans="1:8" s="163" customFormat="1" ht="18" customHeight="1">
      <c r="A109" s="291" t="s">
        <v>62</v>
      </c>
      <c r="B109" s="291"/>
      <c r="C109" s="291"/>
      <c r="D109" s="291"/>
      <c r="E109" s="158"/>
      <c r="F109" s="287">
        <f>F106+F68+F88+F56</f>
        <v>0</v>
      </c>
      <c r="G109" s="288"/>
      <c r="H109" s="160" t="e">
        <f>H106+H68+H88+H56</f>
        <v>#DIV/0!</v>
      </c>
    </row>
    <row r="110" spans="1:8" ht="11.65" customHeight="1">
      <c r="A110" s="253"/>
      <c r="B110" s="253"/>
      <c r="C110" s="253"/>
      <c r="D110" s="253"/>
      <c r="E110" s="253"/>
      <c r="F110" s="252">
        <f>+F41-F109</f>
        <v>0</v>
      </c>
      <c r="G110" s="252"/>
      <c r="H110" s="169"/>
    </row>
    <row r="111" spans="1:8" s="147" customFormat="1" ht="18" customHeight="1">
      <c r="B111" s="265" t="s">
        <v>101</v>
      </c>
      <c r="C111" s="265"/>
      <c r="D111" s="265"/>
      <c r="E111" s="265" t="s">
        <v>102</v>
      </c>
      <c r="F111" s="265"/>
      <c r="G111" s="265"/>
    </row>
    <row r="112" spans="1:8" s="147" customFormat="1" ht="31.5" customHeight="1">
      <c r="B112" s="265"/>
      <c r="C112" s="265"/>
      <c r="D112" s="265"/>
      <c r="E112" s="265"/>
      <c r="F112" s="265"/>
      <c r="G112" s="265"/>
    </row>
    <row r="113" spans="1:7" ht="12">
      <c r="A113" s="161"/>
      <c r="B113" s="265" t="s">
        <v>103</v>
      </c>
      <c r="C113" s="265"/>
      <c r="D113" s="265"/>
      <c r="E113" s="265" t="s">
        <v>103</v>
      </c>
      <c r="F113" s="265"/>
      <c r="G113" s="265"/>
    </row>
    <row r="115" spans="1:7" ht="11.25" customHeight="1">
      <c r="A115" s="239" t="s">
        <v>104</v>
      </c>
      <c r="B115" s="239"/>
      <c r="C115" s="239"/>
      <c r="D115" s="239"/>
      <c r="E115" s="239"/>
    </row>
    <row r="116" spans="1:7">
      <c r="A116" s="239"/>
      <c r="B116" s="239"/>
      <c r="C116" s="239"/>
      <c r="D116" s="239"/>
      <c r="E116" s="239"/>
    </row>
    <row r="117" spans="1:7" ht="11.25" customHeight="1">
      <c r="A117" s="238" t="s">
        <v>105</v>
      </c>
      <c r="B117" s="238"/>
      <c r="C117" s="238"/>
      <c r="D117" s="238"/>
      <c r="E117" s="238"/>
    </row>
    <row r="118" spans="1:7" ht="35.1" customHeight="1">
      <c r="A118" s="238"/>
      <c r="B118" s="238"/>
      <c r="C118" s="238"/>
      <c r="D118" s="238"/>
      <c r="E118" s="238"/>
    </row>
  </sheetData>
  <sheetProtection algorithmName="SHA-512" hashValue="n8X6Ywc+ccioUQT7RHW99BFcajttBbI3Sqyz9UhKJN51oXtg/CK9Dcm8xdv2UWYKSJFRv319Cd5UyeDvsNqJ3g==" saltValue="lrGumX7wlOajs2KuHTwuMA==" spinCount="100000" sheet="1" objects="1" scenarios="1"/>
  <mergeCells count="170">
    <mergeCell ref="B17:C17"/>
    <mergeCell ref="B31:C31"/>
    <mergeCell ref="B32:C32"/>
    <mergeCell ref="B33:C33"/>
    <mergeCell ref="A34:H34"/>
    <mergeCell ref="F39:G39"/>
    <mergeCell ref="A38:H38"/>
    <mergeCell ref="B27:C27"/>
    <mergeCell ref="B28:C28"/>
    <mergeCell ref="B29:C29"/>
    <mergeCell ref="A26:H26"/>
    <mergeCell ref="A30:H30"/>
    <mergeCell ref="A25:H25"/>
    <mergeCell ref="B35:C35"/>
    <mergeCell ref="B36:C36"/>
    <mergeCell ref="B37:C37"/>
    <mergeCell ref="F40:G40"/>
    <mergeCell ref="F46:G46"/>
    <mergeCell ref="F47:G47"/>
    <mergeCell ref="F48:G48"/>
    <mergeCell ref="F49:G49"/>
    <mergeCell ref="B41:E41"/>
    <mergeCell ref="B42:E42"/>
    <mergeCell ref="B43:E43"/>
    <mergeCell ref="B44:E44"/>
    <mergeCell ref="B45:E45"/>
    <mergeCell ref="B46:E46"/>
    <mergeCell ref="B47:E47"/>
    <mergeCell ref="B48:E48"/>
    <mergeCell ref="F41:G41"/>
    <mergeCell ref="F42:G42"/>
    <mergeCell ref="F43:G43"/>
    <mergeCell ref="F44:G44"/>
    <mergeCell ref="F45:G45"/>
    <mergeCell ref="B72:H72"/>
    <mergeCell ref="B90:H90"/>
    <mergeCell ref="A1:H1"/>
    <mergeCell ref="B4:C4"/>
    <mergeCell ref="B3:C3"/>
    <mergeCell ref="B2:C2"/>
    <mergeCell ref="E2:H2"/>
    <mergeCell ref="E3:H3"/>
    <mergeCell ref="E4:H4"/>
    <mergeCell ref="A88:E88"/>
    <mergeCell ref="B53:H53"/>
    <mergeCell ref="B59:H59"/>
    <mergeCell ref="B71:H71"/>
    <mergeCell ref="A56:E56"/>
    <mergeCell ref="A57:E57"/>
    <mergeCell ref="B60:E60"/>
    <mergeCell ref="B61:E61"/>
    <mergeCell ref="B62:E62"/>
    <mergeCell ref="A18:D18"/>
    <mergeCell ref="F18:G18"/>
    <mergeCell ref="F7:G7"/>
    <mergeCell ref="F11:G11"/>
    <mergeCell ref="B39:E39"/>
    <mergeCell ref="B40:E40"/>
    <mergeCell ref="B51:E51"/>
    <mergeCell ref="A49:E49"/>
    <mergeCell ref="F52:G52"/>
    <mergeCell ref="F51:G51"/>
    <mergeCell ref="B52:E52"/>
    <mergeCell ref="B54:E54"/>
    <mergeCell ref="B55:E55"/>
    <mergeCell ref="B63:E63"/>
    <mergeCell ref="B64:E64"/>
    <mergeCell ref="B65:E65"/>
    <mergeCell ref="B66:E66"/>
    <mergeCell ref="B67:E67"/>
    <mergeCell ref="A68:E68"/>
    <mergeCell ref="A69:E69"/>
    <mergeCell ref="F54:G54"/>
    <mergeCell ref="F55:G55"/>
    <mergeCell ref="F56:G56"/>
    <mergeCell ref="F57:G57"/>
    <mergeCell ref="F60:G60"/>
    <mergeCell ref="F61:G61"/>
    <mergeCell ref="F62:G62"/>
    <mergeCell ref="F63:G63"/>
    <mergeCell ref="F64:G64"/>
    <mergeCell ref="F65:G65"/>
    <mergeCell ref="F66:G66"/>
    <mergeCell ref="F67:G67"/>
    <mergeCell ref="F68:G68"/>
    <mergeCell ref="F69:G69"/>
    <mergeCell ref="F73:G73"/>
    <mergeCell ref="F74:G74"/>
    <mergeCell ref="F75:G75"/>
    <mergeCell ref="F78:G78"/>
    <mergeCell ref="F79:G79"/>
    <mergeCell ref="F80:G80"/>
    <mergeCell ref="F81:G81"/>
    <mergeCell ref="F82:G82"/>
    <mergeCell ref="F83:G83"/>
    <mergeCell ref="F106:G106"/>
    <mergeCell ref="F107:G107"/>
    <mergeCell ref="A108:H108"/>
    <mergeCell ref="F109:G109"/>
    <mergeCell ref="F88:G88"/>
    <mergeCell ref="F91:G91"/>
    <mergeCell ref="F92:G92"/>
    <mergeCell ref="F93:G93"/>
    <mergeCell ref="F94:G94"/>
    <mergeCell ref="F95:G95"/>
    <mergeCell ref="F96:G96"/>
    <mergeCell ref="F97:G97"/>
    <mergeCell ref="F98:G98"/>
    <mergeCell ref="A109:D109"/>
    <mergeCell ref="A107:D107"/>
    <mergeCell ref="A106:D106"/>
    <mergeCell ref="B80:E80"/>
    <mergeCell ref="B81:E81"/>
    <mergeCell ref="B82:E82"/>
    <mergeCell ref="B83:E83"/>
    <mergeCell ref="B84:E84"/>
    <mergeCell ref="B85:E85"/>
    <mergeCell ref="F101:G101"/>
    <mergeCell ref="F104:G104"/>
    <mergeCell ref="F105:G105"/>
    <mergeCell ref="B86:E86"/>
    <mergeCell ref="B87:E87"/>
    <mergeCell ref="E111:G111"/>
    <mergeCell ref="E112:G112"/>
    <mergeCell ref="E113:G113"/>
    <mergeCell ref="B111:D111"/>
    <mergeCell ref="B112:D112"/>
    <mergeCell ref="B113:D113"/>
    <mergeCell ref="B14:C14"/>
    <mergeCell ref="B15:C15"/>
    <mergeCell ref="B16:C16"/>
    <mergeCell ref="A50:H50"/>
    <mergeCell ref="A58:H58"/>
    <mergeCell ref="A70:H70"/>
    <mergeCell ref="A89:H89"/>
    <mergeCell ref="F99:G99"/>
    <mergeCell ref="F100:G100"/>
    <mergeCell ref="F84:G84"/>
    <mergeCell ref="F85:G85"/>
    <mergeCell ref="F86:G86"/>
    <mergeCell ref="F87:G87"/>
    <mergeCell ref="B73:E73"/>
    <mergeCell ref="B74:E74"/>
    <mergeCell ref="B75:E75"/>
    <mergeCell ref="B78:E78"/>
    <mergeCell ref="B79:E79"/>
    <mergeCell ref="A117:E118"/>
    <mergeCell ref="A115:E116"/>
    <mergeCell ref="D5:H6"/>
    <mergeCell ref="B91:E91"/>
    <mergeCell ref="B92:E92"/>
    <mergeCell ref="B93:E93"/>
    <mergeCell ref="B94:E94"/>
    <mergeCell ref="B95:E95"/>
    <mergeCell ref="B96:E96"/>
    <mergeCell ref="B97:E97"/>
    <mergeCell ref="B98:E98"/>
    <mergeCell ref="B99:E99"/>
    <mergeCell ref="B100:E100"/>
    <mergeCell ref="B101:E101"/>
    <mergeCell ref="B104:E104"/>
    <mergeCell ref="B105:E105"/>
    <mergeCell ref="F110:G110"/>
    <mergeCell ref="A110:E110"/>
    <mergeCell ref="A6:C6"/>
    <mergeCell ref="A10:C10"/>
    <mergeCell ref="A8:C8"/>
    <mergeCell ref="A12:C12"/>
    <mergeCell ref="D8:H9"/>
    <mergeCell ref="D12:H13"/>
  </mergeCells>
  <printOptions horizontalCentered="1"/>
  <pageMargins left="0.23622047244094491" right="0.23622047244094491" top="1.4173228346456694" bottom="0.74803149606299213" header="0.31496062992125984" footer="0.31496062992125984"/>
  <pageSetup orientation="landscape" r:id="rId1"/>
  <headerFooter alignWithMargins="0">
    <oddHeader>&amp;L&amp;G&amp;C
PROCESO PROTECCIÓN
FORMATO DE SEGUIMIENTO FINANCIERO
MODALIDADES DE PROTECCIÓN&amp;RF1.G28.P
Versión 2
Página &amp;P de &amp;N
28/04/2023
Clasificación de la Información 
Clasificada</oddHeader>
    <oddFooter>&amp;C&amp;"Tempus Sans ITC,Normal"&amp;12&amp;G</oddFooter>
  </headerFooter>
  <ignoredErrors>
    <ignoredError sqref="B101 B98 A108 A109:B109 A106:B106 A88" evalError="1"/>
  </ignoredErrors>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4"/>
  <dimension ref="A1:F63"/>
  <sheetViews>
    <sheetView workbookViewId="0">
      <selection activeCell="H12" sqref="H12"/>
    </sheetView>
  </sheetViews>
  <sheetFormatPr baseColWidth="10" defaultColWidth="11.42578125" defaultRowHeight="12.75"/>
  <cols>
    <col min="1" max="1" width="20.5703125" style="2" customWidth="1"/>
    <col min="2" max="2" width="14.28515625" style="2" customWidth="1"/>
    <col min="3" max="3" width="13.7109375" style="2" customWidth="1"/>
    <col min="4" max="4" width="13" style="2" customWidth="1"/>
    <col min="5" max="5" width="15.7109375" style="2" customWidth="1"/>
    <col min="6" max="16384" width="11.42578125" style="2"/>
  </cols>
  <sheetData>
    <row r="1" spans="1:6" ht="13.5" thickBot="1"/>
    <row r="2" spans="1:6">
      <c r="A2" s="5"/>
      <c r="B2" s="6"/>
      <c r="C2" s="6"/>
      <c r="D2" s="7"/>
      <c r="E2" s="7"/>
      <c r="F2" s="8"/>
    </row>
    <row r="3" spans="1:6">
      <c r="A3" s="9"/>
      <c r="B3" s="376" t="s">
        <v>106</v>
      </c>
      <c r="C3" s="376"/>
      <c r="D3" s="376"/>
      <c r="E3" s="376"/>
      <c r="F3" s="377"/>
    </row>
    <row r="4" spans="1:6">
      <c r="A4" s="9"/>
      <c r="B4" s="376" t="s">
        <v>107</v>
      </c>
      <c r="C4" s="376"/>
      <c r="D4" s="376"/>
      <c r="E4" s="376"/>
      <c r="F4" s="377"/>
    </row>
    <row r="5" spans="1:6">
      <c r="A5" s="9"/>
      <c r="B5" s="3"/>
      <c r="C5" s="3"/>
      <c r="D5" s="4"/>
      <c r="E5" s="4"/>
      <c r="F5" s="10"/>
    </row>
    <row r="6" spans="1:6">
      <c r="A6" s="11"/>
      <c r="B6" s="376" t="s">
        <v>108</v>
      </c>
      <c r="C6" s="376"/>
      <c r="D6" s="376"/>
      <c r="E6" s="376"/>
      <c r="F6" s="377"/>
    </row>
    <row r="7" spans="1:6">
      <c r="A7" s="9"/>
      <c r="B7" s="3"/>
      <c r="C7" s="3"/>
      <c r="D7" s="4"/>
      <c r="E7" s="4"/>
      <c r="F7" s="10"/>
    </row>
    <row r="8" spans="1:6">
      <c r="A8" s="11"/>
      <c r="B8" s="376" t="s">
        <v>109</v>
      </c>
      <c r="C8" s="376"/>
      <c r="D8" s="376"/>
      <c r="E8" s="376"/>
      <c r="F8" s="377"/>
    </row>
    <row r="9" spans="1:6" ht="13.5" thickBot="1">
      <c r="A9" s="12"/>
      <c r="B9" s="13"/>
      <c r="C9" s="13"/>
      <c r="D9" s="1"/>
      <c r="E9" s="380"/>
      <c r="F9" s="381"/>
    </row>
    <row r="10" spans="1:6" ht="13.5" thickBot="1">
      <c r="A10" s="378"/>
      <c r="B10" s="376"/>
      <c r="C10" s="376"/>
      <c r="D10" s="376"/>
      <c r="E10" s="376"/>
      <c r="F10" s="379"/>
    </row>
    <row r="11" spans="1:6">
      <c r="A11" s="365" t="s">
        <v>110</v>
      </c>
      <c r="B11" s="366"/>
      <c r="C11" s="367" t="s">
        <v>111</v>
      </c>
      <c r="D11" s="368"/>
      <c r="E11" s="368"/>
      <c r="F11" s="369"/>
    </row>
    <row r="12" spans="1:6">
      <c r="A12" s="361" t="s">
        <v>112</v>
      </c>
      <c r="B12" s="361"/>
      <c r="C12" s="370"/>
      <c r="D12" s="335"/>
      <c r="E12" s="335"/>
      <c r="F12" s="336"/>
    </row>
    <row r="13" spans="1:6">
      <c r="A13" s="14" t="s">
        <v>113</v>
      </c>
      <c r="B13" s="370"/>
      <c r="C13" s="371"/>
      <c r="D13" s="14" t="s">
        <v>14</v>
      </c>
      <c r="E13" s="370"/>
      <c r="F13" s="336"/>
    </row>
    <row r="14" spans="1:6">
      <c r="A14" s="372" t="s">
        <v>114</v>
      </c>
      <c r="B14" s="373"/>
      <c r="C14" s="374" t="s">
        <v>115</v>
      </c>
      <c r="D14" s="373"/>
      <c r="E14" s="374" t="s">
        <v>116</v>
      </c>
      <c r="F14" s="375"/>
    </row>
    <row r="15" spans="1:6" ht="13.5" thickBot="1">
      <c r="A15" s="15" t="s">
        <v>117</v>
      </c>
      <c r="B15" s="16" t="s">
        <v>118</v>
      </c>
      <c r="C15" s="382" t="s">
        <v>119</v>
      </c>
      <c r="D15" s="382"/>
      <c r="E15" s="382" t="s">
        <v>120</v>
      </c>
      <c r="F15" s="383"/>
    </row>
    <row r="16" spans="1:6" ht="13.5" thickBot="1">
      <c r="A16" s="17"/>
      <c r="B16" s="4"/>
      <c r="C16" s="18"/>
      <c r="D16" s="18"/>
      <c r="E16" s="18"/>
      <c r="F16" s="19"/>
    </row>
    <row r="17" spans="1:6">
      <c r="A17" s="384" t="s">
        <v>121</v>
      </c>
      <c r="B17" s="385"/>
      <c r="C17" s="385"/>
      <c r="D17" s="385"/>
      <c r="E17" s="385"/>
      <c r="F17" s="386"/>
    </row>
    <row r="18" spans="1:6" ht="12.75" customHeight="1">
      <c r="A18" s="334"/>
      <c r="B18" s="335"/>
      <c r="C18" s="335"/>
      <c r="D18" s="335"/>
      <c r="E18" s="335"/>
      <c r="F18" s="336"/>
    </row>
    <row r="19" spans="1:6">
      <c r="A19" s="334"/>
      <c r="B19" s="335"/>
      <c r="C19" s="335"/>
      <c r="D19" s="335"/>
      <c r="E19" s="335"/>
      <c r="F19" s="336"/>
    </row>
    <row r="20" spans="1:6">
      <c r="A20" s="334"/>
      <c r="B20" s="335"/>
      <c r="C20" s="335"/>
      <c r="D20" s="335"/>
      <c r="E20" s="335"/>
      <c r="F20" s="336"/>
    </row>
    <row r="21" spans="1:6" ht="13.5" thickBot="1">
      <c r="A21" s="340"/>
      <c r="B21" s="341"/>
      <c r="C21" s="341"/>
      <c r="D21" s="341"/>
      <c r="E21" s="341"/>
      <c r="F21" s="342"/>
    </row>
    <row r="22" spans="1:6">
      <c r="A22" s="337" t="s">
        <v>122</v>
      </c>
      <c r="B22" s="338"/>
      <c r="C22" s="338"/>
      <c r="D22" s="338"/>
      <c r="E22" s="338"/>
      <c r="F22" s="339"/>
    </row>
    <row r="23" spans="1:6">
      <c r="A23" s="334"/>
      <c r="B23" s="335"/>
      <c r="C23" s="335"/>
      <c r="D23" s="335"/>
      <c r="E23" s="335"/>
      <c r="F23" s="336"/>
    </row>
    <row r="24" spans="1:6">
      <c r="A24" s="334"/>
      <c r="B24" s="335"/>
      <c r="C24" s="335"/>
      <c r="D24" s="335"/>
      <c r="E24" s="335"/>
      <c r="F24" s="336"/>
    </row>
    <row r="25" spans="1:6">
      <c r="A25" s="334"/>
      <c r="B25" s="335"/>
      <c r="C25" s="335"/>
      <c r="D25" s="335"/>
      <c r="E25" s="335"/>
      <c r="F25" s="336"/>
    </row>
    <row r="26" spans="1:6" ht="13.5" thickBot="1">
      <c r="A26" s="340"/>
      <c r="B26" s="341"/>
      <c r="C26" s="341"/>
      <c r="D26" s="341"/>
      <c r="E26" s="341"/>
      <c r="F26" s="342"/>
    </row>
    <row r="27" spans="1:6">
      <c r="A27" s="357" t="s">
        <v>123</v>
      </c>
      <c r="B27" s="358"/>
      <c r="C27" s="358"/>
      <c r="D27" s="358"/>
      <c r="E27" s="358"/>
      <c r="F27" s="359"/>
    </row>
    <row r="28" spans="1:6">
      <c r="A28" s="360"/>
      <c r="B28" s="361"/>
      <c r="C28" s="361"/>
      <c r="D28" s="361"/>
      <c r="E28" s="361"/>
      <c r="F28" s="362"/>
    </row>
    <row r="29" spans="1:6">
      <c r="A29" s="334"/>
      <c r="B29" s="335"/>
      <c r="C29" s="335"/>
      <c r="D29" s="335"/>
      <c r="E29" s="335"/>
      <c r="F29" s="336"/>
    </row>
    <row r="30" spans="1:6">
      <c r="A30" s="353"/>
      <c r="B30" s="354"/>
      <c r="C30" s="354"/>
      <c r="D30" s="354"/>
      <c r="E30" s="354"/>
      <c r="F30" s="363"/>
    </row>
    <row r="31" spans="1:6" ht="13.5" thickBot="1">
      <c r="A31" s="340"/>
      <c r="B31" s="341"/>
      <c r="C31" s="341"/>
      <c r="D31" s="341"/>
      <c r="E31" s="341"/>
      <c r="F31" s="342"/>
    </row>
    <row r="32" spans="1:6">
      <c r="A32" s="364" t="s">
        <v>124</v>
      </c>
      <c r="B32" s="355"/>
      <c r="C32" s="355"/>
      <c r="D32" s="355" t="s">
        <v>125</v>
      </c>
      <c r="E32" s="355"/>
      <c r="F32" s="356"/>
    </row>
    <row r="33" spans="1:6">
      <c r="A33" s="343"/>
      <c r="B33" s="344"/>
      <c r="C33" s="345"/>
      <c r="D33" s="349"/>
      <c r="E33" s="344"/>
      <c r="F33" s="350"/>
    </row>
    <row r="34" spans="1:6" ht="13.5" thickBot="1">
      <c r="A34" s="346"/>
      <c r="B34" s="347"/>
      <c r="C34" s="348"/>
      <c r="D34" s="351"/>
      <c r="E34" s="347"/>
      <c r="F34" s="352"/>
    </row>
    <row r="35" spans="1:6" ht="12.75" customHeight="1">
      <c r="A35" s="353" t="s">
        <v>126</v>
      </c>
      <c r="B35" s="354"/>
      <c r="C35" s="354"/>
      <c r="D35" s="355" t="s">
        <v>125</v>
      </c>
      <c r="E35" s="355"/>
      <c r="F35" s="356"/>
    </row>
    <row r="36" spans="1:6">
      <c r="A36" s="343"/>
      <c r="B36" s="344"/>
      <c r="C36" s="345"/>
      <c r="D36" s="349"/>
      <c r="E36" s="344"/>
      <c r="F36" s="350"/>
    </row>
    <row r="37" spans="1:6" ht="13.5" thickBot="1">
      <c r="A37" s="346"/>
      <c r="B37" s="347"/>
      <c r="C37" s="348"/>
      <c r="D37" s="351"/>
      <c r="E37" s="347"/>
      <c r="F37" s="352"/>
    </row>
    <row r="38" spans="1:6">
      <c r="A38" s="353" t="s">
        <v>127</v>
      </c>
      <c r="B38" s="354"/>
      <c r="C38" s="354"/>
      <c r="D38" s="355" t="s">
        <v>125</v>
      </c>
      <c r="E38" s="355"/>
      <c r="F38" s="356"/>
    </row>
    <row r="39" spans="1:6">
      <c r="A39" s="343"/>
      <c r="B39" s="344"/>
      <c r="C39" s="345"/>
      <c r="D39" s="349"/>
      <c r="E39" s="344"/>
      <c r="F39" s="350"/>
    </row>
    <row r="40" spans="1:6" ht="13.5" thickBot="1">
      <c r="A40" s="387"/>
      <c r="B40" s="388"/>
      <c r="C40" s="389"/>
      <c r="D40" s="390"/>
      <c r="E40" s="388"/>
      <c r="F40" s="391"/>
    </row>
    <row r="63" ht="12.75" customHeight="1"/>
  </sheetData>
  <mergeCells count="44">
    <mergeCell ref="A36:C37"/>
    <mergeCell ref="D36:F37"/>
    <mergeCell ref="A38:C38"/>
    <mergeCell ref="D38:F38"/>
    <mergeCell ref="A39:C40"/>
    <mergeCell ref="D39:F40"/>
    <mergeCell ref="C15:D15"/>
    <mergeCell ref="E15:F15"/>
    <mergeCell ref="A18:F18"/>
    <mergeCell ref="A19:F19"/>
    <mergeCell ref="A20:F20"/>
    <mergeCell ref="A17:F17"/>
    <mergeCell ref="B3:F3"/>
    <mergeCell ref="B4:F4"/>
    <mergeCell ref="B6:F6"/>
    <mergeCell ref="B8:F8"/>
    <mergeCell ref="A10:F10"/>
    <mergeCell ref="E9:F9"/>
    <mergeCell ref="A11:B11"/>
    <mergeCell ref="C11:F11"/>
    <mergeCell ref="B13:C13"/>
    <mergeCell ref="E13:F13"/>
    <mergeCell ref="A14:B14"/>
    <mergeCell ref="C14:D14"/>
    <mergeCell ref="A12:B12"/>
    <mergeCell ref="C12:F12"/>
    <mergeCell ref="E14:F14"/>
    <mergeCell ref="A33:C34"/>
    <mergeCell ref="D33:F34"/>
    <mergeCell ref="A35:C35"/>
    <mergeCell ref="D35:F35"/>
    <mergeCell ref="A26:F26"/>
    <mergeCell ref="A27:F27"/>
    <mergeCell ref="A28:F28"/>
    <mergeCell ref="D32:F32"/>
    <mergeCell ref="A29:F29"/>
    <mergeCell ref="A30:F30"/>
    <mergeCell ref="A31:F31"/>
    <mergeCell ref="A32:C32"/>
    <mergeCell ref="A23:F23"/>
    <mergeCell ref="A24:F24"/>
    <mergeCell ref="A22:F22"/>
    <mergeCell ref="A25:F25"/>
    <mergeCell ref="A21:F21"/>
  </mergeCells>
  <printOptions horizontalCentered="1" verticalCentered="1"/>
  <pageMargins left="0.70866141732283472" right="0.70866141732283472" top="0.74803149606299213" bottom="0.74803149606299213" header="0.31496062992125984" footer="0.31496062992125984"/>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2"/>
  <dimension ref="A1:B17"/>
  <sheetViews>
    <sheetView workbookViewId="0">
      <selection activeCell="B15" sqref="B15"/>
    </sheetView>
  </sheetViews>
  <sheetFormatPr baseColWidth="10" defaultColWidth="11.42578125" defaultRowHeight="12.75"/>
  <cols>
    <col min="1" max="1" width="10" bestFit="1" customWidth="1"/>
    <col min="2" max="2" width="97.28515625" customWidth="1"/>
  </cols>
  <sheetData>
    <row r="1" spans="1:2">
      <c r="A1" s="20" t="s">
        <v>128</v>
      </c>
      <c r="B1" s="20" t="s">
        <v>129</v>
      </c>
    </row>
    <row r="2" spans="1:2">
      <c r="A2">
        <f ca="1">INT(10*RAND())</f>
        <v>3</v>
      </c>
      <c r="B2" s="21" t="e">
        <f ca="1">enletras(A2)</f>
        <v>#NAME?</v>
      </c>
    </row>
    <row r="3" spans="1:2">
      <c r="A3">
        <f ca="1">INT(10*RAND())</f>
        <v>9</v>
      </c>
      <c r="B3" s="21" t="e">
        <f ca="1">enletras(A3)</f>
        <v>#NAME?</v>
      </c>
    </row>
    <row r="4" spans="1:2">
      <c r="A4">
        <f ca="1">INT(100*RAND())</f>
        <v>36</v>
      </c>
      <c r="B4" s="21" t="e">
        <f ca="1">enletras(A4)</f>
        <v>#NAME?</v>
      </c>
    </row>
    <row r="5" spans="1:2">
      <c r="A5">
        <f ca="1">INT(100*RAND())</f>
        <v>46</v>
      </c>
      <c r="B5" s="21" t="e">
        <f ca="1">enletras(A5)</f>
        <v>#NAME?</v>
      </c>
    </row>
    <row r="6" spans="1:2">
      <c r="A6">
        <f ca="1">INT(1000*RAND())</f>
        <v>535</v>
      </c>
      <c r="B6" s="21" t="e">
        <f t="shared" ref="B6:B13" ca="1" si="0">enletras(A6)</f>
        <v>#NAME?</v>
      </c>
    </row>
    <row r="7" spans="1:2">
      <c r="A7">
        <f ca="1">INT(1000*RAND())</f>
        <v>859</v>
      </c>
      <c r="B7" s="21" t="e">
        <f t="shared" ca="1" si="0"/>
        <v>#NAME?</v>
      </c>
    </row>
    <row r="8" spans="1:2">
      <c r="A8">
        <f ca="1">INT(10000*RAND())</f>
        <v>4621</v>
      </c>
      <c r="B8" s="21" t="e">
        <f t="shared" ca="1" si="0"/>
        <v>#NAME?</v>
      </c>
    </row>
    <row r="9" spans="1:2">
      <c r="A9">
        <f ca="1">INT(100000*RAND())</f>
        <v>67982</v>
      </c>
      <c r="B9" s="21" t="e">
        <f t="shared" ca="1" si="0"/>
        <v>#NAME?</v>
      </c>
    </row>
    <row r="10" spans="1:2">
      <c r="A10">
        <f ca="1">INT(1000000*RAND())</f>
        <v>190241</v>
      </c>
      <c r="B10" s="21" t="e">
        <f t="shared" ca="1" si="0"/>
        <v>#NAME?</v>
      </c>
    </row>
    <row r="11" spans="1:2">
      <c r="A11">
        <f ca="1">INT(10000000*RAND())</f>
        <v>8504265</v>
      </c>
      <c r="B11" s="21" t="e">
        <f t="shared" ca="1" si="0"/>
        <v>#NAME?</v>
      </c>
    </row>
    <row r="12" spans="1:2">
      <c r="A12">
        <f ca="1">INT(100000000*RAND())</f>
        <v>46548468</v>
      </c>
      <c r="B12" s="21" t="e">
        <f t="shared" ca="1" si="0"/>
        <v>#NAME?</v>
      </c>
    </row>
    <row r="13" spans="1:2">
      <c r="A13">
        <f ca="1">INT(1000000000*RAND())</f>
        <v>457153426</v>
      </c>
      <c r="B13" s="21" t="e">
        <f t="shared" ca="1" si="0"/>
        <v>#NAME?</v>
      </c>
    </row>
    <row r="14" spans="1:2">
      <c r="A14" s="22">
        <f ca="1">INT(100000*RAND())/100</f>
        <v>810.9</v>
      </c>
      <c r="B14" s="21" t="e">
        <f ca="1">enletras(INT(A14))&amp;IF(INT(A14)&lt;&gt;A14," CON "&amp;enletras((A14-INT(A14))*100),"")</f>
        <v>#NAME?</v>
      </c>
    </row>
    <row r="15" spans="1:2">
      <c r="A15" s="22">
        <f ca="1">INT(1000000*RAND())/100</f>
        <v>1886.51</v>
      </c>
      <c r="B15" s="21" t="e">
        <f ca="1">enletras(INT(A15))&amp;IF(INT(A15)&lt;&gt;A15," CON "&amp;enletras(A15*100-INT(A15)*100),"")</f>
        <v>#NAME?</v>
      </c>
    </row>
    <row r="16" spans="1:2">
      <c r="A16" s="22">
        <f ca="1">INT(10000000*RAND())/100</f>
        <v>35557.08</v>
      </c>
      <c r="B16" s="21" t="e">
        <f ca="1">enletras(INT(A16))&amp;IF(INT(A16)&lt;&gt;A16," CON "&amp;enletras(A16*100-INT(A16)*100),"")</f>
        <v>#NAME?</v>
      </c>
    </row>
    <row r="17" spans="1:2">
      <c r="A17" s="22">
        <f ca="1">INT(100000000*RAND())/100</f>
        <v>509215.7</v>
      </c>
      <c r="B17" s="21" t="e">
        <f ca="1">enletras(INT(A17))&amp;IF(INT(A17)&lt;&gt;A17," CON "&amp;enletras(A17*100-INT(A17)*100),"")</f>
        <v>#NAME?</v>
      </c>
    </row>
  </sheetData>
  <pageMargins left="0.75" right="0.75" top="1" bottom="1" header="0" footer="0"/>
  <pageSetup orientation="portrait" horizontalDpi="120" verticalDpi="144" copies="0"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dimension ref="A1:O124"/>
  <sheetViews>
    <sheetView zoomScale="130" zoomScaleNormal="130" workbookViewId="0">
      <selection activeCell="C125" sqref="C125"/>
    </sheetView>
  </sheetViews>
  <sheetFormatPr baseColWidth="10" defaultColWidth="11.42578125" defaultRowHeight="18" customHeight="1"/>
  <cols>
    <col min="1" max="1" width="8.7109375" style="54" customWidth="1"/>
    <col min="2" max="2" width="44.7109375" style="54" customWidth="1"/>
    <col min="3" max="3" width="16.28515625" style="54" bestFit="1" customWidth="1"/>
    <col min="4" max="9" width="14.5703125" style="54" customWidth="1"/>
    <col min="10" max="11" width="6.28515625" style="54" customWidth="1"/>
    <col min="12" max="12" width="11" style="54" customWidth="1"/>
    <col min="13" max="13" width="10.28515625" style="54" customWidth="1"/>
    <col min="14" max="14" width="11.5703125" style="54" customWidth="1"/>
    <col min="15" max="15" width="15.7109375" style="54" customWidth="1"/>
    <col min="16" max="16384" width="11.42578125" style="54"/>
  </cols>
  <sheetData>
    <row r="1" spans="1:14" ht="19.5" customHeight="1">
      <c r="A1" s="456" t="s">
        <v>130</v>
      </c>
      <c r="B1" s="465"/>
      <c r="C1" s="465"/>
      <c r="D1" s="465"/>
      <c r="E1" s="465"/>
      <c r="F1" s="465"/>
      <c r="G1" s="465"/>
      <c r="H1" s="465"/>
      <c r="I1" s="465"/>
      <c r="J1" s="465"/>
      <c r="K1" s="465"/>
      <c r="L1" s="465"/>
      <c r="M1" s="465"/>
      <c r="N1" s="465"/>
    </row>
    <row r="2" spans="1:14" s="98" customFormat="1" ht="32.25" customHeight="1">
      <c r="A2" s="395"/>
      <c r="B2" s="36" t="s">
        <v>131</v>
      </c>
      <c r="C2" s="395">
        <f>PRESUPUESTO!$B$2</f>
        <v>0</v>
      </c>
      <c r="D2" s="395"/>
      <c r="E2" s="395" t="s">
        <v>132</v>
      </c>
      <c r="F2" s="395"/>
      <c r="G2" s="266" t="s">
        <v>24</v>
      </c>
      <c r="H2" s="267"/>
      <c r="I2" s="25" t="s">
        <v>27</v>
      </c>
      <c r="J2" s="308" t="s">
        <v>133</v>
      </c>
      <c r="K2" s="308"/>
      <c r="L2" s="25" t="s">
        <v>134</v>
      </c>
      <c r="M2" s="308" t="s">
        <v>135</v>
      </c>
      <c r="N2" s="308"/>
    </row>
    <row r="3" spans="1:14" s="98" customFormat="1" ht="18" customHeight="1">
      <c r="A3" s="395"/>
      <c r="B3" s="36" t="s">
        <v>136</v>
      </c>
      <c r="C3" s="395">
        <f>PRESUPUESTO!$B$3</f>
        <v>0</v>
      </c>
      <c r="D3" s="395"/>
      <c r="E3" s="395"/>
      <c r="F3" s="395"/>
      <c r="G3" s="394" t="str">
        <f>PRESUPUESTO!$A$15</f>
        <v>Vulneración</v>
      </c>
      <c r="H3" s="394"/>
      <c r="I3" s="56">
        <f>PRESUPUESTO!E15</f>
        <v>0</v>
      </c>
      <c r="J3" s="395">
        <v>0</v>
      </c>
      <c r="K3" s="395"/>
      <c r="L3" s="56">
        <f>I3-J3</f>
        <v>0</v>
      </c>
      <c r="M3" s="396">
        <f>(J3*PRESUPUESTO!A7)+(L3*PRESUPUESTO!G28*PRESUPUESTO!A9)</f>
        <v>0</v>
      </c>
      <c r="N3" s="396"/>
    </row>
    <row r="4" spans="1:14" s="98" customFormat="1" ht="18" customHeight="1">
      <c r="A4" s="395"/>
      <c r="B4" s="26" t="s">
        <v>137</v>
      </c>
      <c r="C4" s="395">
        <f>PRESUPUESTO!$B$4</f>
        <v>0</v>
      </c>
      <c r="D4" s="395"/>
      <c r="E4" s="395" t="s">
        <v>138</v>
      </c>
      <c r="F4" s="395"/>
      <c r="G4" s="394" t="str">
        <f>PRESUPUESTO!$A$16</f>
        <v>Discapacidad</v>
      </c>
      <c r="H4" s="394"/>
      <c r="I4" s="56">
        <f>PRESUPUESTO!E16</f>
        <v>0</v>
      </c>
      <c r="J4" s="395">
        <v>0</v>
      </c>
      <c r="K4" s="395"/>
      <c r="L4" s="56">
        <f>I4-J4</f>
        <v>0</v>
      </c>
      <c r="M4" s="396">
        <f>(J4*PRESUPUESTO!B7)+(L4*PRESUPUESTO!G32*PRESUPUESTO!B9)</f>
        <v>0</v>
      </c>
      <c r="N4" s="396"/>
    </row>
    <row r="5" spans="1:14" s="98" customFormat="1" ht="18" customHeight="1">
      <c r="A5" s="395"/>
      <c r="B5" s="38" t="s">
        <v>139</v>
      </c>
      <c r="C5" s="434">
        <f>PRESUPUESTO!E2</f>
        <v>0</v>
      </c>
      <c r="D5" s="434"/>
      <c r="E5" s="434"/>
      <c r="F5" s="434"/>
      <c r="G5" s="394" t="str">
        <f>PRESUPUESTO!A17</f>
        <v>Tutor</v>
      </c>
      <c r="H5" s="394"/>
      <c r="I5" s="56">
        <f>PRESUPUESTO!E17</f>
        <v>0</v>
      </c>
      <c r="J5" s="395">
        <v>0</v>
      </c>
      <c r="K5" s="395"/>
      <c r="L5" s="56">
        <f>I5-J5</f>
        <v>0</v>
      </c>
      <c r="M5" s="396">
        <f>(J5*PRESUPUESTO!C7)+(L5*PRESUPUESTO!G36*PRESUPUESTO!C9)</f>
        <v>0</v>
      </c>
      <c r="N5" s="396"/>
    </row>
    <row r="6" spans="1:14" s="98" customFormat="1" ht="18" customHeight="1">
      <c r="A6" s="395"/>
      <c r="B6" s="38" t="s">
        <v>140</v>
      </c>
      <c r="C6" s="434">
        <f>PRESUPUESTO!E3</f>
        <v>0</v>
      </c>
      <c r="D6" s="434"/>
      <c r="E6" s="395" t="s">
        <v>141</v>
      </c>
      <c r="F6" s="395"/>
      <c r="G6" s="397" t="s">
        <v>142</v>
      </c>
      <c r="H6" s="397"/>
      <c r="I6" s="398">
        <f>SUM(I3:I5)</f>
        <v>0</v>
      </c>
      <c r="J6" s="395">
        <f>SUM(J3:K5)</f>
        <v>0</v>
      </c>
      <c r="K6" s="395"/>
      <c r="L6" s="326">
        <f>SUM(L3:L5)</f>
        <v>0</v>
      </c>
      <c r="M6" s="392">
        <f>SUM(M3:N5)</f>
        <v>0</v>
      </c>
      <c r="N6" s="392"/>
    </row>
    <row r="7" spans="1:14" s="98" customFormat="1" ht="18" customHeight="1">
      <c r="A7" s="395"/>
      <c r="B7" s="38" t="s">
        <v>113</v>
      </c>
      <c r="C7" s="434">
        <f>PRESUPUESTO!E4</f>
        <v>0</v>
      </c>
      <c r="D7" s="434"/>
      <c r="E7" s="395"/>
      <c r="F7" s="395"/>
      <c r="G7" s="397"/>
      <c r="H7" s="397"/>
      <c r="I7" s="398"/>
      <c r="J7" s="395"/>
      <c r="K7" s="395"/>
      <c r="L7" s="326"/>
      <c r="M7" s="392"/>
      <c r="N7" s="392"/>
    </row>
    <row r="8" spans="1:14" s="98" customFormat="1" ht="18" customHeight="1">
      <c r="A8" s="51"/>
      <c r="B8" s="43" t="s">
        <v>143</v>
      </c>
      <c r="C8" s="393">
        <f>+PRESUPUESTO!H7</f>
        <v>0</v>
      </c>
      <c r="D8" s="393"/>
      <c r="E8" s="458" t="s">
        <v>144</v>
      </c>
      <c r="F8" s="459"/>
      <c r="G8" s="460" t="s">
        <v>145</v>
      </c>
      <c r="H8" s="461"/>
      <c r="I8" s="37" t="s">
        <v>146</v>
      </c>
      <c r="J8" s="427"/>
      <c r="K8" s="462"/>
      <c r="L8" s="428"/>
      <c r="M8" s="41"/>
      <c r="N8" s="42"/>
    </row>
    <row r="9" spans="1:14" ht="18" customHeight="1">
      <c r="A9" s="57" t="s">
        <v>43</v>
      </c>
      <c r="B9" s="56" t="s">
        <v>147</v>
      </c>
      <c r="C9" s="58">
        <v>1</v>
      </c>
      <c r="D9" s="58">
        <v>1506</v>
      </c>
      <c r="E9" s="58">
        <v>3</v>
      </c>
      <c r="F9" s="58" t="s">
        <v>148</v>
      </c>
      <c r="G9" s="59">
        <v>5</v>
      </c>
      <c r="H9" s="59">
        <v>-6</v>
      </c>
      <c r="I9" s="59" t="s">
        <v>149</v>
      </c>
      <c r="J9" s="440" t="s">
        <v>150</v>
      </c>
      <c r="K9" s="441"/>
      <c r="L9" s="442">
        <v>9</v>
      </c>
      <c r="M9" s="443"/>
      <c r="N9" s="60" t="s">
        <v>151</v>
      </c>
    </row>
    <row r="10" spans="1:14" s="61" customFormat="1" ht="27" customHeight="1">
      <c r="A10" s="463">
        <v>1000</v>
      </c>
      <c r="B10" s="451" t="s">
        <v>45</v>
      </c>
      <c r="C10" s="435" t="s">
        <v>152</v>
      </c>
      <c r="D10" s="451" t="s">
        <v>153</v>
      </c>
      <c r="E10" s="451" t="s">
        <v>154</v>
      </c>
      <c r="F10" s="435" t="s">
        <v>155</v>
      </c>
      <c r="G10" s="435" t="s">
        <v>156</v>
      </c>
      <c r="H10" s="435" t="s">
        <v>157</v>
      </c>
      <c r="I10" s="435" t="s">
        <v>158</v>
      </c>
      <c r="J10" s="446" t="s">
        <v>159</v>
      </c>
      <c r="K10" s="447"/>
      <c r="L10" s="444" t="s">
        <v>160</v>
      </c>
      <c r="M10" s="445"/>
      <c r="N10" s="435" t="s">
        <v>161</v>
      </c>
    </row>
    <row r="11" spans="1:14" s="61" customFormat="1" ht="32.25" customHeight="1">
      <c r="A11" s="464"/>
      <c r="B11" s="452"/>
      <c r="C11" s="439"/>
      <c r="D11" s="452"/>
      <c r="E11" s="452"/>
      <c r="F11" s="436"/>
      <c r="G11" s="439"/>
      <c r="H11" s="439"/>
      <c r="I11" s="439"/>
      <c r="J11" s="448"/>
      <c r="K11" s="449"/>
      <c r="L11" s="62" t="s">
        <v>162</v>
      </c>
      <c r="M11" s="62" t="s">
        <v>163</v>
      </c>
      <c r="N11" s="439"/>
    </row>
    <row r="12" spans="1:14" ht="18" customHeight="1">
      <c r="A12" s="56">
        <v>1100</v>
      </c>
      <c r="B12" s="63" t="s">
        <v>48</v>
      </c>
      <c r="C12" s="64">
        <f>PRESUPUESTO!F41</f>
        <v>0</v>
      </c>
      <c r="D12" s="99">
        <v>0</v>
      </c>
      <c r="E12" s="99">
        <v>0</v>
      </c>
      <c r="F12" s="64">
        <f>C12+D12-E12</f>
        <v>0</v>
      </c>
      <c r="G12" s="64">
        <v>0</v>
      </c>
      <c r="H12" s="64">
        <f>M6</f>
        <v>0</v>
      </c>
      <c r="I12" s="64">
        <f>G12+H12</f>
        <v>0</v>
      </c>
      <c r="J12" s="437" t="e">
        <f>(I12/F12)</f>
        <v>#DIV/0!</v>
      </c>
      <c r="K12" s="438"/>
      <c r="L12" s="39">
        <v>0</v>
      </c>
      <c r="M12" s="39">
        <v>0</v>
      </c>
      <c r="N12" s="65">
        <f>F12-I12</f>
        <v>0</v>
      </c>
    </row>
    <row r="13" spans="1:14" ht="18" customHeight="1">
      <c r="A13" s="56">
        <v>1101</v>
      </c>
      <c r="B13" s="66" t="s">
        <v>49</v>
      </c>
      <c r="C13" s="67">
        <f>PRESUPUESTO!F42</f>
        <v>0</v>
      </c>
      <c r="D13" s="100">
        <v>0</v>
      </c>
      <c r="E13" s="100">
        <v>0</v>
      </c>
      <c r="F13" s="67">
        <f>C13+D13-E13</f>
        <v>0</v>
      </c>
      <c r="G13" s="67">
        <v>0</v>
      </c>
      <c r="H13" s="67">
        <f>J3*PRESUPUESTO!B28+J4*PRESUPUESTO!B32+J5*PRESUPUESTO!B36</f>
        <v>0</v>
      </c>
      <c r="I13" s="67">
        <f>G13+H13</f>
        <v>0</v>
      </c>
      <c r="J13" s="432" t="e">
        <f>(I13/F13)</f>
        <v>#DIV/0!</v>
      </c>
      <c r="K13" s="433"/>
      <c r="L13" s="40">
        <v>0</v>
      </c>
      <c r="M13" s="40">
        <v>0</v>
      </c>
      <c r="N13" s="68">
        <f>F13-I13</f>
        <v>0</v>
      </c>
    </row>
    <row r="14" spans="1:14" ht="18" customHeight="1">
      <c r="A14" s="56">
        <v>1102</v>
      </c>
      <c r="B14" s="66" t="s">
        <v>50</v>
      </c>
      <c r="C14" s="67">
        <f>PRESUPUESTO!F43</f>
        <v>0</v>
      </c>
      <c r="D14" s="100">
        <v>0</v>
      </c>
      <c r="E14" s="100">
        <v>0</v>
      </c>
      <c r="F14" s="67">
        <f t="shared" ref="F14:F16" si="0">C14+D14-E14</f>
        <v>0</v>
      </c>
      <c r="G14" s="67">
        <v>0</v>
      </c>
      <c r="H14" s="67">
        <f>(J3*PRESUPUESTO!D28+J4*PRESUPUESTO!D32+J5*PRESUPUESTO!D36)+(L3*PRESUPUESTO!D28*PRESUPUESTO!A9+'MES 1'!L4*PRESUPUESTO!D32*PRESUPUESTO!B9+'MES 1'!L5*PRESUPUESTO!D36*PRESUPUESTO!C9)</f>
        <v>0</v>
      </c>
      <c r="I14" s="67">
        <f t="shared" ref="I14:I16" si="1">G14+H14</f>
        <v>0</v>
      </c>
      <c r="J14" s="432" t="e">
        <f>(I14/F14)</f>
        <v>#DIV/0!</v>
      </c>
      <c r="K14" s="433"/>
      <c r="L14" s="40">
        <v>0</v>
      </c>
      <c r="M14" s="40">
        <v>0</v>
      </c>
      <c r="N14" s="68">
        <f t="shared" ref="N14:N16" si="2">F14-I14</f>
        <v>0</v>
      </c>
    </row>
    <row r="15" spans="1:14" ht="18" customHeight="1">
      <c r="A15" s="56">
        <v>1103</v>
      </c>
      <c r="B15" s="66" t="s">
        <v>51</v>
      </c>
      <c r="C15" s="67">
        <f>PRESUPUESTO!F44</f>
        <v>0</v>
      </c>
      <c r="D15" s="100">
        <v>0</v>
      </c>
      <c r="E15" s="100">
        <v>0</v>
      </c>
      <c r="F15" s="67">
        <f t="shared" si="0"/>
        <v>0</v>
      </c>
      <c r="G15" s="67">
        <v>0</v>
      </c>
      <c r="H15" s="67">
        <f>(J3*PRESUPUESTO!E28+J4*PRESUPUESTO!E32+J5*PRESUPUESTO!E36)+L3*PRESUPUESTO!E28*PRESUPUESTO!A9+'MES 1'!L4*PRESUPUESTO!E32*PRESUPUESTO!B9+'MES 1'!L5*PRESUPUESTO!E36*PRESUPUESTO!C9</f>
        <v>0</v>
      </c>
      <c r="I15" s="67">
        <f t="shared" si="1"/>
        <v>0</v>
      </c>
      <c r="J15" s="432" t="e">
        <f>(I15/F15)</f>
        <v>#DIV/0!</v>
      </c>
      <c r="K15" s="433"/>
      <c r="L15" s="40">
        <v>0</v>
      </c>
      <c r="M15" s="40">
        <v>0</v>
      </c>
      <c r="N15" s="68">
        <f t="shared" si="2"/>
        <v>0</v>
      </c>
    </row>
    <row r="16" spans="1:14" ht="18" customHeight="1">
      <c r="A16" s="56">
        <v>1104</v>
      </c>
      <c r="B16" s="66" t="s">
        <v>164</v>
      </c>
      <c r="C16" s="67">
        <f>PRESUPUESTO!F45</f>
        <v>0</v>
      </c>
      <c r="D16" s="100">
        <v>0</v>
      </c>
      <c r="E16" s="100">
        <v>0</v>
      </c>
      <c r="F16" s="67">
        <f t="shared" si="0"/>
        <v>0</v>
      </c>
      <c r="G16" s="67">
        <v>0</v>
      </c>
      <c r="H16" s="67">
        <f>(J3*PRESUPUESTO!F28+J4*PRESUPUESTO!F32+J5*PRESUPUESTO!F36)+(L3*PRESUPUESTO!F28*PRESUPUESTO!A9+L4*PRESUPUESTO!F32*PRESUPUESTO!B9+'MES 1'!L5*PRESUPUESTO!F36*PRESUPUESTO!C9)</f>
        <v>0</v>
      </c>
      <c r="I16" s="67">
        <f t="shared" si="1"/>
        <v>0</v>
      </c>
      <c r="J16" s="432" t="e">
        <f>(I16/F16)</f>
        <v>#DIV/0!</v>
      </c>
      <c r="K16" s="433"/>
      <c r="L16" s="40">
        <v>0</v>
      </c>
      <c r="M16" s="40">
        <v>0</v>
      </c>
      <c r="N16" s="68">
        <f t="shared" si="2"/>
        <v>0</v>
      </c>
    </row>
    <row r="17" spans="1:14" ht="18" customHeight="1">
      <c r="A17" s="56">
        <v>1105</v>
      </c>
      <c r="B17" s="57" t="s">
        <v>165</v>
      </c>
      <c r="C17" s="67">
        <f>PRESUPUESTO!F46</f>
        <v>0</v>
      </c>
      <c r="D17" s="100">
        <v>0</v>
      </c>
      <c r="E17" s="100">
        <v>0</v>
      </c>
      <c r="F17" s="67">
        <f>C17+D17-E17</f>
        <v>0</v>
      </c>
      <c r="G17" s="67">
        <v>0</v>
      </c>
      <c r="H17" s="100">
        <v>0</v>
      </c>
      <c r="I17" s="67">
        <f>G17+H17</f>
        <v>0</v>
      </c>
      <c r="J17" s="432" t="e">
        <f t="shared" ref="J17:J20" si="3">(I17/F17)</f>
        <v>#DIV/0!</v>
      </c>
      <c r="K17" s="433"/>
      <c r="L17" s="40">
        <v>0</v>
      </c>
      <c r="M17" s="40">
        <v>0</v>
      </c>
      <c r="N17" s="68">
        <f>F17-I17</f>
        <v>0</v>
      </c>
    </row>
    <row r="18" spans="1:14" ht="18" customHeight="1">
      <c r="A18" s="56">
        <v>1106</v>
      </c>
      <c r="B18" s="57" t="s">
        <v>166</v>
      </c>
      <c r="C18" s="67">
        <f>PRESUPUESTO!F47</f>
        <v>0</v>
      </c>
      <c r="D18" s="100">
        <v>0</v>
      </c>
      <c r="E18" s="100">
        <v>0</v>
      </c>
      <c r="F18" s="67">
        <f>C18+D18-E18</f>
        <v>0</v>
      </c>
      <c r="G18" s="67">
        <v>0</v>
      </c>
      <c r="H18" s="100">
        <v>0</v>
      </c>
      <c r="I18" s="67">
        <f>G18+H18</f>
        <v>0</v>
      </c>
      <c r="J18" s="432" t="e">
        <f t="shared" si="3"/>
        <v>#DIV/0!</v>
      </c>
      <c r="K18" s="433"/>
      <c r="L18" s="40">
        <v>0</v>
      </c>
      <c r="M18" s="40">
        <v>0</v>
      </c>
      <c r="N18" s="68">
        <f>F18-I18</f>
        <v>0</v>
      </c>
    </row>
    <row r="19" spans="1:14" ht="18" customHeight="1">
      <c r="A19" s="56">
        <v>1107</v>
      </c>
      <c r="B19" s="57" t="s">
        <v>167</v>
      </c>
      <c r="C19" s="67">
        <f>PRESUPUESTO!F48</f>
        <v>0</v>
      </c>
      <c r="D19" s="100">
        <v>0</v>
      </c>
      <c r="E19" s="100">
        <v>0</v>
      </c>
      <c r="F19" s="67">
        <f>C19+D19-E19</f>
        <v>0</v>
      </c>
      <c r="G19" s="67">
        <v>0</v>
      </c>
      <c r="H19" s="100">
        <v>0</v>
      </c>
      <c r="I19" s="67">
        <f>G19+H19</f>
        <v>0</v>
      </c>
      <c r="J19" s="432" t="e">
        <f t="shared" si="3"/>
        <v>#DIV/0!</v>
      </c>
      <c r="K19" s="433"/>
      <c r="L19" s="40">
        <v>0</v>
      </c>
      <c r="M19" s="40">
        <v>0</v>
      </c>
      <c r="N19" s="68">
        <f>F19-I19</f>
        <v>0</v>
      </c>
    </row>
    <row r="20" spans="1:14" s="69" customFormat="1" ht="18" customHeight="1">
      <c r="A20" s="425" t="s">
        <v>168</v>
      </c>
      <c r="B20" s="426"/>
      <c r="C20" s="64">
        <f>SUM(C12+C17+C18+C19)</f>
        <v>0</v>
      </c>
      <c r="D20" s="64">
        <f t="shared" ref="D20:G20" si="4">SUM(D12+D17+D18+D19)</f>
        <v>0</v>
      </c>
      <c r="E20" s="64">
        <f t="shared" si="4"/>
        <v>0</v>
      </c>
      <c r="F20" s="64">
        <f t="shared" si="4"/>
        <v>0</v>
      </c>
      <c r="G20" s="64">
        <f t="shared" si="4"/>
        <v>0</v>
      </c>
      <c r="H20" s="64">
        <f>SUM(H12+H17+H18+H19)</f>
        <v>0</v>
      </c>
      <c r="I20" s="64">
        <f>SUM(I12+I17+I18+I19)</f>
        <v>0</v>
      </c>
      <c r="J20" s="437" t="e">
        <f t="shared" si="3"/>
        <v>#DIV/0!</v>
      </c>
      <c r="K20" s="438"/>
      <c r="L20" s="64">
        <f>SUM(L12+L17+L18+L19)</f>
        <v>0</v>
      </c>
      <c r="M20" s="64">
        <f>SUM(M12+M17+M18+M19)</f>
        <v>0</v>
      </c>
      <c r="N20" s="64">
        <f>SUM(N12+N17+N18+N19)</f>
        <v>0</v>
      </c>
    </row>
    <row r="21" spans="1:14" ht="18" customHeight="1">
      <c r="E21" s="188">
        <f>(J3*PRESUPUESTO!D28+'MES 1'!J4*PRESUPUESTO!D32+'MES 1'!J5*PRESUPUESTO!D36)+(L3*PRESUPUESTO!D28*PRESUPUESTO!A13)</f>
        <v>0</v>
      </c>
      <c r="F21" s="188">
        <f>J4*PRESUPUESTO!B32</f>
        <v>0</v>
      </c>
      <c r="G21" s="188">
        <f>J5*PRESUPUESTO!B36</f>
        <v>0</v>
      </c>
    </row>
    <row r="22" spans="1:14" s="98" customFormat="1" ht="18" customHeight="1">
      <c r="B22" s="395" t="s">
        <v>124</v>
      </c>
      <c r="C22" s="395"/>
      <c r="D22" s="395"/>
      <c r="E22" s="395" t="s">
        <v>169</v>
      </c>
      <c r="F22" s="395"/>
      <c r="G22" s="395"/>
      <c r="H22" s="395"/>
      <c r="I22" s="395" t="s">
        <v>170</v>
      </c>
      <c r="J22" s="395"/>
      <c r="K22" s="395"/>
      <c r="L22" s="395"/>
      <c r="M22" s="395"/>
      <c r="N22" s="395"/>
    </row>
    <row r="23" spans="1:14" s="98" customFormat="1" ht="18" customHeight="1">
      <c r="B23" s="395"/>
      <c r="C23" s="395"/>
      <c r="D23" s="395"/>
      <c r="E23" s="395"/>
      <c r="F23" s="395"/>
      <c r="G23" s="395"/>
      <c r="H23" s="395"/>
      <c r="I23" s="395"/>
      <c r="J23" s="395"/>
      <c r="K23" s="395"/>
      <c r="L23" s="395"/>
      <c r="M23" s="395"/>
      <c r="N23" s="395"/>
    </row>
    <row r="24" spans="1:14" s="98" customFormat="1" ht="40.5" customHeight="1">
      <c r="B24" s="395"/>
      <c r="C24" s="395"/>
      <c r="D24" s="395"/>
      <c r="E24" s="395"/>
      <c r="F24" s="395"/>
      <c r="G24" s="395"/>
      <c r="H24" s="395"/>
      <c r="I24" s="395"/>
      <c r="J24" s="395"/>
      <c r="K24" s="395"/>
      <c r="L24" s="395"/>
      <c r="M24" s="395"/>
      <c r="N24" s="395"/>
    </row>
    <row r="25" spans="1:14" s="98" customFormat="1" ht="11.25">
      <c r="B25" s="395" t="s">
        <v>103</v>
      </c>
      <c r="C25" s="395"/>
      <c r="D25" s="395"/>
      <c r="E25" s="395" t="s">
        <v>103</v>
      </c>
      <c r="F25" s="395"/>
      <c r="G25" s="395"/>
      <c r="H25" s="395"/>
      <c r="I25" s="395" t="s">
        <v>103</v>
      </c>
      <c r="J25" s="395"/>
      <c r="K25" s="395"/>
      <c r="L25" s="395"/>
      <c r="M25" s="395"/>
      <c r="N25" s="395"/>
    </row>
    <row r="26" spans="1:14" ht="12" customHeight="1"/>
    <row r="27" spans="1:14" ht="11.25">
      <c r="B27" s="70" t="s">
        <v>171</v>
      </c>
    </row>
    <row r="28" spans="1:14" ht="9.75" customHeight="1">
      <c r="B28" s="70"/>
    </row>
    <row r="29" spans="1:14" ht="9.75" customHeight="1"/>
    <row r="30" spans="1:14" ht="9.75" customHeight="1"/>
    <row r="31" spans="1:14" ht="9.75" customHeight="1"/>
    <row r="32" spans="1:14" ht="9.75" customHeight="1"/>
    <row r="33" ht="9.75" customHeight="1"/>
    <row r="34" ht="9.75" customHeight="1"/>
    <row r="35" ht="9.75" customHeight="1"/>
    <row r="36" ht="9.75" customHeight="1"/>
    <row r="37" ht="9.75" customHeight="1"/>
    <row r="38" ht="9.75" customHeight="1"/>
    <row r="39" ht="9.75" customHeight="1"/>
    <row r="40" ht="9.75" customHeight="1"/>
    <row r="41" ht="9.75" customHeight="1"/>
    <row r="42" ht="9.75" customHeight="1"/>
    <row r="43" ht="9.75" customHeight="1"/>
    <row r="44" ht="9.75" customHeight="1"/>
    <row r="45" ht="12" customHeight="1"/>
    <row r="46" ht="12" customHeight="1"/>
    <row r="47" ht="12" customHeight="1"/>
    <row r="48" ht="9.75" customHeight="1"/>
    <row r="49" spans="1:15" ht="9.75" customHeight="1"/>
    <row r="50" spans="1:15" ht="9.75" customHeight="1"/>
    <row r="51" spans="1:15" ht="12" customHeight="1">
      <c r="A51" s="456" t="s">
        <v>172</v>
      </c>
      <c r="B51" s="456"/>
      <c r="C51" s="456"/>
      <c r="D51" s="456"/>
      <c r="E51" s="456"/>
      <c r="F51" s="456"/>
      <c r="G51" s="456"/>
      <c r="H51" s="456"/>
      <c r="I51" s="456"/>
      <c r="J51" s="456"/>
      <c r="K51" s="456"/>
      <c r="L51" s="456"/>
      <c r="M51" s="456"/>
      <c r="N51" s="456"/>
    </row>
    <row r="52" spans="1:15" ht="18" customHeight="1">
      <c r="A52" s="57" t="s">
        <v>43</v>
      </c>
      <c r="B52" s="71" t="s">
        <v>173</v>
      </c>
      <c r="C52" s="58">
        <v>1</v>
      </c>
      <c r="D52" s="58">
        <v>2</v>
      </c>
      <c r="E52" s="58">
        <v>3</v>
      </c>
      <c r="F52" s="58" t="s">
        <v>148</v>
      </c>
      <c r="G52" s="58">
        <v>5</v>
      </c>
      <c r="H52" s="58">
        <v>-6</v>
      </c>
      <c r="I52" s="58" t="s">
        <v>149</v>
      </c>
      <c r="J52" s="453" t="s">
        <v>150</v>
      </c>
      <c r="K52" s="453"/>
      <c r="L52" s="450">
        <v>9</v>
      </c>
      <c r="M52" s="450"/>
      <c r="N52" s="71" t="s">
        <v>151</v>
      </c>
    </row>
    <row r="53" spans="1:15" s="69" customFormat="1" ht="23.1" customHeight="1">
      <c r="A53" s="451">
        <v>2000</v>
      </c>
      <c r="B53" s="451" t="s">
        <v>58</v>
      </c>
      <c r="C53" s="435" t="s">
        <v>152</v>
      </c>
      <c r="D53" s="451" t="s">
        <v>153</v>
      </c>
      <c r="E53" s="451" t="s">
        <v>154</v>
      </c>
      <c r="F53" s="435" t="s">
        <v>155</v>
      </c>
      <c r="G53" s="435" t="s">
        <v>174</v>
      </c>
      <c r="H53" s="435" t="s">
        <v>175</v>
      </c>
      <c r="I53" s="435" t="s">
        <v>176</v>
      </c>
      <c r="J53" s="454" t="s">
        <v>177</v>
      </c>
      <c r="K53" s="447"/>
      <c r="L53" s="444" t="s">
        <v>160</v>
      </c>
      <c r="M53" s="445"/>
      <c r="N53" s="435" t="s">
        <v>178</v>
      </c>
    </row>
    <row r="54" spans="1:15" s="69" customFormat="1" ht="23.1" customHeight="1">
      <c r="A54" s="452"/>
      <c r="B54" s="452"/>
      <c r="C54" s="439"/>
      <c r="D54" s="452"/>
      <c r="E54" s="452"/>
      <c r="F54" s="436"/>
      <c r="G54" s="436"/>
      <c r="H54" s="439"/>
      <c r="I54" s="439"/>
      <c r="J54" s="455"/>
      <c r="K54" s="449"/>
      <c r="L54" s="72" t="s">
        <v>179</v>
      </c>
      <c r="M54" s="72" t="s">
        <v>180</v>
      </c>
      <c r="N54" s="439"/>
    </row>
    <row r="55" spans="1:15" s="69" customFormat="1" ht="18" customHeight="1">
      <c r="A55" s="71">
        <v>2100</v>
      </c>
      <c r="B55" s="424" t="s">
        <v>61</v>
      </c>
      <c r="C55" s="424"/>
      <c r="D55" s="424"/>
      <c r="E55" s="424"/>
      <c r="F55" s="424"/>
      <c r="G55" s="424"/>
      <c r="H55" s="424"/>
      <c r="I55" s="424"/>
      <c r="J55" s="424"/>
      <c r="K55" s="424"/>
      <c r="L55" s="424"/>
      <c r="M55" s="424"/>
      <c r="N55" s="424"/>
      <c r="O55" s="73"/>
    </row>
    <row r="56" spans="1:15" ht="18" customHeight="1">
      <c r="A56" s="56">
        <v>2101</v>
      </c>
      <c r="B56" s="74" t="s">
        <v>36</v>
      </c>
      <c r="C56" s="75">
        <f>PRESUPUESTO!F54</f>
        <v>0</v>
      </c>
      <c r="D56" s="101">
        <v>0</v>
      </c>
      <c r="E56" s="101">
        <v>0</v>
      </c>
      <c r="F56" s="75">
        <f>C56+D56-E56</f>
        <v>0</v>
      </c>
      <c r="G56" s="75">
        <v>0</v>
      </c>
      <c r="H56" s="99">
        <v>0</v>
      </c>
      <c r="I56" s="75">
        <f>(G56+H56)</f>
        <v>0</v>
      </c>
      <c r="J56" s="432" t="e">
        <f>(I56/F56)</f>
        <v>#DIV/0!</v>
      </c>
      <c r="K56" s="433"/>
      <c r="L56" s="40">
        <v>0</v>
      </c>
      <c r="M56" s="40">
        <v>0</v>
      </c>
      <c r="N56" s="75">
        <f>(F56-I56)</f>
        <v>0</v>
      </c>
    </row>
    <row r="57" spans="1:15" ht="18" customHeight="1">
      <c r="A57" s="56">
        <v>2102</v>
      </c>
      <c r="B57" s="74" t="s">
        <v>181</v>
      </c>
      <c r="C57" s="75">
        <f>PRESUPUESTO!F55</f>
        <v>0</v>
      </c>
      <c r="D57" s="101">
        <v>0</v>
      </c>
      <c r="E57" s="101">
        <v>0</v>
      </c>
      <c r="F57" s="75">
        <f>C57+D57-E57</f>
        <v>0</v>
      </c>
      <c r="G57" s="75">
        <v>0</v>
      </c>
      <c r="H57" s="99">
        <v>0</v>
      </c>
      <c r="I57" s="75">
        <f>(G57+H57)</f>
        <v>0</v>
      </c>
      <c r="J57" s="432" t="e">
        <f>(I57/F57)</f>
        <v>#DIV/0!</v>
      </c>
      <c r="K57" s="433"/>
      <c r="L57" s="40">
        <v>0</v>
      </c>
      <c r="M57" s="40">
        <v>0</v>
      </c>
      <c r="N57" s="75">
        <f>(F57-I57)</f>
        <v>0</v>
      </c>
    </row>
    <row r="58" spans="1:15" s="69" customFormat="1" ht="18" customHeight="1">
      <c r="A58" s="425" t="s">
        <v>182</v>
      </c>
      <c r="B58" s="426"/>
      <c r="C58" s="76">
        <f t="shared" ref="C58:I58" si="5">SUM(C56:C57)</f>
        <v>0</v>
      </c>
      <c r="D58" s="76">
        <f t="shared" si="5"/>
        <v>0</v>
      </c>
      <c r="E58" s="76">
        <f t="shared" si="5"/>
        <v>0</v>
      </c>
      <c r="F58" s="76">
        <f t="shared" si="5"/>
        <v>0</v>
      </c>
      <c r="G58" s="76">
        <f t="shared" si="5"/>
        <v>0</v>
      </c>
      <c r="H58" s="76">
        <f t="shared" si="5"/>
        <v>0</v>
      </c>
      <c r="I58" s="76">
        <f t="shared" si="5"/>
        <v>0</v>
      </c>
      <c r="J58" s="437" t="e">
        <f>(I58/F58)</f>
        <v>#DIV/0!</v>
      </c>
      <c r="K58" s="438"/>
      <c r="L58" s="76">
        <f>SUM(L56:L57)</f>
        <v>0</v>
      </c>
      <c r="M58" s="76">
        <f>SUM(M56:M57)</f>
        <v>0</v>
      </c>
      <c r="N58" s="76">
        <f>SUM(N56:N57)</f>
        <v>0</v>
      </c>
    </row>
    <row r="60" spans="1:15" ht="19.5" customHeight="1">
      <c r="A60" s="71">
        <v>2200</v>
      </c>
      <c r="B60" s="424" t="s">
        <v>64</v>
      </c>
      <c r="C60" s="424"/>
      <c r="D60" s="424"/>
      <c r="E60" s="424"/>
      <c r="F60" s="424"/>
      <c r="G60" s="424"/>
      <c r="H60" s="424"/>
      <c r="I60" s="424"/>
      <c r="J60" s="424"/>
      <c r="K60" s="424"/>
      <c r="L60" s="424"/>
      <c r="M60" s="424"/>
      <c r="N60" s="424"/>
    </row>
    <row r="61" spans="1:15" ht="16.5" customHeight="1">
      <c r="A61" s="56">
        <v>2201</v>
      </c>
      <c r="B61" s="74" t="s">
        <v>65</v>
      </c>
      <c r="C61" s="75">
        <f>PRESUPUESTO!F60</f>
        <v>0</v>
      </c>
      <c r="D61" s="101">
        <v>0</v>
      </c>
      <c r="E61" s="101">
        <v>0</v>
      </c>
      <c r="F61" s="75">
        <f>C61+D61-E61</f>
        <v>0</v>
      </c>
      <c r="G61" s="75">
        <v>0</v>
      </c>
      <c r="H61" s="100">
        <v>0</v>
      </c>
      <c r="I61" s="75">
        <f>(G61+H61)</f>
        <v>0</v>
      </c>
      <c r="J61" s="432" t="e">
        <f>(I61/F61)</f>
        <v>#DIV/0!</v>
      </c>
      <c r="K61" s="433"/>
      <c r="L61" s="40">
        <v>0</v>
      </c>
      <c r="M61" s="40">
        <v>0</v>
      </c>
      <c r="N61" s="75">
        <f t="shared" ref="N61:N64" si="6">(F61-I61)</f>
        <v>0</v>
      </c>
    </row>
    <row r="62" spans="1:15" ht="16.5" customHeight="1">
      <c r="A62" s="56">
        <v>2202</v>
      </c>
      <c r="B62" s="74" t="s">
        <v>66</v>
      </c>
      <c r="C62" s="75">
        <f>PRESUPUESTO!F61</f>
        <v>0</v>
      </c>
      <c r="D62" s="101">
        <v>0</v>
      </c>
      <c r="E62" s="101">
        <v>0</v>
      </c>
      <c r="F62" s="75">
        <f t="shared" ref="F62:F64" si="7">C62+D62-E62</f>
        <v>0</v>
      </c>
      <c r="G62" s="75">
        <v>0</v>
      </c>
      <c r="H62" s="99">
        <v>0</v>
      </c>
      <c r="I62" s="75">
        <f t="shared" ref="I62:I69" si="8">(G62+H62)</f>
        <v>0</v>
      </c>
      <c r="J62" s="432" t="e">
        <f t="shared" ref="J62:J69" si="9">(I62/F62)</f>
        <v>#DIV/0!</v>
      </c>
      <c r="K62" s="433"/>
      <c r="L62" s="40">
        <v>0</v>
      </c>
      <c r="M62" s="40">
        <v>0</v>
      </c>
      <c r="N62" s="75">
        <f t="shared" si="6"/>
        <v>0</v>
      </c>
    </row>
    <row r="63" spans="1:15" ht="16.5" customHeight="1">
      <c r="A63" s="56">
        <v>2203</v>
      </c>
      <c r="B63" s="74" t="s">
        <v>67</v>
      </c>
      <c r="C63" s="75">
        <f>PRESUPUESTO!F62</f>
        <v>0</v>
      </c>
      <c r="D63" s="101">
        <v>0</v>
      </c>
      <c r="E63" s="101">
        <v>0</v>
      </c>
      <c r="F63" s="75">
        <f t="shared" si="7"/>
        <v>0</v>
      </c>
      <c r="G63" s="75">
        <v>0</v>
      </c>
      <c r="H63" s="100">
        <v>0</v>
      </c>
      <c r="I63" s="75">
        <f t="shared" si="8"/>
        <v>0</v>
      </c>
      <c r="J63" s="432" t="e">
        <f t="shared" si="9"/>
        <v>#DIV/0!</v>
      </c>
      <c r="K63" s="433"/>
      <c r="L63" s="40">
        <v>0</v>
      </c>
      <c r="M63" s="40">
        <v>0</v>
      </c>
      <c r="N63" s="75">
        <f t="shared" si="6"/>
        <v>0</v>
      </c>
    </row>
    <row r="64" spans="1:15" ht="16.5" customHeight="1">
      <c r="A64" s="56">
        <v>2204</v>
      </c>
      <c r="B64" s="74" t="s">
        <v>68</v>
      </c>
      <c r="C64" s="75">
        <f>PRESUPUESTO!F63</f>
        <v>0</v>
      </c>
      <c r="D64" s="101">
        <v>0</v>
      </c>
      <c r="E64" s="101">
        <v>0</v>
      </c>
      <c r="F64" s="75">
        <f t="shared" si="7"/>
        <v>0</v>
      </c>
      <c r="G64" s="75">
        <v>0</v>
      </c>
      <c r="H64" s="99">
        <v>0</v>
      </c>
      <c r="I64" s="75">
        <f t="shared" si="8"/>
        <v>0</v>
      </c>
      <c r="J64" s="432" t="e">
        <f>(I64/F64)</f>
        <v>#DIV/0!</v>
      </c>
      <c r="K64" s="433"/>
      <c r="L64" s="40">
        <v>0</v>
      </c>
      <c r="M64" s="40">
        <v>0</v>
      </c>
      <c r="N64" s="75">
        <f t="shared" si="6"/>
        <v>0</v>
      </c>
    </row>
    <row r="65" spans="1:15" ht="38.25" customHeight="1">
      <c r="A65" s="56">
        <v>2205</v>
      </c>
      <c r="B65" s="77" t="s">
        <v>69</v>
      </c>
      <c r="C65" s="75">
        <f>PRESUPUESTO!F64</f>
        <v>0</v>
      </c>
      <c r="D65" s="101">
        <v>0</v>
      </c>
      <c r="E65" s="101">
        <v>0</v>
      </c>
      <c r="F65" s="75">
        <f t="shared" ref="F65" si="10">C65+D65-E65</f>
        <v>0</v>
      </c>
      <c r="G65" s="75">
        <v>0</v>
      </c>
      <c r="H65" s="99">
        <v>0</v>
      </c>
      <c r="I65" s="75">
        <f t="shared" ref="I65" si="11">(G65+H65)</f>
        <v>0</v>
      </c>
      <c r="J65" s="432" t="e">
        <f t="shared" ref="J65" si="12">(I65/F65)</f>
        <v>#DIV/0!</v>
      </c>
      <c r="K65" s="433"/>
      <c r="L65" s="40">
        <v>0</v>
      </c>
      <c r="M65" s="40">
        <v>0</v>
      </c>
      <c r="N65" s="75">
        <f t="shared" ref="N65" si="13">(F65-I65)</f>
        <v>0</v>
      </c>
    </row>
    <row r="66" spans="1:15" ht="23.25" customHeight="1">
      <c r="A66" s="56">
        <v>2206</v>
      </c>
      <c r="B66" s="77" t="s">
        <v>70</v>
      </c>
      <c r="C66" s="75">
        <f>PRESUPUESTO!F65</f>
        <v>0</v>
      </c>
      <c r="D66" s="101">
        <v>0</v>
      </c>
      <c r="E66" s="101">
        <v>0</v>
      </c>
      <c r="F66" s="75">
        <f t="shared" ref="F66:F68" si="14">C66+D66-E66</f>
        <v>0</v>
      </c>
      <c r="G66" s="75">
        <v>0</v>
      </c>
      <c r="H66" s="100">
        <v>0</v>
      </c>
      <c r="I66" s="75">
        <f t="shared" ref="I66:I68" si="15">(G66+H66)</f>
        <v>0</v>
      </c>
      <c r="J66" s="432" t="e">
        <f t="shared" ref="J66" si="16">(I66/F66)</f>
        <v>#DIV/0!</v>
      </c>
      <c r="K66" s="433"/>
      <c r="L66" s="40">
        <v>0</v>
      </c>
      <c r="M66" s="40">
        <v>0</v>
      </c>
      <c r="N66" s="75">
        <f t="shared" ref="N66" si="17">(F66-I66)</f>
        <v>0</v>
      </c>
    </row>
    <row r="67" spans="1:15" ht="16.5" customHeight="1">
      <c r="A67" s="56">
        <v>2207</v>
      </c>
      <c r="B67" s="74" t="s">
        <v>71</v>
      </c>
      <c r="C67" s="75">
        <f>PRESUPUESTO!F66</f>
        <v>0</v>
      </c>
      <c r="D67" s="101">
        <v>0</v>
      </c>
      <c r="E67" s="101">
        <v>0</v>
      </c>
      <c r="F67" s="75">
        <f t="shared" si="14"/>
        <v>0</v>
      </c>
      <c r="G67" s="75">
        <v>0</v>
      </c>
      <c r="H67" s="100">
        <v>0</v>
      </c>
      <c r="I67" s="75">
        <f t="shared" si="15"/>
        <v>0</v>
      </c>
      <c r="J67" s="432" t="e">
        <f t="shared" ref="J67" si="18">(I67/F67)</f>
        <v>#DIV/0!</v>
      </c>
      <c r="K67" s="433"/>
      <c r="L67" s="40">
        <v>0</v>
      </c>
      <c r="M67" s="40">
        <v>0</v>
      </c>
      <c r="N67" s="75">
        <f t="shared" ref="N67" si="19">(F67-I67)</f>
        <v>0</v>
      </c>
    </row>
    <row r="68" spans="1:15" ht="16.5" customHeight="1">
      <c r="A68" s="56">
        <v>2208</v>
      </c>
      <c r="B68" s="74" t="s">
        <v>72</v>
      </c>
      <c r="C68" s="75">
        <f>PRESUPUESTO!F67</f>
        <v>0</v>
      </c>
      <c r="D68" s="101">
        <v>0</v>
      </c>
      <c r="E68" s="101">
        <v>0</v>
      </c>
      <c r="F68" s="75">
        <f t="shared" si="14"/>
        <v>0</v>
      </c>
      <c r="G68" s="75">
        <v>0</v>
      </c>
      <c r="H68" s="100">
        <v>0</v>
      </c>
      <c r="I68" s="75">
        <f t="shared" si="15"/>
        <v>0</v>
      </c>
      <c r="J68" s="432" t="e">
        <f t="shared" ref="J68" si="20">(I68/F68)</f>
        <v>#DIV/0!</v>
      </c>
      <c r="K68" s="433"/>
      <c r="L68" s="40">
        <v>0</v>
      </c>
      <c r="M68" s="40">
        <v>0</v>
      </c>
      <c r="N68" s="75">
        <f t="shared" ref="N68" si="21">(F68-I68)</f>
        <v>0</v>
      </c>
    </row>
    <row r="69" spans="1:15" ht="16.5" customHeight="1">
      <c r="A69" s="425" t="s">
        <v>182</v>
      </c>
      <c r="B69" s="426"/>
      <c r="C69" s="78">
        <f>SUM(C61:C68)</f>
        <v>0</v>
      </c>
      <c r="D69" s="78">
        <f>SUM(D61:D68)</f>
        <v>0</v>
      </c>
      <c r="E69" s="78">
        <f>SUM(E61:E68)</f>
        <v>0</v>
      </c>
      <c r="F69" s="78">
        <f>C69+D69-E69</f>
        <v>0</v>
      </c>
      <c r="G69" s="78">
        <f>SUM(G61:G68)</f>
        <v>0</v>
      </c>
      <c r="H69" s="64">
        <f>SUM(H61:H68)</f>
        <v>0</v>
      </c>
      <c r="I69" s="78">
        <f t="shared" si="8"/>
        <v>0</v>
      </c>
      <c r="J69" s="437" t="e">
        <f t="shared" si="9"/>
        <v>#DIV/0!</v>
      </c>
      <c r="K69" s="438"/>
      <c r="L69" s="79">
        <f>SUM(L61:L68)</f>
        <v>0</v>
      </c>
      <c r="M69" s="79">
        <f>SUM(M61:M68)</f>
        <v>0</v>
      </c>
      <c r="N69" s="79">
        <f>SUM(N61:N68)</f>
        <v>0</v>
      </c>
    </row>
    <row r="71" spans="1:15" ht="18" customHeight="1">
      <c r="A71" s="57" t="s">
        <v>43</v>
      </c>
      <c r="B71" s="71" t="s">
        <v>173</v>
      </c>
      <c r="C71" s="71">
        <v>1</v>
      </c>
      <c r="D71" s="71">
        <v>2</v>
      </c>
      <c r="E71" s="71">
        <v>3</v>
      </c>
      <c r="F71" s="71" t="s">
        <v>148</v>
      </c>
      <c r="G71" s="71">
        <v>5</v>
      </c>
      <c r="H71" s="71">
        <v>6</v>
      </c>
      <c r="I71" s="71" t="s">
        <v>183</v>
      </c>
      <c r="J71" s="425" t="s">
        <v>184</v>
      </c>
      <c r="K71" s="426"/>
      <c r="L71" s="466">
        <v>9</v>
      </c>
      <c r="M71" s="467"/>
      <c r="N71" s="71" t="s">
        <v>185</v>
      </c>
    </row>
    <row r="72" spans="1:15" ht="27" customHeight="1">
      <c r="A72" s="451">
        <v>2000</v>
      </c>
      <c r="B72" s="451" t="s">
        <v>58</v>
      </c>
      <c r="C72" s="435" t="str">
        <f>C53</f>
        <v xml:space="preserve">Presupuesto inicial </v>
      </c>
      <c r="D72" s="451" t="s">
        <v>153</v>
      </c>
      <c r="E72" s="451" t="s">
        <v>154</v>
      </c>
      <c r="F72" s="435" t="str">
        <f>F53</f>
        <v>Presupuesto al final del  periodo ejecutado</v>
      </c>
      <c r="G72" s="435" t="str">
        <f>G53</f>
        <v xml:space="preserve">Gastos acumulados </v>
      </c>
      <c r="H72" s="435" t="str">
        <f>H53</f>
        <v xml:space="preserve">Gastos - mes 1 </v>
      </c>
      <c r="I72" s="435" t="str">
        <f>I53</f>
        <v>Valor total ejecutado</v>
      </c>
      <c r="J72" s="454" t="s">
        <v>177</v>
      </c>
      <c r="K72" s="447"/>
      <c r="L72" s="444" t="s">
        <v>160</v>
      </c>
      <c r="M72" s="445"/>
      <c r="N72" s="435" t="str">
        <f>N53</f>
        <v>Total saldo por ejecutar</v>
      </c>
    </row>
    <row r="73" spans="1:15" ht="27.75" customHeight="1">
      <c r="A73" s="452"/>
      <c r="B73" s="452"/>
      <c r="C73" s="439"/>
      <c r="D73" s="452"/>
      <c r="E73" s="452"/>
      <c r="F73" s="436"/>
      <c r="G73" s="436"/>
      <c r="H73" s="439"/>
      <c r="I73" s="439"/>
      <c r="J73" s="455"/>
      <c r="K73" s="449"/>
      <c r="L73" s="72" t="s">
        <v>179</v>
      </c>
      <c r="M73" s="72" t="s">
        <v>180</v>
      </c>
      <c r="N73" s="439"/>
    </row>
    <row r="74" spans="1:15" ht="15" customHeight="1">
      <c r="A74" s="60">
        <v>2300</v>
      </c>
      <c r="B74" s="425" t="s">
        <v>74</v>
      </c>
      <c r="C74" s="457"/>
      <c r="D74" s="457"/>
      <c r="E74" s="457"/>
      <c r="F74" s="457"/>
      <c r="G74" s="457"/>
      <c r="H74" s="457"/>
      <c r="I74" s="457"/>
      <c r="J74" s="457"/>
      <c r="K74" s="457"/>
      <c r="L74" s="457"/>
      <c r="M74" s="457"/>
      <c r="N74" s="426"/>
    </row>
    <row r="75" spans="1:15" s="69" customFormat="1" ht="18" customHeight="1">
      <c r="A75" s="71">
        <v>2310</v>
      </c>
      <c r="B75" s="425" t="s">
        <v>75</v>
      </c>
      <c r="C75" s="457"/>
      <c r="D75" s="457"/>
      <c r="E75" s="457"/>
      <c r="F75" s="457"/>
      <c r="G75" s="457"/>
      <c r="H75" s="457"/>
      <c r="I75" s="457"/>
      <c r="J75" s="457"/>
      <c r="K75" s="457"/>
      <c r="L75" s="457"/>
      <c r="M75" s="457"/>
      <c r="N75" s="426"/>
      <c r="O75" s="73"/>
    </row>
    <row r="76" spans="1:15" ht="18" customHeight="1">
      <c r="A76" s="56">
        <v>2311</v>
      </c>
      <c r="B76" s="55" t="s">
        <v>76</v>
      </c>
      <c r="C76" s="67">
        <f>PRESUPUESTO!F73</f>
        <v>0</v>
      </c>
      <c r="D76" s="100">
        <v>0</v>
      </c>
      <c r="E76" s="100">
        <v>0</v>
      </c>
      <c r="F76" s="67">
        <f>C76+D76-E76</f>
        <v>0</v>
      </c>
      <c r="G76" s="67">
        <v>0</v>
      </c>
      <c r="H76" s="99">
        <v>0</v>
      </c>
      <c r="I76" s="67">
        <f>G76+H76</f>
        <v>0</v>
      </c>
      <c r="J76" s="432" t="e">
        <f>(I76/F76)</f>
        <v>#DIV/0!</v>
      </c>
      <c r="K76" s="433"/>
      <c r="L76" s="40">
        <v>0</v>
      </c>
      <c r="M76" s="40">
        <v>0</v>
      </c>
      <c r="N76" s="75">
        <f>(F76-I76)</f>
        <v>0</v>
      </c>
    </row>
    <row r="77" spans="1:15" ht="18" customHeight="1">
      <c r="A77" s="56">
        <v>2312</v>
      </c>
      <c r="B77" s="55" t="s">
        <v>77</v>
      </c>
      <c r="C77" s="67">
        <f>PRESUPUESTO!F74</f>
        <v>0</v>
      </c>
      <c r="D77" s="100">
        <v>0</v>
      </c>
      <c r="E77" s="100">
        <v>0</v>
      </c>
      <c r="F77" s="67">
        <f t="shared" ref="F77:F86" si="22">C77+D77-E77</f>
        <v>0</v>
      </c>
      <c r="G77" s="67">
        <v>0</v>
      </c>
      <c r="H77" s="99">
        <v>0</v>
      </c>
      <c r="I77" s="67">
        <f t="shared" ref="I77:I86" si="23">G77+H77</f>
        <v>0</v>
      </c>
      <c r="J77" s="432" t="e">
        <f t="shared" ref="J77:J86" si="24">(I77/F77)</f>
        <v>#DIV/0!</v>
      </c>
      <c r="K77" s="433"/>
      <c r="L77" s="40">
        <v>0</v>
      </c>
      <c r="M77" s="40">
        <v>0</v>
      </c>
      <c r="N77" s="75">
        <f t="shared" ref="N77:N86" si="25">(F77-I77)</f>
        <v>0</v>
      </c>
    </row>
    <row r="78" spans="1:15" ht="18" customHeight="1">
      <c r="A78" s="56">
        <v>2313</v>
      </c>
      <c r="B78" s="55" t="s">
        <v>78</v>
      </c>
      <c r="C78" s="67">
        <f>PRESUPUESTO!F75</f>
        <v>0</v>
      </c>
      <c r="D78" s="100">
        <v>0</v>
      </c>
      <c r="E78" s="100">
        <v>0</v>
      </c>
      <c r="F78" s="67">
        <f t="shared" si="22"/>
        <v>0</v>
      </c>
      <c r="G78" s="67">
        <v>0</v>
      </c>
      <c r="H78" s="100">
        <v>0</v>
      </c>
      <c r="I78" s="67">
        <f t="shared" si="23"/>
        <v>0</v>
      </c>
      <c r="J78" s="432" t="e">
        <f t="shared" si="24"/>
        <v>#DIV/0!</v>
      </c>
      <c r="K78" s="433"/>
      <c r="L78" s="40">
        <v>0</v>
      </c>
      <c r="M78" s="40">
        <v>0</v>
      </c>
      <c r="N78" s="75">
        <f t="shared" si="25"/>
        <v>0</v>
      </c>
    </row>
    <row r="79" spans="1:15" ht="18" customHeight="1">
      <c r="A79" s="56">
        <v>2314</v>
      </c>
      <c r="B79" s="55" t="s">
        <v>79</v>
      </c>
      <c r="C79" s="67">
        <f>PRESUPUESTO!F78</f>
        <v>0</v>
      </c>
      <c r="D79" s="100">
        <v>0</v>
      </c>
      <c r="E79" s="100">
        <v>0</v>
      </c>
      <c r="F79" s="67">
        <f t="shared" si="22"/>
        <v>0</v>
      </c>
      <c r="G79" s="67">
        <v>0</v>
      </c>
      <c r="H79" s="99">
        <v>0</v>
      </c>
      <c r="I79" s="67">
        <f t="shared" si="23"/>
        <v>0</v>
      </c>
      <c r="J79" s="432" t="e">
        <f t="shared" si="24"/>
        <v>#DIV/0!</v>
      </c>
      <c r="K79" s="433"/>
      <c r="L79" s="40">
        <v>0</v>
      </c>
      <c r="M79" s="40">
        <v>0</v>
      </c>
      <c r="N79" s="75">
        <f t="shared" si="25"/>
        <v>0</v>
      </c>
    </row>
    <row r="80" spans="1:15" ht="18" customHeight="1">
      <c r="A80" s="56">
        <v>2315</v>
      </c>
      <c r="B80" s="55" t="s">
        <v>80</v>
      </c>
      <c r="C80" s="67">
        <f>PRESUPUESTO!F79</f>
        <v>0</v>
      </c>
      <c r="D80" s="100">
        <v>0</v>
      </c>
      <c r="E80" s="100">
        <v>0</v>
      </c>
      <c r="F80" s="67">
        <f t="shared" si="22"/>
        <v>0</v>
      </c>
      <c r="G80" s="67">
        <v>0</v>
      </c>
      <c r="H80" s="99">
        <v>0</v>
      </c>
      <c r="I80" s="67">
        <f t="shared" si="23"/>
        <v>0</v>
      </c>
      <c r="J80" s="432" t="e">
        <f t="shared" si="24"/>
        <v>#DIV/0!</v>
      </c>
      <c r="K80" s="433"/>
      <c r="L80" s="40">
        <v>0</v>
      </c>
      <c r="M80" s="40">
        <v>0</v>
      </c>
      <c r="N80" s="75">
        <f t="shared" si="25"/>
        <v>0</v>
      </c>
    </row>
    <row r="81" spans="1:14" ht="18" customHeight="1">
      <c r="A81" s="56">
        <v>2316</v>
      </c>
      <c r="B81" s="55" t="s">
        <v>81</v>
      </c>
      <c r="C81" s="67">
        <f>PRESUPUESTO!F80</f>
        <v>0</v>
      </c>
      <c r="D81" s="100">
        <v>0</v>
      </c>
      <c r="E81" s="100">
        <v>0</v>
      </c>
      <c r="F81" s="67">
        <f t="shared" si="22"/>
        <v>0</v>
      </c>
      <c r="G81" s="67">
        <v>0</v>
      </c>
      <c r="H81" s="99">
        <v>0</v>
      </c>
      <c r="I81" s="67">
        <f t="shared" si="23"/>
        <v>0</v>
      </c>
      <c r="J81" s="432" t="e">
        <f t="shared" si="24"/>
        <v>#DIV/0!</v>
      </c>
      <c r="K81" s="433"/>
      <c r="L81" s="40">
        <v>0</v>
      </c>
      <c r="M81" s="40">
        <v>0</v>
      </c>
      <c r="N81" s="75">
        <f t="shared" si="25"/>
        <v>0</v>
      </c>
    </row>
    <row r="82" spans="1:14" ht="18" customHeight="1">
      <c r="A82" s="56">
        <v>2317</v>
      </c>
      <c r="B82" s="55" t="s">
        <v>82</v>
      </c>
      <c r="C82" s="67">
        <f>PRESUPUESTO!F81</f>
        <v>0</v>
      </c>
      <c r="D82" s="100">
        <v>0</v>
      </c>
      <c r="E82" s="100">
        <v>0</v>
      </c>
      <c r="F82" s="67">
        <f t="shared" si="22"/>
        <v>0</v>
      </c>
      <c r="G82" s="67">
        <v>0</v>
      </c>
      <c r="H82" s="99">
        <v>0</v>
      </c>
      <c r="I82" s="67">
        <f t="shared" si="23"/>
        <v>0</v>
      </c>
      <c r="J82" s="432" t="e">
        <f t="shared" si="24"/>
        <v>#DIV/0!</v>
      </c>
      <c r="K82" s="433"/>
      <c r="L82" s="40">
        <v>0</v>
      </c>
      <c r="M82" s="40">
        <v>0</v>
      </c>
      <c r="N82" s="75">
        <f t="shared" si="25"/>
        <v>0</v>
      </c>
    </row>
    <row r="83" spans="1:14" ht="18" customHeight="1">
      <c r="A83" s="56">
        <v>2318</v>
      </c>
      <c r="B83" s="80" t="s">
        <v>83</v>
      </c>
      <c r="C83" s="67">
        <f>PRESUPUESTO!F82</f>
        <v>0</v>
      </c>
      <c r="D83" s="100">
        <v>0</v>
      </c>
      <c r="E83" s="100">
        <v>0</v>
      </c>
      <c r="F83" s="67">
        <f t="shared" si="22"/>
        <v>0</v>
      </c>
      <c r="G83" s="67">
        <v>0</v>
      </c>
      <c r="H83" s="99">
        <v>0</v>
      </c>
      <c r="I83" s="67">
        <f t="shared" si="23"/>
        <v>0</v>
      </c>
      <c r="J83" s="432" t="e">
        <f t="shared" si="24"/>
        <v>#DIV/0!</v>
      </c>
      <c r="K83" s="433"/>
      <c r="L83" s="40">
        <v>0</v>
      </c>
      <c r="M83" s="40">
        <v>0</v>
      </c>
      <c r="N83" s="75">
        <f t="shared" si="25"/>
        <v>0</v>
      </c>
    </row>
    <row r="84" spans="1:14" ht="18" customHeight="1">
      <c r="A84" s="56">
        <v>2319</v>
      </c>
      <c r="B84" s="55" t="s">
        <v>84</v>
      </c>
      <c r="C84" s="67">
        <f>PRESUPUESTO!F83</f>
        <v>0</v>
      </c>
      <c r="D84" s="100">
        <v>0</v>
      </c>
      <c r="E84" s="100">
        <v>0</v>
      </c>
      <c r="F84" s="67">
        <f t="shared" si="22"/>
        <v>0</v>
      </c>
      <c r="G84" s="67">
        <v>0</v>
      </c>
      <c r="H84" s="99">
        <v>0</v>
      </c>
      <c r="I84" s="67">
        <f t="shared" si="23"/>
        <v>0</v>
      </c>
      <c r="J84" s="432" t="e">
        <f t="shared" si="24"/>
        <v>#DIV/0!</v>
      </c>
      <c r="K84" s="433"/>
      <c r="L84" s="40">
        <v>0</v>
      </c>
      <c r="M84" s="40">
        <v>0</v>
      </c>
      <c r="N84" s="75">
        <f t="shared" si="25"/>
        <v>0</v>
      </c>
    </row>
    <row r="85" spans="1:14" ht="18" customHeight="1">
      <c r="A85" s="56">
        <v>2320</v>
      </c>
      <c r="B85" s="55" t="s">
        <v>85</v>
      </c>
      <c r="C85" s="67">
        <f>PRESUPUESTO!F84</f>
        <v>0</v>
      </c>
      <c r="D85" s="100">
        <v>0</v>
      </c>
      <c r="E85" s="100">
        <v>0</v>
      </c>
      <c r="F85" s="67">
        <f t="shared" si="22"/>
        <v>0</v>
      </c>
      <c r="G85" s="67">
        <v>0</v>
      </c>
      <c r="H85" s="100">
        <v>0</v>
      </c>
      <c r="I85" s="67">
        <f t="shared" si="23"/>
        <v>0</v>
      </c>
      <c r="J85" s="432" t="e">
        <f t="shared" si="24"/>
        <v>#DIV/0!</v>
      </c>
      <c r="K85" s="433"/>
      <c r="L85" s="40">
        <v>0</v>
      </c>
      <c r="M85" s="40">
        <v>0</v>
      </c>
      <c r="N85" s="75">
        <f t="shared" si="25"/>
        <v>0</v>
      </c>
    </row>
    <row r="86" spans="1:14" ht="18" customHeight="1">
      <c r="A86" s="56">
        <v>2321</v>
      </c>
      <c r="B86" s="55" t="s">
        <v>86</v>
      </c>
      <c r="C86" s="67">
        <f>PRESUPUESTO!F85</f>
        <v>0</v>
      </c>
      <c r="D86" s="100">
        <v>0</v>
      </c>
      <c r="E86" s="100">
        <v>0</v>
      </c>
      <c r="F86" s="67">
        <f t="shared" si="22"/>
        <v>0</v>
      </c>
      <c r="G86" s="67">
        <v>0</v>
      </c>
      <c r="H86" s="100">
        <v>0</v>
      </c>
      <c r="I86" s="67">
        <f t="shared" si="23"/>
        <v>0</v>
      </c>
      <c r="J86" s="432" t="e">
        <f t="shared" si="24"/>
        <v>#DIV/0!</v>
      </c>
      <c r="K86" s="433"/>
      <c r="L86" s="40">
        <v>0</v>
      </c>
      <c r="M86" s="40">
        <v>0</v>
      </c>
      <c r="N86" s="75">
        <f t="shared" si="25"/>
        <v>0</v>
      </c>
    </row>
    <row r="87" spans="1:14" ht="18" customHeight="1">
      <c r="A87" s="56">
        <v>2322</v>
      </c>
      <c r="B87" s="55" t="s">
        <v>87</v>
      </c>
      <c r="C87" s="67">
        <f>PRESUPUESTO!F86</f>
        <v>0</v>
      </c>
      <c r="D87" s="100">
        <v>0</v>
      </c>
      <c r="E87" s="100">
        <v>0</v>
      </c>
      <c r="F87" s="67">
        <f t="shared" ref="F87" si="26">C87+D87-E87</f>
        <v>0</v>
      </c>
      <c r="G87" s="67">
        <v>0</v>
      </c>
      <c r="H87" s="100">
        <v>0</v>
      </c>
      <c r="I87" s="67">
        <f t="shared" ref="I87" si="27">G87+H87</f>
        <v>0</v>
      </c>
      <c r="J87" s="432" t="e">
        <f t="shared" ref="J87" si="28">(I87/F87)</f>
        <v>#DIV/0!</v>
      </c>
      <c r="K87" s="433"/>
      <c r="L87" s="40">
        <v>0</v>
      </c>
      <c r="M87" s="40">
        <v>0</v>
      </c>
      <c r="N87" s="75">
        <f t="shared" ref="N87" si="29">(F87-I87)</f>
        <v>0</v>
      </c>
    </row>
    <row r="88" spans="1:14" ht="18" customHeight="1">
      <c r="A88" s="56">
        <v>2323</v>
      </c>
      <c r="B88" s="55" t="s">
        <v>72</v>
      </c>
      <c r="C88" s="67">
        <f>PRESUPUESTO!F87</f>
        <v>0</v>
      </c>
      <c r="D88" s="100">
        <v>0</v>
      </c>
      <c r="E88" s="100">
        <v>0</v>
      </c>
      <c r="F88" s="67">
        <f t="shared" ref="F88" si="30">C88+D88-E88</f>
        <v>0</v>
      </c>
      <c r="G88" s="67">
        <v>0</v>
      </c>
      <c r="H88" s="100">
        <v>0</v>
      </c>
      <c r="I88" s="67">
        <f t="shared" ref="I88" si="31">G88+H88</f>
        <v>0</v>
      </c>
      <c r="J88" s="432" t="e">
        <f t="shared" ref="J88" si="32">(I88/F88)</f>
        <v>#DIV/0!</v>
      </c>
      <c r="K88" s="433"/>
      <c r="L88" s="40">
        <v>0</v>
      </c>
      <c r="M88" s="40">
        <v>0</v>
      </c>
      <c r="N88" s="75">
        <f t="shared" ref="N88" si="33">(F88-I88)</f>
        <v>0</v>
      </c>
    </row>
    <row r="89" spans="1:14" s="69" customFormat="1" ht="18" customHeight="1">
      <c r="A89" s="425" t="s">
        <v>182</v>
      </c>
      <c r="B89" s="426"/>
      <c r="C89" s="76">
        <f t="shared" ref="C89:I89" si="34">SUM(C76:C88)</f>
        <v>0</v>
      </c>
      <c r="D89" s="76">
        <f t="shared" si="34"/>
        <v>0</v>
      </c>
      <c r="E89" s="76">
        <f t="shared" si="34"/>
        <v>0</v>
      </c>
      <c r="F89" s="76">
        <f t="shared" si="34"/>
        <v>0</v>
      </c>
      <c r="G89" s="76">
        <f t="shared" si="34"/>
        <v>0</v>
      </c>
      <c r="H89" s="76">
        <f t="shared" si="34"/>
        <v>0</v>
      </c>
      <c r="I89" s="76">
        <f t="shared" si="34"/>
        <v>0</v>
      </c>
      <c r="J89" s="437" t="e">
        <f>(I89/F89)</f>
        <v>#DIV/0!</v>
      </c>
      <c r="K89" s="438"/>
      <c r="L89" s="79">
        <f>SUM(L76:L88)</f>
        <v>0</v>
      </c>
      <c r="M89" s="79">
        <f>SUM(M76:M88)</f>
        <v>0</v>
      </c>
      <c r="N89" s="79">
        <f>SUM(N76:N88)</f>
        <v>0</v>
      </c>
    </row>
    <row r="90" spans="1:14" s="69" customFormat="1" ht="15" customHeight="1"/>
    <row r="91" spans="1:14" s="69" customFormat="1" ht="18" customHeight="1">
      <c r="A91" s="71">
        <v>2320</v>
      </c>
      <c r="B91" s="425" t="s">
        <v>88</v>
      </c>
      <c r="C91" s="457"/>
      <c r="D91" s="457"/>
      <c r="E91" s="457"/>
      <c r="F91" s="457"/>
      <c r="G91" s="457"/>
      <c r="H91" s="457"/>
      <c r="I91" s="457"/>
      <c r="J91" s="457"/>
      <c r="K91" s="457"/>
      <c r="L91" s="457"/>
      <c r="M91" s="457"/>
      <c r="N91" s="426"/>
    </row>
    <row r="92" spans="1:14" ht="16.5" customHeight="1">
      <c r="A92" s="56">
        <v>2321</v>
      </c>
      <c r="B92" s="74" t="s">
        <v>89</v>
      </c>
      <c r="C92" s="75">
        <f>PRESUPUESTO!F91</f>
        <v>0</v>
      </c>
      <c r="D92" s="101">
        <v>0</v>
      </c>
      <c r="E92" s="101">
        <v>0</v>
      </c>
      <c r="F92" s="75">
        <f>C92+D92-E92</f>
        <v>0</v>
      </c>
      <c r="G92" s="75">
        <v>0</v>
      </c>
      <c r="H92" s="100">
        <v>0</v>
      </c>
      <c r="I92" s="75">
        <f>(G92+H92)</f>
        <v>0</v>
      </c>
      <c r="J92" s="432" t="e">
        <f>(I92/F92)</f>
        <v>#DIV/0!</v>
      </c>
      <c r="K92" s="433"/>
      <c r="L92" s="40">
        <v>0</v>
      </c>
      <c r="M92" s="40">
        <v>0</v>
      </c>
      <c r="N92" s="75">
        <f>(F92-I92)</f>
        <v>0</v>
      </c>
    </row>
    <row r="93" spans="1:14" ht="18" customHeight="1">
      <c r="A93" s="56">
        <v>2322</v>
      </c>
      <c r="B93" s="66" t="s">
        <v>90</v>
      </c>
      <c r="C93" s="68">
        <f>PRESUPUESTO!F92</f>
        <v>0</v>
      </c>
      <c r="D93" s="101">
        <v>0</v>
      </c>
      <c r="E93" s="101">
        <v>0</v>
      </c>
      <c r="F93" s="75">
        <f t="shared" ref="F93:F101" si="35">C93+D93-E93</f>
        <v>0</v>
      </c>
      <c r="G93" s="75">
        <v>0</v>
      </c>
      <c r="H93" s="99">
        <v>0</v>
      </c>
      <c r="I93" s="75">
        <f t="shared" ref="I93:I101" si="36">(G93+H93)</f>
        <v>0</v>
      </c>
      <c r="J93" s="432" t="e">
        <f t="shared" ref="J93:J106" si="37">(I93/F93)</f>
        <v>#DIV/0!</v>
      </c>
      <c r="K93" s="433"/>
      <c r="L93" s="40">
        <v>0</v>
      </c>
      <c r="M93" s="40">
        <v>0</v>
      </c>
      <c r="N93" s="75">
        <f t="shared" ref="N93:N104" si="38">(F93-I93)</f>
        <v>0</v>
      </c>
    </row>
    <row r="94" spans="1:14" ht="18" customHeight="1">
      <c r="A94" s="56">
        <v>2323</v>
      </c>
      <c r="B94" s="66" t="s">
        <v>91</v>
      </c>
      <c r="C94" s="68">
        <f>PRESUPUESTO!F93</f>
        <v>0</v>
      </c>
      <c r="D94" s="101">
        <v>0</v>
      </c>
      <c r="E94" s="101">
        <v>0</v>
      </c>
      <c r="F94" s="75">
        <f t="shared" si="35"/>
        <v>0</v>
      </c>
      <c r="G94" s="75">
        <v>0</v>
      </c>
      <c r="H94" s="100">
        <v>0</v>
      </c>
      <c r="I94" s="75">
        <f t="shared" si="36"/>
        <v>0</v>
      </c>
      <c r="J94" s="432" t="e">
        <f t="shared" si="37"/>
        <v>#DIV/0!</v>
      </c>
      <c r="K94" s="433"/>
      <c r="L94" s="40">
        <v>0</v>
      </c>
      <c r="M94" s="40">
        <v>0</v>
      </c>
      <c r="N94" s="75">
        <f t="shared" si="38"/>
        <v>0</v>
      </c>
    </row>
    <row r="95" spans="1:14" ht="18" customHeight="1">
      <c r="A95" s="56">
        <v>2324</v>
      </c>
      <c r="B95" s="66" t="s">
        <v>92</v>
      </c>
      <c r="C95" s="68">
        <f>PRESUPUESTO!F94</f>
        <v>0</v>
      </c>
      <c r="D95" s="101">
        <v>0</v>
      </c>
      <c r="E95" s="101">
        <v>0</v>
      </c>
      <c r="F95" s="75">
        <f t="shared" ref="F95" si="39">C95+D95-E95</f>
        <v>0</v>
      </c>
      <c r="G95" s="75">
        <v>0</v>
      </c>
      <c r="H95" s="100">
        <v>0</v>
      </c>
      <c r="I95" s="75">
        <f t="shared" ref="I95" si="40">(G95+H95)</f>
        <v>0</v>
      </c>
      <c r="J95" s="432" t="e">
        <f t="shared" ref="J95" si="41">(I95/F95)</f>
        <v>#DIV/0!</v>
      </c>
      <c r="K95" s="433"/>
      <c r="L95" s="40">
        <v>0</v>
      </c>
      <c r="M95" s="40">
        <v>0</v>
      </c>
      <c r="N95" s="75">
        <f t="shared" ref="N95" si="42">(F95-I95)</f>
        <v>0</v>
      </c>
    </row>
    <row r="96" spans="1:14" ht="18" customHeight="1">
      <c r="A96" s="56">
        <v>2325</v>
      </c>
      <c r="B96" s="66" t="s">
        <v>93</v>
      </c>
      <c r="C96" s="68">
        <f>PRESUPUESTO!F95</f>
        <v>0</v>
      </c>
      <c r="D96" s="101">
        <v>0</v>
      </c>
      <c r="E96" s="101">
        <v>0</v>
      </c>
      <c r="F96" s="75">
        <f t="shared" si="35"/>
        <v>0</v>
      </c>
      <c r="G96" s="75">
        <v>0</v>
      </c>
      <c r="H96" s="99">
        <v>0</v>
      </c>
      <c r="I96" s="75">
        <f t="shared" si="36"/>
        <v>0</v>
      </c>
      <c r="J96" s="432" t="e">
        <f t="shared" si="37"/>
        <v>#DIV/0!</v>
      </c>
      <c r="K96" s="433"/>
      <c r="L96" s="40">
        <v>0</v>
      </c>
      <c r="M96" s="40">
        <v>0</v>
      </c>
      <c r="N96" s="75">
        <f t="shared" si="38"/>
        <v>0</v>
      </c>
    </row>
    <row r="97" spans="1:14" ht="18" customHeight="1">
      <c r="A97" s="56">
        <v>2326</v>
      </c>
      <c r="B97" s="81" t="s">
        <v>94</v>
      </c>
      <c r="C97" s="68">
        <f>PRESUPUESTO!F96</f>
        <v>0</v>
      </c>
      <c r="D97" s="101">
        <v>0</v>
      </c>
      <c r="E97" s="101">
        <v>0</v>
      </c>
      <c r="F97" s="75">
        <f t="shared" ref="F97:F98" si="43">C97+D97-E97</f>
        <v>0</v>
      </c>
      <c r="G97" s="75">
        <v>0</v>
      </c>
      <c r="H97" s="100">
        <v>0</v>
      </c>
      <c r="I97" s="75">
        <f t="shared" ref="I97:I98" si="44">(G97+H97)</f>
        <v>0</v>
      </c>
      <c r="J97" s="432" t="e">
        <f t="shared" ref="J97:J98" si="45">(I97/F97)</f>
        <v>#DIV/0!</v>
      </c>
      <c r="K97" s="433"/>
      <c r="L97" s="40">
        <v>0</v>
      </c>
      <c r="M97" s="40">
        <v>0</v>
      </c>
      <c r="N97" s="75">
        <f t="shared" ref="N97:N98" si="46">(F97-I97)</f>
        <v>0</v>
      </c>
    </row>
    <row r="98" spans="1:14" ht="18" customHeight="1">
      <c r="A98" s="56">
        <v>2327</v>
      </c>
      <c r="B98" s="81" t="s">
        <v>95</v>
      </c>
      <c r="C98" s="68">
        <f>PRESUPUESTO!F97</f>
        <v>0</v>
      </c>
      <c r="D98" s="101">
        <v>0</v>
      </c>
      <c r="E98" s="101">
        <v>0</v>
      </c>
      <c r="F98" s="75">
        <f t="shared" si="43"/>
        <v>0</v>
      </c>
      <c r="G98" s="75">
        <v>0</v>
      </c>
      <c r="H98" s="100">
        <v>0</v>
      </c>
      <c r="I98" s="75">
        <f t="shared" si="44"/>
        <v>0</v>
      </c>
      <c r="J98" s="432" t="e">
        <f t="shared" si="45"/>
        <v>#DIV/0!</v>
      </c>
      <c r="K98" s="433"/>
      <c r="L98" s="40">
        <v>0</v>
      </c>
      <c r="M98" s="40">
        <v>0</v>
      </c>
      <c r="N98" s="75">
        <f t="shared" si="46"/>
        <v>0</v>
      </c>
    </row>
    <row r="99" spans="1:14" ht="27" customHeight="1">
      <c r="A99" s="56">
        <v>2328</v>
      </c>
      <c r="B99" s="82" t="s">
        <v>96</v>
      </c>
      <c r="C99" s="68">
        <f>PRESUPUESTO!F98</f>
        <v>0</v>
      </c>
      <c r="D99" s="101">
        <v>0</v>
      </c>
      <c r="E99" s="101">
        <v>0</v>
      </c>
      <c r="F99" s="75">
        <f t="shared" si="35"/>
        <v>0</v>
      </c>
      <c r="G99" s="75">
        <v>0</v>
      </c>
      <c r="H99" s="99">
        <v>0</v>
      </c>
      <c r="I99" s="75">
        <f t="shared" si="36"/>
        <v>0</v>
      </c>
      <c r="J99" s="432" t="e">
        <f t="shared" si="37"/>
        <v>#DIV/0!</v>
      </c>
      <c r="K99" s="433"/>
      <c r="L99" s="40">
        <v>0</v>
      </c>
      <c r="M99" s="40">
        <v>0</v>
      </c>
      <c r="N99" s="75">
        <f t="shared" si="38"/>
        <v>0</v>
      </c>
    </row>
    <row r="100" spans="1:14" ht="27" customHeight="1">
      <c r="A100" s="56">
        <v>2329</v>
      </c>
      <c r="B100" s="83" t="s">
        <v>97</v>
      </c>
      <c r="C100" s="68">
        <f>PRESUPUESTO!F99</f>
        <v>0</v>
      </c>
      <c r="D100" s="101">
        <v>0</v>
      </c>
      <c r="E100" s="101">
        <v>0</v>
      </c>
      <c r="F100" s="75">
        <f t="shared" ref="F100" si="47">C100+D100-E100</f>
        <v>0</v>
      </c>
      <c r="G100" s="75">
        <v>0</v>
      </c>
      <c r="H100" s="100">
        <v>0</v>
      </c>
      <c r="I100" s="75">
        <f t="shared" ref="I100" si="48">(G100+H100)</f>
        <v>0</v>
      </c>
      <c r="J100" s="432" t="e">
        <f t="shared" ref="J100" si="49">(I100/F100)</f>
        <v>#DIV/0!</v>
      </c>
      <c r="K100" s="433"/>
      <c r="L100" s="40">
        <v>0</v>
      </c>
      <c r="M100" s="40">
        <v>0</v>
      </c>
      <c r="N100" s="75">
        <f t="shared" ref="N100" si="50">(F100-I100)</f>
        <v>0</v>
      </c>
    </row>
    <row r="101" spans="1:14" ht="21" customHeight="1">
      <c r="A101" s="56">
        <v>2330</v>
      </c>
      <c r="B101" s="84" t="s">
        <v>98</v>
      </c>
      <c r="C101" s="68">
        <f>PRESUPUESTO!F100</f>
        <v>0</v>
      </c>
      <c r="D101" s="101">
        <v>0</v>
      </c>
      <c r="E101" s="101">
        <v>0</v>
      </c>
      <c r="F101" s="75">
        <f t="shared" si="35"/>
        <v>0</v>
      </c>
      <c r="G101" s="75">
        <v>0</v>
      </c>
      <c r="H101" s="99">
        <v>0</v>
      </c>
      <c r="I101" s="75">
        <f t="shared" si="36"/>
        <v>0</v>
      </c>
      <c r="J101" s="432" t="e">
        <f>(I101/F101)</f>
        <v>#DIV/0!</v>
      </c>
      <c r="K101" s="433"/>
      <c r="L101" s="40">
        <v>0</v>
      </c>
      <c r="M101" s="40">
        <v>0</v>
      </c>
      <c r="N101" s="75">
        <f t="shared" si="38"/>
        <v>0</v>
      </c>
    </row>
    <row r="102" spans="1:14" ht="21" customHeight="1">
      <c r="A102" s="56">
        <v>2331</v>
      </c>
      <c r="B102" s="66" t="s">
        <v>99</v>
      </c>
      <c r="C102" s="68">
        <f>PRESUPUESTO!F101</f>
        <v>0</v>
      </c>
      <c r="D102" s="101">
        <v>0</v>
      </c>
      <c r="E102" s="101">
        <v>0</v>
      </c>
      <c r="F102" s="75">
        <f t="shared" ref="F102:F103" si="51">C102+D102-E102</f>
        <v>0</v>
      </c>
      <c r="G102" s="75">
        <v>0</v>
      </c>
      <c r="H102" s="99">
        <v>0</v>
      </c>
      <c r="I102" s="75">
        <f t="shared" ref="I102:I103" si="52">(G102+H102)</f>
        <v>0</v>
      </c>
      <c r="J102" s="432" t="e">
        <f>(I102/F102)</f>
        <v>#DIV/0!</v>
      </c>
      <c r="K102" s="433"/>
      <c r="L102" s="40">
        <v>0</v>
      </c>
      <c r="M102" s="40">
        <v>0</v>
      </c>
      <c r="N102" s="75">
        <f t="shared" ref="N102:N103" si="53">(F102-I102)</f>
        <v>0</v>
      </c>
    </row>
    <row r="103" spans="1:14" ht="21" customHeight="1">
      <c r="A103" s="56">
        <v>2332</v>
      </c>
      <c r="B103" s="66" t="s">
        <v>100</v>
      </c>
      <c r="C103" s="68">
        <f>PRESUPUESTO!F104</f>
        <v>0</v>
      </c>
      <c r="D103" s="101">
        <v>0</v>
      </c>
      <c r="E103" s="101">
        <v>0</v>
      </c>
      <c r="F103" s="75">
        <f t="shared" si="51"/>
        <v>0</v>
      </c>
      <c r="G103" s="75">
        <v>0</v>
      </c>
      <c r="H103" s="100">
        <v>0</v>
      </c>
      <c r="I103" s="75">
        <f t="shared" si="52"/>
        <v>0</v>
      </c>
      <c r="J103" s="432" t="e">
        <f t="shared" ref="J103" si="54">(I103/F103)</f>
        <v>#DIV/0!</v>
      </c>
      <c r="K103" s="433"/>
      <c r="L103" s="40">
        <v>0</v>
      </c>
      <c r="M103" s="40">
        <v>0</v>
      </c>
      <c r="N103" s="75">
        <f t="shared" si="53"/>
        <v>0</v>
      </c>
    </row>
    <row r="104" spans="1:14" ht="18" customHeight="1">
      <c r="A104" s="56">
        <v>2333</v>
      </c>
      <c r="B104" s="66" t="s">
        <v>72</v>
      </c>
      <c r="C104" s="68">
        <f>PRESUPUESTO!F105</f>
        <v>0</v>
      </c>
      <c r="D104" s="101">
        <v>0</v>
      </c>
      <c r="E104" s="101">
        <v>0</v>
      </c>
      <c r="F104" s="75">
        <f t="shared" ref="F104" si="55">C104+D104-E104</f>
        <v>0</v>
      </c>
      <c r="G104" s="75">
        <v>0</v>
      </c>
      <c r="H104" s="100">
        <v>0</v>
      </c>
      <c r="I104" s="75">
        <f t="shared" ref="I104" si="56">(G104+H104)</f>
        <v>0</v>
      </c>
      <c r="J104" s="432" t="e">
        <f t="shared" si="37"/>
        <v>#DIV/0!</v>
      </c>
      <c r="K104" s="433"/>
      <c r="L104" s="40">
        <v>0</v>
      </c>
      <c r="M104" s="40">
        <v>0</v>
      </c>
      <c r="N104" s="75">
        <f t="shared" si="38"/>
        <v>0</v>
      </c>
    </row>
    <row r="105" spans="1:14" ht="18" customHeight="1">
      <c r="A105" s="425" t="s">
        <v>186</v>
      </c>
      <c r="B105" s="426"/>
      <c r="C105" s="78">
        <f t="shared" ref="C105:I105" si="57">SUM(C92:C104)</f>
        <v>0</v>
      </c>
      <c r="D105" s="78">
        <f t="shared" si="57"/>
        <v>0</v>
      </c>
      <c r="E105" s="78">
        <f t="shared" si="57"/>
        <v>0</v>
      </c>
      <c r="F105" s="78">
        <f t="shared" si="57"/>
        <v>0</v>
      </c>
      <c r="G105" s="78">
        <f t="shared" si="57"/>
        <v>0</v>
      </c>
      <c r="H105" s="78">
        <f t="shared" si="57"/>
        <v>0</v>
      </c>
      <c r="I105" s="78">
        <f t="shared" si="57"/>
        <v>0</v>
      </c>
      <c r="J105" s="437" t="e">
        <f t="shared" si="37"/>
        <v>#DIV/0!</v>
      </c>
      <c r="K105" s="438"/>
      <c r="L105" s="78">
        <f>SUM(L92:L104)</f>
        <v>0</v>
      </c>
      <c r="M105" s="78">
        <f>SUM(M92:M104)</f>
        <v>0</v>
      </c>
      <c r="N105" s="78">
        <f>SUM(N92:N104)</f>
        <v>0</v>
      </c>
    </row>
    <row r="106" spans="1:14" s="69" customFormat="1" ht="18" customHeight="1">
      <c r="A106" s="425" t="s">
        <v>187</v>
      </c>
      <c r="B106" s="426"/>
      <c r="C106" s="78">
        <f t="shared" ref="C106:I106" si="58">C105+C69+C89+C58</f>
        <v>0</v>
      </c>
      <c r="D106" s="78">
        <f t="shared" si="58"/>
        <v>0</v>
      </c>
      <c r="E106" s="78">
        <f t="shared" si="58"/>
        <v>0</v>
      </c>
      <c r="F106" s="78">
        <f t="shared" si="58"/>
        <v>0</v>
      </c>
      <c r="G106" s="78">
        <f t="shared" si="58"/>
        <v>0</v>
      </c>
      <c r="H106" s="78">
        <f t="shared" si="58"/>
        <v>0</v>
      </c>
      <c r="I106" s="78">
        <f t="shared" si="58"/>
        <v>0</v>
      </c>
      <c r="J106" s="437" t="e">
        <f t="shared" si="37"/>
        <v>#DIV/0!</v>
      </c>
      <c r="K106" s="438"/>
      <c r="L106" s="78">
        <f>L105+L69+L89+L58</f>
        <v>0</v>
      </c>
      <c r="M106" s="78">
        <f>M105+M69+M89+M58</f>
        <v>0</v>
      </c>
      <c r="N106" s="78">
        <f>N105+N69+N89+N58</f>
        <v>0</v>
      </c>
    </row>
    <row r="107" spans="1:14" s="98" customFormat="1" ht="18" customHeight="1">
      <c r="B107" s="427" t="s">
        <v>124</v>
      </c>
      <c r="C107" s="428"/>
      <c r="D107" s="395" t="s">
        <v>188</v>
      </c>
      <c r="E107" s="395"/>
      <c r="F107" s="395"/>
      <c r="G107" s="395"/>
      <c r="H107" s="395" t="s">
        <v>189</v>
      </c>
      <c r="I107" s="395"/>
      <c r="J107" s="395"/>
      <c r="K107" s="395"/>
      <c r="L107" s="395"/>
      <c r="M107" s="395"/>
      <c r="N107" s="395"/>
    </row>
    <row r="108" spans="1:14" s="98" customFormat="1" ht="18" customHeight="1">
      <c r="B108" s="395"/>
      <c r="C108" s="395"/>
      <c r="D108" s="395"/>
      <c r="E108" s="395"/>
      <c r="F108" s="395"/>
      <c r="G108" s="395"/>
      <c r="H108" s="395"/>
      <c r="I108" s="395"/>
      <c r="J108" s="395"/>
      <c r="K108" s="395"/>
      <c r="L108" s="395"/>
      <c r="M108" s="395"/>
      <c r="N108" s="395"/>
    </row>
    <row r="109" spans="1:14" s="98" customFormat="1" ht="40.5" customHeight="1">
      <c r="B109" s="427"/>
      <c r="C109" s="428"/>
      <c r="D109" s="395"/>
      <c r="E109" s="395"/>
      <c r="F109" s="395"/>
      <c r="G109" s="395"/>
      <c r="H109" s="395"/>
      <c r="I109" s="395"/>
      <c r="J109" s="395"/>
      <c r="K109" s="395"/>
      <c r="L109" s="395"/>
      <c r="M109" s="395"/>
      <c r="N109" s="395"/>
    </row>
    <row r="110" spans="1:14" s="98" customFormat="1" ht="16.5" customHeight="1">
      <c r="B110" s="427" t="s">
        <v>103</v>
      </c>
      <c r="C110" s="428"/>
      <c r="D110" s="395" t="s">
        <v>103</v>
      </c>
      <c r="E110" s="395"/>
      <c r="F110" s="395"/>
      <c r="G110" s="395"/>
      <c r="H110" s="395" t="s">
        <v>103</v>
      </c>
      <c r="I110" s="395"/>
      <c r="J110" s="395"/>
      <c r="K110" s="395"/>
      <c r="L110" s="395"/>
      <c r="M110" s="395"/>
      <c r="N110" s="395"/>
    </row>
    <row r="111" spans="1:14" ht="11.25"/>
    <row r="112" spans="1:14" ht="13.15" customHeight="1">
      <c r="A112" s="429" t="s">
        <v>190</v>
      </c>
      <c r="B112" s="429"/>
      <c r="C112" s="430"/>
      <c r="D112" s="85" t="s">
        <v>191</v>
      </c>
      <c r="E112" s="85"/>
      <c r="F112" s="86">
        <f>H20</f>
        <v>0</v>
      </c>
      <c r="G112" s="402" t="s">
        <v>192</v>
      </c>
      <c r="H112" s="403"/>
      <c r="I112" s="404"/>
      <c r="J112" s="405">
        <f>I20</f>
        <v>0</v>
      </c>
      <c r="K112" s="406"/>
      <c r="L112" s="87"/>
      <c r="M112" s="87"/>
      <c r="N112" s="88"/>
    </row>
    <row r="113" spans="1:14" ht="13.15" customHeight="1">
      <c r="A113" s="429"/>
      <c r="B113" s="429"/>
      <c r="C113" s="430"/>
      <c r="D113" s="85" t="s">
        <v>193</v>
      </c>
      <c r="E113" s="85"/>
      <c r="F113" s="86">
        <f>H106</f>
        <v>0</v>
      </c>
      <c r="G113" s="402" t="s">
        <v>194</v>
      </c>
      <c r="H113" s="403"/>
      <c r="I113" s="404"/>
      <c r="J113" s="405">
        <f>I106</f>
        <v>0</v>
      </c>
      <c r="K113" s="406"/>
      <c r="L113" s="87"/>
      <c r="M113" s="87"/>
      <c r="N113" s="88"/>
    </row>
    <row r="114" spans="1:14" ht="24.75" customHeight="1">
      <c r="A114" s="431" t="s">
        <v>195</v>
      </c>
      <c r="B114" s="431"/>
      <c r="C114" s="431"/>
      <c r="D114" s="407" t="s">
        <v>196</v>
      </c>
      <c r="E114" s="408"/>
      <c r="F114" s="89">
        <f>+F112-F113</f>
        <v>0</v>
      </c>
      <c r="G114" s="409" t="s">
        <v>197</v>
      </c>
      <c r="H114" s="410"/>
      <c r="I114" s="411"/>
      <c r="J114" s="412">
        <f>+F114</f>
        <v>0</v>
      </c>
      <c r="K114" s="413"/>
      <c r="L114" s="87"/>
      <c r="M114" s="87"/>
      <c r="N114" s="88"/>
    </row>
    <row r="115" spans="1:14" ht="53.45" customHeight="1">
      <c r="A115" s="399" t="s">
        <v>198</v>
      </c>
      <c r="B115" s="399"/>
      <c r="C115" s="399"/>
      <c r="D115" s="239"/>
      <c r="E115" s="239"/>
      <c r="F115" s="90"/>
      <c r="G115" s="239"/>
      <c r="H115" s="239"/>
      <c r="I115" s="90"/>
      <c r="J115" s="420"/>
      <c r="K115" s="420"/>
      <c r="L115" s="420"/>
      <c r="M115" s="421"/>
      <c r="N115" s="421"/>
    </row>
    <row r="116" spans="1:14" ht="20.25" customHeight="1">
      <c r="A116" s="399" t="s">
        <v>199</v>
      </c>
      <c r="B116" s="399"/>
      <c r="C116" s="400"/>
      <c r="D116" s="422" t="s">
        <v>200</v>
      </c>
      <c r="E116" s="423"/>
      <c r="F116" s="86">
        <f>PRESUPUESTO!H7</f>
        <v>0</v>
      </c>
      <c r="G116" s="91"/>
      <c r="H116" s="92" t="s">
        <v>201</v>
      </c>
      <c r="I116" s="93"/>
      <c r="J116" s="88"/>
      <c r="K116" s="414"/>
      <c r="L116" s="415"/>
      <c r="M116" s="94" t="s">
        <v>202</v>
      </c>
      <c r="N116" s="95" t="s">
        <v>203</v>
      </c>
    </row>
    <row r="117" spans="1:14" ht="24" customHeight="1">
      <c r="A117" s="399"/>
      <c r="B117" s="399"/>
      <c r="C117" s="400"/>
      <c r="D117" s="416" t="s">
        <v>204</v>
      </c>
      <c r="E117" s="417"/>
      <c r="F117" s="86">
        <f>H20</f>
        <v>0</v>
      </c>
      <c r="G117" s="91"/>
      <c r="H117" s="96" t="s">
        <v>205</v>
      </c>
      <c r="I117" s="97">
        <v>0</v>
      </c>
      <c r="J117" s="88"/>
      <c r="K117" s="414" t="s">
        <v>206</v>
      </c>
      <c r="L117" s="415"/>
      <c r="M117" s="44">
        <v>0</v>
      </c>
      <c r="N117" s="45">
        <v>0</v>
      </c>
    </row>
    <row r="118" spans="1:14" ht="33" customHeight="1">
      <c r="A118" s="399"/>
      <c r="B118" s="399"/>
      <c r="C118" s="400"/>
      <c r="D118" s="418" t="s">
        <v>207</v>
      </c>
      <c r="E118" s="419"/>
      <c r="F118" s="47">
        <f>F116-F117</f>
        <v>0</v>
      </c>
      <c r="G118" s="91"/>
      <c r="H118" s="96" t="s">
        <v>208</v>
      </c>
      <c r="I118" s="97">
        <v>0</v>
      </c>
      <c r="J118" s="88"/>
      <c r="K118" s="414" t="s">
        <v>206</v>
      </c>
      <c r="L118" s="415"/>
      <c r="M118" s="44">
        <v>0</v>
      </c>
      <c r="N118" s="45">
        <v>0</v>
      </c>
    </row>
    <row r="119" spans="1:14" ht="18" customHeight="1">
      <c r="A119" s="399"/>
      <c r="B119" s="399"/>
      <c r="C119" s="400"/>
      <c r="D119" s="88"/>
      <c r="E119" s="88"/>
      <c r="F119" s="88"/>
      <c r="G119" s="91"/>
      <c r="H119" s="91"/>
      <c r="I119" s="91"/>
      <c r="J119" s="91"/>
      <c r="K119" s="414" t="s">
        <v>206</v>
      </c>
      <c r="L119" s="415"/>
      <c r="M119" s="44">
        <v>0</v>
      </c>
      <c r="N119" s="45">
        <v>0</v>
      </c>
    </row>
    <row r="120" spans="1:14" ht="18" customHeight="1">
      <c r="A120" s="399"/>
      <c r="B120" s="399"/>
      <c r="C120" s="399"/>
      <c r="D120" s="88"/>
      <c r="E120" s="88"/>
      <c r="F120" s="88"/>
      <c r="G120" s="88"/>
      <c r="H120" s="88"/>
      <c r="I120" s="88"/>
      <c r="J120" s="88"/>
      <c r="K120" s="414" t="s">
        <v>209</v>
      </c>
      <c r="L120" s="415"/>
      <c r="M120" s="44">
        <v>0</v>
      </c>
      <c r="N120" s="45">
        <v>0</v>
      </c>
    </row>
    <row r="121" spans="1:14" ht="18" customHeight="1">
      <c r="A121" s="399"/>
      <c r="B121" s="399"/>
      <c r="C121" s="399"/>
      <c r="D121" s="88"/>
      <c r="E121" s="88"/>
      <c r="F121" s="88"/>
      <c r="G121" s="88"/>
      <c r="H121" s="88"/>
      <c r="I121" s="88"/>
      <c r="J121" s="88"/>
      <c r="K121" s="414" t="s">
        <v>209</v>
      </c>
      <c r="L121" s="415"/>
      <c r="M121" s="44">
        <v>0</v>
      </c>
      <c r="N121" s="45">
        <v>0</v>
      </c>
    </row>
    <row r="122" spans="1:14" ht="18" customHeight="1">
      <c r="A122" s="401" t="s">
        <v>210</v>
      </c>
      <c r="B122" s="401"/>
      <c r="C122" s="401"/>
      <c r="D122" s="88"/>
      <c r="E122" s="88"/>
      <c r="F122" s="88"/>
      <c r="G122" s="88"/>
      <c r="H122" s="88"/>
      <c r="I122" s="88"/>
      <c r="J122" s="88"/>
      <c r="K122" s="414" t="s">
        <v>209</v>
      </c>
      <c r="L122" s="415"/>
      <c r="M122" s="44">
        <v>0</v>
      </c>
      <c r="N122" s="45">
        <v>0</v>
      </c>
    </row>
    <row r="123" spans="1:14" ht="18" customHeight="1">
      <c r="A123" s="401"/>
      <c r="B123" s="401"/>
      <c r="C123" s="401"/>
    </row>
    <row r="124" spans="1:14" ht="18" customHeight="1">
      <c r="A124" s="401"/>
      <c r="B124" s="401"/>
      <c r="C124" s="401"/>
    </row>
  </sheetData>
  <sheetProtection algorithmName="SHA-512" hashValue="29bGc13nycX5ej2ua2LsoIGfCIEUL1IkhMeUN1iu0yGF5Mjixp5fXPbmRaw/VwxHvIDcuqoCc54aqBxFlYziNA==" saltValue="erhKU1oLy4XFzmqW3lcFYg==" spinCount="100000" sheet="1" objects="1" scenarios="1"/>
  <mergeCells count="189">
    <mergeCell ref="A1:N1"/>
    <mergeCell ref="B60:N60"/>
    <mergeCell ref="J61:K61"/>
    <mergeCell ref="J62:K62"/>
    <mergeCell ref="J63:K63"/>
    <mergeCell ref="J57:K57"/>
    <mergeCell ref="J65:K65"/>
    <mergeCell ref="J86:K86"/>
    <mergeCell ref="A89:B89"/>
    <mergeCell ref="J89:K89"/>
    <mergeCell ref="J80:K80"/>
    <mergeCell ref="J81:K81"/>
    <mergeCell ref="J82:K82"/>
    <mergeCell ref="J83:K83"/>
    <mergeCell ref="J84:K84"/>
    <mergeCell ref="J85:K85"/>
    <mergeCell ref="J87:K87"/>
    <mergeCell ref="J88:K88"/>
    <mergeCell ref="B75:N75"/>
    <mergeCell ref="J76:K76"/>
    <mergeCell ref="J77:K77"/>
    <mergeCell ref="L71:M71"/>
    <mergeCell ref="L72:M72"/>
    <mergeCell ref="J71:K71"/>
    <mergeCell ref="A72:A73"/>
    <mergeCell ref="D72:D73"/>
    <mergeCell ref="E72:E73"/>
    <mergeCell ref="F72:F73"/>
    <mergeCell ref="G72:G73"/>
    <mergeCell ref="H72:H73"/>
    <mergeCell ref="I72:I73"/>
    <mergeCell ref="J101:K101"/>
    <mergeCell ref="J102:K102"/>
    <mergeCell ref="J95:K95"/>
    <mergeCell ref="J97:K97"/>
    <mergeCell ref="J98:K98"/>
    <mergeCell ref="B107:C107"/>
    <mergeCell ref="D107:G107"/>
    <mergeCell ref="H107:N107"/>
    <mergeCell ref="J94:K94"/>
    <mergeCell ref="J96:K96"/>
    <mergeCell ref="J99:K99"/>
    <mergeCell ref="J104:K104"/>
    <mergeCell ref="J78:K78"/>
    <mergeCell ref="J79:K79"/>
    <mergeCell ref="J92:K92"/>
    <mergeCell ref="A105:B105"/>
    <mergeCell ref="J105:K105"/>
    <mergeCell ref="J2:K2"/>
    <mergeCell ref="A2:A7"/>
    <mergeCell ref="C6:D6"/>
    <mergeCell ref="E6:F6"/>
    <mergeCell ref="E7:F7"/>
    <mergeCell ref="E8:F8"/>
    <mergeCell ref="G8:H8"/>
    <mergeCell ref="J8:L8"/>
    <mergeCell ref="A10:A11"/>
    <mergeCell ref="B10:B11"/>
    <mergeCell ref="C10:C11"/>
    <mergeCell ref="D10:D11"/>
    <mergeCell ref="E10:E11"/>
    <mergeCell ref="J6:K7"/>
    <mergeCell ref="D108:G108"/>
    <mergeCell ref="H108:N108"/>
    <mergeCell ref="B109:C109"/>
    <mergeCell ref="D109:G109"/>
    <mergeCell ref="H109:N109"/>
    <mergeCell ref="J58:K58"/>
    <mergeCell ref="J56:K56"/>
    <mergeCell ref="B74:N74"/>
    <mergeCell ref="J64:K64"/>
    <mergeCell ref="J68:K68"/>
    <mergeCell ref="J67:K67"/>
    <mergeCell ref="J66:K66"/>
    <mergeCell ref="A69:B69"/>
    <mergeCell ref="J69:K69"/>
    <mergeCell ref="J100:K100"/>
    <mergeCell ref="J103:K103"/>
    <mergeCell ref="B72:B73"/>
    <mergeCell ref="C72:C73"/>
    <mergeCell ref="J72:K73"/>
    <mergeCell ref="N72:N73"/>
    <mergeCell ref="B91:N91"/>
    <mergeCell ref="J93:K93"/>
    <mergeCell ref="A106:B106"/>
    <mergeCell ref="J106:K106"/>
    <mergeCell ref="I23:N23"/>
    <mergeCell ref="N53:N54"/>
    <mergeCell ref="L52:M52"/>
    <mergeCell ref="J16:K16"/>
    <mergeCell ref="J17:K17"/>
    <mergeCell ref="A53:A54"/>
    <mergeCell ref="B53:B54"/>
    <mergeCell ref="C53:C54"/>
    <mergeCell ref="D53:D54"/>
    <mergeCell ref="E53:E54"/>
    <mergeCell ref="F53:F54"/>
    <mergeCell ref="L53:M53"/>
    <mergeCell ref="J52:K52"/>
    <mergeCell ref="G53:G54"/>
    <mergeCell ref="H53:H54"/>
    <mergeCell ref="I53:I54"/>
    <mergeCell ref="J53:K54"/>
    <mergeCell ref="J18:K18"/>
    <mergeCell ref="J19:K19"/>
    <mergeCell ref="A20:B20"/>
    <mergeCell ref="J20:K20"/>
    <mergeCell ref="A51:N51"/>
    <mergeCell ref="M2:N2"/>
    <mergeCell ref="C3:D3"/>
    <mergeCell ref="E3:F3"/>
    <mergeCell ref="J14:K14"/>
    <mergeCell ref="J15:K15"/>
    <mergeCell ref="C4:D4"/>
    <mergeCell ref="E4:F4"/>
    <mergeCell ref="C5:D5"/>
    <mergeCell ref="E5:F5"/>
    <mergeCell ref="F10:F11"/>
    <mergeCell ref="J12:K12"/>
    <mergeCell ref="J13:K13"/>
    <mergeCell ref="C7:D7"/>
    <mergeCell ref="N10:N11"/>
    <mergeCell ref="G2:H2"/>
    <mergeCell ref="J9:K9"/>
    <mergeCell ref="L9:M9"/>
    <mergeCell ref="L10:M10"/>
    <mergeCell ref="G10:G11"/>
    <mergeCell ref="H10:H11"/>
    <mergeCell ref="I10:I11"/>
    <mergeCell ref="J10:K11"/>
    <mergeCell ref="C2:D2"/>
    <mergeCell ref="E2:F2"/>
    <mergeCell ref="M115:N115"/>
    <mergeCell ref="D116:E116"/>
    <mergeCell ref="D115:E115"/>
    <mergeCell ref="G115:H115"/>
    <mergeCell ref="B25:D25"/>
    <mergeCell ref="E25:H25"/>
    <mergeCell ref="I25:N25"/>
    <mergeCell ref="B22:D22"/>
    <mergeCell ref="E22:H22"/>
    <mergeCell ref="I22:N22"/>
    <mergeCell ref="B23:D23"/>
    <mergeCell ref="B24:D24"/>
    <mergeCell ref="E24:H24"/>
    <mergeCell ref="I24:N24"/>
    <mergeCell ref="B55:N55"/>
    <mergeCell ref="A58:B58"/>
    <mergeCell ref="B110:C110"/>
    <mergeCell ref="D110:G110"/>
    <mergeCell ref="H110:N110"/>
    <mergeCell ref="B108:C108"/>
    <mergeCell ref="A112:C113"/>
    <mergeCell ref="A114:C114"/>
    <mergeCell ref="A115:C115"/>
    <mergeCell ref="E23:H23"/>
    <mergeCell ref="A116:C121"/>
    <mergeCell ref="A122:C124"/>
    <mergeCell ref="G112:I112"/>
    <mergeCell ref="J112:K112"/>
    <mergeCell ref="G113:I113"/>
    <mergeCell ref="J113:K113"/>
    <mergeCell ref="D114:E114"/>
    <mergeCell ref="G114:I114"/>
    <mergeCell ref="J114:K114"/>
    <mergeCell ref="K116:L116"/>
    <mergeCell ref="D117:E117"/>
    <mergeCell ref="K117:L117"/>
    <mergeCell ref="D118:E118"/>
    <mergeCell ref="K118:L118"/>
    <mergeCell ref="K119:L119"/>
    <mergeCell ref="K120:L120"/>
    <mergeCell ref="K121:L121"/>
    <mergeCell ref="K122:L122"/>
    <mergeCell ref="J115:L115"/>
    <mergeCell ref="M6:N7"/>
    <mergeCell ref="C8:D8"/>
    <mergeCell ref="G3:H3"/>
    <mergeCell ref="J3:K3"/>
    <mergeCell ref="M3:N3"/>
    <mergeCell ref="G4:H4"/>
    <mergeCell ref="J4:K4"/>
    <mergeCell ref="M4:N4"/>
    <mergeCell ref="G5:H5"/>
    <mergeCell ref="J5:K5"/>
    <mergeCell ref="M5:N5"/>
    <mergeCell ref="G6:H7"/>
    <mergeCell ref="I6:I7"/>
    <mergeCell ref="L6:L7"/>
  </mergeCells>
  <printOptions horizontalCentered="1"/>
  <pageMargins left="0.23622047244094491" right="0.23622047244094491" top="1.4173228346456694" bottom="0.74803149606299213" header="0.31496062992125984" footer="0.31496062992125984"/>
  <pageSetup orientation="landscape" r:id="rId1"/>
  <headerFooter alignWithMargins="0">
    <oddHeader>&amp;L&amp;G&amp;C
PROCESO PROTECCIÓN
FORMATO DE SEGUIMIENTO FINANCIERO
MODALIDADES DE PROTECCIÓN&amp;RF1.G28.P
Versión 2
Página &amp;P de &amp;N
28/04/2023
Clasificación de la Información 
Clasificada</oddHeader>
    <oddFooter>&amp;C&amp;"Tempus Sans ITC,Normal"&amp;12&amp;G</oddFooter>
  </headerFooter>
  <ignoredErrors>
    <ignoredError sqref="C2:D4 D7 D6 D5 C7 C5 C6" unlockedFormula="1"/>
    <ignoredError sqref="J17:K20 K12 K13 K14 K15 K16" evalError="1"/>
  </ignoredErrors>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dimension ref="A1:O115"/>
  <sheetViews>
    <sheetView zoomScale="130" zoomScaleNormal="130" workbookViewId="0">
      <selection activeCell="C125" sqref="C125"/>
    </sheetView>
  </sheetViews>
  <sheetFormatPr baseColWidth="10" defaultColWidth="11.42578125" defaultRowHeight="18" customHeight="1"/>
  <cols>
    <col min="1" max="1" width="8.7109375" style="88" customWidth="1"/>
    <col min="2" max="2" width="44.7109375" style="88" customWidth="1"/>
    <col min="3" max="9" width="14.28515625" style="88" customWidth="1"/>
    <col min="10" max="10" width="8.28515625" style="88" customWidth="1"/>
    <col min="11" max="11" width="6.28515625" style="88" customWidth="1"/>
    <col min="12" max="12" width="9.7109375" style="88" customWidth="1"/>
    <col min="13" max="13" width="10.42578125" style="88" customWidth="1"/>
    <col min="14" max="14" width="13.42578125" style="88" customWidth="1"/>
    <col min="15" max="16384" width="11.42578125" style="88"/>
  </cols>
  <sheetData>
    <row r="1" spans="1:14" ht="18" customHeight="1">
      <c r="A1" s="468" t="s">
        <v>130</v>
      </c>
      <c r="B1" s="468"/>
      <c r="C1" s="468"/>
      <c r="D1" s="468"/>
      <c r="E1" s="468"/>
      <c r="F1" s="468"/>
      <c r="G1" s="468"/>
      <c r="H1" s="468"/>
      <c r="I1" s="468"/>
      <c r="J1" s="468"/>
      <c r="K1" s="468"/>
      <c r="L1" s="468"/>
      <c r="M1" s="468"/>
      <c r="N1" s="468"/>
    </row>
    <row r="2" spans="1:14" s="34" customFormat="1" ht="32.25" customHeight="1">
      <c r="A2" s="472"/>
      <c r="B2" s="23" t="s">
        <v>131</v>
      </c>
      <c r="C2" s="472">
        <f>PRESUPUESTO!$B$2</f>
        <v>0</v>
      </c>
      <c r="D2" s="472"/>
      <c r="E2" s="472" t="s">
        <v>132</v>
      </c>
      <c r="F2" s="472"/>
      <c r="G2" s="266" t="s">
        <v>24</v>
      </c>
      <c r="H2" s="267"/>
      <c r="I2" s="25" t="s">
        <v>27</v>
      </c>
      <c r="J2" s="308" t="s">
        <v>133</v>
      </c>
      <c r="K2" s="308"/>
      <c r="L2" s="25" t="s">
        <v>134</v>
      </c>
      <c r="M2" s="308" t="s">
        <v>135</v>
      </c>
      <c r="N2" s="308"/>
    </row>
    <row r="3" spans="1:14" s="34" customFormat="1" ht="18" customHeight="1">
      <c r="A3" s="472"/>
      <c r="B3" s="23" t="s">
        <v>136</v>
      </c>
      <c r="C3" s="472">
        <f>PRESUPUESTO!$B$3</f>
        <v>0</v>
      </c>
      <c r="D3" s="472"/>
      <c r="E3" s="472"/>
      <c r="F3" s="472"/>
      <c r="G3" s="470">
        <f>PRESUPUESTO!I8</f>
        <v>0</v>
      </c>
      <c r="H3" s="470"/>
      <c r="I3" s="56">
        <f>PRESUPUESTO!E15</f>
        <v>0</v>
      </c>
      <c r="J3" s="395">
        <v>0</v>
      </c>
      <c r="K3" s="395"/>
      <c r="L3" s="56">
        <f>I3-J3</f>
        <v>0</v>
      </c>
      <c r="M3" s="396">
        <f>(J3*PRESUPUESTO!A11)+(L3*PRESUPUESTO!G29*PRESUPUESTO!A13)</f>
        <v>0</v>
      </c>
      <c r="N3" s="396"/>
    </row>
    <row r="4" spans="1:14" s="34" customFormat="1" ht="18" customHeight="1">
      <c r="A4" s="472"/>
      <c r="B4" s="26" t="s">
        <v>137</v>
      </c>
      <c r="C4" s="472">
        <f>PRESUPUESTO!$B$4</f>
        <v>0</v>
      </c>
      <c r="D4" s="472"/>
      <c r="E4" s="472" t="s">
        <v>138</v>
      </c>
      <c r="F4" s="472"/>
      <c r="G4" s="470" t="str">
        <f>PRESUPUESTO!$A$16</f>
        <v>Discapacidad</v>
      </c>
      <c r="H4" s="470"/>
      <c r="I4" s="56">
        <f>PRESUPUESTO!E16</f>
        <v>0</v>
      </c>
      <c r="J4" s="395">
        <v>0</v>
      </c>
      <c r="K4" s="395"/>
      <c r="L4" s="56">
        <f>I4-J4</f>
        <v>0</v>
      </c>
      <c r="M4" s="396">
        <f>(J4*PRESUPUESTO!B11)+(L4*PRESUPUESTO!G33*PRESUPUESTO!B13)</f>
        <v>0</v>
      </c>
      <c r="N4" s="396"/>
    </row>
    <row r="5" spans="1:14" s="34" customFormat="1" ht="18" customHeight="1">
      <c r="A5" s="472"/>
      <c r="B5" s="27" t="s">
        <v>139</v>
      </c>
      <c r="C5" s="434">
        <f>PRESUPUESTO!E2</f>
        <v>0</v>
      </c>
      <c r="D5" s="434"/>
      <c r="E5" s="512"/>
      <c r="F5" s="512"/>
      <c r="G5" s="470" t="str">
        <f>PRESUPUESTO!A17</f>
        <v>Tutor</v>
      </c>
      <c r="H5" s="470"/>
      <c r="I5" s="56">
        <f>PRESUPUESTO!E17</f>
        <v>0</v>
      </c>
      <c r="J5" s="395">
        <v>0</v>
      </c>
      <c r="K5" s="395"/>
      <c r="L5" s="56">
        <f>I5-J5</f>
        <v>0</v>
      </c>
      <c r="M5" s="396">
        <f>(J5*PRESUPUESTO!C11)+(L5*PRESUPUESTO!G37*PRESUPUESTO!C13)</f>
        <v>0</v>
      </c>
      <c r="N5" s="396"/>
    </row>
    <row r="6" spans="1:14" s="34" customFormat="1" ht="18" customHeight="1">
      <c r="A6" s="472"/>
      <c r="B6" s="28" t="s">
        <v>140</v>
      </c>
      <c r="C6" s="434">
        <f>PRESUPUESTO!E3</f>
        <v>0</v>
      </c>
      <c r="D6" s="434"/>
      <c r="E6" s="485" t="s">
        <v>141</v>
      </c>
      <c r="F6" s="504"/>
      <c r="G6" s="471" t="s">
        <v>142</v>
      </c>
      <c r="H6" s="471"/>
      <c r="I6" s="398">
        <f>SUM(I3:I5)</f>
        <v>0</v>
      </c>
      <c r="J6" s="395">
        <f>SUM(J3:K5)</f>
        <v>0</v>
      </c>
      <c r="K6" s="395"/>
      <c r="L6" s="326">
        <f>SUM(L3:L5)</f>
        <v>0</v>
      </c>
      <c r="M6" s="392">
        <f>SUM(M3:N5)</f>
        <v>0</v>
      </c>
      <c r="N6" s="392"/>
    </row>
    <row r="7" spans="1:14" s="34" customFormat="1" ht="18" customHeight="1">
      <c r="A7" s="472"/>
      <c r="B7" s="28" t="s">
        <v>113</v>
      </c>
      <c r="C7" s="434">
        <f>PRESUPUESTO!E4</f>
        <v>0</v>
      </c>
      <c r="D7" s="434"/>
      <c r="E7" s="485"/>
      <c r="F7" s="504"/>
      <c r="G7" s="471"/>
      <c r="H7" s="471"/>
      <c r="I7" s="398"/>
      <c r="J7" s="395"/>
      <c r="K7" s="395"/>
      <c r="L7" s="326"/>
      <c r="M7" s="392"/>
      <c r="N7" s="392"/>
    </row>
    <row r="8" spans="1:14" s="34" customFormat="1" ht="18" customHeight="1">
      <c r="A8" s="52"/>
      <c r="B8" s="48" t="s">
        <v>143</v>
      </c>
      <c r="C8" s="469">
        <f>+PRESUPUESTO!H11</f>
        <v>0</v>
      </c>
      <c r="D8" s="469"/>
      <c r="E8" s="427" t="s">
        <v>144</v>
      </c>
      <c r="F8" s="428"/>
      <c r="G8" s="479" t="s">
        <v>211</v>
      </c>
      <c r="H8" s="267"/>
      <c r="I8" s="37" t="s">
        <v>146</v>
      </c>
      <c r="J8" s="427"/>
      <c r="K8" s="462"/>
      <c r="L8" s="428"/>
      <c r="M8" s="480"/>
      <c r="N8" s="481"/>
    </row>
    <row r="9" spans="1:14" ht="18" customHeight="1">
      <c r="A9" s="104" t="s">
        <v>43</v>
      </c>
      <c r="B9" s="103" t="s">
        <v>147</v>
      </c>
      <c r="C9" s="105">
        <v>1</v>
      </c>
      <c r="D9" s="105">
        <v>2</v>
      </c>
      <c r="E9" s="105">
        <v>3</v>
      </c>
      <c r="F9" s="105" t="s">
        <v>148</v>
      </c>
      <c r="G9" s="106">
        <v>5</v>
      </c>
      <c r="H9" s="106">
        <v>-6</v>
      </c>
      <c r="I9" s="106" t="s">
        <v>149</v>
      </c>
      <c r="J9" s="505" t="s">
        <v>150</v>
      </c>
      <c r="K9" s="506"/>
      <c r="L9" s="502">
        <v>9</v>
      </c>
      <c r="M9" s="503"/>
      <c r="N9" s="107" t="s">
        <v>151</v>
      </c>
    </row>
    <row r="10" spans="1:14" s="108" customFormat="1" ht="27" customHeight="1">
      <c r="A10" s="507">
        <v>1000</v>
      </c>
      <c r="B10" s="477" t="s">
        <v>45</v>
      </c>
      <c r="C10" s="473" t="s">
        <v>152</v>
      </c>
      <c r="D10" s="477" t="s">
        <v>153</v>
      </c>
      <c r="E10" s="477" t="s">
        <v>154</v>
      </c>
      <c r="F10" s="473" t="s">
        <v>155</v>
      </c>
      <c r="G10" s="473" t="s">
        <v>212</v>
      </c>
      <c r="H10" s="473" t="s">
        <v>213</v>
      </c>
      <c r="I10" s="473" t="s">
        <v>158</v>
      </c>
      <c r="J10" s="500" t="s">
        <v>159</v>
      </c>
      <c r="K10" s="495"/>
      <c r="L10" s="498" t="s">
        <v>160</v>
      </c>
      <c r="M10" s="499"/>
      <c r="N10" s="473" t="s">
        <v>161</v>
      </c>
    </row>
    <row r="11" spans="1:14" s="108" customFormat="1" ht="27" customHeight="1">
      <c r="A11" s="508"/>
      <c r="B11" s="478"/>
      <c r="C11" s="474"/>
      <c r="D11" s="478"/>
      <c r="E11" s="478"/>
      <c r="F11" s="436"/>
      <c r="G11" s="474"/>
      <c r="H11" s="474"/>
      <c r="I11" s="474"/>
      <c r="J11" s="501"/>
      <c r="K11" s="497"/>
      <c r="L11" s="109" t="s">
        <v>162</v>
      </c>
      <c r="M11" s="109" t="s">
        <v>163</v>
      </c>
      <c r="N11" s="474"/>
    </row>
    <row r="12" spans="1:14" ht="18" customHeight="1">
      <c r="A12" s="103">
        <v>1100</v>
      </c>
      <c r="B12" s="66" t="s">
        <v>214</v>
      </c>
      <c r="C12" s="110">
        <f>'MES 1'!F12</f>
        <v>0</v>
      </c>
      <c r="D12" s="128">
        <v>0</v>
      </c>
      <c r="E12" s="128">
        <v>0</v>
      </c>
      <c r="F12" s="110">
        <f>C12+D12-E12</f>
        <v>0</v>
      </c>
      <c r="G12" s="110">
        <f>'MES 1'!I12</f>
        <v>0</v>
      </c>
      <c r="H12" s="110">
        <f>M6</f>
        <v>0</v>
      </c>
      <c r="I12" s="110">
        <f>G12+H12</f>
        <v>0</v>
      </c>
      <c r="J12" s="475" t="e">
        <f t="shared" ref="J12:J20" si="0">(I12/F12)</f>
        <v>#DIV/0!</v>
      </c>
      <c r="K12" s="476"/>
      <c r="L12" s="24">
        <v>0</v>
      </c>
      <c r="M12" s="24">
        <v>0</v>
      </c>
      <c r="N12" s="111">
        <f>F12-I12</f>
        <v>0</v>
      </c>
    </row>
    <row r="13" spans="1:14" ht="18" customHeight="1">
      <c r="A13" s="103">
        <v>1101</v>
      </c>
      <c r="B13" s="66" t="s">
        <v>49</v>
      </c>
      <c r="C13" s="110">
        <f>'MES 1'!F13</f>
        <v>0</v>
      </c>
      <c r="D13" s="128">
        <v>0</v>
      </c>
      <c r="E13" s="128">
        <v>0</v>
      </c>
      <c r="F13" s="110">
        <f>C13+D13-E13</f>
        <v>0</v>
      </c>
      <c r="G13" s="110">
        <f>'MES 1'!I13</f>
        <v>0</v>
      </c>
      <c r="H13" s="67">
        <f>J3*PRESUPUESTO!B29+J4*PRESUPUESTO!B33+J5*PRESUPUESTO!B37</f>
        <v>0</v>
      </c>
      <c r="I13" s="110">
        <f>G13+H13</f>
        <v>0</v>
      </c>
      <c r="J13" s="475" t="e">
        <f t="shared" si="0"/>
        <v>#DIV/0!</v>
      </c>
      <c r="K13" s="476"/>
      <c r="L13" s="24">
        <v>0</v>
      </c>
      <c r="M13" s="24">
        <v>0</v>
      </c>
      <c r="N13" s="111">
        <f>F13-I13</f>
        <v>0</v>
      </c>
    </row>
    <row r="14" spans="1:14" ht="18" customHeight="1">
      <c r="A14" s="103">
        <v>1102</v>
      </c>
      <c r="B14" s="66" t="s">
        <v>50</v>
      </c>
      <c r="C14" s="110">
        <f>'MES 1'!F14</f>
        <v>0</v>
      </c>
      <c r="D14" s="128">
        <v>0</v>
      </c>
      <c r="E14" s="128">
        <v>0</v>
      </c>
      <c r="F14" s="110">
        <f t="shared" ref="F14:F16" si="1">C14+D14-E14</f>
        <v>0</v>
      </c>
      <c r="G14" s="110">
        <f>'MES 1'!I14</f>
        <v>0</v>
      </c>
      <c r="H14" s="67">
        <f>(J3*PRESUPUESTO!D29+J4*PRESUPUESTO!D33+J5*PRESUPUESTO!D37)+(L3*PRESUPUESTO!D29*PRESUPUESTO!A13)+(L4*PRESUPUESTO!D33*PRESUPUESTO!B13)+(L5*PRESUPUESTO!D37*PRESUPUESTO!C13)</f>
        <v>0</v>
      </c>
      <c r="I14" s="110">
        <f t="shared" ref="I14:I16" si="2">G14+H14</f>
        <v>0</v>
      </c>
      <c r="J14" s="475" t="e">
        <f t="shared" ref="J14:J16" si="3">(I14/F14)</f>
        <v>#DIV/0!</v>
      </c>
      <c r="K14" s="476"/>
      <c r="L14" s="24">
        <v>0</v>
      </c>
      <c r="M14" s="24">
        <v>0</v>
      </c>
      <c r="N14" s="111">
        <f t="shared" ref="N14:N16" si="4">F14-I14</f>
        <v>0</v>
      </c>
    </row>
    <row r="15" spans="1:14" ht="18" customHeight="1">
      <c r="A15" s="103">
        <v>1103</v>
      </c>
      <c r="B15" s="66" t="s">
        <v>51</v>
      </c>
      <c r="C15" s="110">
        <f>'MES 1'!F15</f>
        <v>0</v>
      </c>
      <c r="D15" s="128">
        <v>0</v>
      </c>
      <c r="E15" s="128">
        <v>0</v>
      </c>
      <c r="F15" s="110">
        <f t="shared" si="1"/>
        <v>0</v>
      </c>
      <c r="G15" s="110">
        <f>'MES 1'!I15</f>
        <v>0</v>
      </c>
      <c r="H15" s="67">
        <f>(J3*PRESUPUESTO!E29+J4*PRESUPUESTO!E33+J5*PRESUPUESTO!E37)+(L3*PRESUPUESTO!E29*PRESUPUESTO!A13)+(L4*PRESUPUESTO!E33*PRESUPUESTO!B13)+(L5*PRESUPUESTO!E37*PRESUPUESTO!C13)</f>
        <v>0</v>
      </c>
      <c r="I15" s="110">
        <f t="shared" si="2"/>
        <v>0</v>
      </c>
      <c r="J15" s="475" t="e">
        <f t="shared" si="3"/>
        <v>#DIV/0!</v>
      </c>
      <c r="K15" s="476"/>
      <c r="L15" s="24">
        <v>0</v>
      </c>
      <c r="M15" s="24">
        <v>0</v>
      </c>
      <c r="N15" s="111">
        <f t="shared" si="4"/>
        <v>0</v>
      </c>
    </row>
    <row r="16" spans="1:14" ht="18" customHeight="1">
      <c r="A16" s="103">
        <v>1104</v>
      </c>
      <c r="B16" s="66" t="s">
        <v>164</v>
      </c>
      <c r="C16" s="110">
        <f>'MES 1'!F16</f>
        <v>0</v>
      </c>
      <c r="D16" s="128">
        <v>0</v>
      </c>
      <c r="E16" s="128">
        <v>0</v>
      </c>
      <c r="F16" s="110">
        <f t="shared" si="1"/>
        <v>0</v>
      </c>
      <c r="G16" s="110">
        <f>'MES 1'!I16</f>
        <v>0</v>
      </c>
      <c r="H16" s="67">
        <f>(J3*PRESUPUESTO!F29+J4*PRESUPUESTO!F33+J5*PRESUPUESTO!F37)+(L3*PRESUPUESTO!F29*PRESUPUESTO!A13)+(L4*PRESUPUESTO!F33*PRESUPUESTO!B13)+(L5*PRESUPUESTO!F37*PRESUPUESTO!C13)</f>
        <v>0</v>
      </c>
      <c r="I16" s="110">
        <f t="shared" si="2"/>
        <v>0</v>
      </c>
      <c r="J16" s="475" t="e">
        <f t="shared" si="3"/>
        <v>#DIV/0!</v>
      </c>
      <c r="K16" s="476"/>
      <c r="L16" s="24">
        <v>0</v>
      </c>
      <c r="M16" s="24">
        <v>0</v>
      </c>
      <c r="N16" s="111">
        <f t="shared" si="4"/>
        <v>0</v>
      </c>
    </row>
    <row r="17" spans="1:14" ht="18" customHeight="1">
      <c r="A17" s="103">
        <v>1105</v>
      </c>
      <c r="B17" s="102" t="s">
        <v>165</v>
      </c>
      <c r="C17" s="110">
        <f>'MES 1'!F17</f>
        <v>0</v>
      </c>
      <c r="D17" s="128">
        <v>0</v>
      </c>
      <c r="E17" s="128">
        <v>0</v>
      </c>
      <c r="F17" s="110">
        <f>C17+D17-E17</f>
        <v>0</v>
      </c>
      <c r="G17" s="110">
        <f>'MES 1'!I17</f>
        <v>0</v>
      </c>
      <c r="H17" s="128">
        <v>0</v>
      </c>
      <c r="I17" s="110">
        <f>G17+H17</f>
        <v>0</v>
      </c>
      <c r="J17" s="475" t="e">
        <f t="shared" si="0"/>
        <v>#DIV/0!</v>
      </c>
      <c r="K17" s="476"/>
      <c r="L17" s="24">
        <v>0</v>
      </c>
      <c r="M17" s="24">
        <v>0</v>
      </c>
      <c r="N17" s="111">
        <f>F17-I17</f>
        <v>0</v>
      </c>
    </row>
    <row r="18" spans="1:14" ht="18" customHeight="1">
      <c r="A18" s="103">
        <v>1106</v>
      </c>
      <c r="B18" s="102" t="s">
        <v>166</v>
      </c>
      <c r="C18" s="110">
        <f>'MES 1'!F18</f>
        <v>0</v>
      </c>
      <c r="D18" s="128">
        <v>0</v>
      </c>
      <c r="E18" s="128">
        <v>0</v>
      </c>
      <c r="F18" s="110">
        <f>C18+D18-E18</f>
        <v>0</v>
      </c>
      <c r="G18" s="110">
        <f>'MES 1'!I18</f>
        <v>0</v>
      </c>
      <c r="H18" s="128">
        <v>0</v>
      </c>
      <c r="I18" s="110">
        <f>G18+H18</f>
        <v>0</v>
      </c>
      <c r="J18" s="475" t="e">
        <f t="shared" si="0"/>
        <v>#DIV/0!</v>
      </c>
      <c r="K18" s="476"/>
      <c r="L18" s="24">
        <v>0</v>
      </c>
      <c r="M18" s="24">
        <v>0</v>
      </c>
      <c r="N18" s="111">
        <f>F18-I18</f>
        <v>0</v>
      </c>
    </row>
    <row r="19" spans="1:14" ht="18" customHeight="1">
      <c r="A19" s="103">
        <v>1107</v>
      </c>
      <c r="B19" s="102" t="s">
        <v>167</v>
      </c>
      <c r="C19" s="110">
        <f>'MES 1'!F19</f>
        <v>0</v>
      </c>
      <c r="D19" s="128">
        <v>0</v>
      </c>
      <c r="E19" s="128">
        <v>0</v>
      </c>
      <c r="F19" s="110">
        <f>C19+D19-E19</f>
        <v>0</v>
      </c>
      <c r="G19" s="110">
        <f>'MES 1'!I19</f>
        <v>0</v>
      </c>
      <c r="H19" s="128">
        <v>0</v>
      </c>
      <c r="I19" s="110">
        <f>G19+H19</f>
        <v>0</v>
      </c>
      <c r="J19" s="475" t="e">
        <f t="shared" si="0"/>
        <v>#DIV/0!</v>
      </c>
      <c r="K19" s="476"/>
      <c r="L19" s="24">
        <v>0</v>
      </c>
      <c r="M19" s="24">
        <v>0</v>
      </c>
      <c r="N19" s="111">
        <f>F19-I19</f>
        <v>0</v>
      </c>
    </row>
    <row r="20" spans="1:14" s="112" customFormat="1" ht="18" customHeight="1">
      <c r="A20" s="425" t="s">
        <v>168</v>
      </c>
      <c r="B20" s="426"/>
      <c r="C20" s="64">
        <f>SUM(C12+C17+C18+C19)</f>
        <v>0</v>
      </c>
      <c r="D20" s="64">
        <f t="shared" ref="D20:H20" si="5">SUM(D12+D17+D18+D19)</f>
        <v>0</v>
      </c>
      <c r="E20" s="64">
        <f t="shared" si="5"/>
        <v>0</v>
      </c>
      <c r="F20" s="64">
        <f t="shared" si="5"/>
        <v>0</v>
      </c>
      <c r="G20" s="64">
        <f t="shared" si="5"/>
        <v>0</v>
      </c>
      <c r="H20" s="64">
        <f t="shared" si="5"/>
        <v>0</v>
      </c>
      <c r="I20" s="64">
        <f>SUM(I12+I17+I18+I19)</f>
        <v>0</v>
      </c>
      <c r="J20" s="437" t="e">
        <f t="shared" si="0"/>
        <v>#DIV/0!</v>
      </c>
      <c r="K20" s="438"/>
      <c r="L20" s="64">
        <f t="shared" ref="L20:N20" si="6">SUM(L12+L17+L18+L19)</f>
        <v>0</v>
      </c>
      <c r="M20" s="64">
        <f t="shared" si="6"/>
        <v>0</v>
      </c>
      <c r="N20" s="64">
        <f t="shared" si="6"/>
        <v>0</v>
      </c>
    </row>
    <row r="22" spans="1:14" s="34" customFormat="1" ht="18" customHeight="1">
      <c r="B22" s="472" t="s">
        <v>124</v>
      </c>
      <c r="C22" s="472"/>
      <c r="D22" s="472"/>
      <c r="E22" s="472" t="s">
        <v>215</v>
      </c>
      <c r="F22" s="472"/>
      <c r="G22" s="472"/>
      <c r="H22" s="472"/>
      <c r="I22" s="472" t="s">
        <v>170</v>
      </c>
      <c r="J22" s="472"/>
      <c r="K22" s="472"/>
      <c r="L22" s="472"/>
      <c r="M22" s="472"/>
      <c r="N22" s="472"/>
    </row>
    <row r="23" spans="1:14" s="34" customFormat="1" ht="18" customHeight="1">
      <c r="B23" s="472"/>
      <c r="C23" s="472"/>
      <c r="D23" s="472"/>
      <c r="E23" s="472"/>
      <c r="F23" s="472"/>
      <c r="G23" s="472"/>
      <c r="H23" s="472"/>
      <c r="I23" s="472"/>
      <c r="J23" s="472"/>
      <c r="K23" s="472"/>
      <c r="L23" s="472"/>
      <c r="M23" s="472"/>
      <c r="N23" s="472"/>
    </row>
    <row r="24" spans="1:14" s="34" customFormat="1" ht="40.5" customHeight="1">
      <c r="B24" s="472"/>
      <c r="C24" s="472"/>
      <c r="D24" s="472"/>
      <c r="E24" s="472"/>
      <c r="F24" s="472"/>
      <c r="G24" s="472"/>
      <c r="H24" s="472"/>
      <c r="I24" s="472"/>
      <c r="J24" s="472"/>
      <c r="K24" s="472"/>
      <c r="L24" s="472"/>
      <c r="M24" s="472"/>
      <c r="N24" s="472"/>
    </row>
    <row r="25" spans="1:14" s="34" customFormat="1" ht="11.25">
      <c r="B25" s="472" t="s">
        <v>103</v>
      </c>
      <c r="C25" s="472"/>
      <c r="D25" s="472"/>
      <c r="E25" s="472" t="s">
        <v>103</v>
      </c>
      <c r="F25" s="472"/>
      <c r="G25" s="472"/>
      <c r="H25" s="472"/>
      <c r="I25" s="472" t="s">
        <v>103</v>
      </c>
      <c r="J25" s="472"/>
      <c r="K25" s="472"/>
      <c r="L25" s="472"/>
      <c r="M25" s="472"/>
      <c r="N25" s="472"/>
    </row>
    <row r="26" spans="1:14" s="34" customFormat="1" ht="11.25"/>
    <row r="27" spans="1:14" ht="11.25">
      <c r="B27" s="4" t="s">
        <v>171</v>
      </c>
    </row>
    <row r="28" spans="1:14" ht="11.25">
      <c r="B28" s="4"/>
    </row>
    <row r="42" spans="1:15" ht="18" customHeight="1">
      <c r="A42" s="468" t="s">
        <v>172</v>
      </c>
      <c r="B42" s="468"/>
      <c r="C42" s="468"/>
      <c r="D42" s="468"/>
      <c r="E42" s="468"/>
      <c r="F42" s="468"/>
      <c r="G42" s="468"/>
      <c r="H42" s="468"/>
      <c r="I42" s="468"/>
      <c r="J42" s="468"/>
      <c r="K42" s="468"/>
      <c r="L42" s="468"/>
      <c r="M42" s="468"/>
      <c r="N42" s="468"/>
    </row>
    <row r="43" spans="1:15" ht="18" customHeight="1">
      <c r="A43" s="104" t="s">
        <v>43</v>
      </c>
      <c r="B43" s="113" t="s">
        <v>173</v>
      </c>
      <c r="C43" s="105">
        <v>1</v>
      </c>
      <c r="D43" s="105">
        <v>2</v>
      </c>
      <c r="E43" s="105">
        <v>3</v>
      </c>
      <c r="F43" s="105" t="s">
        <v>148</v>
      </c>
      <c r="G43" s="105">
        <v>5</v>
      </c>
      <c r="H43" s="105">
        <v>-6</v>
      </c>
      <c r="I43" s="105" t="s">
        <v>149</v>
      </c>
      <c r="J43" s="509" t="s">
        <v>150</v>
      </c>
      <c r="K43" s="509"/>
      <c r="L43" s="511">
        <v>9</v>
      </c>
      <c r="M43" s="511"/>
      <c r="N43" s="113" t="s">
        <v>151</v>
      </c>
    </row>
    <row r="44" spans="1:15" s="112" customFormat="1" ht="23.1" customHeight="1">
      <c r="A44" s="477">
        <v>2000</v>
      </c>
      <c r="B44" s="477" t="s">
        <v>58</v>
      </c>
      <c r="C44" s="473" t="s">
        <v>216</v>
      </c>
      <c r="D44" s="477" t="s">
        <v>153</v>
      </c>
      <c r="E44" s="477" t="s">
        <v>154</v>
      </c>
      <c r="F44" s="473" t="s">
        <v>155</v>
      </c>
      <c r="G44" s="473" t="s">
        <v>217</v>
      </c>
      <c r="H44" s="473" t="s">
        <v>218</v>
      </c>
      <c r="I44" s="473" t="s">
        <v>219</v>
      </c>
      <c r="J44" s="494" t="s">
        <v>177</v>
      </c>
      <c r="K44" s="495"/>
      <c r="L44" s="498" t="s">
        <v>160</v>
      </c>
      <c r="M44" s="499"/>
      <c r="N44" s="473" t="s">
        <v>178</v>
      </c>
    </row>
    <row r="45" spans="1:15" s="112" customFormat="1" ht="23.1" customHeight="1">
      <c r="A45" s="478"/>
      <c r="B45" s="478"/>
      <c r="C45" s="474"/>
      <c r="D45" s="478"/>
      <c r="E45" s="478"/>
      <c r="F45" s="436"/>
      <c r="G45" s="436"/>
      <c r="H45" s="474"/>
      <c r="I45" s="474"/>
      <c r="J45" s="496"/>
      <c r="K45" s="497"/>
      <c r="L45" s="114" t="s">
        <v>179</v>
      </c>
      <c r="M45" s="114" t="s">
        <v>180</v>
      </c>
      <c r="N45" s="474"/>
    </row>
    <row r="46" spans="1:15" s="112" customFormat="1" ht="18" customHeight="1">
      <c r="A46" s="113">
        <v>2100</v>
      </c>
      <c r="B46" s="510" t="s">
        <v>61</v>
      </c>
      <c r="C46" s="510"/>
      <c r="D46" s="510"/>
      <c r="E46" s="510"/>
      <c r="F46" s="510"/>
      <c r="G46" s="510"/>
      <c r="H46" s="510"/>
      <c r="I46" s="510"/>
      <c r="J46" s="510"/>
      <c r="K46" s="510"/>
      <c r="L46" s="510"/>
      <c r="M46" s="510"/>
      <c r="N46" s="510"/>
      <c r="O46" s="115"/>
    </row>
    <row r="47" spans="1:15" ht="18" customHeight="1">
      <c r="A47" s="103">
        <v>2101</v>
      </c>
      <c r="B47" s="116" t="s">
        <v>36</v>
      </c>
      <c r="C47" s="110">
        <f>'MES 1'!F56</f>
        <v>0</v>
      </c>
      <c r="D47" s="129">
        <v>0</v>
      </c>
      <c r="E47" s="129">
        <v>0</v>
      </c>
      <c r="F47" s="117">
        <f>C47+D47-E47</f>
        <v>0</v>
      </c>
      <c r="G47" s="117">
        <f>'MES 1'!I56</f>
        <v>0</v>
      </c>
      <c r="H47" s="128">
        <v>0</v>
      </c>
      <c r="I47" s="117">
        <f>(G47+H47)</f>
        <v>0</v>
      </c>
      <c r="J47" s="475" t="e">
        <f>(I47/F47)</f>
        <v>#DIV/0!</v>
      </c>
      <c r="K47" s="476"/>
      <c r="L47" s="24">
        <v>0</v>
      </c>
      <c r="M47" s="24">
        <v>0</v>
      </c>
      <c r="N47" s="117">
        <f>(F47-I47)</f>
        <v>0</v>
      </c>
    </row>
    <row r="48" spans="1:15" ht="18" customHeight="1">
      <c r="A48" s="103">
        <v>2102</v>
      </c>
      <c r="B48" s="116" t="s">
        <v>181</v>
      </c>
      <c r="C48" s="110">
        <f>'MES 1'!F57</f>
        <v>0</v>
      </c>
      <c r="D48" s="129">
        <v>0</v>
      </c>
      <c r="E48" s="129">
        <v>0</v>
      </c>
      <c r="F48" s="117">
        <f>C48+D48-E48</f>
        <v>0</v>
      </c>
      <c r="G48" s="117">
        <f>'MES 1'!I57</f>
        <v>0</v>
      </c>
      <c r="H48" s="128">
        <v>0</v>
      </c>
      <c r="I48" s="117">
        <f>(G48+H48)</f>
        <v>0</v>
      </c>
      <c r="J48" s="475" t="e">
        <f>(I48/F48)</f>
        <v>#DIV/0!</v>
      </c>
      <c r="K48" s="476"/>
      <c r="L48" s="24">
        <v>0</v>
      </c>
      <c r="M48" s="24">
        <v>0</v>
      </c>
      <c r="N48" s="117">
        <f>(F48-I48)</f>
        <v>0</v>
      </c>
    </row>
    <row r="49" spans="1:14" s="112" customFormat="1" ht="18" customHeight="1">
      <c r="A49" s="482" t="s">
        <v>182</v>
      </c>
      <c r="B49" s="484"/>
      <c r="C49" s="118">
        <f t="shared" ref="C49:I49" si="7">SUM(C47:C48)</f>
        <v>0</v>
      </c>
      <c r="D49" s="118">
        <f t="shared" si="7"/>
        <v>0</v>
      </c>
      <c r="E49" s="118">
        <f t="shared" si="7"/>
        <v>0</v>
      </c>
      <c r="F49" s="118">
        <f t="shared" si="7"/>
        <v>0</v>
      </c>
      <c r="G49" s="118">
        <f t="shared" si="7"/>
        <v>0</v>
      </c>
      <c r="H49" s="118">
        <f t="shared" si="7"/>
        <v>0</v>
      </c>
      <c r="I49" s="118">
        <f t="shared" si="7"/>
        <v>0</v>
      </c>
      <c r="J49" s="490" t="e">
        <f>(I49/F49)</f>
        <v>#DIV/0!</v>
      </c>
      <c r="K49" s="491"/>
      <c r="L49" s="118">
        <f>SUM(L47:L48)</f>
        <v>0</v>
      </c>
      <c r="M49" s="118">
        <f>SUM(M47:M48)</f>
        <v>0</v>
      </c>
      <c r="N49" s="118">
        <f>SUM(N47:N48)</f>
        <v>0</v>
      </c>
    </row>
    <row r="50" spans="1:14" s="112" customFormat="1" ht="18" customHeight="1">
      <c r="A50" s="119"/>
      <c r="B50" s="119"/>
      <c r="C50" s="120"/>
      <c r="D50" s="120"/>
      <c r="E50" s="120"/>
      <c r="F50" s="120"/>
      <c r="G50" s="120"/>
      <c r="H50" s="120"/>
      <c r="I50" s="120"/>
      <c r="J50" s="121"/>
      <c r="K50" s="121"/>
      <c r="L50" s="120"/>
      <c r="M50" s="120"/>
      <c r="N50" s="120"/>
    </row>
    <row r="51" spans="1:14" s="112" customFormat="1" ht="18" customHeight="1">
      <c r="A51" s="113">
        <v>2200</v>
      </c>
      <c r="B51" s="482" t="s">
        <v>64</v>
      </c>
      <c r="C51" s="483"/>
      <c r="D51" s="483"/>
      <c r="E51" s="483"/>
      <c r="F51" s="483"/>
      <c r="G51" s="483"/>
      <c r="H51" s="483"/>
      <c r="I51" s="483"/>
      <c r="J51" s="483"/>
      <c r="K51" s="483"/>
      <c r="L51" s="483"/>
      <c r="M51" s="483"/>
      <c r="N51" s="484"/>
    </row>
    <row r="52" spans="1:14" s="112" customFormat="1" ht="18" customHeight="1">
      <c r="A52" s="103">
        <v>2201</v>
      </c>
      <c r="B52" s="116" t="s">
        <v>65</v>
      </c>
      <c r="C52" s="110">
        <f>'MES 1'!F61</f>
        <v>0</v>
      </c>
      <c r="D52" s="129">
        <v>0</v>
      </c>
      <c r="E52" s="129">
        <v>0</v>
      </c>
      <c r="F52" s="117">
        <f t="shared" ref="F52:F59" si="8">C52+D52-E52</f>
        <v>0</v>
      </c>
      <c r="G52" s="117">
        <f>'MES 1'!I61</f>
        <v>0</v>
      </c>
      <c r="H52" s="128">
        <v>0</v>
      </c>
      <c r="I52" s="117">
        <f t="shared" ref="I52:I59" si="9">(G52+H52)</f>
        <v>0</v>
      </c>
      <c r="J52" s="475" t="e">
        <f t="shared" ref="J52:J60" si="10">(I52/F52)</f>
        <v>#DIV/0!</v>
      </c>
      <c r="K52" s="476"/>
      <c r="L52" s="24">
        <v>0</v>
      </c>
      <c r="M52" s="24">
        <v>0</v>
      </c>
      <c r="N52" s="117">
        <f t="shared" ref="N52:N59" si="11">(F52-I52)</f>
        <v>0</v>
      </c>
    </row>
    <row r="53" spans="1:14" s="112" customFormat="1" ht="18" customHeight="1">
      <c r="A53" s="103">
        <v>2202</v>
      </c>
      <c r="B53" s="116" t="s">
        <v>66</v>
      </c>
      <c r="C53" s="110">
        <f>'MES 1'!F62</f>
        <v>0</v>
      </c>
      <c r="D53" s="129">
        <v>0</v>
      </c>
      <c r="E53" s="129">
        <v>0</v>
      </c>
      <c r="F53" s="117">
        <f t="shared" si="8"/>
        <v>0</v>
      </c>
      <c r="G53" s="117">
        <f>'MES 1'!I62</f>
        <v>0</v>
      </c>
      <c r="H53" s="128">
        <v>0</v>
      </c>
      <c r="I53" s="117">
        <f t="shared" si="9"/>
        <v>0</v>
      </c>
      <c r="J53" s="475" t="e">
        <f t="shared" si="10"/>
        <v>#DIV/0!</v>
      </c>
      <c r="K53" s="476"/>
      <c r="L53" s="24">
        <v>0</v>
      </c>
      <c r="M53" s="24">
        <v>0</v>
      </c>
      <c r="N53" s="117">
        <f t="shared" si="11"/>
        <v>0</v>
      </c>
    </row>
    <row r="54" spans="1:14" s="112" customFormat="1" ht="18" customHeight="1">
      <c r="A54" s="103">
        <v>2203</v>
      </c>
      <c r="B54" s="116" t="s">
        <v>67</v>
      </c>
      <c r="C54" s="110">
        <f>'MES 1'!F63</f>
        <v>0</v>
      </c>
      <c r="D54" s="129">
        <v>0</v>
      </c>
      <c r="E54" s="129">
        <v>0</v>
      </c>
      <c r="F54" s="117">
        <f t="shared" si="8"/>
        <v>0</v>
      </c>
      <c r="G54" s="117">
        <f>'MES 1'!I63</f>
        <v>0</v>
      </c>
      <c r="H54" s="128">
        <v>0</v>
      </c>
      <c r="I54" s="117">
        <f t="shared" si="9"/>
        <v>0</v>
      </c>
      <c r="J54" s="475" t="e">
        <f t="shared" si="10"/>
        <v>#DIV/0!</v>
      </c>
      <c r="K54" s="476"/>
      <c r="L54" s="24">
        <v>0</v>
      </c>
      <c r="M54" s="24">
        <v>0</v>
      </c>
      <c r="N54" s="117">
        <f t="shared" si="11"/>
        <v>0</v>
      </c>
    </row>
    <row r="55" spans="1:14" s="112" customFormat="1" ht="18" customHeight="1">
      <c r="A55" s="103">
        <v>2204</v>
      </c>
      <c r="B55" s="116" t="s">
        <v>68</v>
      </c>
      <c r="C55" s="110">
        <f>'MES 1'!F64</f>
        <v>0</v>
      </c>
      <c r="D55" s="129">
        <v>0</v>
      </c>
      <c r="E55" s="129">
        <v>0</v>
      </c>
      <c r="F55" s="117">
        <f t="shared" si="8"/>
        <v>0</v>
      </c>
      <c r="G55" s="117">
        <f>'MES 1'!I64</f>
        <v>0</v>
      </c>
      <c r="H55" s="128">
        <v>0</v>
      </c>
      <c r="I55" s="117">
        <f t="shared" si="9"/>
        <v>0</v>
      </c>
      <c r="J55" s="475" t="e">
        <f t="shared" si="10"/>
        <v>#DIV/0!</v>
      </c>
      <c r="K55" s="476"/>
      <c r="L55" s="24">
        <v>0</v>
      </c>
      <c r="M55" s="24">
        <v>0</v>
      </c>
      <c r="N55" s="117">
        <f t="shared" si="11"/>
        <v>0</v>
      </c>
    </row>
    <row r="56" spans="1:14" s="112" customFormat="1" ht="33.75">
      <c r="A56" s="103">
        <v>2205</v>
      </c>
      <c r="B56" s="122" t="s">
        <v>69</v>
      </c>
      <c r="C56" s="110">
        <f>'MES 1'!F65</f>
        <v>0</v>
      </c>
      <c r="D56" s="129">
        <v>0</v>
      </c>
      <c r="E56" s="129">
        <v>0</v>
      </c>
      <c r="F56" s="117">
        <f t="shared" si="8"/>
        <v>0</v>
      </c>
      <c r="G56" s="117">
        <f>'MES 1'!I65</f>
        <v>0</v>
      </c>
      <c r="H56" s="128">
        <v>0</v>
      </c>
      <c r="I56" s="117">
        <f t="shared" si="9"/>
        <v>0</v>
      </c>
      <c r="J56" s="475" t="e">
        <f t="shared" si="10"/>
        <v>#DIV/0!</v>
      </c>
      <c r="K56" s="476"/>
      <c r="L56" s="24">
        <v>0</v>
      </c>
      <c r="M56" s="24">
        <v>0</v>
      </c>
      <c r="N56" s="117">
        <f t="shared" si="11"/>
        <v>0</v>
      </c>
    </row>
    <row r="57" spans="1:14" s="112" customFormat="1" ht="22.5">
      <c r="A57" s="103">
        <v>2206</v>
      </c>
      <c r="B57" s="122" t="s">
        <v>70</v>
      </c>
      <c r="C57" s="110">
        <f>'MES 1'!F66</f>
        <v>0</v>
      </c>
      <c r="D57" s="129">
        <v>0</v>
      </c>
      <c r="E57" s="129">
        <v>0</v>
      </c>
      <c r="F57" s="117">
        <f t="shared" si="8"/>
        <v>0</v>
      </c>
      <c r="G57" s="117">
        <f>'MES 1'!I66</f>
        <v>0</v>
      </c>
      <c r="H57" s="128">
        <v>0</v>
      </c>
      <c r="I57" s="117">
        <f t="shared" si="9"/>
        <v>0</v>
      </c>
      <c r="J57" s="475" t="e">
        <f t="shared" si="10"/>
        <v>#DIV/0!</v>
      </c>
      <c r="K57" s="476"/>
      <c r="L57" s="24">
        <v>0</v>
      </c>
      <c r="M57" s="24">
        <v>0</v>
      </c>
      <c r="N57" s="117">
        <f t="shared" si="11"/>
        <v>0</v>
      </c>
    </row>
    <row r="58" spans="1:14" s="112" customFormat="1" ht="18" customHeight="1">
      <c r="A58" s="103">
        <v>2207</v>
      </c>
      <c r="B58" s="116" t="s">
        <v>71</v>
      </c>
      <c r="C58" s="110">
        <f>'MES 1'!F67</f>
        <v>0</v>
      </c>
      <c r="D58" s="129">
        <v>0</v>
      </c>
      <c r="E58" s="129">
        <v>0</v>
      </c>
      <c r="F58" s="117">
        <f t="shared" si="8"/>
        <v>0</v>
      </c>
      <c r="G58" s="117">
        <f>'MES 1'!I67</f>
        <v>0</v>
      </c>
      <c r="H58" s="128">
        <v>0</v>
      </c>
      <c r="I58" s="117">
        <f t="shared" si="9"/>
        <v>0</v>
      </c>
      <c r="J58" s="475" t="e">
        <f t="shared" si="10"/>
        <v>#DIV/0!</v>
      </c>
      <c r="K58" s="476"/>
      <c r="L58" s="24">
        <v>0</v>
      </c>
      <c r="M58" s="24">
        <v>0</v>
      </c>
      <c r="N58" s="117">
        <f t="shared" si="11"/>
        <v>0</v>
      </c>
    </row>
    <row r="59" spans="1:14" ht="18" customHeight="1">
      <c r="A59" s="103">
        <v>2208</v>
      </c>
      <c r="B59" s="116" t="s">
        <v>72</v>
      </c>
      <c r="C59" s="110">
        <f>'MES 1'!F68</f>
        <v>0</v>
      </c>
      <c r="D59" s="129">
        <v>0</v>
      </c>
      <c r="E59" s="129">
        <v>0</v>
      </c>
      <c r="F59" s="117">
        <f t="shared" si="8"/>
        <v>0</v>
      </c>
      <c r="G59" s="117">
        <f>'MES 1'!I68</f>
        <v>0</v>
      </c>
      <c r="H59" s="128">
        <v>0</v>
      </c>
      <c r="I59" s="117">
        <f t="shared" si="9"/>
        <v>0</v>
      </c>
      <c r="J59" s="475" t="e">
        <f t="shared" si="10"/>
        <v>#DIV/0!</v>
      </c>
      <c r="K59" s="476"/>
      <c r="L59" s="24">
        <v>0</v>
      </c>
      <c r="M59" s="24">
        <v>0</v>
      </c>
      <c r="N59" s="117">
        <f t="shared" si="11"/>
        <v>0</v>
      </c>
    </row>
    <row r="60" spans="1:14" s="112" customFormat="1" ht="18" customHeight="1">
      <c r="A60" s="482" t="s">
        <v>182</v>
      </c>
      <c r="B60" s="484"/>
      <c r="C60" s="123">
        <f t="shared" ref="C60:I60" si="12">SUM(C52:C59)</f>
        <v>0</v>
      </c>
      <c r="D60" s="123">
        <f t="shared" si="12"/>
        <v>0</v>
      </c>
      <c r="E60" s="123">
        <f t="shared" si="12"/>
        <v>0</v>
      </c>
      <c r="F60" s="123">
        <f t="shared" si="12"/>
        <v>0</v>
      </c>
      <c r="G60" s="123">
        <f t="shared" si="12"/>
        <v>0</v>
      </c>
      <c r="H60" s="123">
        <f t="shared" si="12"/>
        <v>0</v>
      </c>
      <c r="I60" s="123">
        <f t="shared" si="12"/>
        <v>0</v>
      </c>
      <c r="J60" s="490" t="e">
        <f t="shared" si="10"/>
        <v>#DIV/0!</v>
      </c>
      <c r="K60" s="491"/>
      <c r="L60" s="124">
        <f>SUM(L52:L59)</f>
        <v>0</v>
      </c>
      <c r="M60" s="124">
        <f>SUM(M52:M59)</f>
        <v>0</v>
      </c>
      <c r="N60" s="124">
        <f>SUM(N52:N59)</f>
        <v>0</v>
      </c>
    </row>
    <row r="61" spans="1:14" s="112" customFormat="1" ht="18" customHeight="1">
      <c r="A61" s="88"/>
      <c r="B61" s="88"/>
      <c r="C61" s="88"/>
      <c r="D61" s="88"/>
      <c r="E61" s="88"/>
      <c r="F61" s="88"/>
      <c r="G61" s="88"/>
      <c r="H61" s="88"/>
      <c r="I61" s="88"/>
      <c r="J61" s="88"/>
      <c r="K61" s="88"/>
      <c r="L61" s="88"/>
      <c r="M61" s="88"/>
      <c r="N61" s="88"/>
    </row>
    <row r="62" spans="1:14" s="112" customFormat="1" ht="18" customHeight="1">
      <c r="A62" s="104" t="s">
        <v>43</v>
      </c>
      <c r="B62" s="113" t="s">
        <v>173</v>
      </c>
      <c r="C62" s="113">
        <v>1</v>
      </c>
      <c r="D62" s="113">
        <v>2</v>
      </c>
      <c r="E62" s="113">
        <v>3</v>
      </c>
      <c r="F62" s="113" t="s">
        <v>148</v>
      </c>
      <c r="G62" s="113">
        <v>5</v>
      </c>
      <c r="H62" s="113">
        <v>6</v>
      </c>
      <c r="I62" s="113" t="s">
        <v>183</v>
      </c>
      <c r="J62" s="482" t="s">
        <v>184</v>
      </c>
      <c r="K62" s="484"/>
      <c r="L62" s="492">
        <v>9</v>
      </c>
      <c r="M62" s="493"/>
      <c r="N62" s="113" t="s">
        <v>185</v>
      </c>
    </row>
    <row r="63" spans="1:14" s="112" customFormat="1" ht="20.25" customHeight="1">
      <c r="A63" s="477">
        <v>2000</v>
      </c>
      <c r="B63" s="477" t="s">
        <v>58</v>
      </c>
      <c r="C63" s="473" t="str">
        <f>C44</f>
        <v>Presupuesto inicial del periodo a ejecutar</v>
      </c>
      <c r="D63" s="477" t="s">
        <v>153</v>
      </c>
      <c r="E63" s="477" t="s">
        <v>154</v>
      </c>
      <c r="F63" s="473" t="str">
        <f>F44</f>
        <v>Presupuesto al final del  periodo ejecutado</v>
      </c>
      <c r="G63" s="473" t="str">
        <f>G44</f>
        <v>Gastos acumulados al mes 2</v>
      </c>
      <c r="H63" s="473" t="str">
        <f>H44</f>
        <v>Gastos - mes 2</v>
      </c>
      <c r="I63" s="473" t="str">
        <f>I44</f>
        <v xml:space="preserve">Valor total ejecutado al final de periodo </v>
      </c>
      <c r="J63" s="494" t="s">
        <v>177</v>
      </c>
      <c r="K63" s="495"/>
      <c r="L63" s="498" t="s">
        <v>160</v>
      </c>
      <c r="M63" s="499"/>
      <c r="N63" s="473" t="str">
        <f>N44</f>
        <v>Total saldo por ejecutar</v>
      </c>
    </row>
    <row r="64" spans="1:14" s="112" customFormat="1" ht="27.75" customHeight="1">
      <c r="A64" s="478"/>
      <c r="B64" s="478"/>
      <c r="C64" s="474"/>
      <c r="D64" s="478"/>
      <c r="E64" s="478"/>
      <c r="F64" s="436"/>
      <c r="G64" s="436"/>
      <c r="H64" s="474"/>
      <c r="I64" s="474"/>
      <c r="J64" s="496"/>
      <c r="K64" s="497"/>
      <c r="L64" s="114" t="s">
        <v>179</v>
      </c>
      <c r="M64" s="114" t="s">
        <v>180</v>
      </c>
      <c r="N64" s="474"/>
    </row>
    <row r="65" spans="1:15" s="112" customFormat="1" ht="18" customHeight="1">
      <c r="A65" s="107">
        <v>2300</v>
      </c>
      <c r="B65" s="425" t="s">
        <v>74</v>
      </c>
      <c r="C65" s="457"/>
      <c r="D65" s="457"/>
      <c r="E65" s="457"/>
      <c r="F65" s="457"/>
      <c r="G65" s="457"/>
      <c r="H65" s="457"/>
      <c r="I65" s="457"/>
      <c r="J65" s="457"/>
      <c r="K65" s="457"/>
      <c r="L65" s="457"/>
      <c r="M65" s="457"/>
      <c r="N65" s="426"/>
    </row>
    <row r="66" spans="1:15" s="112" customFormat="1" ht="18" customHeight="1">
      <c r="A66" s="113">
        <v>2310</v>
      </c>
      <c r="B66" s="482" t="s">
        <v>75</v>
      </c>
      <c r="C66" s="483"/>
      <c r="D66" s="483"/>
      <c r="E66" s="483"/>
      <c r="F66" s="483"/>
      <c r="G66" s="483"/>
      <c r="H66" s="483"/>
      <c r="I66" s="483"/>
      <c r="J66" s="483"/>
      <c r="K66" s="483"/>
      <c r="L66" s="483"/>
      <c r="M66" s="483"/>
      <c r="N66" s="484"/>
      <c r="O66" s="115"/>
    </row>
    <row r="67" spans="1:15" ht="18" customHeight="1">
      <c r="A67" s="103">
        <v>2311</v>
      </c>
      <c r="B67" s="102" t="s">
        <v>76</v>
      </c>
      <c r="C67" s="110">
        <f>'MES 1'!F76</f>
        <v>0</v>
      </c>
      <c r="D67" s="128">
        <v>0</v>
      </c>
      <c r="E67" s="128">
        <v>0</v>
      </c>
      <c r="F67" s="110">
        <f>C67+D67-E67</f>
        <v>0</v>
      </c>
      <c r="G67" s="110">
        <f>'MES 1'!I76</f>
        <v>0</v>
      </c>
      <c r="H67" s="128">
        <v>0</v>
      </c>
      <c r="I67" s="110">
        <f>G67+H67</f>
        <v>0</v>
      </c>
      <c r="J67" s="475" t="e">
        <f>(I67/F67)</f>
        <v>#DIV/0!</v>
      </c>
      <c r="K67" s="476"/>
      <c r="L67" s="24">
        <v>0</v>
      </c>
      <c r="M67" s="24">
        <v>0</v>
      </c>
      <c r="N67" s="117">
        <f>(F67-I67)</f>
        <v>0</v>
      </c>
    </row>
    <row r="68" spans="1:15" ht="18" customHeight="1">
      <c r="A68" s="103">
        <v>2312</v>
      </c>
      <c r="B68" s="102" t="s">
        <v>77</v>
      </c>
      <c r="C68" s="110">
        <f>'MES 1'!F77</f>
        <v>0</v>
      </c>
      <c r="D68" s="128">
        <v>0</v>
      </c>
      <c r="E68" s="128">
        <v>0</v>
      </c>
      <c r="F68" s="110">
        <f t="shared" ref="F68:F76" si="13">C68+D68-E68</f>
        <v>0</v>
      </c>
      <c r="G68" s="110">
        <f>'MES 1'!I77</f>
        <v>0</v>
      </c>
      <c r="H68" s="128">
        <v>0</v>
      </c>
      <c r="I68" s="110">
        <f t="shared" ref="I68:I76" si="14">G68+H68</f>
        <v>0</v>
      </c>
      <c r="J68" s="475" t="e">
        <f t="shared" ref="J68:J79" si="15">(I68/F68)</f>
        <v>#DIV/0!</v>
      </c>
      <c r="K68" s="476"/>
      <c r="L68" s="24">
        <v>0</v>
      </c>
      <c r="M68" s="24">
        <v>0</v>
      </c>
      <c r="N68" s="117">
        <f t="shared" ref="N68:N79" si="16">(F68-I68)</f>
        <v>0</v>
      </c>
    </row>
    <row r="69" spans="1:15" ht="18" customHeight="1">
      <c r="A69" s="103">
        <v>2313</v>
      </c>
      <c r="B69" s="102" t="s">
        <v>78</v>
      </c>
      <c r="C69" s="110">
        <f>'MES 1'!F78</f>
        <v>0</v>
      </c>
      <c r="D69" s="128">
        <v>0</v>
      </c>
      <c r="E69" s="128">
        <v>0</v>
      </c>
      <c r="F69" s="110">
        <f t="shared" si="13"/>
        <v>0</v>
      </c>
      <c r="G69" s="110">
        <f>'MES 1'!I78</f>
        <v>0</v>
      </c>
      <c r="H69" s="128">
        <v>0</v>
      </c>
      <c r="I69" s="110">
        <f t="shared" si="14"/>
        <v>0</v>
      </c>
      <c r="J69" s="475" t="e">
        <f t="shared" si="15"/>
        <v>#DIV/0!</v>
      </c>
      <c r="K69" s="476"/>
      <c r="L69" s="24">
        <v>0</v>
      </c>
      <c r="M69" s="24">
        <v>0</v>
      </c>
      <c r="N69" s="117">
        <f t="shared" si="16"/>
        <v>0</v>
      </c>
    </row>
    <row r="70" spans="1:15" ht="18" customHeight="1">
      <c r="A70" s="103">
        <v>2314</v>
      </c>
      <c r="B70" s="102" t="s">
        <v>79</v>
      </c>
      <c r="C70" s="110">
        <f>'MES 1'!F79</f>
        <v>0</v>
      </c>
      <c r="D70" s="128">
        <v>0</v>
      </c>
      <c r="E70" s="128">
        <v>0</v>
      </c>
      <c r="F70" s="110">
        <f t="shared" si="13"/>
        <v>0</v>
      </c>
      <c r="G70" s="110">
        <f>'MES 1'!I79</f>
        <v>0</v>
      </c>
      <c r="H70" s="128">
        <v>0</v>
      </c>
      <c r="I70" s="110">
        <f t="shared" si="14"/>
        <v>0</v>
      </c>
      <c r="J70" s="475" t="e">
        <f t="shared" si="15"/>
        <v>#DIV/0!</v>
      </c>
      <c r="K70" s="476"/>
      <c r="L70" s="24">
        <v>0</v>
      </c>
      <c r="M70" s="24">
        <v>0</v>
      </c>
      <c r="N70" s="117">
        <f t="shared" si="16"/>
        <v>0</v>
      </c>
    </row>
    <row r="71" spans="1:15" ht="18" customHeight="1">
      <c r="A71" s="103">
        <v>2315</v>
      </c>
      <c r="B71" s="102" t="s">
        <v>80</v>
      </c>
      <c r="C71" s="110">
        <f>'MES 1'!F80</f>
        <v>0</v>
      </c>
      <c r="D71" s="128">
        <v>0</v>
      </c>
      <c r="E71" s="128">
        <v>0</v>
      </c>
      <c r="F71" s="110">
        <f t="shared" si="13"/>
        <v>0</v>
      </c>
      <c r="G71" s="110">
        <f>'MES 1'!I80</f>
        <v>0</v>
      </c>
      <c r="H71" s="128">
        <v>0</v>
      </c>
      <c r="I71" s="110">
        <f t="shared" si="14"/>
        <v>0</v>
      </c>
      <c r="J71" s="475" t="e">
        <f t="shared" si="15"/>
        <v>#DIV/0!</v>
      </c>
      <c r="K71" s="476"/>
      <c r="L71" s="24">
        <v>0</v>
      </c>
      <c r="M71" s="24">
        <v>0</v>
      </c>
      <c r="N71" s="117">
        <f t="shared" si="16"/>
        <v>0</v>
      </c>
    </row>
    <row r="72" spans="1:15" ht="18" customHeight="1">
      <c r="A72" s="103">
        <v>2316</v>
      </c>
      <c r="B72" s="102" t="s">
        <v>81</v>
      </c>
      <c r="C72" s="110">
        <f>'MES 1'!F81</f>
        <v>0</v>
      </c>
      <c r="D72" s="128">
        <v>0</v>
      </c>
      <c r="E72" s="128">
        <v>0</v>
      </c>
      <c r="F72" s="110">
        <f t="shared" si="13"/>
        <v>0</v>
      </c>
      <c r="G72" s="110">
        <f>'MES 1'!I81</f>
        <v>0</v>
      </c>
      <c r="H72" s="128">
        <v>0</v>
      </c>
      <c r="I72" s="110">
        <f t="shared" si="14"/>
        <v>0</v>
      </c>
      <c r="J72" s="475" t="e">
        <f t="shared" si="15"/>
        <v>#DIV/0!</v>
      </c>
      <c r="K72" s="476"/>
      <c r="L72" s="24">
        <v>0</v>
      </c>
      <c r="M72" s="24">
        <v>0</v>
      </c>
      <c r="N72" s="117">
        <f t="shared" si="16"/>
        <v>0</v>
      </c>
    </row>
    <row r="73" spans="1:15" ht="18" customHeight="1">
      <c r="A73" s="103">
        <v>2317</v>
      </c>
      <c r="B73" s="102" t="s">
        <v>82</v>
      </c>
      <c r="C73" s="110">
        <f>'MES 1'!F82</f>
        <v>0</v>
      </c>
      <c r="D73" s="128">
        <v>0</v>
      </c>
      <c r="E73" s="128">
        <v>0</v>
      </c>
      <c r="F73" s="110">
        <f t="shared" si="13"/>
        <v>0</v>
      </c>
      <c r="G73" s="110">
        <f>'MES 1'!I82</f>
        <v>0</v>
      </c>
      <c r="H73" s="128">
        <v>0</v>
      </c>
      <c r="I73" s="110">
        <f t="shared" si="14"/>
        <v>0</v>
      </c>
      <c r="J73" s="475" t="e">
        <f t="shared" si="15"/>
        <v>#DIV/0!</v>
      </c>
      <c r="K73" s="476"/>
      <c r="L73" s="24">
        <v>0</v>
      </c>
      <c r="M73" s="24">
        <v>0</v>
      </c>
      <c r="N73" s="117">
        <f t="shared" si="16"/>
        <v>0</v>
      </c>
    </row>
    <row r="74" spans="1:15" ht="18" customHeight="1">
      <c r="A74" s="103">
        <v>2318</v>
      </c>
      <c r="B74" s="125" t="s">
        <v>83</v>
      </c>
      <c r="C74" s="110">
        <f>'MES 1'!F83</f>
        <v>0</v>
      </c>
      <c r="D74" s="128">
        <v>0</v>
      </c>
      <c r="E74" s="128">
        <v>0</v>
      </c>
      <c r="F74" s="110">
        <f t="shared" si="13"/>
        <v>0</v>
      </c>
      <c r="G74" s="110">
        <f>'MES 1'!I83</f>
        <v>0</v>
      </c>
      <c r="H74" s="128">
        <v>0</v>
      </c>
      <c r="I74" s="110">
        <f t="shared" si="14"/>
        <v>0</v>
      </c>
      <c r="J74" s="475" t="e">
        <f t="shared" si="15"/>
        <v>#DIV/0!</v>
      </c>
      <c r="K74" s="476"/>
      <c r="L74" s="24">
        <v>0</v>
      </c>
      <c r="M74" s="24">
        <v>0</v>
      </c>
      <c r="N74" s="117">
        <f t="shared" si="16"/>
        <v>0</v>
      </c>
    </row>
    <row r="75" spans="1:15" ht="18" customHeight="1">
      <c r="A75" s="103">
        <v>2319</v>
      </c>
      <c r="B75" s="102" t="s">
        <v>84</v>
      </c>
      <c r="C75" s="110">
        <f>'MES 1'!F84</f>
        <v>0</v>
      </c>
      <c r="D75" s="128">
        <v>0</v>
      </c>
      <c r="E75" s="128">
        <v>0</v>
      </c>
      <c r="F75" s="110">
        <f t="shared" si="13"/>
        <v>0</v>
      </c>
      <c r="G75" s="110">
        <f>'MES 1'!I84</f>
        <v>0</v>
      </c>
      <c r="H75" s="128">
        <v>0</v>
      </c>
      <c r="I75" s="110">
        <f t="shared" si="14"/>
        <v>0</v>
      </c>
      <c r="J75" s="475" t="e">
        <f t="shared" si="15"/>
        <v>#DIV/0!</v>
      </c>
      <c r="K75" s="476"/>
      <c r="L75" s="24">
        <v>0</v>
      </c>
      <c r="M75" s="24">
        <v>0</v>
      </c>
      <c r="N75" s="117">
        <f t="shared" si="16"/>
        <v>0</v>
      </c>
    </row>
    <row r="76" spans="1:15" ht="18" customHeight="1">
      <c r="A76" s="103">
        <v>2320</v>
      </c>
      <c r="B76" s="102" t="s">
        <v>85</v>
      </c>
      <c r="C76" s="110">
        <f>'MES 1'!F85</f>
        <v>0</v>
      </c>
      <c r="D76" s="128">
        <v>0</v>
      </c>
      <c r="E76" s="128">
        <v>0</v>
      </c>
      <c r="F76" s="110">
        <f t="shared" si="13"/>
        <v>0</v>
      </c>
      <c r="G76" s="110">
        <f>'MES 1'!I85</f>
        <v>0</v>
      </c>
      <c r="H76" s="128">
        <v>0</v>
      </c>
      <c r="I76" s="110">
        <f t="shared" si="14"/>
        <v>0</v>
      </c>
      <c r="J76" s="475" t="e">
        <f t="shared" si="15"/>
        <v>#DIV/0!</v>
      </c>
      <c r="K76" s="476"/>
      <c r="L76" s="24">
        <v>0</v>
      </c>
      <c r="M76" s="24">
        <v>0</v>
      </c>
      <c r="N76" s="117">
        <f t="shared" si="16"/>
        <v>0</v>
      </c>
    </row>
    <row r="77" spans="1:15" ht="18" customHeight="1">
      <c r="A77" s="103">
        <v>2321</v>
      </c>
      <c r="B77" s="102" t="s">
        <v>86</v>
      </c>
      <c r="C77" s="110">
        <f>'MES 1'!F86</f>
        <v>0</v>
      </c>
      <c r="D77" s="128">
        <v>0</v>
      </c>
      <c r="E77" s="128">
        <v>0</v>
      </c>
      <c r="F77" s="110">
        <f t="shared" ref="F77" si="17">C77+D77-E77</f>
        <v>0</v>
      </c>
      <c r="G77" s="110">
        <f>'MES 1'!I86</f>
        <v>0</v>
      </c>
      <c r="H77" s="128">
        <v>0</v>
      </c>
      <c r="I77" s="110">
        <f t="shared" ref="I77" si="18">G77+H77</f>
        <v>0</v>
      </c>
      <c r="J77" s="475" t="e">
        <f t="shared" ref="J77" si="19">(I77/F77)</f>
        <v>#DIV/0!</v>
      </c>
      <c r="K77" s="476"/>
      <c r="L77" s="24">
        <v>0</v>
      </c>
      <c r="M77" s="24">
        <v>0</v>
      </c>
      <c r="N77" s="117">
        <f t="shared" ref="N77" si="20">(F77-I77)</f>
        <v>0</v>
      </c>
    </row>
    <row r="78" spans="1:15" ht="18" customHeight="1">
      <c r="A78" s="103">
        <v>2322</v>
      </c>
      <c r="B78" s="102" t="s">
        <v>87</v>
      </c>
      <c r="C78" s="110">
        <f>'MES 1'!F87</f>
        <v>0</v>
      </c>
      <c r="D78" s="128">
        <v>0</v>
      </c>
      <c r="E78" s="128">
        <v>0</v>
      </c>
      <c r="F78" s="110">
        <f t="shared" ref="F78" si="21">C78+D78-E78</f>
        <v>0</v>
      </c>
      <c r="G78" s="110">
        <f>'MES 1'!I87</f>
        <v>0</v>
      </c>
      <c r="H78" s="128">
        <v>0</v>
      </c>
      <c r="I78" s="110">
        <f t="shared" ref="I78" si="22">G78+H78</f>
        <v>0</v>
      </c>
      <c r="J78" s="475" t="e">
        <f t="shared" ref="J78" si="23">(I78/F78)</f>
        <v>#DIV/0!</v>
      </c>
      <c r="K78" s="476"/>
      <c r="L78" s="24">
        <v>0</v>
      </c>
      <c r="M78" s="24">
        <v>0</v>
      </c>
      <c r="N78" s="117">
        <f t="shared" ref="N78" si="24">(F78-I78)</f>
        <v>0</v>
      </c>
    </row>
    <row r="79" spans="1:15" ht="18" customHeight="1">
      <c r="A79" s="103">
        <v>2323</v>
      </c>
      <c r="B79" s="102" t="s">
        <v>72</v>
      </c>
      <c r="C79" s="110">
        <f>'MES 1'!F88</f>
        <v>0</v>
      </c>
      <c r="D79" s="128">
        <v>0</v>
      </c>
      <c r="E79" s="128">
        <v>0</v>
      </c>
      <c r="F79" s="110">
        <f t="shared" ref="F79" si="25">C79+D79-E79</f>
        <v>0</v>
      </c>
      <c r="G79" s="110">
        <f>'MES 1'!I88</f>
        <v>0</v>
      </c>
      <c r="H79" s="128">
        <v>0</v>
      </c>
      <c r="I79" s="110">
        <f t="shared" ref="I79" si="26">G79+H79</f>
        <v>0</v>
      </c>
      <c r="J79" s="475" t="e">
        <f t="shared" si="15"/>
        <v>#DIV/0!</v>
      </c>
      <c r="K79" s="476"/>
      <c r="L79" s="24">
        <v>0</v>
      </c>
      <c r="M79" s="24">
        <v>0</v>
      </c>
      <c r="N79" s="117">
        <f t="shared" si="16"/>
        <v>0</v>
      </c>
    </row>
    <row r="80" spans="1:15" s="112" customFormat="1" ht="18" customHeight="1">
      <c r="A80" s="482" t="s">
        <v>182</v>
      </c>
      <c r="B80" s="484"/>
      <c r="C80" s="118">
        <f t="shared" ref="C80:I80" si="27">SUM(C67:C79)</f>
        <v>0</v>
      </c>
      <c r="D80" s="118">
        <f t="shared" si="27"/>
        <v>0</v>
      </c>
      <c r="E80" s="118">
        <f t="shared" si="27"/>
        <v>0</v>
      </c>
      <c r="F80" s="118">
        <f t="shared" si="27"/>
        <v>0</v>
      </c>
      <c r="G80" s="118">
        <f t="shared" si="27"/>
        <v>0</v>
      </c>
      <c r="H80" s="118">
        <f t="shared" si="27"/>
        <v>0</v>
      </c>
      <c r="I80" s="118">
        <f t="shared" si="27"/>
        <v>0</v>
      </c>
      <c r="J80" s="490" t="e">
        <f>(I80/F80)</f>
        <v>#DIV/0!</v>
      </c>
      <c r="K80" s="491"/>
      <c r="L80" s="124">
        <f>SUM(L67:L79)</f>
        <v>0</v>
      </c>
      <c r="M80" s="124">
        <f>SUM(M67:M79)</f>
        <v>0</v>
      </c>
      <c r="N80" s="124">
        <f>SUM(N67:N79)</f>
        <v>0</v>
      </c>
    </row>
    <row r="81" spans="1:14" s="112" customFormat="1" ht="18" customHeight="1"/>
    <row r="82" spans="1:14" ht="18" customHeight="1">
      <c r="A82" s="113">
        <v>2320</v>
      </c>
      <c r="B82" s="482" t="s">
        <v>88</v>
      </c>
      <c r="C82" s="483"/>
      <c r="D82" s="483"/>
      <c r="E82" s="483"/>
      <c r="F82" s="483"/>
      <c r="G82" s="483"/>
      <c r="H82" s="483"/>
      <c r="I82" s="483"/>
      <c r="J82" s="483"/>
      <c r="K82" s="483"/>
      <c r="L82" s="483"/>
      <c r="M82" s="483"/>
      <c r="N82" s="484"/>
    </row>
    <row r="83" spans="1:14" s="112" customFormat="1" ht="18" customHeight="1">
      <c r="A83" s="103">
        <v>2321</v>
      </c>
      <c r="B83" s="116" t="s">
        <v>89</v>
      </c>
      <c r="C83" s="110">
        <f>'MES 1'!F92</f>
        <v>0</v>
      </c>
      <c r="D83" s="129">
        <v>0</v>
      </c>
      <c r="E83" s="129">
        <v>0</v>
      </c>
      <c r="F83" s="117">
        <f>C83+D83-E83</f>
        <v>0</v>
      </c>
      <c r="G83" s="117">
        <f>'MES 1'!I92</f>
        <v>0</v>
      </c>
      <c r="H83" s="128">
        <v>0</v>
      </c>
      <c r="I83" s="117">
        <f>(G83+H83)</f>
        <v>0</v>
      </c>
      <c r="J83" s="475" t="e">
        <f>(I83/F83)</f>
        <v>#DIV/0!</v>
      </c>
      <c r="K83" s="476"/>
      <c r="L83" s="24">
        <v>0</v>
      </c>
      <c r="M83" s="24">
        <v>0</v>
      </c>
      <c r="N83" s="117">
        <f>(F83-I83)</f>
        <v>0</v>
      </c>
    </row>
    <row r="84" spans="1:14" ht="18" customHeight="1">
      <c r="A84" s="103">
        <v>2322</v>
      </c>
      <c r="B84" s="66" t="s">
        <v>90</v>
      </c>
      <c r="C84" s="110">
        <f>'MES 1'!F93</f>
        <v>0</v>
      </c>
      <c r="D84" s="128">
        <v>0</v>
      </c>
      <c r="E84" s="128">
        <v>0</v>
      </c>
      <c r="F84" s="110">
        <f t="shared" ref="F84:F92" si="28">C84+D84-E84</f>
        <v>0</v>
      </c>
      <c r="G84" s="110">
        <f>'MES 1'!I93</f>
        <v>0</v>
      </c>
      <c r="H84" s="128">
        <v>0</v>
      </c>
      <c r="I84" s="117">
        <f t="shared" ref="I84:I92" si="29">(G84+H84)</f>
        <v>0</v>
      </c>
      <c r="J84" s="475" t="e">
        <f t="shared" ref="J84:J97" si="30">(I84/F84)</f>
        <v>#DIV/0!</v>
      </c>
      <c r="K84" s="476"/>
      <c r="L84" s="24">
        <v>0</v>
      </c>
      <c r="M84" s="24">
        <v>0</v>
      </c>
      <c r="N84" s="117">
        <f t="shared" ref="N84:N95" si="31">(F84-I84)</f>
        <v>0</v>
      </c>
    </row>
    <row r="85" spans="1:14" ht="18" customHeight="1">
      <c r="A85" s="103">
        <v>2323</v>
      </c>
      <c r="B85" s="66" t="s">
        <v>91</v>
      </c>
      <c r="C85" s="110">
        <f>'MES 1'!F94</f>
        <v>0</v>
      </c>
      <c r="D85" s="128">
        <v>0</v>
      </c>
      <c r="E85" s="128">
        <v>0</v>
      </c>
      <c r="F85" s="110">
        <f t="shared" si="28"/>
        <v>0</v>
      </c>
      <c r="G85" s="110">
        <f>'MES 1'!I94</f>
        <v>0</v>
      </c>
      <c r="H85" s="128">
        <v>0</v>
      </c>
      <c r="I85" s="117">
        <f t="shared" si="29"/>
        <v>0</v>
      </c>
      <c r="J85" s="475" t="e">
        <f t="shared" si="30"/>
        <v>#DIV/0!</v>
      </c>
      <c r="K85" s="476"/>
      <c r="L85" s="24">
        <v>0</v>
      </c>
      <c r="M85" s="24">
        <v>0</v>
      </c>
      <c r="N85" s="117">
        <f t="shared" si="31"/>
        <v>0</v>
      </c>
    </row>
    <row r="86" spans="1:14" ht="18" customHeight="1">
      <c r="A86" s="103">
        <v>2324</v>
      </c>
      <c r="B86" s="66" t="s">
        <v>92</v>
      </c>
      <c r="C86" s="110">
        <f>'MES 1'!F95</f>
        <v>0</v>
      </c>
      <c r="D86" s="128">
        <v>0</v>
      </c>
      <c r="E86" s="128">
        <v>0</v>
      </c>
      <c r="F86" s="110">
        <f t="shared" ref="F86" si="32">C86+D86-E86</f>
        <v>0</v>
      </c>
      <c r="G86" s="110">
        <f>'MES 1'!I95</f>
        <v>0</v>
      </c>
      <c r="H86" s="128">
        <v>0</v>
      </c>
      <c r="I86" s="117">
        <f t="shared" ref="I86" si="33">(G86+H86)</f>
        <v>0</v>
      </c>
      <c r="J86" s="475" t="e">
        <f t="shared" ref="J86" si="34">(I86/F86)</f>
        <v>#DIV/0!</v>
      </c>
      <c r="K86" s="476"/>
      <c r="L86" s="24">
        <v>0</v>
      </c>
      <c r="M86" s="24">
        <v>0</v>
      </c>
      <c r="N86" s="117">
        <f t="shared" ref="N86" si="35">(F86-I86)</f>
        <v>0</v>
      </c>
    </row>
    <row r="87" spans="1:14" ht="18" customHeight="1">
      <c r="A87" s="103">
        <v>2325</v>
      </c>
      <c r="B87" s="66" t="s">
        <v>93</v>
      </c>
      <c r="C87" s="110">
        <f>'MES 1'!F96</f>
        <v>0</v>
      </c>
      <c r="D87" s="128">
        <v>0</v>
      </c>
      <c r="E87" s="128">
        <v>0</v>
      </c>
      <c r="F87" s="110">
        <f t="shared" si="28"/>
        <v>0</v>
      </c>
      <c r="G87" s="110">
        <f>'MES 1'!I96</f>
        <v>0</v>
      </c>
      <c r="H87" s="128">
        <v>0</v>
      </c>
      <c r="I87" s="117">
        <f t="shared" si="29"/>
        <v>0</v>
      </c>
      <c r="J87" s="475" t="e">
        <f t="shared" si="30"/>
        <v>#DIV/0!</v>
      </c>
      <c r="K87" s="476"/>
      <c r="L87" s="24">
        <v>0</v>
      </c>
      <c r="M87" s="24">
        <v>0</v>
      </c>
      <c r="N87" s="117">
        <f t="shared" si="31"/>
        <v>0</v>
      </c>
    </row>
    <row r="88" spans="1:14" ht="18" customHeight="1">
      <c r="A88" s="103">
        <v>2326</v>
      </c>
      <c r="B88" s="81" t="s">
        <v>94</v>
      </c>
      <c r="C88" s="110">
        <f>'MES 1'!F97</f>
        <v>0</v>
      </c>
      <c r="D88" s="128">
        <v>0</v>
      </c>
      <c r="E88" s="128">
        <v>0</v>
      </c>
      <c r="F88" s="110">
        <f t="shared" ref="F88" si="36">C88+D88-E88</f>
        <v>0</v>
      </c>
      <c r="G88" s="110">
        <f>'MES 1'!I97</f>
        <v>0</v>
      </c>
      <c r="H88" s="128">
        <v>0</v>
      </c>
      <c r="I88" s="117">
        <f t="shared" ref="I88" si="37">(G88+H88)</f>
        <v>0</v>
      </c>
      <c r="J88" s="475" t="e">
        <f t="shared" ref="J88" si="38">(I88/F88)</f>
        <v>#DIV/0!</v>
      </c>
      <c r="K88" s="476"/>
      <c r="L88" s="24">
        <v>0</v>
      </c>
      <c r="M88" s="24">
        <v>0</v>
      </c>
      <c r="N88" s="117">
        <f t="shared" ref="N88" si="39">(F88-I88)</f>
        <v>0</v>
      </c>
    </row>
    <row r="89" spans="1:14" ht="18" customHeight="1">
      <c r="A89" s="103">
        <v>2327</v>
      </c>
      <c r="B89" s="81" t="s">
        <v>95</v>
      </c>
      <c r="C89" s="110">
        <f>'MES 1'!F98</f>
        <v>0</v>
      </c>
      <c r="D89" s="128">
        <v>0</v>
      </c>
      <c r="E89" s="128">
        <v>0</v>
      </c>
      <c r="F89" s="110">
        <f t="shared" ref="F89" si="40">C89+D89-E89</f>
        <v>0</v>
      </c>
      <c r="G89" s="110">
        <f>'MES 1'!I98</f>
        <v>0</v>
      </c>
      <c r="H89" s="128">
        <v>0</v>
      </c>
      <c r="I89" s="117">
        <f t="shared" ref="I89" si="41">(G89+H89)</f>
        <v>0</v>
      </c>
      <c r="J89" s="475" t="e">
        <f t="shared" ref="J89" si="42">(I89/F89)</f>
        <v>#DIV/0!</v>
      </c>
      <c r="K89" s="476"/>
      <c r="L89" s="24">
        <v>0</v>
      </c>
      <c r="M89" s="24">
        <v>0</v>
      </c>
      <c r="N89" s="117">
        <f t="shared" ref="N89" si="43">(F89-I89)</f>
        <v>0</v>
      </c>
    </row>
    <row r="90" spans="1:14" ht="24" customHeight="1">
      <c r="A90" s="103">
        <v>2328</v>
      </c>
      <c r="B90" s="126" t="s">
        <v>96</v>
      </c>
      <c r="C90" s="110">
        <f>'MES 1'!F99</f>
        <v>0</v>
      </c>
      <c r="D90" s="128">
        <v>0</v>
      </c>
      <c r="E90" s="128">
        <v>0</v>
      </c>
      <c r="F90" s="110">
        <f t="shared" si="28"/>
        <v>0</v>
      </c>
      <c r="G90" s="110">
        <f>'MES 1'!I99</f>
        <v>0</v>
      </c>
      <c r="H90" s="128">
        <v>0</v>
      </c>
      <c r="I90" s="117">
        <f t="shared" si="29"/>
        <v>0</v>
      </c>
      <c r="J90" s="475" t="e">
        <f t="shared" si="30"/>
        <v>#DIV/0!</v>
      </c>
      <c r="K90" s="476"/>
      <c r="L90" s="24">
        <v>0</v>
      </c>
      <c r="M90" s="24">
        <v>0</v>
      </c>
      <c r="N90" s="117">
        <f t="shared" si="31"/>
        <v>0</v>
      </c>
    </row>
    <row r="91" spans="1:14" ht="21" customHeight="1">
      <c r="A91" s="103">
        <v>2329</v>
      </c>
      <c r="B91" s="127" t="s">
        <v>97</v>
      </c>
      <c r="C91" s="110">
        <f>'MES 1'!F100</f>
        <v>0</v>
      </c>
      <c r="D91" s="128">
        <v>0</v>
      </c>
      <c r="E91" s="128">
        <v>0</v>
      </c>
      <c r="F91" s="110">
        <f t="shared" si="28"/>
        <v>0</v>
      </c>
      <c r="G91" s="110">
        <v>0</v>
      </c>
      <c r="H91" s="128">
        <v>0</v>
      </c>
      <c r="I91" s="117">
        <f t="shared" si="29"/>
        <v>0</v>
      </c>
      <c r="J91" s="475" t="e">
        <f>(I91/F91)</f>
        <v>#DIV/0!</v>
      </c>
      <c r="K91" s="476"/>
      <c r="L91" s="24">
        <v>0</v>
      </c>
      <c r="M91" s="24">
        <v>0</v>
      </c>
      <c r="N91" s="117">
        <f t="shared" si="31"/>
        <v>0</v>
      </c>
    </row>
    <row r="92" spans="1:14" ht="21" customHeight="1">
      <c r="A92" s="103">
        <v>2330</v>
      </c>
      <c r="B92" s="84" t="s">
        <v>98</v>
      </c>
      <c r="C92" s="110">
        <f>'MES 1'!F101</f>
        <v>0</v>
      </c>
      <c r="D92" s="128">
        <v>0</v>
      </c>
      <c r="E92" s="128">
        <v>0</v>
      </c>
      <c r="F92" s="110">
        <f t="shared" si="28"/>
        <v>0</v>
      </c>
      <c r="G92" s="110">
        <f>'MES 1'!I101</f>
        <v>0</v>
      </c>
      <c r="H92" s="128">
        <v>0</v>
      </c>
      <c r="I92" s="117">
        <f t="shared" si="29"/>
        <v>0</v>
      </c>
      <c r="J92" s="475" t="e">
        <f t="shared" ref="J92" si="44">(I92/F92)</f>
        <v>#DIV/0!</v>
      </c>
      <c r="K92" s="476"/>
      <c r="L92" s="24">
        <v>0</v>
      </c>
      <c r="M92" s="24">
        <v>0</v>
      </c>
      <c r="N92" s="117">
        <f t="shared" si="31"/>
        <v>0</v>
      </c>
    </row>
    <row r="93" spans="1:14" ht="21" customHeight="1">
      <c r="A93" s="103">
        <v>2331</v>
      </c>
      <c r="B93" s="66" t="s">
        <v>99</v>
      </c>
      <c r="C93" s="110">
        <f>'MES 1'!F102</f>
        <v>0</v>
      </c>
      <c r="D93" s="128">
        <v>0</v>
      </c>
      <c r="E93" s="128">
        <v>0</v>
      </c>
      <c r="F93" s="110">
        <f t="shared" ref="F93:F95" si="45">C93+D93-E93</f>
        <v>0</v>
      </c>
      <c r="G93" s="110">
        <f>'MES 1'!I102</f>
        <v>0</v>
      </c>
      <c r="H93" s="128">
        <v>0</v>
      </c>
      <c r="I93" s="117">
        <f t="shared" ref="I93:I95" si="46">(G93+H93)</f>
        <v>0</v>
      </c>
      <c r="J93" s="475" t="e">
        <f>(I93/F93)</f>
        <v>#DIV/0!</v>
      </c>
      <c r="K93" s="476"/>
      <c r="L93" s="24">
        <v>0</v>
      </c>
      <c r="M93" s="24">
        <v>0</v>
      </c>
      <c r="N93" s="117">
        <f t="shared" ref="N93:N94" si="47">(F93-I93)</f>
        <v>0</v>
      </c>
    </row>
    <row r="94" spans="1:14" ht="21" customHeight="1">
      <c r="A94" s="103">
        <v>2332</v>
      </c>
      <c r="B94" s="66" t="s">
        <v>100</v>
      </c>
      <c r="C94" s="110">
        <f>'MES 1'!F103</f>
        <v>0</v>
      </c>
      <c r="D94" s="128">
        <v>0</v>
      </c>
      <c r="E94" s="128">
        <v>0</v>
      </c>
      <c r="F94" s="110">
        <f t="shared" si="45"/>
        <v>0</v>
      </c>
      <c r="G94" s="110">
        <f>'MES 1'!I103</f>
        <v>0</v>
      </c>
      <c r="H94" s="128">
        <v>0</v>
      </c>
      <c r="I94" s="117">
        <f t="shared" si="46"/>
        <v>0</v>
      </c>
      <c r="J94" s="475" t="e">
        <f t="shared" ref="J94" si="48">(I94/F94)</f>
        <v>#DIV/0!</v>
      </c>
      <c r="K94" s="476"/>
      <c r="L94" s="24">
        <v>0</v>
      </c>
      <c r="M94" s="24">
        <v>0</v>
      </c>
      <c r="N94" s="117">
        <f t="shared" si="47"/>
        <v>0</v>
      </c>
    </row>
    <row r="95" spans="1:14" ht="18" customHeight="1">
      <c r="A95" s="103">
        <v>2333</v>
      </c>
      <c r="B95" s="116" t="s">
        <v>72</v>
      </c>
      <c r="C95" s="110">
        <f>'MES 1'!F104</f>
        <v>0</v>
      </c>
      <c r="D95" s="128">
        <v>0</v>
      </c>
      <c r="E95" s="128">
        <v>0</v>
      </c>
      <c r="F95" s="110">
        <f t="shared" si="45"/>
        <v>0</v>
      </c>
      <c r="G95" s="110">
        <f>'MES 1'!I104</f>
        <v>0</v>
      </c>
      <c r="H95" s="128">
        <v>0</v>
      </c>
      <c r="I95" s="117">
        <f t="shared" si="46"/>
        <v>0</v>
      </c>
      <c r="J95" s="475" t="e">
        <f t="shared" si="30"/>
        <v>#DIV/0!</v>
      </c>
      <c r="K95" s="476"/>
      <c r="L95" s="24">
        <v>0</v>
      </c>
      <c r="M95" s="24">
        <v>0</v>
      </c>
      <c r="N95" s="117">
        <f t="shared" si="31"/>
        <v>0</v>
      </c>
    </row>
    <row r="96" spans="1:14" ht="18" customHeight="1">
      <c r="A96" s="482" t="s">
        <v>186</v>
      </c>
      <c r="B96" s="484"/>
      <c r="C96" s="78">
        <f t="shared" ref="C96:I96" si="49">SUM(C83:C95)</f>
        <v>0</v>
      </c>
      <c r="D96" s="78">
        <f t="shared" si="49"/>
        <v>0</v>
      </c>
      <c r="E96" s="78">
        <f t="shared" si="49"/>
        <v>0</v>
      </c>
      <c r="F96" s="78">
        <f t="shared" si="49"/>
        <v>0</v>
      </c>
      <c r="G96" s="78">
        <f t="shared" si="49"/>
        <v>0</v>
      </c>
      <c r="H96" s="78">
        <f t="shared" si="49"/>
        <v>0</v>
      </c>
      <c r="I96" s="78">
        <f t="shared" si="49"/>
        <v>0</v>
      </c>
      <c r="J96" s="437" t="e">
        <f t="shared" si="30"/>
        <v>#DIV/0!</v>
      </c>
      <c r="K96" s="438"/>
      <c r="L96" s="78">
        <f>SUM(L83:L95)</f>
        <v>0</v>
      </c>
      <c r="M96" s="78">
        <f>SUM(M83:M95)</f>
        <v>0</v>
      </c>
      <c r="N96" s="78">
        <f>SUM(N83:N95)</f>
        <v>0</v>
      </c>
    </row>
    <row r="97" spans="1:14" s="112" customFormat="1" ht="18" customHeight="1">
      <c r="A97" s="425" t="s">
        <v>187</v>
      </c>
      <c r="B97" s="426"/>
      <c r="C97" s="78">
        <f t="shared" ref="C97:I97" si="50">C96+C60+C80+C49</f>
        <v>0</v>
      </c>
      <c r="D97" s="78">
        <f t="shared" si="50"/>
        <v>0</v>
      </c>
      <c r="E97" s="78">
        <f t="shared" si="50"/>
        <v>0</v>
      </c>
      <c r="F97" s="78">
        <f t="shared" si="50"/>
        <v>0</v>
      </c>
      <c r="G97" s="78">
        <f t="shared" si="50"/>
        <v>0</v>
      </c>
      <c r="H97" s="78">
        <f t="shared" si="50"/>
        <v>0</v>
      </c>
      <c r="I97" s="78">
        <f t="shared" si="50"/>
        <v>0</v>
      </c>
      <c r="J97" s="437" t="e">
        <f t="shared" si="30"/>
        <v>#DIV/0!</v>
      </c>
      <c r="K97" s="438"/>
      <c r="L97" s="78">
        <f>L96+L60+L80+L49</f>
        <v>0</v>
      </c>
      <c r="M97" s="78">
        <f>M96+M60+M80+M49</f>
        <v>0</v>
      </c>
      <c r="N97" s="78">
        <f>N96+N60+N80+N49</f>
        <v>0</v>
      </c>
    </row>
    <row r="98" spans="1:14" s="34" customFormat="1" ht="18" customHeight="1">
      <c r="B98" s="485" t="s">
        <v>124</v>
      </c>
      <c r="C98" s="486"/>
      <c r="D98" s="472" t="s">
        <v>188</v>
      </c>
      <c r="E98" s="472"/>
      <c r="F98" s="472"/>
      <c r="G98" s="472"/>
      <c r="H98" s="472" t="s">
        <v>189</v>
      </c>
      <c r="I98" s="472"/>
      <c r="J98" s="472"/>
      <c r="K98" s="472"/>
      <c r="L98" s="472"/>
      <c r="M98" s="472"/>
      <c r="N98" s="472"/>
    </row>
    <row r="99" spans="1:14" s="34" customFormat="1" ht="18" customHeight="1">
      <c r="B99" s="472"/>
      <c r="C99" s="472"/>
      <c r="D99" s="472"/>
      <c r="E99" s="472"/>
      <c r="F99" s="472"/>
      <c r="G99" s="472"/>
      <c r="H99" s="472"/>
      <c r="I99" s="472"/>
      <c r="J99" s="472"/>
      <c r="K99" s="472"/>
      <c r="L99" s="472"/>
      <c r="M99" s="472"/>
      <c r="N99" s="472"/>
    </row>
    <row r="100" spans="1:14" s="34" customFormat="1" ht="40.5" customHeight="1">
      <c r="B100" s="487"/>
      <c r="C100" s="488"/>
      <c r="D100" s="489"/>
      <c r="E100" s="489"/>
      <c r="F100" s="489"/>
      <c r="G100" s="489"/>
      <c r="H100" s="472"/>
      <c r="I100" s="472"/>
      <c r="J100" s="472"/>
      <c r="K100" s="472"/>
      <c r="L100" s="472"/>
      <c r="M100" s="472"/>
      <c r="N100" s="472"/>
    </row>
    <row r="101" spans="1:14" s="34" customFormat="1" ht="11.25">
      <c r="B101" s="485" t="s">
        <v>103</v>
      </c>
      <c r="C101" s="486"/>
      <c r="D101" s="472" t="s">
        <v>103</v>
      </c>
      <c r="E101" s="472"/>
      <c r="F101" s="472"/>
      <c r="G101" s="472"/>
      <c r="H101" s="472" t="s">
        <v>103</v>
      </c>
      <c r="I101" s="472"/>
      <c r="J101" s="472"/>
      <c r="K101" s="472"/>
      <c r="L101" s="472"/>
      <c r="M101" s="472"/>
      <c r="N101" s="472"/>
    </row>
    <row r="102" spans="1:14" ht="11.25"/>
    <row r="103" spans="1:14" s="54" customFormat="1" ht="13.15" customHeight="1">
      <c r="A103" s="429" t="s">
        <v>190</v>
      </c>
      <c r="B103" s="429"/>
      <c r="C103" s="430"/>
      <c r="D103" s="85" t="s">
        <v>191</v>
      </c>
      <c r="E103" s="85"/>
      <c r="F103" s="86">
        <f>H20</f>
        <v>0</v>
      </c>
      <c r="G103" s="402" t="s">
        <v>192</v>
      </c>
      <c r="H103" s="403"/>
      <c r="I103" s="404"/>
      <c r="J103" s="405" cm="1">
        <f t="array" ref="J103:K103">+F103+('MES 1'!J112:K112)</f>
        <v>0</v>
      </c>
      <c r="K103" s="406">
        <v>0</v>
      </c>
      <c r="L103" s="87"/>
      <c r="M103" s="87"/>
      <c r="N103" s="88"/>
    </row>
    <row r="104" spans="1:14" s="54" customFormat="1" ht="13.15" customHeight="1">
      <c r="A104" s="429"/>
      <c r="B104" s="429"/>
      <c r="C104" s="430"/>
      <c r="D104" s="85" t="s">
        <v>193</v>
      </c>
      <c r="E104" s="85"/>
      <c r="F104" s="86">
        <f>I97</f>
        <v>0</v>
      </c>
      <c r="G104" s="402" t="s">
        <v>194</v>
      </c>
      <c r="H104" s="403"/>
      <c r="I104" s="404"/>
      <c r="J104" s="405" cm="1">
        <f t="array" ref="J104:K104">+F104+'MES 1'!J113:K113</f>
        <v>0</v>
      </c>
      <c r="K104" s="406">
        <v>0</v>
      </c>
      <c r="L104" s="87"/>
      <c r="M104" s="87"/>
      <c r="N104" s="88"/>
    </row>
    <row r="105" spans="1:14" s="54" customFormat="1" ht="24.75" customHeight="1">
      <c r="A105" s="431" t="s">
        <v>195</v>
      </c>
      <c r="B105" s="431"/>
      <c r="C105" s="431"/>
      <c r="D105" s="407" t="s">
        <v>196</v>
      </c>
      <c r="E105" s="408"/>
      <c r="F105" s="89">
        <f>+F103-F104</f>
        <v>0</v>
      </c>
      <c r="G105" s="409" t="s">
        <v>197</v>
      </c>
      <c r="H105" s="410"/>
      <c r="I105" s="411"/>
      <c r="J105" s="412">
        <f>+J103-J104</f>
        <v>0</v>
      </c>
      <c r="K105" s="413"/>
      <c r="L105" s="87"/>
      <c r="M105" s="87"/>
      <c r="N105" s="88"/>
    </row>
    <row r="106" spans="1:14" s="54" customFormat="1" ht="53.45" customHeight="1">
      <c r="A106" s="399" t="s">
        <v>198</v>
      </c>
      <c r="B106" s="399"/>
      <c r="C106" s="399"/>
      <c r="D106" s="239"/>
      <c r="E106" s="239"/>
      <c r="F106" s="90"/>
      <c r="G106" s="239"/>
      <c r="H106" s="239"/>
      <c r="I106" s="90"/>
      <c r="J106" s="420"/>
      <c r="K106" s="420"/>
      <c r="L106" s="420"/>
      <c r="M106" s="421"/>
      <c r="N106" s="421"/>
    </row>
    <row r="107" spans="1:14" s="54" customFormat="1" ht="20.25" customHeight="1">
      <c r="A107" s="399" t="s">
        <v>199</v>
      </c>
      <c r="B107" s="399"/>
      <c r="C107" s="400"/>
      <c r="D107" s="422" t="s">
        <v>200</v>
      </c>
      <c r="E107" s="423"/>
      <c r="F107" s="35">
        <f>PRESUPUESTO!H11</f>
        <v>0</v>
      </c>
      <c r="G107" s="91"/>
      <c r="H107" s="92" t="s">
        <v>201</v>
      </c>
      <c r="I107" s="93"/>
      <c r="J107" s="88"/>
      <c r="K107" s="414"/>
      <c r="L107" s="415"/>
      <c r="M107" s="94" t="s">
        <v>202</v>
      </c>
      <c r="N107" s="95" t="s">
        <v>203</v>
      </c>
    </row>
    <row r="108" spans="1:14" s="54" customFormat="1" ht="18" customHeight="1">
      <c r="A108" s="399"/>
      <c r="B108" s="399"/>
      <c r="C108" s="400"/>
      <c r="D108" s="416" t="s">
        <v>204</v>
      </c>
      <c r="E108" s="417"/>
      <c r="F108" s="35">
        <f>H20</f>
        <v>0</v>
      </c>
      <c r="G108" s="91"/>
      <c r="H108" s="96" t="s">
        <v>205</v>
      </c>
      <c r="I108" s="46">
        <v>0</v>
      </c>
      <c r="J108" s="88"/>
      <c r="K108" s="414" t="s">
        <v>206</v>
      </c>
      <c r="L108" s="415"/>
      <c r="M108" s="44">
        <v>0</v>
      </c>
      <c r="N108" s="45">
        <v>0</v>
      </c>
    </row>
    <row r="109" spans="1:14" s="54" customFormat="1" ht="36.75" customHeight="1">
      <c r="A109" s="399"/>
      <c r="B109" s="399"/>
      <c r="C109" s="400"/>
      <c r="D109" s="418" t="s">
        <v>207</v>
      </c>
      <c r="E109" s="419"/>
      <c r="F109" s="47">
        <f>F107-F108</f>
        <v>0</v>
      </c>
      <c r="G109" s="91"/>
      <c r="H109" s="96" t="s">
        <v>208</v>
      </c>
      <c r="I109" s="46">
        <v>0</v>
      </c>
      <c r="J109" s="88"/>
      <c r="K109" s="414" t="s">
        <v>206</v>
      </c>
      <c r="L109" s="415"/>
      <c r="M109" s="44">
        <v>0</v>
      </c>
      <c r="N109" s="45">
        <v>0</v>
      </c>
    </row>
    <row r="110" spans="1:14" s="54" customFormat="1" ht="18" customHeight="1">
      <c r="A110" s="399"/>
      <c r="B110" s="399"/>
      <c r="C110" s="400"/>
      <c r="D110" s="88"/>
      <c r="E110" s="88"/>
      <c r="F110" s="88"/>
      <c r="G110" s="91"/>
      <c r="H110" s="91"/>
      <c r="I110" s="91"/>
      <c r="J110" s="91"/>
      <c r="K110" s="414" t="s">
        <v>206</v>
      </c>
      <c r="L110" s="415"/>
      <c r="M110" s="44">
        <v>0</v>
      </c>
      <c r="N110" s="45">
        <v>0</v>
      </c>
    </row>
    <row r="111" spans="1:14" s="54" customFormat="1" ht="18" customHeight="1">
      <c r="A111" s="399"/>
      <c r="B111" s="399"/>
      <c r="C111" s="399"/>
      <c r="D111" s="88"/>
      <c r="E111" s="88"/>
      <c r="F111" s="88"/>
      <c r="G111" s="88"/>
      <c r="H111" s="88"/>
      <c r="I111" s="88"/>
      <c r="J111" s="88"/>
      <c r="K111" s="414" t="s">
        <v>209</v>
      </c>
      <c r="L111" s="415"/>
      <c r="M111" s="44">
        <v>0</v>
      </c>
      <c r="N111" s="45">
        <v>0</v>
      </c>
    </row>
    <row r="112" spans="1:14" s="54" customFormat="1" ht="18" customHeight="1">
      <c r="A112" s="399"/>
      <c r="B112" s="399"/>
      <c r="C112" s="399"/>
      <c r="D112" s="88"/>
      <c r="E112" s="88"/>
      <c r="F112" s="88"/>
      <c r="G112" s="88"/>
      <c r="H112" s="88"/>
      <c r="I112" s="88"/>
      <c r="J112" s="88"/>
      <c r="K112" s="414" t="s">
        <v>209</v>
      </c>
      <c r="L112" s="415"/>
      <c r="M112" s="44">
        <v>0</v>
      </c>
      <c r="N112" s="45">
        <v>0</v>
      </c>
    </row>
    <row r="113" spans="1:14" s="54" customFormat="1" ht="18" customHeight="1">
      <c r="A113" s="401" t="s">
        <v>210</v>
      </c>
      <c r="B113" s="401"/>
      <c r="C113" s="401"/>
      <c r="D113" s="88"/>
      <c r="E113" s="88"/>
      <c r="F113" s="88"/>
      <c r="G113" s="88"/>
      <c r="H113" s="88"/>
      <c r="I113" s="88"/>
      <c r="J113" s="88"/>
      <c r="K113" s="414" t="s">
        <v>209</v>
      </c>
      <c r="L113" s="415"/>
      <c r="M113" s="44">
        <v>0</v>
      </c>
      <c r="N113" s="45">
        <v>0</v>
      </c>
    </row>
    <row r="114" spans="1:14" s="54" customFormat="1" ht="18" customHeight="1">
      <c r="A114" s="401"/>
      <c r="B114" s="401"/>
      <c r="C114" s="401"/>
    </row>
    <row r="115" spans="1:14" s="54" customFormat="1" ht="18" customHeight="1">
      <c r="A115" s="401"/>
      <c r="B115" s="401"/>
      <c r="C115" s="401"/>
    </row>
  </sheetData>
  <sheetProtection algorithmName="SHA-512" hashValue="yRfZx5JJZA1HC3R3NIZeLwB6IXAyJHFykQ5mbRqVAH3dn0PalB+lAVlub0rbimcvcR3mMIt6RkP96XK+bxux1g==" saltValue="em/QXvlbnnJz/CuucLD1SA==" spinCount="100000" sheet="1" objects="1" scenarios="1"/>
  <mergeCells count="190">
    <mergeCell ref="J83:K83"/>
    <mergeCell ref="J56:K56"/>
    <mergeCell ref="J57:K57"/>
    <mergeCell ref="J58:K58"/>
    <mergeCell ref="B82:N82"/>
    <mergeCell ref="J67:K67"/>
    <mergeCell ref="J97:K97"/>
    <mergeCell ref="J85:K85"/>
    <mergeCell ref="J87:K87"/>
    <mergeCell ref="J90:K90"/>
    <mergeCell ref="J84:K84"/>
    <mergeCell ref="J91:K91"/>
    <mergeCell ref="J93:K93"/>
    <mergeCell ref="J86:K86"/>
    <mergeCell ref="J88:K88"/>
    <mergeCell ref="J89:K89"/>
    <mergeCell ref="J92:K92"/>
    <mergeCell ref="J94:K94"/>
    <mergeCell ref="J74:K74"/>
    <mergeCell ref="J75:K75"/>
    <mergeCell ref="J76:K76"/>
    <mergeCell ref="J77:K77"/>
    <mergeCell ref="J78:K78"/>
    <mergeCell ref="J68:K68"/>
    <mergeCell ref="J69:K69"/>
    <mergeCell ref="J70:K70"/>
    <mergeCell ref="A44:A45"/>
    <mergeCell ref="B44:B45"/>
    <mergeCell ref="C44:C45"/>
    <mergeCell ref="D44:D45"/>
    <mergeCell ref="E44:E45"/>
    <mergeCell ref="F44:F45"/>
    <mergeCell ref="B51:N51"/>
    <mergeCell ref="J52:K52"/>
    <mergeCell ref="J53:K53"/>
    <mergeCell ref="J48:K48"/>
    <mergeCell ref="J47:K47"/>
    <mergeCell ref="N44:N45"/>
    <mergeCell ref="H44:H45"/>
    <mergeCell ref="I44:I45"/>
    <mergeCell ref="J44:K45"/>
    <mergeCell ref="L44:M44"/>
    <mergeCell ref="J54:K54"/>
    <mergeCell ref="A60:B60"/>
    <mergeCell ref="J60:K60"/>
    <mergeCell ref="J55:K55"/>
    <mergeCell ref="J59:K59"/>
    <mergeCell ref="J62:K62"/>
    <mergeCell ref="L10:M10"/>
    <mergeCell ref="G3:H3"/>
    <mergeCell ref="J3:K3"/>
    <mergeCell ref="M3:N3"/>
    <mergeCell ref="G4:H4"/>
    <mergeCell ref="J43:K43"/>
    <mergeCell ref="B46:N46"/>
    <mergeCell ref="A49:B49"/>
    <mergeCell ref="J49:K49"/>
    <mergeCell ref="L43:M43"/>
    <mergeCell ref="E24:H24"/>
    <mergeCell ref="I24:N24"/>
    <mergeCell ref="C5:D5"/>
    <mergeCell ref="E5:F5"/>
    <mergeCell ref="C6:D6"/>
    <mergeCell ref="E6:F6"/>
    <mergeCell ref="C7:D7"/>
    <mergeCell ref="J16:K16"/>
    <mergeCell ref="E25:H25"/>
    <mergeCell ref="I25:N25"/>
    <mergeCell ref="G44:G45"/>
    <mergeCell ref="B25:D25"/>
    <mergeCell ref="J14:K14"/>
    <mergeCell ref="J15:K15"/>
    <mergeCell ref="H98:N98"/>
    <mergeCell ref="A2:A7"/>
    <mergeCell ref="C2:D2"/>
    <mergeCell ref="E2:F2"/>
    <mergeCell ref="J95:K95"/>
    <mergeCell ref="A96:B96"/>
    <mergeCell ref="J96:K96"/>
    <mergeCell ref="A97:B97"/>
    <mergeCell ref="H10:H11"/>
    <mergeCell ref="I10:I11"/>
    <mergeCell ref="J10:K11"/>
    <mergeCell ref="J2:K2"/>
    <mergeCell ref="M2:N2"/>
    <mergeCell ref="C3:D3"/>
    <mergeCell ref="E3:F3"/>
    <mergeCell ref="C4:D4"/>
    <mergeCell ref="N63:N64"/>
    <mergeCell ref="B65:N65"/>
    <mergeCell ref="N10:N11"/>
    <mergeCell ref="L9:M9"/>
    <mergeCell ref="E7:F7"/>
    <mergeCell ref="G2:H2"/>
    <mergeCell ref="J9:K9"/>
    <mergeCell ref="A10:A11"/>
    <mergeCell ref="B23:D23"/>
    <mergeCell ref="J18:K18"/>
    <mergeCell ref="J19:K19"/>
    <mergeCell ref="A20:B20"/>
    <mergeCell ref="J20:K20"/>
    <mergeCell ref="E23:H23"/>
    <mergeCell ref="I23:N23"/>
    <mergeCell ref="B22:D22"/>
    <mergeCell ref="E22:H22"/>
    <mergeCell ref="I22:N22"/>
    <mergeCell ref="L62:M62"/>
    <mergeCell ref="A63:A64"/>
    <mergeCell ref="B63:B64"/>
    <mergeCell ref="C63:C64"/>
    <mergeCell ref="D63:D64"/>
    <mergeCell ref="E63:E64"/>
    <mergeCell ref="F63:F64"/>
    <mergeCell ref="G63:G64"/>
    <mergeCell ref="H63:H64"/>
    <mergeCell ref="I63:I64"/>
    <mergeCell ref="J63:K64"/>
    <mergeCell ref="L63:M63"/>
    <mergeCell ref="G104:I104"/>
    <mergeCell ref="J104:K104"/>
    <mergeCell ref="A105:C105"/>
    <mergeCell ref="G105:I105"/>
    <mergeCell ref="J105:K105"/>
    <mergeCell ref="A106:C106"/>
    <mergeCell ref="B66:N66"/>
    <mergeCell ref="B101:C101"/>
    <mergeCell ref="D101:G101"/>
    <mergeCell ref="H101:N101"/>
    <mergeCell ref="B99:C99"/>
    <mergeCell ref="D99:G99"/>
    <mergeCell ref="H99:N99"/>
    <mergeCell ref="B100:C100"/>
    <mergeCell ref="D100:G100"/>
    <mergeCell ref="H100:N100"/>
    <mergeCell ref="J79:K79"/>
    <mergeCell ref="A80:B80"/>
    <mergeCell ref="J80:K80"/>
    <mergeCell ref="J71:K71"/>
    <mergeCell ref="J72:K72"/>
    <mergeCell ref="J73:K73"/>
    <mergeCell ref="B98:C98"/>
    <mergeCell ref="D98:G98"/>
    <mergeCell ref="A113:C115"/>
    <mergeCell ref="K113:L113"/>
    <mergeCell ref="E8:F8"/>
    <mergeCell ref="G8:H8"/>
    <mergeCell ref="J8:L8"/>
    <mergeCell ref="M8:N8"/>
    <mergeCell ref="A107:C112"/>
    <mergeCell ref="D107:E107"/>
    <mergeCell ref="K107:L107"/>
    <mergeCell ref="D108:E108"/>
    <mergeCell ref="K108:L108"/>
    <mergeCell ref="D109:E109"/>
    <mergeCell ref="K109:L109"/>
    <mergeCell ref="K110:L110"/>
    <mergeCell ref="K111:L111"/>
    <mergeCell ref="K112:L112"/>
    <mergeCell ref="D105:E105"/>
    <mergeCell ref="D106:E106"/>
    <mergeCell ref="G106:H106"/>
    <mergeCell ref="J106:L106"/>
    <mergeCell ref="M106:N106"/>
    <mergeCell ref="A103:C104"/>
    <mergeCell ref="G103:I103"/>
    <mergeCell ref="J103:K103"/>
    <mergeCell ref="A1:N1"/>
    <mergeCell ref="A42:N42"/>
    <mergeCell ref="C8:D8"/>
    <mergeCell ref="J4:K4"/>
    <mergeCell ref="M4:N4"/>
    <mergeCell ref="G5:H5"/>
    <mergeCell ref="J5:K5"/>
    <mergeCell ref="M5:N5"/>
    <mergeCell ref="G6:H7"/>
    <mergeCell ref="I6:I7"/>
    <mergeCell ref="J6:K7"/>
    <mergeCell ref="L6:L7"/>
    <mergeCell ref="M6:N7"/>
    <mergeCell ref="E4:F4"/>
    <mergeCell ref="B24:D24"/>
    <mergeCell ref="G10:G11"/>
    <mergeCell ref="J12:K12"/>
    <mergeCell ref="J13:K13"/>
    <mergeCell ref="J17:K17"/>
    <mergeCell ref="B10:B11"/>
    <mergeCell ref="C10:C11"/>
    <mergeCell ref="D10:D11"/>
    <mergeCell ref="E10:E11"/>
    <mergeCell ref="F10:F11"/>
  </mergeCells>
  <printOptions horizontalCentered="1"/>
  <pageMargins left="0.23622047244094491" right="0.23622047244094491" top="1.4173228346456694" bottom="0.74803149606299213" header="0.31496062992125984" footer="0.31496062992125984"/>
  <pageSetup orientation="landscape" r:id="rId1"/>
  <headerFooter alignWithMargins="0">
    <oddHeader>&amp;L&amp;G&amp;C
PROCESO PROTECCIÓN
FORMATO DE SEGUIMIENTO FINANCIERO
MODALIDADES DE PROTECCIÓN&amp;RF1.G28.P
Versión 2
Página &amp;P de &amp;N
28/04/2023
Clasificación de la Información 
Clasificada</oddHeader>
    <oddFooter>&amp;C&amp;"Tempus Sans ITC,Normal"&amp;12&amp;G</oddFooter>
  </headerFooter>
  <ignoredErrors>
    <ignoredError sqref="J17:K19" evalError="1"/>
  </ignoredErrors>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dimension ref="A1:O116"/>
  <sheetViews>
    <sheetView zoomScale="130" zoomScaleNormal="130" workbookViewId="0">
      <selection activeCell="C125" sqref="C125"/>
    </sheetView>
  </sheetViews>
  <sheetFormatPr baseColWidth="10" defaultColWidth="11.42578125" defaultRowHeight="18" customHeight="1"/>
  <cols>
    <col min="1" max="1" width="8.7109375" style="88" customWidth="1"/>
    <col min="2" max="2" width="44.7109375" style="88" customWidth="1"/>
    <col min="3" max="9" width="14.5703125" style="88" customWidth="1"/>
    <col min="10" max="11" width="5.7109375" style="88" customWidth="1"/>
    <col min="12" max="12" width="9.7109375" style="88" customWidth="1"/>
    <col min="13" max="13" width="9.85546875" style="88" customWidth="1"/>
    <col min="14" max="14" width="13.7109375" style="88" customWidth="1"/>
    <col min="15" max="16384" width="11.42578125" style="88"/>
  </cols>
  <sheetData>
    <row r="1" spans="1:15" ht="15.75" customHeight="1">
      <c r="A1" s="468" t="s">
        <v>130</v>
      </c>
      <c r="B1" s="468"/>
      <c r="C1" s="468"/>
      <c r="D1" s="468"/>
      <c r="E1" s="468"/>
      <c r="F1" s="468"/>
      <c r="G1" s="468"/>
      <c r="H1" s="468"/>
      <c r="I1" s="468"/>
      <c r="J1" s="468"/>
      <c r="K1" s="468"/>
      <c r="L1" s="468"/>
      <c r="M1" s="468"/>
      <c r="N1" s="468"/>
    </row>
    <row r="2" spans="1:15" s="34" customFormat="1" ht="32.25" customHeight="1">
      <c r="A2" s="472"/>
      <c r="B2" s="23" t="s">
        <v>131</v>
      </c>
      <c r="C2" s="472">
        <f>PRESUPUESTO!$B$2</f>
        <v>0</v>
      </c>
      <c r="D2" s="472"/>
      <c r="E2" s="472" t="s">
        <v>132</v>
      </c>
      <c r="F2" s="472"/>
      <c r="G2" s="266" t="s">
        <v>24</v>
      </c>
      <c r="H2" s="267"/>
      <c r="I2" s="25" t="s">
        <v>27</v>
      </c>
      <c r="J2" s="308" t="s">
        <v>133</v>
      </c>
      <c r="K2" s="308"/>
      <c r="L2" s="25" t="s">
        <v>134</v>
      </c>
      <c r="M2" s="308" t="s">
        <v>135</v>
      </c>
      <c r="N2" s="308"/>
    </row>
    <row r="3" spans="1:15" s="34" customFormat="1" ht="18" customHeight="1">
      <c r="A3" s="472"/>
      <c r="B3" s="23" t="s">
        <v>136</v>
      </c>
      <c r="C3" s="472">
        <f>PRESUPUESTO!$B$3</f>
        <v>0</v>
      </c>
      <c r="D3" s="472"/>
      <c r="E3" s="472"/>
      <c r="F3" s="472"/>
      <c r="G3" s="470" t="str">
        <f>PRESUPUESTO!$A$15</f>
        <v>Vulneración</v>
      </c>
      <c r="H3" s="470"/>
      <c r="I3" s="56">
        <f>PRESUPUESTO!E15</f>
        <v>0</v>
      </c>
      <c r="J3" s="395">
        <v>0</v>
      </c>
      <c r="K3" s="395"/>
      <c r="L3" s="56">
        <f>I3-J3</f>
        <v>0</v>
      </c>
      <c r="M3" s="396">
        <f>(J3*PRESUPUESTO!A11)+(L3*PRESUPUESTO!G29*PRESUPUESTO!A13)</f>
        <v>0</v>
      </c>
      <c r="N3" s="396"/>
      <c r="O3" s="49"/>
    </row>
    <row r="4" spans="1:15" s="34" customFormat="1" ht="18" customHeight="1">
      <c r="A4" s="472"/>
      <c r="B4" s="26" t="s">
        <v>137</v>
      </c>
      <c r="C4" s="472">
        <f>PRESUPUESTO!$B$4</f>
        <v>0</v>
      </c>
      <c r="D4" s="472"/>
      <c r="E4" s="472" t="s">
        <v>138</v>
      </c>
      <c r="F4" s="472"/>
      <c r="G4" s="470" t="str">
        <f>PRESUPUESTO!$A$16</f>
        <v>Discapacidad</v>
      </c>
      <c r="H4" s="470"/>
      <c r="I4" s="56">
        <f>PRESUPUESTO!E16</f>
        <v>0</v>
      </c>
      <c r="J4" s="395">
        <v>0</v>
      </c>
      <c r="K4" s="395"/>
      <c r="L4" s="56">
        <f>I4-J4</f>
        <v>0</v>
      </c>
      <c r="M4" s="396">
        <f>(J4*PRESUPUESTO!B11)+(L4*PRESUPUESTO!G33*PRESUPUESTO!B13)</f>
        <v>0</v>
      </c>
      <c r="N4" s="396"/>
    </row>
    <row r="5" spans="1:15" s="34" customFormat="1" ht="18" customHeight="1">
      <c r="A5" s="472"/>
      <c r="B5" s="27" t="s">
        <v>139</v>
      </c>
      <c r="C5" s="434">
        <f>PRESUPUESTO!E2</f>
        <v>0</v>
      </c>
      <c r="D5" s="434"/>
      <c r="E5" s="512"/>
      <c r="F5" s="512"/>
      <c r="G5" s="470" t="str">
        <f>PRESUPUESTO!A17</f>
        <v>Tutor</v>
      </c>
      <c r="H5" s="470"/>
      <c r="I5" s="56">
        <f>PRESUPUESTO!E17</f>
        <v>0</v>
      </c>
      <c r="J5" s="395">
        <v>0</v>
      </c>
      <c r="K5" s="395"/>
      <c r="L5" s="56">
        <f>I5-J5</f>
        <v>0</v>
      </c>
      <c r="M5" s="396">
        <f>(J5*PRESUPUESTO!C11)+(L5*PRESUPUESTO!G37*PRESUPUESTO!C13)</f>
        <v>0</v>
      </c>
      <c r="N5" s="396"/>
    </row>
    <row r="6" spans="1:15" s="34" customFormat="1" ht="18" customHeight="1">
      <c r="A6" s="472"/>
      <c r="B6" s="28" t="s">
        <v>140</v>
      </c>
      <c r="C6" s="434">
        <f>PRESUPUESTO!E3</f>
        <v>0</v>
      </c>
      <c r="D6" s="434"/>
      <c r="E6" s="485" t="s">
        <v>141</v>
      </c>
      <c r="F6" s="504"/>
      <c r="G6" s="471" t="s">
        <v>142</v>
      </c>
      <c r="H6" s="471"/>
      <c r="I6" s="398">
        <f>SUM(I3:I5)</f>
        <v>0</v>
      </c>
      <c r="J6" s="395">
        <f>SUM(J3:K5)</f>
        <v>0</v>
      </c>
      <c r="K6" s="395"/>
      <c r="L6" s="326">
        <f>SUM(L3:L5)</f>
        <v>0</v>
      </c>
      <c r="M6" s="392">
        <f>SUM(M3:N5)</f>
        <v>0</v>
      </c>
      <c r="N6" s="392"/>
    </row>
    <row r="7" spans="1:15" s="34" customFormat="1" ht="18" customHeight="1">
      <c r="A7" s="472"/>
      <c r="B7" s="28" t="s">
        <v>113</v>
      </c>
      <c r="C7" s="434">
        <f>PRESUPUESTO!E4</f>
        <v>0</v>
      </c>
      <c r="D7" s="434"/>
      <c r="E7" s="485"/>
      <c r="F7" s="504"/>
      <c r="G7" s="471"/>
      <c r="H7" s="471"/>
      <c r="I7" s="398"/>
      <c r="J7" s="395"/>
      <c r="K7" s="395"/>
      <c r="L7" s="326"/>
      <c r="M7" s="392"/>
      <c r="N7" s="392"/>
    </row>
    <row r="8" spans="1:15" s="34" customFormat="1" ht="18" customHeight="1">
      <c r="A8" s="52"/>
      <c r="B8" s="48" t="s">
        <v>143</v>
      </c>
      <c r="C8" s="469">
        <f>+PRESUPUESTO!H11</f>
        <v>0</v>
      </c>
      <c r="D8" s="469"/>
      <c r="E8" s="427" t="s">
        <v>144</v>
      </c>
      <c r="F8" s="428"/>
      <c r="G8" s="479" t="s">
        <v>211</v>
      </c>
      <c r="H8" s="267"/>
      <c r="I8" s="37" t="s">
        <v>146</v>
      </c>
      <c r="J8" s="427"/>
      <c r="K8" s="462"/>
      <c r="L8" s="428"/>
      <c r="M8" s="480"/>
      <c r="N8" s="481"/>
    </row>
    <row r="9" spans="1:15" ht="18" customHeight="1">
      <c r="A9" s="104" t="s">
        <v>43</v>
      </c>
      <c r="B9" s="103" t="s">
        <v>147</v>
      </c>
      <c r="C9" s="105">
        <v>1</v>
      </c>
      <c r="D9" s="105">
        <v>2</v>
      </c>
      <c r="E9" s="105">
        <v>3</v>
      </c>
      <c r="F9" s="105" t="s">
        <v>148</v>
      </c>
      <c r="G9" s="106">
        <v>5</v>
      </c>
      <c r="H9" s="106">
        <v>-6</v>
      </c>
      <c r="I9" s="106" t="s">
        <v>149</v>
      </c>
      <c r="J9" s="505" t="s">
        <v>150</v>
      </c>
      <c r="K9" s="506"/>
      <c r="L9" s="511">
        <v>9</v>
      </c>
      <c r="M9" s="511"/>
      <c r="N9" s="113" t="s">
        <v>151</v>
      </c>
    </row>
    <row r="10" spans="1:15" s="108" customFormat="1" ht="27" customHeight="1">
      <c r="A10" s="507">
        <v>1000</v>
      </c>
      <c r="B10" s="477" t="s">
        <v>45</v>
      </c>
      <c r="C10" s="473" t="s">
        <v>152</v>
      </c>
      <c r="D10" s="477" t="s">
        <v>153</v>
      </c>
      <c r="E10" s="477" t="s">
        <v>154</v>
      </c>
      <c r="F10" s="473" t="s">
        <v>155</v>
      </c>
      <c r="G10" s="473" t="s">
        <v>220</v>
      </c>
      <c r="H10" s="473" t="s">
        <v>221</v>
      </c>
      <c r="I10" s="473" t="s">
        <v>158</v>
      </c>
      <c r="J10" s="500" t="s">
        <v>159</v>
      </c>
      <c r="K10" s="495"/>
      <c r="L10" s="498" t="s">
        <v>160</v>
      </c>
      <c r="M10" s="499"/>
      <c r="N10" s="473" t="s">
        <v>161</v>
      </c>
    </row>
    <row r="11" spans="1:15" s="108" customFormat="1" ht="27" customHeight="1">
      <c r="A11" s="508"/>
      <c r="B11" s="478"/>
      <c r="C11" s="474"/>
      <c r="D11" s="478"/>
      <c r="E11" s="478"/>
      <c r="F11" s="436"/>
      <c r="G11" s="474"/>
      <c r="H11" s="474"/>
      <c r="I11" s="474"/>
      <c r="J11" s="501"/>
      <c r="K11" s="497"/>
      <c r="L11" s="109" t="s">
        <v>162</v>
      </c>
      <c r="M11" s="109" t="s">
        <v>163</v>
      </c>
      <c r="N11" s="474"/>
    </row>
    <row r="12" spans="1:15" ht="18" customHeight="1">
      <c r="A12" s="103">
        <v>1100</v>
      </c>
      <c r="B12" s="66" t="s">
        <v>214</v>
      </c>
      <c r="C12" s="110">
        <f>'MES 2'!F12</f>
        <v>0</v>
      </c>
      <c r="D12" s="128">
        <v>0</v>
      </c>
      <c r="E12" s="128">
        <v>0</v>
      </c>
      <c r="F12" s="110">
        <f>C12+D12-E12</f>
        <v>0</v>
      </c>
      <c r="G12" s="110">
        <f>'MES 2'!I12</f>
        <v>0</v>
      </c>
      <c r="H12" s="128">
        <f>M6</f>
        <v>0</v>
      </c>
      <c r="I12" s="110">
        <f>G12+H12</f>
        <v>0</v>
      </c>
      <c r="J12" s="475" t="e">
        <f t="shared" ref="J12:J20" si="0">(I12/F12)</f>
        <v>#DIV/0!</v>
      </c>
      <c r="K12" s="476"/>
      <c r="L12" s="24">
        <v>0</v>
      </c>
      <c r="M12" s="24">
        <v>0</v>
      </c>
      <c r="N12" s="111">
        <f>F12-I12</f>
        <v>0</v>
      </c>
    </row>
    <row r="13" spans="1:15" ht="18" customHeight="1">
      <c r="A13" s="103">
        <v>1101</v>
      </c>
      <c r="B13" s="66" t="s">
        <v>49</v>
      </c>
      <c r="C13" s="110">
        <f>'MES 2'!F13</f>
        <v>0</v>
      </c>
      <c r="D13" s="128">
        <v>0</v>
      </c>
      <c r="E13" s="128">
        <v>0</v>
      </c>
      <c r="F13" s="110">
        <f>C13+D13-E13</f>
        <v>0</v>
      </c>
      <c r="G13" s="110">
        <f>'MES 2'!I13</f>
        <v>0</v>
      </c>
      <c r="H13" s="67">
        <f>J3*PRESUPUESTO!B29+J4*PRESUPUESTO!B33+J5*PRESUPUESTO!B37</f>
        <v>0</v>
      </c>
      <c r="I13" s="110">
        <f t="shared" ref="I13:I18" si="1">G13+H13</f>
        <v>0</v>
      </c>
      <c r="J13" s="475" t="e">
        <f t="shared" ref="J13:J18" si="2">(I13/F13)</f>
        <v>#DIV/0!</v>
      </c>
      <c r="K13" s="476"/>
      <c r="L13" s="24">
        <v>0</v>
      </c>
      <c r="M13" s="24">
        <v>0</v>
      </c>
      <c r="N13" s="111">
        <f t="shared" ref="N13:N18" si="3">F13-I13</f>
        <v>0</v>
      </c>
    </row>
    <row r="14" spans="1:15" ht="18" customHeight="1">
      <c r="A14" s="103">
        <v>1102</v>
      </c>
      <c r="B14" s="66" t="s">
        <v>50</v>
      </c>
      <c r="C14" s="110">
        <f>'MES 2'!F14</f>
        <v>0</v>
      </c>
      <c r="D14" s="128">
        <v>0</v>
      </c>
      <c r="E14" s="128">
        <v>0</v>
      </c>
      <c r="F14" s="110">
        <f t="shared" ref="F14:F16" si="4">C14+D14-E14</f>
        <v>0</v>
      </c>
      <c r="G14" s="110">
        <f>'MES 2'!I14</f>
        <v>0</v>
      </c>
      <c r="H14" s="67">
        <f>(J3*PRESUPUESTO!D29+J4*PRESUPUESTO!D33+J5*PRESUPUESTO!D37)+(L3*PRESUPUESTO!D29*PRESUPUESTO!A13)+(L4*PRESUPUESTO!D33*PRESUPUESTO!B13)+(L5*PRESUPUESTO!D37*PRESUPUESTO!C13)</f>
        <v>0</v>
      </c>
      <c r="I14" s="110">
        <f t="shared" si="1"/>
        <v>0</v>
      </c>
      <c r="J14" s="475" t="e">
        <f t="shared" si="2"/>
        <v>#DIV/0!</v>
      </c>
      <c r="K14" s="476"/>
      <c r="L14" s="24">
        <v>0</v>
      </c>
      <c r="M14" s="24">
        <v>0</v>
      </c>
      <c r="N14" s="111">
        <f t="shared" si="3"/>
        <v>0</v>
      </c>
    </row>
    <row r="15" spans="1:15" ht="18" customHeight="1">
      <c r="A15" s="103">
        <v>1103</v>
      </c>
      <c r="B15" s="66" t="s">
        <v>51</v>
      </c>
      <c r="C15" s="110">
        <f>'MES 2'!F15</f>
        <v>0</v>
      </c>
      <c r="D15" s="128">
        <v>0</v>
      </c>
      <c r="E15" s="128">
        <v>0</v>
      </c>
      <c r="F15" s="110">
        <f t="shared" si="4"/>
        <v>0</v>
      </c>
      <c r="G15" s="110">
        <f>'MES 2'!I15</f>
        <v>0</v>
      </c>
      <c r="H15" s="67">
        <f>(J3*PRESUPUESTO!E29+J4*PRESUPUESTO!E33+J5*PRESUPUESTO!E37)+(L3*PRESUPUESTO!E29*PRESUPUESTO!A13)+(L4*PRESUPUESTO!E33*PRESUPUESTO!B13)+(L5*PRESUPUESTO!E37*PRESUPUESTO!C13)</f>
        <v>0</v>
      </c>
      <c r="I15" s="110">
        <f t="shared" si="1"/>
        <v>0</v>
      </c>
      <c r="J15" s="475" t="e">
        <f t="shared" si="2"/>
        <v>#DIV/0!</v>
      </c>
      <c r="K15" s="476"/>
      <c r="L15" s="24">
        <v>0</v>
      </c>
      <c r="M15" s="24">
        <v>0</v>
      </c>
      <c r="N15" s="111">
        <f t="shared" si="3"/>
        <v>0</v>
      </c>
    </row>
    <row r="16" spans="1:15" ht="18" customHeight="1">
      <c r="A16" s="103">
        <v>1104</v>
      </c>
      <c r="B16" s="66" t="s">
        <v>164</v>
      </c>
      <c r="C16" s="110">
        <f>'MES 2'!F16</f>
        <v>0</v>
      </c>
      <c r="D16" s="128">
        <v>0</v>
      </c>
      <c r="E16" s="128">
        <v>0</v>
      </c>
      <c r="F16" s="110">
        <f t="shared" si="4"/>
        <v>0</v>
      </c>
      <c r="G16" s="110">
        <f>'MES 2'!I16</f>
        <v>0</v>
      </c>
      <c r="H16" s="67">
        <f>(J3*PRESUPUESTO!F29+J4*PRESUPUESTO!F33+J5*PRESUPUESTO!F37)+(L3*PRESUPUESTO!F29*PRESUPUESTO!A13)+(L4*PRESUPUESTO!F33*PRESUPUESTO!B13)+(L5*PRESUPUESTO!F37*PRESUPUESTO!C13)</f>
        <v>0</v>
      </c>
      <c r="I16" s="110">
        <f t="shared" si="1"/>
        <v>0</v>
      </c>
      <c r="J16" s="475" t="e">
        <f t="shared" si="2"/>
        <v>#DIV/0!</v>
      </c>
      <c r="K16" s="476"/>
      <c r="L16" s="24">
        <v>0</v>
      </c>
      <c r="M16" s="24">
        <v>0</v>
      </c>
      <c r="N16" s="111">
        <f t="shared" si="3"/>
        <v>0</v>
      </c>
    </row>
    <row r="17" spans="1:14" ht="18" customHeight="1">
      <c r="A17" s="103">
        <v>1105</v>
      </c>
      <c r="B17" s="102" t="s">
        <v>165</v>
      </c>
      <c r="C17" s="110">
        <f>'MES 2'!F17</f>
        <v>0</v>
      </c>
      <c r="D17" s="128">
        <v>0</v>
      </c>
      <c r="E17" s="128">
        <v>0</v>
      </c>
      <c r="F17" s="110">
        <f>C17+D17-E17</f>
        <v>0</v>
      </c>
      <c r="G17" s="110">
        <f>'MES 2'!I17</f>
        <v>0</v>
      </c>
      <c r="H17" s="110">
        <v>0</v>
      </c>
      <c r="I17" s="110">
        <f t="shared" si="1"/>
        <v>0</v>
      </c>
      <c r="J17" s="475" t="e">
        <f t="shared" si="2"/>
        <v>#DIV/0!</v>
      </c>
      <c r="K17" s="476"/>
      <c r="L17" s="24">
        <v>0</v>
      </c>
      <c r="M17" s="24">
        <v>0</v>
      </c>
      <c r="N17" s="111">
        <f t="shared" si="3"/>
        <v>0</v>
      </c>
    </row>
    <row r="18" spans="1:14" ht="18" customHeight="1">
      <c r="A18" s="103">
        <v>1106</v>
      </c>
      <c r="B18" s="102" t="s">
        <v>166</v>
      </c>
      <c r="C18" s="110">
        <f>'MES 2'!F18</f>
        <v>0</v>
      </c>
      <c r="D18" s="128">
        <v>0</v>
      </c>
      <c r="E18" s="128">
        <v>0</v>
      </c>
      <c r="F18" s="110">
        <f>C18+D18-E18</f>
        <v>0</v>
      </c>
      <c r="G18" s="110">
        <f>'MES 2'!I18</f>
        <v>0</v>
      </c>
      <c r="H18" s="128">
        <v>0</v>
      </c>
      <c r="I18" s="110">
        <f t="shared" si="1"/>
        <v>0</v>
      </c>
      <c r="J18" s="475" t="e">
        <f t="shared" si="2"/>
        <v>#DIV/0!</v>
      </c>
      <c r="K18" s="476"/>
      <c r="L18" s="24">
        <v>0</v>
      </c>
      <c r="M18" s="24">
        <v>0</v>
      </c>
      <c r="N18" s="111">
        <f t="shared" si="3"/>
        <v>0</v>
      </c>
    </row>
    <row r="19" spans="1:14" ht="18" customHeight="1">
      <c r="A19" s="103">
        <v>1107</v>
      </c>
      <c r="B19" s="102" t="s">
        <v>167</v>
      </c>
      <c r="C19" s="110">
        <f>'MES 2'!F19</f>
        <v>0</v>
      </c>
      <c r="D19" s="128">
        <v>0</v>
      </c>
      <c r="E19" s="128">
        <v>0</v>
      </c>
      <c r="F19" s="110">
        <f>C19+D19-E19</f>
        <v>0</v>
      </c>
      <c r="G19" s="110">
        <f>'MES 2'!I19</f>
        <v>0</v>
      </c>
      <c r="H19" s="128">
        <v>0</v>
      </c>
      <c r="I19" s="110">
        <f>G19+H19</f>
        <v>0</v>
      </c>
      <c r="J19" s="475" t="e">
        <f t="shared" si="0"/>
        <v>#DIV/0!</v>
      </c>
      <c r="K19" s="476"/>
      <c r="L19" s="24">
        <v>0</v>
      </c>
      <c r="M19" s="24">
        <v>0</v>
      </c>
      <c r="N19" s="111">
        <f>F19-I19</f>
        <v>0</v>
      </c>
    </row>
    <row r="20" spans="1:14" s="112" customFormat="1" ht="18" customHeight="1">
      <c r="A20" s="425" t="s">
        <v>168</v>
      </c>
      <c r="B20" s="426"/>
      <c r="C20" s="64">
        <f>SUM(C12+C17+C18+C19)</f>
        <v>0</v>
      </c>
      <c r="D20" s="64">
        <f t="shared" ref="D20:H20" si="5">SUM(D12+D17+D18+D19)</f>
        <v>0</v>
      </c>
      <c r="E20" s="64">
        <f t="shared" si="5"/>
        <v>0</v>
      </c>
      <c r="F20" s="64">
        <f t="shared" si="5"/>
        <v>0</v>
      </c>
      <c r="G20" s="64">
        <f>SUM(G12+G17+G18+G19)</f>
        <v>0</v>
      </c>
      <c r="H20" s="64">
        <f t="shared" si="5"/>
        <v>0</v>
      </c>
      <c r="I20" s="64">
        <f>SUM(I12+I17+I18+I19)</f>
        <v>0</v>
      </c>
      <c r="J20" s="437" t="e">
        <f t="shared" si="0"/>
        <v>#DIV/0!</v>
      </c>
      <c r="K20" s="438"/>
      <c r="L20" s="64">
        <f t="shared" ref="L20:N20" si="6">SUM(L12+L17+L18+L19)</f>
        <v>0</v>
      </c>
      <c r="M20" s="64">
        <f t="shared" si="6"/>
        <v>0</v>
      </c>
      <c r="N20" s="64">
        <f t="shared" si="6"/>
        <v>0</v>
      </c>
    </row>
    <row r="22" spans="1:14" s="34" customFormat="1" ht="18" customHeight="1">
      <c r="B22" s="472" t="s">
        <v>124</v>
      </c>
      <c r="C22" s="472"/>
      <c r="D22" s="472"/>
      <c r="E22" s="472" t="s">
        <v>215</v>
      </c>
      <c r="F22" s="472"/>
      <c r="G22" s="472"/>
      <c r="H22" s="472"/>
      <c r="I22" s="472" t="s">
        <v>170</v>
      </c>
      <c r="J22" s="472"/>
      <c r="K22" s="472"/>
      <c r="L22" s="472"/>
      <c r="M22" s="472"/>
      <c r="N22" s="472"/>
    </row>
    <row r="23" spans="1:14" s="34" customFormat="1" ht="18" customHeight="1">
      <c r="B23" s="472"/>
      <c r="C23" s="472"/>
      <c r="D23" s="472"/>
      <c r="E23" s="472"/>
      <c r="F23" s="472"/>
      <c r="G23" s="472"/>
      <c r="H23" s="472"/>
      <c r="I23" s="472"/>
      <c r="J23" s="472"/>
      <c r="K23" s="472"/>
      <c r="L23" s="472"/>
      <c r="M23" s="472"/>
      <c r="N23" s="472"/>
    </row>
    <row r="24" spans="1:14" s="34" customFormat="1" ht="40.5" customHeight="1">
      <c r="B24" s="472"/>
      <c r="C24" s="472"/>
      <c r="D24" s="472"/>
      <c r="E24" s="472"/>
      <c r="F24" s="472"/>
      <c r="G24" s="472"/>
      <c r="H24" s="472"/>
      <c r="I24" s="472"/>
      <c r="J24" s="472"/>
      <c r="K24" s="472"/>
      <c r="L24" s="472"/>
      <c r="M24" s="472"/>
      <c r="N24" s="472"/>
    </row>
    <row r="25" spans="1:14" s="34" customFormat="1" ht="11.25">
      <c r="B25" s="472" t="s">
        <v>103</v>
      </c>
      <c r="C25" s="472"/>
      <c r="D25" s="472"/>
      <c r="E25" s="472" t="s">
        <v>103</v>
      </c>
      <c r="F25" s="472"/>
      <c r="G25" s="472"/>
      <c r="H25" s="472"/>
      <c r="I25" s="472" t="s">
        <v>103</v>
      </c>
      <c r="J25" s="472"/>
      <c r="K25" s="472"/>
      <c r="L25" s="472"/>
      <c r="M25" s="472"/>
      <c r="N25" s="472"/>
    </row>
    <row r="26" spans="1:14" ht="11.25"/>
    <row r="27" spans="1:14" ht="11.25">
      <c r="B27" s="4" t="s">
        <v>171</v>
      </c>
    </row>
    <row r="28" spans="1:14" ht="11.25">
      <c r="B28" s="4"/>
    </row>
    <row r="42" spans="1:15" ht="18" customHeight="1">
      <c r="A42" s="468" t="s">
        <v>172</v>
      </c>
      <c r="B42" s="468"/>
      <c r="C42" s="468"/>
      <c r="D42" s="468"/>
      <c r="E42" s="468"/>
      <c r="F42" s="468"/>
      <c r="G42" s="468"/>
      <c r="H42" s="468"/>
      <c r="I42" s="468"/>
      <c r="J42" s="468"/>
      <c r="K42" s="468"/>
      <c r="L42" s="468"/>
      <c r="M42" s="468"/>
      <c r="N42" s="468"/>
    </row>
    <row r="43" spans="1:15" ht="18" customHeight="1">
      <c r="A43" s="104" t="s">
        <v>43</v>
      </c>
      <c r="B43" s="113" t="s">
        <v>173</v>
      </c>
      <c r="C43" s="105">
        <v>1</v>
      </c>
      <c r="D43" s="105">
        <v>2</v>
      </c>
      <c r="E43" s="105">
        <v>3</v>
      </c>
      <c r="F43" s="105" t="s">
        <v>148</v>
      </c>
      <c r="G43" s="105">
        <v>5</v>
      </c>
      <c r="H43" s="105">
        <v>-6</v>
      </c>
      <c r="I43" s="105" t="s">
        <v>149</v>
      </c>
      <c r="J43" s="509" t="s">
        <v>150</v>
      </c>
      <c r="K43" s="509"/>
      <c r="L43" s="511">
        <v>9</v>
      </c>
      <c r="M43" s="511"/>
      <c r="N43" s="113" t="s">
        <v>151</v>
      </c>
    </row>
    <row r="44" spans="1:15" s="112" customFormat="1" ht="23.1" customHeight="1">
      <c r="A44" s="477">
        <v>2000</v>
      </c>
      <c r="B44" s="477" t="s">
        <v>58</v>
      </c>
      <c r="C44" s="473" t="s">
        <v>216</v>
      </c>
      <c r="D44" s="477" t="s">
        <v>153</v>
      </c>
      <c r="E44" s="477" t="s">
        <v>154</v>
      </c>
      <c r="F44" s="473" t="s">
        <v>155</v>
      </c>
      <c r="G44" s="473" t="s">
        <v>217</v>
      </c>
      <c r="H44" s="473" t="s">
        <v>222</v>
      </c>
      <c r="I44" s="473" t="s">
        <v>219</v>
      </c>
      <c r="J44" s="494" t="s">
        <v>177</v>
      </c>
      <c r="K44" s="495"/>
      <c r="L44" s="498" t="s">
        <v>160</v>
      </c>
      <c r="M44" s="499"/>
      <c r="N44" s="473" t="s">
        <v>178</v>
      </c>
    </row>
    <row r="45" spans="1:15" s="112" customFormat="1" ht="23.1" customHeight="1">
      <c r="A45" s="478"/>
      <c r="B45" s="478"/>
      <c r="C45" s="474"/>
      <c r="D45" s="478"/>
      <c r="E45" s="478"/>
      <c r="F45" s="436"/>
      <c r="G45" s="436"/>
      <c r="H45" s="474"/>
      <c r="I45" s="474"/>
      <c r="J45" s="496"/>
      <c r="K45" s="497"/>
      <c r="L45" s="114" t="s">
        <v>179</v>
      </c>
      <c r="M45" s="114" t="s">
        <v>180</v>
      </c>
      <c r="N45" s="474"/>
    </row>
    <row r="46" spans="1:15" s="112" customFormat="1" ht="18" customHeight="1">
      <c r="A46" s="113">
        <v>2100</v>
      </c>
      <c r="B46" s="510" t="s">
        <v>61</v>
      </c>
      <c r="C46" s="510"/>
      <c r="D46" s="510"/>
      <c r="E46" s="510"/>
      <c r="F46" s="510"/>
      <c r="G46" s="510"/>
      <c r="H46" s="510"/>
      <c r="I46" s="510"/>
      <c r="J46" s="510"/>
      <c r="K46" s="510"/>
      <c r="L46" s="510"/>
      <c r="M46" s="510"/>
      <c r="N46" s="510"/>
      <c r="O46" s="115"/>
    </row>
    <row r="47" spans="1:15" ht="18" customHeight="1">
      <c r="A47" s="103">
        <v>2101</v>
      </c>
      <c r="B47" s="116" t="s">
        <v>36</v>
      </c>
      <c r="C47" s="117">
        <f>'MES 2'!F47</f>
        <v>0</v>
      </c>
      <c r="D47" s="129">
        <v>0</v>
      </c>
      <c r="E47" s="129">
        <v>0</v>
      </c>
      <c r="F47" s="117">
        <f>C47+D47-E47</f>
        <v>0</v>
      </c>
      <c r="G47" s="110">
        <f>'MES 2'!I47</f>
        <v>0</v>
      </c>
      <c r="H47" s="128">
        <v>0</v>
      </c>
      <c r="I47" s="117">
        <f>(G47+H47)</f>
        <v>0</v>
      </c>
      <c r="J47" s="475" t="e">
        <f>(I47/F47)</f>
        <v>#DIV/0!</v>
      </c>
      <c r="K47" s="476"/>
      <c r="L47" s="24">
        <v>0</v>
      </c>
      <c r="M47" s="24">
        <v>0</v>
      </c>
      <c r="N47" s="117">
        <f>(F47-I47)</f>
        <v>0</v>
      </c>
    </row>
    <row r="48" spans="1:15" ht="18.75" customHeight="1">
      <c r="A48" s="103">
        <v>2102</v>
      </c>
      <c r="B48" s="116" t="s">
        <v>181</v>
      </c>
      <c r="C48" s="117">
        <f>'MES 2'!F48</f>
        <v>0</v>
      </c>
      <c r="D48" s="129">
        <v>0</v>
      </c>
      <c r="E48" s="129">
        <v>0</v>
      </c>
      <c r="F48" s="117">
        <f>C48+D48-E48</f>
        <v>0</v>
      </c>
      <c r="G48" s="110">
        <f>'MES 2'!I48</f>
        <v>0</v>
      </c>
      <c r="H48" s="128">
        <v>0</v>
      </c>
      <c r="I48" s="117">
        <f>(G48+H48)</f>
        <v>0</v>
      </c>
      <c r="J48" s="475" t="e">
        <f>(I48/F48)</f>
        <v>#DIV/0!</v>
      </c>
      <c r="K48" s="476"/>
      <c r="L48" s="24">
        <v>0</v>
      </c>
      <c r="M48" s="24">
        <v>0</v>
      </c>
      <c r="N48" s="117">
        <f>(F48-I48)</f>
        <v>0</v>
      </c>
    </row>
    <row r="49" spans="1:14" s="112" customFormat="1" ht="18" customHeight="1">
      <c r="A49" s="482" t="s">
        <v>182</v>
      </c>
      <c r="B49" s="484"/>
      <c r="C49" s="118">
        <f t="shared" ref="C49:I49" si="7">SUM(C47:C48)</f>
        <v>0</v>
      </c>
      <c r="D49" s="118">
        <f t="shared" si="7"/>
        <v>0</v>
      </c>
      <c r="E49" s="118">
        <f t="shared" si="7"/>
        <v>0</v>
      </c>
      <c r="F49" s="118">
        <f t="shared" si="7"/>
        <v>0</v>
      </c>
      <c r="G49" s="118">
        <f t="shared" si="7"/>
        <v>0</v>
      </c>
      <c r="H49" s="118">
        <f t="shared" si="7"/>
        <v>0</v>
      </c>
      <c r="I49" s="118">
        <f t="shared" si="7"/>
        <v>0</v>
      </c>
      <c r="J49" s="490" t="e">
        <f>(I49/F49)</f>
        <v>#DIV/0!</v>
      </c>
      <c r="K49" s="491"/>
      <c r="L49" s="118">
        <f>SUM(L47:L48)</f>
        <v>0</v>
      </c>
      <c r="M49" s="118">
        <f>SUM(M47:M48)</f>
        <v>0</v>
      </c>
      <c r="N49" s="118">
        <f>SUM(N47:N48)</f>
        <v>0</v>
      </c>
    </row>
    <row r="50" spans="1:14" s="112" customFormat="1" ht="18" customHeight="1">
      <c r="A50" s="119"/>
      <c r="B50" s="119"/>
      <c r="C50" s="120"/>
      <c r="D50" s="120"/>
      <c r="E50" s="120"/>
      <c r="F50" s="120"/>
      <c r="G50" s="120"/>
      <c r="H50" s="120"/>
      <c r="I50" s="120"/>
      <c r="J50" s="121"/>
      <c r="K50" s="121"/>
      <c r="L50" s="120"/>
      <c r="M50" s="120"/>
      <c r="N50" s="120"/>
    </row>
    <row r="51" spans="1:14" s="112" customFormat="1" ht="18" customHeight="1">
      <c r="A51" s="113">
        <v>2200</v>
      </c>
      <c r="B51" s="482" t="s">
        <v>64</v>
      </c>
      <c r="C51" s="483"/>
      <c r="D51" s="483"/>
      <c r="E51" s="483"/>
      <c r="F51" s="483"/>
      <c r="G51" s="483"/>
      <c r="H51" s="483"/>
      <c r="I51" s="483"/>
      <c r="J51" s="483"/>
      <c r="K51" s="483"/>
      <c r="L51" s="483"/>
      <c r="M51" s="483"/>
      <c r="N51" s="484"/>
    </row>
    <row r="52" spans="1:14" s="112" customFormat="1" ht="18" customHeight="1">
      <c r="A52" s="103">
        <v>2201</v>
      </c>
      <c r="B52" s="116" t="s">
        <v>223</v>
      </c>
      <c r="C52" s="117">
        <f>'MES 2'!F52</f>
        <v>0</v>
      </c>
      <c r="D52" s="129">
        <v>0</v>
      </c>
      <c r="E52" s="129">
        <v>0</v>
      </c>
      <c r="F52" s="117">
        <f t="shared" ref="F52:F59" si="8">C52+D52-E52</f>
        <v>0</v>
      </c>
      <c r="G52" s="110">
        <f>'MES 2'!I52</f>
        <v>0</v>
      </c>
      <c r="H52" s="128">
        <v>0</v>
      </c>
      <c r="I52" s="117">
        <f t="shared" ref="I52:I59" si="9">(G52+H52)</f>
        <v>0</v>
      </c>
      <c r="J52" s="475" t="e">
        <f t="shared" ref="J52:J60" si="10">(I52/F52)</f>
        <v>#DIV/0!</v>
      </c>
      <c r="K52" s="476"/>
      <c r="L52" s="24">
        <v>0</v>
      </c>
      <c r="M52" s="24">
        <v>0</v>
      </c>
      <c r="N52" s="117">
        <f t="shared" ref="N52:N59" si="11">(F52-I52)</f>
        <v>0</v>
      </c>
    </row>
    <row r="53" spans="1:14" s="112" customFormat="1" ht="18" customHeight="1">
      <c r="A53" s="103">
        <v>2202</v>
      </c>
      <c r="B53" s="116" t="s">
        <v>66</v>
      </c>
      <c r="C53" s="117">
        <f>'MES 2'!F53</f>
        <v>0</v>
      </c>
      <c r="D53" s="129">
        <v>0</v>
      </c>
      <c r="E53" s="129">
        <v>0</v>
      </c>
      <c r="F53" s="117">
        <f t="shared" si="8"/>
        <v>0</v>
      </c>
      <c r="G53" s="110">
        <f>'MES 2'!I53</f>
        <v>0</v>
      </c>
      <c r="H53" s="128">
        <v>0</v>
      </c>
      <c r="I53" s="117">
        <f t="shared" si="9"/>
        <v>0</v>
      </c>
      <c r="J53" s="475" t="e">
        <f t="shared" si="10"/>
        <v>#DIV/0!</v>
      </c>
      <c r="K53" s="476"/>
      <c r="L53" s="24">
        <v>0</v>
      </c>
      <c r="M53" s="24">
        <v>0</v>
      </c>
      <c r="N53" s="117">
        <f t="shared" si="11"/>
        <v>0</v>
      </c>
    </row>
    <row r="54" spans="1:14" s="112" customFormat="1" ht="18" customHeight="1">
      <c r="A54" s="103">
        <v>2203</v>
      </c>
      <c r="B54" s="116" t="s">
        <v>67</v>
      </c>
      <c r="C54" s="117">
        <f>'MES 2'!F54</f>
        <v>0</v>
      </c>
      <c r="D54" s="129">
        <v>0</v>
      </c>
      <c r="E54" s="129">
        <v>0</v>
      </c>
      <c r="F54" s="117">
        <f t="shared" si="8"/>
        <v>0</v>
      </c>
      <c r="G54" s="110">
        <f>'MES 2'!I54</f>
        <v>0</v>
      </c>
      <c r="H54" s="128">
        <v>0</v>
      </c>
      <c r="I54" s="117">
        <f t="shared" si="9"/>
        <v>0</v>
      </c>
      <c r="J54" s="475" t="e">
        <f t="shared" si="10"/>
        <v>#DIV/0!</v>
      </c>
      <c r="K54" s="476"/>
      <c r="L54" s="24">
        <v>0</v>
      </c>
      <c r="M54" s="24">
        <v>0</v>
      </c>
      <c r="N54" s="117">
        <f t="shared" si="11"/>
        <v>0</v>
      </c>
    </row>
    <row r="55" spans="1:14" s="112" customFormat="1" ht="18" customHeight="1">
      <c r="A55" s="103">
        <v>2204</v>
      </c>
      <c r="B55" s="116" t="s">
        <v>68</v>
      </c>
      <c r="C55" s="117">
        <f>'MES 2'!F55</f>
        <v>0</v>
      </c>
      <c r="D55" s="129">
        <v>0</v>
      </c>
      <c r="E55" s="129">
        <v>0</v>
      </c>
      <c r="F55" s="117">
        <f t="shared" si="8"/>
        <v>0</v>
      </c>
      <c r="G55" s="110">
        <f>'MES 2'!I55</f>
        <v>0</v>
      </c>
      <c r="H55" s="128">
        <v>0</v>
      </c>
      <c r="I55" s="117">
        <f t="shared" si="9"/>
        <v>0</v>
      </c>
      <c r="J55" s="475" t="e">
        <f t="shared" si="10"/>
        <v>#DIV/0!</v>
      </c>
      <c r="K55" s="476"/>
      <c r="L55" s="24">
        <v>0</v>
      </c>
      <c r="M55" s="24">
        <v>0</v>
      </c>
      <c r="N55" s="117">
        <f t="shared" si="11"/>
        <v>0</v>
      </c>
    </row>
    <row r="56" spans="1:14" s="112" customFormat="1" ht="33.75">
      <c r="A56" s="103">
        <v>2205</v>
      </c>
      <c r="B56" s="122" t="s">
        <v>69</v>
      </c>
      <c r="C56" s="117">
        <f>'MES 2'!F56</f>
        <v>0</v>
      </c>
      <c r="D56" s="129">
        <v>0</v>
      </c>
      <c r="E56" s="129">
        <v>0</v>
      </c>
      <c r="F56" s="117">
        <f t="shared" si="8"/>
        <v>0</v>
      </c>
      <c r="G56" s="110">
        <f>'MES 2'!I56</f>
        <v>0</v>
      </c>
      <c r="H56" s="128">
        <v>0</v>
      </c>
      <c r="I56" s="117">
        <f t="shared" si="9"/>
        <v>0</v>
      </c>
      <c r="J56" s="475" t="e">
        <f t="shared" si="10"/>
        <v>#DIV/0!</v>
      </c>
      <c r="K56" s="476"/>
      <c r="L56" s="24">
        <v>0</v>
      </c>
      <c r="M56" s="24">
        <v>0</v>
      </c>
      <c r="N56" s="117">
        <f t="shared" si="11"/>
        <v>0</v>
      </c>
    </row>
    <row r="57" spans="1:14" s="112" customFormat="1" ht="22.5">
      <c r="A57" s="103">
        <v>2206</v>
      </c>
      <c r="B57" s="122" t="s">
        <v>70</v>
      </c>
      <c r="C57" s="117">
        <f>'MES 2'!F57</f>
        <v>0</v>
      </c>
      <c r="D57" s="129">
        <v>0</v>
      </c>
      <c r="E57" s="129">
        <v>0</v>
      </c>
      <c r="F57" s="117">
        <f t="shared" si="8"/>
        <v>0</v>
      </c>
      <c r="G57" s="110">
        <f>'MES 2'!I57</f>
        <v>0</v>
      </c>
      <c r="H57" s="128">
        <v>0</v>
      </c>
      <c r="I57" s="117">
        <f t="shared" si="9"/>
        <v>0</v>
      </c>
      <c r="J57" s="475" t="e">
        <f t="shared" si="10"/>
        <v>#DIV/0!</v>
      </c>
      <c r="K57" s="476"/>
      <c r="L57" s="24">
        <v>0</v>
      </c>
      <c r="M57" s="24">
        <v>0</v>
      </c>
      <c r="N57" s="117">
        <f t="shared" si="11"/>
        <v>0</v>
      </c>
    </row>
    <row r="58" spans="1:14" s="112" customFormat="1" ht="18" customHeight="1">
      <c r="A58" s="103">
        <v>2207</v>
      </c>
      <c r="B58" s="116" t="s">
        <v>71</v>
      </c>
      <c r="C58" s="117">
        <f>'MES 2'!F58</f>
        <v>0</v>
      </c>
      <c r="D58" s="129">
        <v>0</v>
      </c>
      <c r="E58" s="129">
        <v>0</v>
      </c>
      <c r="F58" s="117">
        <f t="shared" si="8"/>
        <v>0</v>
      </c>
      <c r="G58" s="110">
        <f>'MES 2'!I58</f>
        <v>0</v>
      </c>
      <c r="H58" s="128">
        <v>0</v>
      </c>
      <c r="I58" s="117">
        <f t="shared" si="9"/>
        <v>0</v>
      </c>
      <c r="J58" s="475" t="e">
        <f t="shared" si="10"/>
        <v>#DIV/0!</v>
      </c>
      <c r="K58" s="476"/>
      <c r="L58" s="24">
        <v>0</v>
      </c>
      <c r="M58" s="24">
        <v>0</v>
      </c>
      <c r="N58" s="117">
        <f t="shared" si="11"/>
        <v>0</v>
      </c>
    </row>
    <row r="59" spans="1:14" s="112" customFormat="1" ht="18" customHeight="1">
      <c r="A59" s="103">
        <v>2208</v>
      </c>
      <c r="B59" s="116" t="s">
        <v>72</v>
      </c>
      <c r="C59" s="117">
        <f>'MES 2'!F59</f>
        <v>0</v>
      </c>
      <c r="D59" s="129">
        <v>0</v>
      </c>
      <c r="E59" s="129">
        <v>0</v>
      </c>
      <c r="F59" s="117">
        <f t="shared" si="8"/>
        <v>0</v>
      </c>
      <c r="G59" s="110">
        <f>'MES 2'!I59</f>
        <v>0</v>
      </c>
      <c r="H59" s="128">
        <v>0</v>
      </c>
      <c r="I59" s="117">
        <f t="shared" si="9"/>
        <v>0</v>
      </c>
      <c r="J59" s="475" t="e">
        <f t="shared" si="10"/>
        <v>#DIV/0!</v>
      </c>
      <c r="K59" s="476"/>
      <c r="L59" s="24">
        <v>0</v>
      </c>
      <c r="M59" s="24">
        <v>0</v>
      </c>
      <c r="N59" s="117">
        <f t="shared" si="11"/>
        <v>0</v>
      </c>
    </row>
    <row r="60" spans="1:14" s="112" customFormat="1" ht="18" customHeight="1">
      <c r="A60" s="482" t="s">
        <v>182</v>
      </c>
      <c r="B60" s="484"/>
      <c r="C60" s="123">
        <f t="shared" ref="C60:I60" si="12">SUM(C52:C59)</f>
        <v>0</v>
      </c>
      <c r="D60" s="123">
        <f t="shared" si="12"/>
        <v>0</v>
      </c>
      <c r="E60" s="123">
        <f t="shared" si="12"/>
        <v>0</v>
      </c>
      <c r="F60" s="123">
        <f t="shared" si="12"/>
        <v>0</v>
      </c>
      <c r="G60" s="123">
        <f t="shared" si="12"/>
        <v>0</v>
      </c>
      <c r="H60" s="123">
        <f t="shared" si="12"/>
        <v>0</v>
      </c>
      <c r="I60" s="123">
        <f t="shared" si="12"/>
        <v>0</v>
      </c>
      <c r="J60" s="490" t="e">
        <f t="shared" si="10"/>
        <v>#DIV/0!</v>
      </c>
      <c r="K60" s="491"/>
      <c r="L60" s="124">
        <f>SUM(L52:L59)</f>
        <v>0</v>
      </c>
      <c r="M60" s="124">
        <f>SUM(M52:M59)</f>
        <v>0</v>
      </c>
      <c r="N60" s="124">
        <f>SUM(N52:N59)</f>
        <v>0</v>
      </c>
    </row>
    <row r="61" spans="1:14" s="112" customFormat="1" ht="18" customHeight="1">
      <c r="A61" s="119"/>
      <c r="B61" s="119"/>
      <c r="C61" s="120"/>
      <c r="D61" s="120"/>
      <c r="E61" s="120"/>
      <c r="F61" s="120"/>
      <c r="G61" s="120"/>
      <c r="H61" s="120"/>
      <c r="I61" s="120"/>
      <c r="J61" s="121"/>
      <c r="K61" s="121"/>
      <c r="L61" s="120"/>
      <c r="M61" s="120"/>
      <c r="N61" s="120"/>
    </row>
    <row r="62" spans="1:14" s="112" customFormat="1" ht="18" customHeight="1">
      <c r="A62" s="104" t="s">
        <v>43</v>
      </c>
      <c r="B62" s="113" t="s">
        <v>173</v>
      </c>
      <c r="C62" s="113">
        <v>1</v>
      </c>
      <c r="D62" s="113">
        <v>2</v>
      </c>
      <c r="E62" s="113">
        <v>3</v>
      </c>
      <c r="F62" s="113" t="s">
        <v>148</v>
      </c>
      <c r="G62" s="113">
        <v>5</v>
      </c>
      <c r="H62" s="113">
        <v>6</v>
      </c>
      <c r="I62" s="113" t="s">
        <v>183</v>
      </c>
      <c r="J62" s="482" t="s">
        <v>184</v>
      </c>
      <c r="K62" s="484"/>
      <c r="L62" s="492">
        <v>9</v>
      </c>
      <c r="M62" s="493"/>
      <c r="N62" s="113" t="s">
        <v>185</v>
      </c>
    </row>
    <row r="63" spans="1:14" s="112" customFormat="1" ht="18" customHeight="1">
      <c r="A63" s="477">
        <v>2000</v>
      </c>
      <c r="B63" s="477" t="s">
        <v>58</v>
      </c>
      <c r="C63" s="473" t="str">
        <f>C44</f>
        <v>Presupuesto inicial del periodo a ejecutar</v>
      </c>
      <c r="D63" s="477" t="s">
        <v>153</v>
      </c>
      <c r="E63" s="477" t="s">
        <v>154</v>
      </c>
      <c r="F63" s="473" t="str">
        <f>F44</f>
        <v>Presupuesto al final del  periodo ejecutado</v>
      </c>
      <c r="G63" s="473" t="str">
        <f>G44</f>
        <v>Gastos acumulados al mes 2</v>
      </c>
      <c r="H63" s="473" t="str">
        <f>H44</f>
        <v>Gastos - mes 3</v>
      </c>
      <c r="I63" s="473" t="str">
        <f>I44</f>
        <v xml:space="preserve">Valor total ejecutado al final de periodo </v>
      </c>
      <c r="J63" s="494" t="s">
        <v>177</v>
      </c>
      <c r="K63" s="495"/>
      <c r="L63" s="498" t="s">
        <v>160</v>
      </c>
      <c r="M63" s="499"/>
      <c r="N63" s="473" t="str">
        <f>N44</f>
        <v>Total saldo por ejecutar</v>
      </c>
    </row>
    <row r="64" spans="1:14" s="112" customFormat="1" ht="26.25" customHeight="1">
      <c r="A64" s="478"/>
      <c r="B64" s="478"/>
      <c r="C64" s="474"/>
      <c r="D64" s="478"/>
      <c r="E64" s="478"/>
      <c r="F64" s="436"/>
      <c r="G64" s="436"/>
      <c r="H64" s="474"/>
      <c r="I64" s="474"/>
      <c r="J64" s="496"/>
      <c r="K64" s="497"/>
      <c r="L64" s="114" t="s">
        <v>179</v>
      </c>
      <c r="M64" s="114" t="s">
        <v>180</v>
      </c>
      <c r="N64" s="474"/>
    </row>
    <row r="65" spans="1:14" s="112" customFormat="1" ht="18" customHeight="1">
      <c r="A65" s="107">
        <v>2300</v>
      </c>
      <c r="B65" s="425" t="s">
        <v>74</v>
      </c>
      <c r="C65" s="457"/>
      <c r="D65" s="457"/>
      <c r="E65" s="457"/>
      <c r="F65" s="457"/>
      <c r="G65" s="457"/>
      <c r="H65" s="457"/>
      <c r="I65" s="457"/>
      <c r="J65" s="457"/>
      <c r="K65" s="457"/>
      <c r="L65" s="457"/>
      <c r="M65" s="457"/>
      <c r="N65" s="426"/>
    </row>
    <row r="66" spans="1:14" ht="18" customHeight="1">
      <c r="A66" s="113">
        <v>2310</v>
      </c>
      <c r="B66" s="482" t="s">
        <v>75</v>
      </c>
      <c r="C66" s="483"/>
      <c r="D66" s="483"/>
      <c r="E66" s="483"/>
      <c r="F66" s="483"/>
      <c r="G66" s="483"/>
      <c r="H66" s="483"/>
      <c r="I66" s="483"/>
      <c r="J66" s="483"/>
      <c r="K66" s="483"/>
      <c r="L66" s="483"/>
      <c r="M66" s="483"/>
      <c r="N66" s="484"/>
    </row>
    <row r="67" spans="1:14" ht="18" customHeight="1">
      <c r="A67" s="103">
        <v>2311</v>
      </c>
      <c r="B67" s="102" t="s">
        <v>76</v>
      </c>
      <c r="C67" s="110">
        <f>'MES 2'!F67</f>
        <v>0</v>
      </c>
      <c r="D67" s="128">
        <v>0</v>
      </c>
      <c r="E67" s="128">
        <v>0</v>
      </c>
      <c r="F67" s="110">
        <f t="shared" ref="F67" si="13">C67+D67-E67</f>
        <v>0</v>
      </c>
      <c r="G67" s="110">
        <f>'MES 2'!I67</f>
        <v>0</v>
      </c>
      <c r="H67" s="128">
        <v>0</v>
      </c>
      <c r="I67" s="117">
        <f t="shared" ref="I67" si="14">(G67+H67)</f>
        <v>0</v>
      </c>
      <c r="J67" s="475" t="e">
        <f t="shared" ref="J67" si="15">(I67/F67)</f>
        <v>#DIV/0!</v>
      </c>
      <c r="K67" s="476"/>
      <c r="L67" s="24">
        <v>0</v>
      </c>
      <c r="M67" s="24">
        <v>0</v>
      </c>
      <c r="N67" s="117">
        <f t="shared" ref="N67" si="16">(F67-I67)</f>
        <v>0</v>
      </c>
    </row>
    <row r="68" spans="1:14" ht="18" customHeight="1">
      <c r="A68" s="103">
        <v>2312</v>
      </c>
      <c r="B68" s="102" t="s">
        <v>77</v>
      </c>
      <c r="C68" s="110">
        <f>'MES 2'!F68</f>
        <v>0</v>
      </c>
      <c r="D68" s="128">
        <v>0</v>
      </c>
      <c r="E68" s="128">
        <v>0</v>
      </c>
      <c r="F68" s="110">
        <f t="shared" ref="F68:F76" si="17">C68+D68-E68</f>
        <v>0</v>
      </c>
      <c r="G68" s="110">
        <f>'MES 2'!I68</f>
        <v>0</v>
      </c>
      <c r="H68" s="128">
        <v>0</v>
      </c>
      <c r="I68" s="117">
        <f t="shared" ref="I68:I76" si="18">(G68+H68)</f>
        <v>0</v>
      </c>
      <c r="J68" s="475" t="e">
        <f t="shared" ref="J68:J79" si="19">(I68/F68)</f>
        <v>#DIV/0!</v>
      </c>
      <c r="K68" s="476"/>
      <c r="L68" s="24">
        <v>0</v>
      </c>
      <c r="M68" s="24">
        <v>0</v>
      </c>
      <c r="N68" s="117">
        <f t="shared" ref="N68:N79" si="20">(F68-I68)</f>
        <v>0</v>
      </c>
    </row>
    <row r="69" spans="1:14" ht="18" customHeight="1">
      <c r="A69" s="103">
        <v>2313</v>
      </c>
      <c r="B69" s="102" t="s">
        <v>78</v>
      </c>
      <c r="C69" s="110">
        <f>'MES 2'!F69</f>
        <v>0</v>
      </c>
      <c r="D69" s="128">
        <v>0</v>
      </c>
      <c r="E69" s="128">
        <v>0</v>
      </c>
      <c r="F69" s="110">
        <f t="shared" si="17"/>
        <v>0</v>
      </c>
      <c r="G69" s="110">
        <f>'MES 2'!I69</f>
        <v>0</v>
      </c>
      <c r="H69" s="128">
        <v>0</v>
      </c>
      <c r="I69" s="117">
        <f t="shared" si="18"/>
        <v>0</v>
      </c>
      <c r="J69" s="475" t="e">
        <f t="shared" si="19"/>
        <v>#DIV/0!</v>
      </c>
      <c r="K69" s="476"/>
      <c r="L69" s="24">
        <v>0</v>
      </c>
      <c r="M69" s="24">
        <v>0</v>
      </c>
      <c r="N69" s="117">
        <f t="shared" si="20"/>
        <v>0</v>
      </c>
    </row>
    <row r="70" spans="1:14" ht="18" customHeight="1">
      <c r="A70" s="103">
        <v>2314</v>
      </c>
      <c r="B70" s="102" t="s">
        <v>79</v>
      </c>
      <c r="C70" s="110">
        <f>'MES 2'!F70</f>
        <v>0</v>
      </c>
      <c r="D70" s="128">
        <v>0</v>
      </c>
      <c r="E70" s="128">
        <v>0</v>
      </c>
      <c r="F70" s="110">
        <f t="shared" si="17"/>
        <v>0</v>
      </c>
      <c r="G70" s="110">
        <f>'MES 2'!I70</f>
        <v>0</v>
      </c>
      <c r="H70" s="128">
        <v>0</v>
      </c>
      <c r="I70" s="117">
        <f t="shared" si="18"/>
        <v>0</v>
      </c>
      <c r="J70" s="475" t="e">
        <f t="shared" si="19"/>
        <v>#DIV/0!</v>
      </c>
      <c r="K70" s="476"/>
      <c r="L70" s="24">
        <v>0</v>
      </c>
      <c r="M70" s="24">
        <v>0</v>
      </c>
      <c r="N70" s="117">
        <f t="shared" si="20"/>
        <v>0</v>
      </c>
    </row>
    <row r="71" spans="1:14" ht="18" customHeight="1">
      <c r="A71" s="103">
        <v>2315</v>
      </c>
      <c r="B71" s="102" t="s">
        <v>80</v>
      </c>
      <c r="C71" s="110">
        <f>'MES 2'!F71</f>
        <v>0</v>
      </c>
      <c r="D71" s="128">
        <v>0</v>
      </c>
      <c r="E71" s="128">
        <v>0</v>
      </c>
      <c r="F71" s="110">
        <f t="shared" si="17"/>
        <v>0</v>
      </c>
      <c r="G71" s="110">
        <f>'MES 2'!I71</f>
        <v>0</v>
      </c>
      <c r="H71" s="128">
        <v>0</v>
      </c>
      <c r="I71" s="117">
        <f t="shared" si="18"/>
        <v>0</v>
      </c>
      <c r="J71" s="475" t="e">
        <f t="shared" si="19"/>
        <v>#DIV/0!</v>
      </c>
      <c r="K71" s="476"/>
      <c r="L71" s="24">
        <v>0</v>
      </c>
      <c r="M71" s="24">
        <v>0</v>
      </c>
      <c r="N71" s="117">
        <f t="shared" si="20"/>
        <v>0</v>
      </c>
    </row>
    <row r="72" spans="1:14" ht="18" customHeight="1">
      <c r="A72" s="103">
        <v>2316</v>
      </c>
      <c r="B72" s="102" t="s">
        <v>81</v>
      </c>
      <c r="C72" s="110">
        <f>'MES 2'!F72</f>
        <v>0</v>
      </c>
      <c r="D72" s="128">
        <v>0</v>
      </c>
      <c r="E72" s="128">
        <v>0</v>
      </c>
      <c r="F72" s="110">
        <f t="shared" si="17"/>
        <v>0</v>
      </c>
      <c r="G72" s="110">
        <f>'MES 2'!I72</f>
        <v>0</v>
      </c>
      <c r="H72" s="128">
        <v>0</v>
      </c>
      <c r="I72" s="117">
        <f t="shared" si="18"/>
        <v>0</v>
      </c>
      <c r="J72" s="475" t="e">
        <f t="shared" si="19"/>
        <v>#DIV/0!</v>
      </c>
      <c r="K72" s="476"/>
      <c r="L72" s="24">
        <v>0</v>
      </c>
      <c r="M72" s="24">
        <v>0</v>
      </c>
      <c r="N72" s="117">
        <f t="shared" si="20"/>
        <v>0</v>
      </c>
    </row>
    <row r="73" spans="1:14" ht="18" customHeight="1">
      <c r="A73" s="103">
        <v>2317</v>
      </c>
      <c r="B73" s="102" t="s">
        <v>82</v>
      </c>
      <c r="C73" s="110">
        <f>'MES 2'!F73</f>
        <v>0</v>
      </c>
      <c r="D73" s="128">
        <v>0</v>
      </c>
      <c r="E73" s="128">
        <v>0</v>
      </c>
      <c r="F73" s="110">
        <f t="shared" si="17"/>
        <v>0</v>
      </c>
      <c r="G73" s="110">
        <f>'MES 2'!I73</f>
        <v>0</v>
      </c>
      <c r="H73" s="128">
        <v>0</v>
      </c>
      <c r="I73" s="117">
        <f t="shared" si="18"/>
        <v>0</v>
      </c>
      <c r="J73" s="475" t="e">
        <f t="shared" si="19"/>
        <v>#DIV/0!</v>
      </c>
      <c r="K73" s="476"/>
      <c r="L73" s="24">
        <v>0</v>
      </c>
      <c r="M73" s="24">
        <v>0</v>
      </c>
      <c r="N73" s="117">
        <f t="shared" si="20"/>
        <v>0</v>
      </c>
    </row>
    <row r="74" spans="1:14" ht="18" customHeight="1">
      <c r="A74" s="103">
        <v>2318</v>
      </c>
      <c r="B74" s="125" t="s">
        <v>83</v>
      </c>
      <c r="C74" s="110">
        <f>'MES 2'!F74</f>
        <v>0</v>
      </c>
      <c r="D74" s="128">
        <v>0</v>
      </c>
      <c r="E74" s="128">
        <v>0</v>
      </c>
      <c r="F74" s="110">
        <f t="shared" si="17"/>
        <v>0</v>
      </c>
      <c r="G74" s="110">
        <f>'MES 2'!I74</f>
        <v>0</v>
      </c>
      <c r="H74" s="128">
        <v>0</v>
      </c>
      <c r="I74" s="117">
        <f t="shared" si="18"/>
        <v>0</v>
      </c>
      <c r="J74" s="475" t="e">
        <f t="shared" si="19"/>
        <v>#DIV/0!</v>
      </c>
      <c r="K74" s="476"/>
      <c r="L74" s="24">
        <v>0</v>
      </c>
      <c r="M74" s="24">
        <v>0</v>
      </c>
      <c r="N74" s="117">
        <f t="shared" si="20"/>
        <v>0</v>
      </c>
    </row>
    <row r="75" spans="1:14" ht="18" customHeight="1">
      <c r="A75" s="103">
        <v>2319</v>
      </c>
      <c r="B75" s="102" t="s">
        <v>84</v>
      </c>
      <c r="C75" s="110">
        <f>'MES 2'!F75</f>
        <v>0</v>
      </c>
      <c r="D75" s="128">
        <v>0</v>
      </c>
      <c r="E75" s="128">
        <v>0</v>
      </c>
      <c r="F75" s="110">
        <f t="shared" si="17"/>
        <v>0</v>
      </c>
      <c r="G75" s="110">
        <f>'MES 2'!I75</f>
        <v>0</v>
      </c>
      <c r="H75" s="128">
        <v>0</v>
      </c>
      <c r="I75" s="117">
        <f t="shared" si="18"/>
        <v>0</v>
      </c>
      <c r="J75" s="475" t="e">
        <f t="shared" si="19"/>
        <v>#DIV/0!</v>
      </c>
      <c r="K75" s="476"/>
      <c r="L75" s="24">
        <v>0</v>
      </c>
      <c r="M75" s="24">
        <v>0</v>
      </c>
      <c r="N75" s="117">
        <f t="shared" si="20"/>
        <v>0</v>
      </c>
    </row>
    <row r="76" spans="1:14" ht="18" customHeight="1">
      <c r="A76" s="103">
        <v>2320</v>
      </c>
      <c r="B76" s="102" t="s">
        <v>85</v>
      </c>
      <c r="C76" s="110">
        <f>'MES 2'!F76</f>
        <v>0</v>
      </c>
      <c r="D76" s="128">
        <v>0</v>
      </c>
      <c r="E76" s="128">
        <v>0</v>
      </c>
      <c r="F76" s="110">
        <f t="shared" si="17"/>
        <v>0</v>
      </c>
      <c r="G76" s="110">
        <f>'MES 2'!I76</f>
        <v>0</v>
      </c>
      <c r="H76" s="128">
        <v>0</v>
      </c>
      <c r="I76" s="117">
        <f t="shared" si="18"/>
        <v>0</v>
      </c>
      <c r="J76" s="475" t="e">
        <f t="shared" si="19"/>
        <v>#DIV/0!</v>
      </c>
      <c r="K76" s="476"/>
      <c r="L76" s="24">
        <v>0</v>
      </c>
      <c r="M76" s="24">
        <v>0</v>
      </c>
      <c r="N76" s="117">
        <f t="shared" si="20"/>
        <v>0</v>
      </c>
    </row>
    <row r="77" spans="1:14" ht="18" customHeight="1">
      <c r="A77" s="103">
        <v>2321</v>
      </c>
      <c r="B77" s="102" t="s">
        <v>86</v>
      </c>
      <c r="C77" s="110">
        <f>'MES 2'!F77</f>
        <v>0</v>
      </c>
      <c r="D77" s="128">
        <v>0</v>
      </c>
      <c r="E77" s="128">
        <v>0</v>
      </c>
      <c r="F77" s="110">
        <f t="shared" ref="F77" si="21">C77+D77-E77</f>
        <v>0</v>
      </c>
      <c r="G77" s="110">
        <f>'MES 2'!I77</f>
        <v>0</v>
      </c>
      <c r="H77" s="128">
        <v>0</v>
      </c>
      <c r="I77" s="117">
        <f t="shared" ref="I77" si="22">(G77+H77)</f>
        <v>0</v>
      </c>
      <c r="J77" s="475" t="e">
        <f t="shared" ref="J77" si="23">(I77/F77)</f>
        <v>#DIV/0!</v>
      </c>
      <c r="K77" s="476"/>
      <c r="L77" s="24">
        <v>0</v>
      </c>
      <c r="M77" s="24">
        <v>0</v>
      </c>
      <c r="N77" s="117">
        <f t="shared" ref="N77" si="24">(F77-I77)</f>
        <v>0</v>
      </c>
    </row>
    <row r="78" spans="1:14" ht="18" customHeight="1">
      <c r="A78" s="103">
        <v>2322</v>
      </c>
      <c r="B78" s="102" t="s">
        <v>87</v>
      </c>
      <c r="C78" s="110">
        <f>'MES 2'!F78</f>
        <v>0</v>
      </c>
      <c r="D78" s="128">
        <v>0</v>
      </c>
      <c r="E78" s="128">
        <v>0</v>
      </c>
      <c r="F78" s="110">
        <f t="shared" ref="F78" si="25">C78+D78-E78</f>
        <v>0</v>
      </c>
      <c r="G78" s="110">
        <f>'MES 2'!I78</f>
        <v>0</v>
      </c>
      <c r="H78" s="128">
        <v>0</v>
      </c>
      <c r="I78" s="117">
        <f t="shared" ref="I78" si="26">(G78+H78)</f>
        <v>0</v>
      </c>
      <c r="J78" s="475" t="e">
        <f t="shared" ref="J78" si="27">(I78/F78)</f>
        <v>#DIV/0!</v>
      </c>
      <c r="K78" s="476"/>
      <c r="L78" s="24">
        <v>0</v>
      </c>
      <c r="M78" s="24">
        <v>0</v>
      </c>
      <c r="N78" s="117">
        <f t="shared" ref="N78" si="28">(F78-I78)</f>
        <v>0</v>
      </c>
    </row>
    <row r="79" spans="1:14" ht="18" customHeight="1">
      <c r="A79" s="103">
        <v>2323</v>
      </c>
      <c r="B79" s="102" t="s">
        <v>72</v>
      </c>
      <c r="C79" s="110">
        <f>'MES 2'!F79</f>
        <v>0</v>
      </c>
      <c r="D79" s="128">
        <v>0</v>
      </c>
      <c r="E79" s="128">
        <v>0</v>
      </c>
      <c r="F79" s="110">
        <f t="shared" ref="F79" si="29">C79+D79-E79</f>
        <v>0</v>
      </c>
      <c r="G79" s="110">
        <f>'MES 2'!I79</f>
        <v>0</v>
      </c>
      <c r="H79" s="128">
        <v>0</v>
      </c>
      <c r="I79" s="117">
        <f t="shared" ref="I79" si="30">(G79+H79)</f>
        <v>0</v>
      </c>
      <c r="J79" s="475" t="e">
        <f t="shared" si="19"/>
        <v>#DIV/0!</v>
      </c>
      <c r="K79" s="476"/>
      <c r="L79" s="24">
        <v>0</v>
      </c>
      <c r="M79" s="24">
        <v>0</v>
      </c>
      <c r="N79" s="117">
        <f t="shared" si="20"/>
        <v>0</v>
      </c>
    </row>
    <row r="80" spans="1:14" s="112" customFormat="1" ht="18" customHeight="1">
      <c r="A80" s="482" t="s">
        <v>182</v>
      </c>
      <c r="B80" s="484"/>
      <c r="C80" s="118">
        <f t="shared" ref="C80:I80" si="31">SUM(C67:C79)</f>
        <v>0</v>
      </c>
      <c r="D80" s="118">
        <f t="shared" si="31"/>
        <v>0</v>
      </c>
      <c r="E80" s="118">
        <f t="shared" si="31"/>
        <v>0</v>
      </c>
      <c r="F80" s="118">
        <f t="shared" si="31"/>
        <v>0</v>
      </c>
      <c r="G80" s="118">
        <f t="shared" si="31"/>
        <v>0</v>
      </c>
      <c r="H80" s="118">
        <f t="shared" si="31"/>
        <v>0</v>
      </c>
      <c r="I80" s="118">
        <f t="shared" si="31"/>
        <v>0</v>
      </c>
      <c r="J80" s="490" t="e">
        <f>(I80/F80)</f>
        <v>#DIV/0!</v>
      </c>
      <c r="K80" s="491"/>
      <c r="L80" s="124">
        <f>SUM(L67:L79)</f>
        <v>0</v>
      </c>
      <c r="M80" s="124">
        <f>SUM(M67:M79)</f>
        <v>0</v>
      </c>
      <c r="N80" s="124">
        <f>SUM(N67:N79)</f>
        <v>0</v>
      </c>
    </row>
    <row r="81" spans="1:14" s="112" customFormat="1" ht="18" customHeight="1"/>
    <row r="82" spans="1:14" s="112" customFormat="1" ht="18.75" customHeight="1">
      <c r="A82" s="113">
        <v>2320</v>
      </c>
      <c r="B82" s="482" t="s">
        <v>88</v>
      </c>
      <c r="C82" s="483"/>
      <c r="D82" s="483"/>
      <c r="E82" s="483"/>
      <c r="F82" s="483"/>
      <c r="G82" s="483"/>
      <c r="H82" s="483"/>
      <c r="I82" s="483"/>
      <c r="J82" s="483"/>
      <c r="K82" s="483"/>
      <c r="L82" s="483"/>
      <c r="M82" s="483"/>
      <c r="N82" s="484"/>
    </row>
    <row r="83" spans="1:14" ht="18" customHeight="1">
      <c r="A83" s="103">
        <v>2321</v>
      </c>
      <c r="B83" s="116" t="s">
        <v>89</v>
      </c>
      <c r="C83" s="117">
        <f>'MES 2'!F83</f>
        <v>0</v>
      </c>
      <c r="D83" s="129">
        <v>0</v>
      </c>
      <c r="E83" s="129">
        <v>0</v>
      </c>
      <c r="F83" s="117">
        <f t="shared" ref="F83" si="32">C83+D83-E83</f>
        <v>0</v>
      </c>
      <c r="G83" s="110">
        <f>'MES 2'!I83</f>
        <v>0</v>
      </c>
      <c r="H83" s="128">
        <v>0</v>
      </c>
      <c r="I83" s="117">
        <f t="shared" ref="I83" si="33">(G83+H83)</f>
        <v>0</v>
      </c>
      <c r="J83" s="475" t="e">
        <f t="shared" ref="J83" si="34">(I83/F83)</f>
        <v>#DIV/0!</v>
      </c>
      <c r="K83" s="476"/>
      <c r="L83" s="24">
        <v>0</v>
      </c>
      <c r="M83" s="24">
        <v>0</v>
      </c>
      <c r="N83" s="117">
        <f t="shared" ref="N83" si="35">(F83-I83)</f>
        <v>0</v>
      </c>
    </row>
    <row r="84" spans="1:14" ht="18" customHeight="1">
      <c r="A84" s="103">
        <v>2322</v>
      </c>
      <c r="B84" s="66" t="s">
        <v>90</v>
      </c>
      <c r="C84" s="110">
        <f>'MES 2'!F84</f>
        <v>0</v>
      </c>
      <c r="D84" s="128">
        <v>0</v>
      </c>
      <c r="E84" s="128">
        <v>0</v>
      </c>
      <c r="F84" s="110">
        <f t="shared" ref="F84:F95" si="36">C84+D84-E84</f>
        <v>0</v>
      </c>
      <c r="G84" s="110">
        <f>'MES 2'!I84</f>
        <v>0</v>
      </c>
      <c r="H84" s="128">
        <v>0</v>
      </c>
      <c r="I84" s="117">
        <f t="shared" ref="I84:I95" si="37">(G84+H84)</f>
        <v>0</v>
      </c>
      <c r="J84" s="475" t="e">
        <f t="shared" ref="J84:J97" si="38">(I84/F84)</f>
        <v>#DIV/0!</v>
      </c>
      <c r="K84" s="476"/>
      <c r="L84" s="24">
        <v>0</v>
      </c>
      <c r="M84" s="24">
        <v>0</v>
      </c>
      <c r="N84" s="117">
        <f t="shared" ref="N84:N95" si="39">(F84-I84)</f>
        <v>0</v>
      </c>
    </row>
    <row r="85" spans="1:14" ht="18" customHeight="1">
      <c r="A85" s="103">
        <v>2323</v>
      </c>
      <c r="B85" s="66" t="s">
        <v>91</v>
      </c>
      <c r="C85" s="110">
        <f>'MES 2'!F85</f>
        <v>0</v>
      </c>
      <c r="D85" s="128">
        <v>0</v>
      </c>
      <c r="E85" s="128">
        <v>0</v>
      </c>
      <c r="F85" s="110">
        <f t="shared" si="36"/>
        <v>0</v>
      </c>
      <c r="G85" s="110">
        <f>'MES 2'!I85</f>
        <v>0</v>
      </c>
      <c r="H85" s="128">
        <v>0</v>
      </c>
      <c r="I85" s="117">
        <f t="shared" si="37"/>
        <v>0</v>
      </c>
      <c r="J85" s="475" t="e">
        <f t="shared" si="38"/>
        <v>#DIV/0!</v>
      </c>
      <c r="K85" s="476"/>
      <c r="L85" s="24">
        <v>0</v>
      </c>
      <c r="M85" s="24">
        <v>0</v>
      </c>
      <c r="N85" s="117">
        <f t="shared" si="39"/>
        <v>0</v>
      </c>
    </row>
    <row r="86" spans="1:14" ht="18" customHeight="1">
      <c r="A86" s="103">
        <v>2324</v>
      </c>
      <c r="B86" s="66" t="s">
        <v>92</v>
      </c>
      <c r="C86" s="110">
        <f>'MES 2'!F86</f>
        <v>0</v>
      </c>
      <c r="D86" s="128">
        <v>0</v>
      </c>
      <c r="E86" s="128">
        <v>0</v>
      </c>
      <c r="F86" s="110">
        <f t="shared" ref="F86" si="40">C86+D86-E86</f>
        <v>0</v>
      </c>
      <c r="G86" s="110">
        <f>'MES 2'!I86</f>
        <v>0</v>
      </c>
      <c r="H86" s="128">
        <v>0</v>
      </c>
      <c r="I86" s="117">
        <f t="shared" ref="I86" si="41">(G86+H86)</f>
        <v>0</v>
      </c>
      <c r="J86" s="475" t="e">
        <f t="shared" ref="J86" si="42">(I86/F86)</f>
        <v>#DIV/0!</v>
      </c>
      <c r="K86" s="476"/>
      <c r="L86" s="24">
        <v>0</v>
      </c>
      <c r="M86" s="24">
        <v>0</v>
      </c>
      <c r="N86" s="117">
        <f t="shared" ref="N86" si="43">(F86-I86)</f>
        <v>0</v>
      </c>
    </row>
    <row r="87" spans="1:14" ht="18" customHeight="1">
      <c r="A87" s="103">
        <v>2325</v>
      </c>
      <c r="B87" s="66" t="s">
        <v>93</v>
      </c>
      <c r="C87" s="110">
        <f>'MES 2'!F87</f>
        <v>0</v>
      </c>
      <c r="D87" s="128">
        <v>0</v>
      </c>
      <c r="E87" s="128">
        <v>0</v>
      </c>
      <c r="F87" s="110">
        <f t="shared" si="36"/>
        <v>0</v>
      </c>
      <c r="G87" s="110">
        <f>'MES 2'!I87</f>
        <v>0</v>
      </c>
      <c r="H87" s="128">
        <v>0</v>
      </c>
      <c r="I87" s="117">
        <f t="shared" si="37"/>
        <v>0</v>
      </c>
      <c r="J87" s="475" t="e">
        <f t="shared" si="38"/>
        <v>#DIV/0!</v>
      </c>
      <c r="K87" s="476"/>
      <c r="L87" s="24">
        <v>0</v>
      </c>
      <c r="M87" s="24">
        <v>0</v>
      </c>
      <c r="N87" s="117">
        <f t="shared" si="39"/>
        <v>0</v>
      </c>
    </row>
    <row r="88" spans="1:14" ht="18" customHeight="1">
      <c r="A88" s="103">
        <v>2326</v>
      </c>
      <c r="B88" s="81" t="s">
        <v>94</v>
      </c>
      <c r="C88" s="110">
        <f>'MES 2'!F88</f>
        <v>0</v>
      </c>
      <c r="D88" s="128">
        <v>0</v>
      </c>
      <c r="E88" s="128">
        <v>0</v>
      </c>
      <c r="F88" s="110">
        <f t="shared" ref="F88:F89" si="44">C88+D88-E88</f>
        <v>0</v>
      </c>
      <c r="G88" s="110">
        <f>'MES 2'!I88</f>
        <v>0</v>
      </c>
      <c r="H88" s="128">
        <v>0</v>
      </c>
      <c r="I88" s="117">
        <f t="shared" ref="I88:I89" si="45">(G88+H88)</f>
        <v>0</v>
      </c>
      <c r="J88" s="475" t="e">
        <f t="shared" ref="J88:J89" si="46">(I88/F88)</f>
        <v>#DIV/0!</v>
      </c>
      <c r="K88" s="476"/>
      <c r="L88" s="24">
        <v>0</v>
      </c>
      <c r="M88" s="24">
        <v>0</v>
      </c>
      <c r="N88" s="117">
        <f t="shared" ref="N88:N89" si="47">(F88-I88)</f>
        <v>0</v>
      </c>
    </row>
    <row r="89" spans="1:14" ht="18" customHeight="1">
      <c r="A89" s="103">
        <v>2327</v>
      </c>
      <c r="B89" s="81" t="s">
        <v>95</v>
      </c>
      <c r="C89" s="110">
        <f>'MES 2'!F89</f>
        <v>0</v>
      </c>
      <c r="D89" s="128">
        <v>0</v>
      </c>
      <c r="E89" s="128">
        <v>0</v>
      </c>
      <c r="F89" s="110">
        <f t="shared" si="44"/>
        <v>0</v>
      </c>
      <c r="G89" s="110">
        <f>'MES 2'!I89</f>
        <v>0</v>
      </c>
      <c r="H89" s="128">
        <v>0</v>
      </c>
      <c r="I89" s="117">
        <f t="shared" si="45"/>
        <v>0</v>
      </c>
      <c r="J89" s="475" t="e">
        <f t="shared" si="46"/>
        <v>#DIV/0!</v>
      </c>
      <c r="K89" s="476"/>
      <c r="L89" s="24">
        <v>0</v>
      </c>
      <c r="M89" s="24">
        <v>0</v>
      </c>
      <c r="N89" s="117">
        <f t="shared" si="47"/>
        <v>0</v>
      </c>
    </row>
    <row r="90" spans="1:14" ht="24.75" customHeight="1">
      <c r="A90" s="103">
        <v>2328</v>
      </c>
      <c r="B90" s="126" t="s">
        <v>96</v>
      </c>
      <c r="C90" s="110">
        <f>'MES 2'!F90</f>
        <v>0</v>
      </c>
      <c r="D90" s="128">
        <v>0</v>
      </c>
      <c r="E90" s="128">
        <v>0</v>
      </c>
      <c r="F90" s="110">
        <f t="shared" si="36"/>
        <v>0</v>
      </c>
      <c r="G90" s="110">
        <f>'MES 2'!I90</f>
        <v>0</v>
      </c>
      <c r="H90" s="128">
        <v>0</v>
      </c>
      <c r="I90" s="117">
        <f t="shared" si="37"/>
        <v>0</v>
      </c>
      <c r="J90" s="475" t="e">
        <f t="shared" si="38"/>
        <v>#DIV/0!</v>
      </c>
      <c r="K90" s="476"/>
      <c r="L90" s="24">
        <v>0</v>
      </c>
      <c r="M90" s="24">
        <v>0</v>
      </c>
      <c r="N90" s="117">
        <f t="shared" si="39"/>
        <v>0</v>
      </c>
    </row>
    <row r="91" spans="1:14" ht="21" customHeight="1">
      <c r="A91" s="103">
        <v>2329</v>
      </c>
      <c r="B91" s="127" t="s">
        <v>97</v>
      </c>
      <c r="C91" s="110">
        <f>'MES 2'!F91</f>
        <v>0</v>
      </c>
      <c r="D91" s="128">
        <v>0</v>
      </c>
      <c r="E91" s="128">
        <v>0</v>
      </c>
      <c r="F91" s="110">
        <f t="shared" si="36"/>
        <v>0</v>
      </c>
      <c r="G91" s="110">
        <f>'MES 2'!I91</f>
        <v>0</v>
      </c>
      <c r="H91" s="128">
        <v>0</v>
      </c>
      <c r="I91" s="117">
        <f t="shared" si="37"/>
        <v>0</v>
      </c>
      <c r="J91" s="475" t="e">
        <f>(I91/F91)</f>
        <v>#DIV/0!</v>
      </c>
      <c r="K91" s="476"/>
      <c r="L91" s="24">
        <v>0</v>
      </c>
      <c r="M91" s="24">
        <v>0</v>
      </c>
      <c r="N91" s="117">
        <f t="shared" si="39"/>
        <v>0</v>
      </c>
    </row>
    <row r="92" spans="1:14" ht="21" customHeight="1">
      <c r="A92" s="103">
        <v>2330</v>
      </c>
      <c r="B92" s="84" t="s">
        <v>98</v>
      </c>
      <c r="C92" s="110">
        <f>'MES 2'!F92</f>
        <v>0</v>
      </c>
      <c r="D92" s="128">
        <v>0</v>
      </c>
      <c r="E92" s="128">
        <v>0</v>
      </c>
      <c r="F92" s="110">
        <f t="shared" ref="F92" si="48">C92+D92-E92</f>
        <v>0</v>
      </c>
      <c r="G92" s="110">
        <f>'MES 2'!I92</f>
        <v>0</v>
      </c>
      <c r="H92" s="128">
        <v>0</v>
      </c>
      <c r="I92" s="117">
        <f t="shared" ref="I92" si="49">(G92+H92)</f>
        <v>0</v>
      </c>
      <c r="J92" s="475" t="e">
        <f t="shared" ref="J92" si="50">(I92/F92)</f>
        <v>#DIV/0!</v>
      </c>
      <c r="K92" s="476"/>
      <c r="L92" s="24">
        <v>0</v>
      </c>
      <c r="M92" s="24">
        <v>0</v>
      </c>
      <c r="N92" s="117">
        <f t="shared" ref="N92" si="51">(F92-I92)</f>
        <v>0</v>
      </c>
    </row>
    <row r="93" spans="1:14" ht="21" customHeight="1">
      <c r="A93" s="103">
        <v>2331</v>
      </c>
      <c r="B93" s="66" t="s">
        <v>99</v>
      </c>
      <c r="C93" s="110">
        <f>'MES 2'!F93</f>
        <v>0</v>
      </c>
      <c r="D93" s="128">
        <v>0</v>
      </c>
      <c r="E93" s="128">
        <v>0</v>
      </c>
      <c r="F93" s="110">
        <f t="shared" ref="F93:F94" si="52">C93+D93-E93</f>
        <v>0</v>
      </c>
      <c r="G93" s="110">
        <f>'MES 2'!I93</f>
        <v>0</v>
      </c>
      <c r="H93" s="128">
        <v>0</v>
      </c>
      <c r="I93" s="117">
        <f t="shared" ref="I93:I94" si="53">(G93+H93)</f>
        <v>0</v>
      </c>
      <c r="J93" s="475" t="e">
        <f>(I93/F93)</f>
        <v>#DIV/0!</v>
      </c>
      <c r="K93" s="476"/>
      <c r="L93" s="24">
        <v>0</v>
      </c>
      <c r="M93" s="24">
        <v>0</v>
      </c>
      <c r="N93" s="117">
        <f t="shared" ref="N93:N94" si="54">(F93-I93)</f>
        <v>0</v>
      </c>
    </row>
    <row r="94" spans="1:14" ht="21" customHeight="1">
      <c r="A94" s="103">
        <v>2332</v>
      </c>
      <c r="B94" s="66" t="s">
        <v>100</v>
      </c>
      <c r="C94" s="110">
        <f>'MES 2'!F94</f>
        <v>0</v>
      </c>
      <c r="D94" s="128">
        <v>0</v>
      </c>
      <c r="E94" s="128">
        <v>0</v>
      </c>
      <c r="F94" s="110">
        <f t="shared" si="52"/>
        <v>0</v>
      </c>
      <c r="G94" s="110">
        <f>'MES 2'!I94</f>
        <v>0</v>
      </c>
      <c r="H94" s="128">
        <v>0</v>
      </c>
      <c r="I94" s="117">
        <f t="shared" si="53"/>
        <v>0</v>
      </c>
      <c r="J94" s="475" t="e">
        <f t="shared" ref="J94" si="55">(I94/F94)</f>
        <v>#DIV/0!</v>
      </c>
      <c r="K94" s="476"/>
      <c r="L94" s="24">
        <v>0</v>
      </c>
      <c r="M94" s="24">
        <v>0</v>
      </c>
      <c r="N94" s="117">
        <f t="shared" si="54"/>
        <v>0</v>
      </c>
    </row>
    <row r="95" spans="1:14" ht="18" customHeight="1">
      <c r="A95" s="103">
        <v>2333</v>
      </c>
      <c r="B95" s="116" t="s">
        <v>72</v>
      </c>
      <c r="C95" s="110">
        <f>'MES 2'!F95</f>
        <v>0</v>
      </c>
      <c r="D95" s="128">
        <v>0</v>
      </c>
      <c r="E95" s="128">
        <v>0</v>
      </c>
      <c r="F95" s="110">
        <f t="shared" si="36"/>
        <v>0</v>
      </c>
      <c r="G95" s="110">
        <f>'MES 2'!I95</f>
        <v>0</v>
      </c>
      <c r="H95" s="128">
        <v>0</v>
      </c>
      <c r="I95" s="117">
        <f t="shared" si="37"/>
        <v>0</v>
      </c>
      <c r="J95" s="475" t="e">
        <f t="shared" si="38"/>
        <v>#DIV/0!</v>
      </c>
      <c r="K95" s="476"/>
      <c r="L95" s="24">
        <v>0</v>
      </c>
      <c r="M95" s="24">
        <v>0</v>
      </c>
      <c r="N95" s="117">
        <f t="shared" si="39"/>
        <v>0</v>
      </c>
    </row>
    <row r="96" spans="1:14" ht="18" customHeight="1">
      <c r="A96" s="482" t="s">
        <v>186</v>
      </c>
      <c r="B96" s="484"/>
      <c r="C96" s="78">
        <f t="shared" ref="C96:I96" si="56">SUM(C83:C95)</f>
        <v>0</v>
      </c>
      <c r="D96" s="78">
        <f t="shared" si="56"/>
        <v>0</v>
      </c>
      <c r="E96" s="78">
        <f t="shared" si="56"/>
        <v>0</v>
      </c>
      <c r="F96" s="78">
        <f t="shared" si="56"/>
        <v>0</v>
      </c>
      <c r="G96" s="78">
        <f t="shared" si="56"/>
        <v>0</v>
      </c>
      <c r="H96" s="78">
        <f t="shared" si="56"/>
        <v>0</v>
      </c>
      <c r="I96" s="78">
        <f t="shared" si="56"/>
        <v>0</v>
      </c>
      <c r="J96" s="437" t="e">
        <f t="shared" si="38"/>
        <v>#DIV/0!</v>
      </c>
      <c r="K96" s="438"/>
      <c r="L96" s="78">
        <f>SUM(L83:L95)</f>
        <v>0</v>
      </c>
      <c r="M96" s="78">
        <f>SUM(M83:M95)</f>
        <v>0</v>
      </c>
      <c r="N96" s="78">
        <f>SUM(N83:N95)</f>
        <v>0</v>
      </c>
    </row>
    <row r="97" spans="1:14" s="112" customFormat="1" ht="18" customHeight="1">
      <c r="A97" s="425" t="s">
        <v>187</v>
      </c>
      <c r="B97" s="426"/>
      <c r="C97" s="78">
        <f t="shared" ref="C97:I97" si="57">C96+C60+C80+C49</f>
        <v>0</v>
      </c>
      <c r="D97" s="78">
        <f t="shared" si="57"/>
        <v>0</v>
      </c>
      <c r="E97" s="78">
        <f t="shared" si="57"/>
        <v>0</v>
      </c>
      <c r="F97" s="78">
        <f t="shared" si="57"/>
        <v>0</v>
      </c>
      <c r="G97" s="78">
        <f t="shared" si="57"/>
        <v>0</v>
      </c>
      <c r="H97" s="78">
        <f t="shared" si="57"/>
        <v>0</v>
      </c>
      <c r="I97" s="78">
        <f t="shared" si="57"/>
        <v>0</v>
      </c>
      <c r="J97" s="437" t="e">
        <f t="shared" si="38"/>
        <v>#DIV/0!</v>
      </c>
      <c r="K97" s="438"/>
      <c r="L97" s="78">
        <f>L96+L60+L80+L49</f>
        <v>0</v>
      </c>
      <c r="M97" s="78">
        <f>M96+M60+M80+M49</f>
        <v>0</v>
      </c>
      <c r="N97" s="78">
        <f>N96+N60+N80+N49</f>
        <v>0</v>
      </c>
    </row>
    <row r="98" spans="1:14" s="34" customFormat="1" ht="18" customHeight="1">
      <c r="B98" s="485" t="s">
        <v>124</v>
      </c>
      <c r="C98" s="486"/>
      <c r="D98" s="472" t="s">
        <v>188</v>
      </c>
      <c r="E98" s="472"/>
      <c r="F98" s="472"/>
      <c r="G98" s="472"/>
      <c r="H98" s="472" t="s">
        <v>189</v>
      </c>
      <c r="I98" s="472"/>
      <c r="J98" s="472"/>
      <c r="K98" s="472"/>
      <c r="L98" s="472"/>
      <c r="M98" s="472"/>
      <c r="N98" s="472"/>
    </row>
    <row r="99" spans="1:14" s="34" customFormat="1" ht="18" customHeight="1">
      <c r="B99" s="472"/>
      <c r="C99" s="472"/>
      <c r="D99" s="472"/>
      <c r="E99" s="472"/>
      <c r="F99" s="472"/>
      <c r="G99" s="472"/>
      <c r="H99" s="472"/>
      <c r="I99" s="472"/>
      <c r="J99" s="472"/>
      <c r="K99" s="472"/>
      <c r="L99" s="472"/>
      <c r="M99" s="472"/>
      <c r="N99" s="472"/>
    </row>
    <row r="100" spans="1:14" s="34" customFormat="1" ht="40.5" customHeight="1">
      <c r="B100" s="487"/>
      <c r="C100" s="488"/>
      <c r="D100" s="489"/>
      <c r="E100" s="489"/>
      <c r="F100" s="489"/>
      <c r="G100" s="489"/>
      <c r="H100" s="472"/>
      <c r="I100" s="472"/>
      <c r="J100" s="472"/>
      <c r="K100" s="472"/>
      <c r="L100" s="472"/>
      <c r="M100" s="472"/>
      <c r="N100" s="472"/>
    </row>
    <row r="101" spans="1:14" s="34" customFormat="1" ht="11.25">
      <c r="B101" s="485" t="s">
        <v>103</v>
      </c>
      <c r="C101" s="486"/>
      <c r="D101" s="472" t="s">
        <v>103</v>
      </c>
      <c r="E101" s="472"/>
      <c r="F101" s="472"/>
      <c r="G101" s="472"/>
      <c r="H101" s="472" t="s">
        <v>103</v>
      </c>
      <c r="I101" s="472"/>
      <c r="J101" s="472"/>
      <c r="K101" s="472"/>
      <c r="L101" s="472"/>
      <c r="M101" s="472"/>
      <c r="N101" s="472"/>
    </row>
    <row r="102" spans="1:14" ht="11.25"/>
    <row r="103" spans="1:14" ht="11.25">
      <c r="B103" s="513"/>
      <c r="C103" s="513"/>
      <c r="D103" s="513"/>
      <c r="E103" s="513"/>
      <c r="F103" s="513"/>
    </row>
    <row r="104" spans="1:14" s="54" customFormat="1" ht="13.15" customHeight="1">
      <c r="A104" s="429" t="s">
        <v>190</v>
      </c>
      <c r="B104" s="429"/>
      <c r="C104" s="430"/>
      <c r="D104" s="85" t="s">
        <v>191</v>
      </c>
      <c r="E104" s="85"/>
      <c r="F104" s="86">
        <f>H20</f>
        <v>0</v>
      </c>
      <c r="G104" s="402" t="s">
        <v>192</v>
      </c>
      <c r="H104" s="403"/>
      <c r="I104" s="404"/>
      <c r="J104" s="405" cm="1">
        <f t="array" ref="J104:K104">+F104+('MES 2'!J103:K103)</f>
        <v>0</v>
      </c>
      <c r="K104" s="406">
        <v>0</v>
      </c>
      <c r="L104" s="87"/>
      <c r="M104" s="87"/>
      <c r="N104" s="88"/>
    </row>
    <row r="105" spans="1:14" s="54" customFormat="1" ht="13.15" customHeight="1">
      <c r="A105" s="429"/>
      <c r="B105" s="429"/>
      <c r="C105" s="430"/>
      <c r="D105" s="85" t="s">
        <v>193</v>
      </c>
      <c r="E105" s="85"/>
      <c r="F105" s="86">
        <f>I97</f>
        <v>0</v>
      </c>
      <c r="G105" s="402" t="s">
        <v>194</v>
      </c>
      <c r="H105" s="403"/>
      <c r="I105" s="404"/>
      <c r="J105" s="405" cm="1">
        <f t="array" ref="J105:K105">+F105+'MES 2'!J104:K104</f>
        <v>0</v>
      </c>
      <c r="K105" s="406">
        <v>0</v>
      </c>
      <c r="L105" s="87"/>
      <c r="M105" s="87"/>
      <c r="N105" s="88"/>
    </row>
    <row r="106" spans="1:14" s="54" customFormat="1" ht="24.75" customHeight="1">
      <c r="A106" s="431" t="s">
        <v>195</v>
      </c>
      <c r="B106" s="431"/>
      <c r="C106" s="431"/>
      <c r="D106" s="407" t="s">
        <v>196</v>
      </c>
      <c r="E106" s="408"/>
      <c r="F106" s="89">
        <f>+F104-F105</f>
        <v>0</v>
      </c>
      <c r="G106" s="409" t="s">
        <v>197</v>
      </c>
      <c r="H106" s="410"/>
      <c r="I106" s="411"/>
      <c r="J106" s="412">
        <f>+J104-J105</f>
        <v>0</v>
      </c>
      <c r="K106" s="413"/>
      <c r="L106" s="87"/>
      <c r="M106" s="87"/>
      <c r="N106" s="88"/>
    </row>
    <row r="107" spans="1:14" s="54" customFormat="1" ht="53.45" customHeight="1">
      <c r="A107" s="399" t="s">
        <v>198</v>
      </c>
      <c r="B107" s="399"/>
      <c r="C107" s="399"/>
      <c r="D107" s="239"/>
      <c r="E107" s="239"/>
      <c r="F107" s="90"/>
      <c r="G107" s="239"/>
      <c r="H107" s="239"/>
      <c r="I107" s="90"/>
      <c r="J107" s="420"/>
      <c r="K107" s="420"/>
      <c r="L107" s="420"/>
      <c r="M107" s="421"/>
      <c r="N107" s="421"/>
    </row>
    <row r="108" spans="1:14" s="54" customFormat="1" ht="20.25" customHeight="1">
      <c r="A108" s="399" t="s">
        <v>199</v>
      </c>
      <c r="B108" s="399"/>
      <c r="C108" s="400"/>
      <c r="D108" s="422" t="s">
        <v>200</v>
      </c>
      <c r="E108" s="423"/>
      <c r="F108" s="35">
        <f>PRESUPUESTO!H11</f>
        <v>0</v>
      </c>
      <c r="G108" s="91"/>
      <c r="H108" s="92" t="s">
        <v>201</v>
      </c>
      <c r="I108" s="93"/>
      <c r="J108" s="88"/>
      <c r="K108" s="414"/>
      <c r="L108" s="415"/>
      <c r="M108" s="94" t="s">
        <v>202</v>
      </c>
      <c r="N108" s="95" t="s">
        <v>203</v>
      </c>
    </row>
    <row r="109" spans="1:14" s="54" customFormat="1" ht="18" customHeight="1">
      <c r="A109" s="399"/>
      <c r="B109" s="399"/>
      <c r="C109" s="400"/>
      <c r="D109" s="416" t="s">
        <v>204</v>
      </c>
      <c r="E109" s="417"/>
      <c r="F109" s="35">
        <f>H20</f>
        <v>0</v>
      </c>
      <c r="G109" s="91"/>
      <c r="H109" s="96" t="s">
        <v>205</v>
      </c>
      <c r="I109" s="46">
        <v>0</v>
      </c>
      <c r="J109" s="88"/>
      <c r="K109" s="414" t="s">
        <v>206</v>
      </c>
      <c r="L109" s="415"/>
      <c r="M109" s="44">
        <v>0</v>
      </c>
      <c r="N109" s="45">
        <v>0</v>
      </c>
    </row>
    <row r="110" spans="1:14" s="54" customFormat="1" ht="18" customHeight="1">
      <c r="A110" s="399"/>
      <c r="B110" s="399"/>
      <c r="C110" s="400"/>
      <c r="D110" s="418" t="s">
        <v>207</v>
      </c>
      <c r="E110" s="419"/>
      <c r="F110" s="47">
        <f>F108-F109</f>
        <v>0</v>
      </c>
      <c r="G110" s="91"/>
      <c r="H110" s="96" t="s">
        <v>208</v>
      </c>
      <c r="I110" s="46">
        <v>0</v>
      </c>
      <c r="J110" s="88"/>
      <c r="K110" s="414" t="s">
        <v>206</v>
      </c>
      <c r="L110" s="415"/>
      <c r="M110" s="44">
        <v>0</v>
      </c>
      <c r="N110" s="45">
        <v>0</v>
      </c>
    </row>
    <row r="111" spans="1:14" s="54" customFormat="1" ht="18" customHeight="1">
      <c r="A111" s="399"/>
      <c r="B111" s="399"/>
      <c r="C111" s="400"/>
      <c r="D111" s="88"/>
      <c r="E111" s="88"/>
      <c r="F111" s="88"/>
      <c r="G111" s="91"/>
      <c r="H111" s="91"/>
      <c r="I111" s="91"/>
      <c r="J111" s="91"/>
      <c r="K111" s="414" t="s">
        <v>206</v>
      </c>
      <c r="L111" s="415"/>
      <c r="M111" s="44">
        <v>0</v>
      </c>
      <c r="N111" s="45">
        <v>0</v>
      </c>
    </row>
    <row r="112" spans="1:14" s="54" customFormat="1" ht="18" customHeight="1">
      <c r="A112" s="399"/>
      <c r="B112" s="399"/>
      <c r="C112" s="399"/>
      <c r="D112" s="88"/>
      <c r="E112" s="88"/>
      <c r="F112" s="88"/>
      <c r="G112" s="88"/>
      <c r="H112" s="88"/>
      <c r="I112" s="88"/>
      <c r="J112" s="88"/>
      <c r="K112" s="414" t="s">
        <v>209</v>
      </c>
      <c r="L112" s="415"/>
      <c r="M112" s="44">
        <v>0</v>
      </c>
      <c r="N112" s="45">
        <v>0</v>
      </c>
    </row>
    <row r="113" spans="1:14" s="54" customFormat="1" ht="18" customHeight="1">
      <c r="A113" s="399"/>
      <c r="B113" s="399"/>
      <c r="C113" s="399"/>
      <c r="D113" s="88"/>
      <c r="E113" s="88"/>
      <c r="F113" s="88"/>
      <c r="G113" s="88"/>
      <c r="H113" s="88"/>
      <c r="I113" s="88"/>
      <c r="J113" s="88"/>
      <c r="K113" s="414" t="s">
        <v>209</v>
      </c>
      <c r="L113" s="415"/>
      <c r="M113" s="44">
        <v>0</v>
      </c>
      <c r="N113" s="45">
        <v>0</v>
      </c>
    </row>
    <row r="114" spans="1:14" s="54" customFormat="1" ht="18" customHeight="1">
      <c r="A114" s="401" t="s">
        <v>210</v>
      </c>
      <c r="B114" s="401"/>
      <c r="C114" s="401"/>
      <c r="D114" s="88"/>
      <c r="E114" s="88"/>
      <c r="F114" s="88"/>
      <c r="G114" s="88"/>
      <c r="H114" s="88"/>
      <c r="I114" s="88"/>
      <c r="J114" s="88"/>
      <c r="K114" s="414" t="s">
        <v>209</v>
      </c>
      <c r="L114" s="415"/>
      <c r="M114" s="44">
        <v>0</v>
      </c>
      <c r="N114" s="45">
        <v>0</v>
      </c>
    </row>
    <row r="115" spans="1:14" s="54" customFormat="1" ht="18" customHeight="1">
      <c r="A115" s="401"/>
      <c r="B115" s="401"/>
      <c r="C115" s="401"/>
    </row>
    <row r="116" spans="1:14" s="54" customFormat="1" ht="18" customHeight="1">
      <c r="A116" s="401"/>
      <c r="B116" s="401"/>
      <c r="C116" s="401"/>
    </row>
  </sheetData>
  <sheetProtection algorithmName="SHA-512" hashValue="tbc5OxMitMZ015XZtpglBeKgv5PzS0Fgbhls6Er3YtjXChkPjsUqjs/4T/BgfexH3w+6coZ8ZOH15uBC2L+Cdw==" saltValue="NQnlSIuZ8wTrBFyNN+3vfg==" spinCount="100000" sheet="1" objects="1" scenarios="1"/>
  <mergeCells count="191">
    <mergeCell ref="J73:K73"/>
    <mergeCell ref="J74:K74"/>
    <mergeCell ref="J75:K75"/>
    <mergeCell ref="J76:K76"/>
    <mergeCell ref="J77:K77"/>
    <mergeCell ref="J78:K78"/>
    <mergeCell ref="J68:K68"/>
    <mergeCell ref="J97:K97"/>
    <mergeCell ref="J85:K85"/>
    <mergeCell ref="J87:K87"/>
    <mergeCell ref="J90:K90"/>
    <mergeCell ref="J84:K84"/>
    <mergeCell ref="J91:K91"/>
    <mergeCell ref="J93:K93"/>
    <mergeCell ref="J86:K86"/>
    <mergeCell ref="J88:K88"/>
    <mergeCell ref="J89:K89"/>
    <mergeCell ref="J92:K92"/>
    <mergeCell ref="J94:K94"/>
    <mergeCell ref="J95:K95"/>
    <mergeCell ref="J62:K62"/>
    <mergeCell ref="L62:M62"/>
    <mergeCell ref="A63:A64"/>
    <mergeCell ref="B63:B64"/>
    <mergeCell ref="C63:C64"/>
    <mergeCell ref="D63:D64"/>
    <mergeCell ref="E63:E64"/>
    <mergeCell ref="F63:F64"/>
    <mergeCell ref="G63:G64"/>
    <mergeCell ref="H63:H64"/>
    <mergeCell ref="B51:N51"/>
    <mergeCell ref="L44:M44"/>
    <mergeCell ref="N44:N45"/>
    <mergeCell ref="J52:K52"/>
    <mergeCell ref="J53:K53"/>
    <mergeCell ref="J54:K54"/>
    <mergeCell ref="A60:B60"/>
    <mergeCell ref="J60:K60"/>
    <mergeCell ref="J48:K48"/>
    <mergeCell ref="J55:K55"/>
    <mergeCell ref="J47:K47"/>
    <mergeCell ref="J59:K59"/>
    <mergeCell ref="J56:K56"/>
    <mergeCell ref="J57:K57"/>
    <mergeCell ref="J58:K58"/>
    <mergeCell ref="A49:B49"/>
    <mergeCell ref="J49:K49"/>
    <mergeCell ref="C4:D4"/>
    <mergeCell ref="E4:F4"/>
    <mergeCell ref="N10:N11"/>
    <mergeCell ref="L9:M9"/>
    <mergeCell ref="E7:F7"/>
    <mergeCell ref="J20:K20"/>
    <mergeCell ref="G10:G11"/>
    <mergeCell ref="J43:K43"/>
    <mergeCell ref="B46:N46"/>
    <mergeCell ref="C8:D8"/>
    <mergeCell ref="E8:F8"/>
    <mergeCell ref="G8:H8"/>
    <mergeCell ref="J8:L8"/>
    <mergeCell ref="B24:D24"/>
    <mergeCell ref="E24:H24"/>
    <mergeCell ref="I24:N24"/>
    <mergeCell ref="C5:D5"/>
    <mergeCell ref="E5:F5"/>
    <mergeCell ref="C6:D6"/>
    <mergeCell ref="E6:F6"/>
    <mergeCell ref="C7:D7"/>
    <mergeCell ref="J14:K14"/>
    <mergeCell ref="J15:K15"/>
    <mergeCell ref="J16:K16"/>
    <mergeCell ref="J2:K2"/>
    <mergeCell ref="M2:N2"/>
    <mergeCell ref="C3:D3"/>
    <mergeCell ref="E23:H23"/>
    <mergeCell ref="I23:N23"/>
    <mergeCell ref="C10:C11"/>
    <mergeCell ref="D10:D11"/>
    <mergeCell ref="E10:E11"/>
    <mergeCell ref="F10:F11"/>
    <mergeCell ref="L10:M10"/>
    <mergeCell ref="B22:D22"/>
    <mergeCell ref="E22:H22"/>
    <mergeCell ref="I22:N22"/>
    <mergeCell ref="B23:D23"/>
    <mergeCell ref="J18:K18"/>
    <mergeCell ref="J19:K19"/>
    <mergeCell ref="A20:B20"/>
    <mergeCell ref="A2:A7"/>
    <mergeCell ref="C2:D2"/>
    <mergeCell ref="E2:F2"/>
    <mergeCell ref="G2:H2"/>
    <mergeCell ref="J9:K9"/>
    <mergeCell ref="E3:F3"/>
    <mergeCell ref="G3:H3"/>
    <mergeCell ref="A96:B96"/>
    <mergeCell ref="J96:K96"/>
    <mergeCell ref="A97:B97"/>
    <mergeCell ref="B25:D25"/>
    <mergeCell ref="E25:H25"/>
    <mergeCell ref="I25:N25"/>
    <mergeCell ref="B103:F103"/>
    <mergeCell ref="B101:C101"/>
    <mergeCell ref="D101:G101"/>
    <mergeCell ref="H101:N101"/>
    <mergeCell ref="B99:C99"/>
    <mergeCell ref="D99:G99"/>
    <mergeCell ref="H99:N99"/>
    <mergeCell ref="L43:M43"/>
    <mergeCell ref="A44:A45"/>
    <mergeCell ref="B44:B45"/>
    <mergeCell ref="C44:C45"/>
    <mergeCell ref="D44:D45"/>
    <mergeCell ref="E44:E45"/>
    <mergeCell ref="F44:F45"/>
    <mergeCell ref="G44:G45"/>
    <mergeCell ref="H44:H45"/>
    <mergeCell ref="I44:I45"/>
    <mergeCell ref="J44:K45"/>
    <mergeCell ref="M107:N107"/>
    <mergeCell ref="D108:E108"/>
    <mergeCell ref="I63:I64"/>
    <mergeCell ref="J63:K64"/>
    <mergeCell ref="L63:M63"/>
    <mergeCell ref="N63:N64"/>
    <mergeCell ref="B65:N65"/>
    <mergeCell ref="B66:N66"/>
    <mergeCell ref="J67:K67"/>
    <mergeCell ref="B98:C98"/>
    <mergeCell ref="D98:G98"/>
    <mergeCell ref="H98:N98"/>
    <mergeCell ref="J79:K79"/>
    <mergeCell ref="A80:B80"/>
    <mergeCell ref="J80:K80"/>
    <mergeCell ref="J69:K69"/>
    <mergeCell ref="J70:K70"/>
    <mergeCell ref="J83:K83"/>
    <mergeCell ref="B82:N82"/>
    <mergeCell ref="J71:K71"/>
    <mergeCell ref="J72:K72"/>
    <mergeCell ref="B100:C100"/>
    <mergeCell ref="D100:G100"/>
    <mergeCell ref="H100:N100"/>
    <mergeCell ref="A104:C105"/>
    <mergeCell ref="G104:I104"/>
    <mergeCell ref="J104:K104"/>
    <mergeCell ref="G105:I105"/>
    <mergeCell ref="J105:K105"/>
    <mergeCell ref="A106:C106"/>
    <mergeCell ref="D106:E106"/>
    <mergeCell ref="G106:I106"/>
    <mergeCell ref="J106:K106"/>
    <mergeCell ref="A114:C116"/>
    <mergeCell ref="K114:L114"/>
    <mergeCell ref="A107:C107"/>
    <mergeCell ref="A108:C113"/>
    <mergeCell ref="K108:L108"/>
    <mergeCell ref="D109:E109"/>
    <mergeCell ref="K109:L109"/>
    <mergeCell ref="D110:E110"/>
    <mergeCell ref="K110:L110"/>
    <mergeCell ref="K111:L111"/>
    <mergeCell ref="K112:L112"/>
    <mergeCell ref="K113:L113"/>
    <mergeCell ref="D107:E107"/>
    <mergeCell ref="G107:H107"/>
    <mergeCell ref="J107:L107"/>
    <mergeCell ref="A1:N1"/>
    <mergeCell ref="A42:N42"/>
    <mergeCell ref="M8:N8"/>
    <mergeCell ref="M3:N3"/>
    <mergeCell ref="G4:H4"/>
    <mergeCell ref="J4:K4"/>
    <mergeCell ref="M4:N4"/>
    <mergeCell ref="G5:H5"/>
    <mergeCell ref="J5:K5"/>
    <mergeCell ref="M5:N5"/>
    <mergeCell ref="G6:H7"/>
    <mergeCell ref="I6:I7"/>
    <mergeCell ref="J6:K7"/>
    <mergeCell ref="L6:L7"/>
    <mergeCell ref="M6:N7"/>
    <mergeCell ref="J3:K3"/>
    <mergeCell ref="J12:K12"/>
    <mergeCell ref="J13:K13"/>
    <mergeCell ref="J17:K17"/>
    <mergeCell ref="A10:A11"/>
    <mergeCell ref="B10:B11"/>
    <mergeCell ref="H10:H11"/>
    <mergeCell ref="I10:I11"/>
    <mergeCell ref="J10:K11"/>
  </mergeCells>
  <printOptions horizontalCentered="1"/>
  <pageMargins left="0.23622047244094491" right="0.23622047244094491" top="1.4173228346456694" bottom="0.74803149606299213" header="0.31496062992125984" footer="0.31496062992125984"/>
  <pageSetup orientation="landscape" r:id="rId1"/>
  <headerFooter alignWithMargins="0">
    <oddHeader>&amp;L&amp;G&amp;C
PROCESO PROTECCIÓN
FORMATO DE SEGUIMIENTO FINANCIERO
MODALIDADES DE PROTECCIÓN&amp;RF1.G28.P
Versión 2
Página &amp;P de &amp;N
28/04/2023
Clasificación de la Información 
Clasificada</oddHeader>
    <oddFooter>&amp;C&amp;"Tempus Sans ITC,Normal"&amp;12&amp;G</oddFooter>
  </headerFooter>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dimension ref="A1:O116"/>
  <sheetViews>
    <sheetView topLeftCell="A99" zoomScale="130" zoomScaleNormal="130" workbookViewId="0">
      <selection activeCell="C125" sqref="C125"/>
    </sheetView>
  </sheetViews>
  <sheetFormatPr baseColWidth="10" defaultColWidth="11.42578125" defaultRowHeight="18" customHeight="1"/>
  <cols>
    <col min="1" max="1" width="8.7109375" style="88" customWidth="1"/>
    <col min="2" max="2" width="43.140625" style="88" customWidth="1"/>
    <col min="3" max="9" width="14.5703125" style="88" customWidth="1"/>
    <col min="10" max="11" width="6" style="88" customWidth="1"/>
    <col min="12" max="12" width="9.7109375" style="88" customWidth="1"/>
    <col min="13" max="13" width="9.5703125" style="88" customWidth="1"/>
    <col min="14" max="14" width="13.7109375" style="88" customWidth="1"/>
    <col min="15" max="16384" width="11.42578125" style="88"/>
  </cols>
  <sheetData>
    <row r="1" spans="1:14" ht="18.75" customHeight="1">
      <c r="A1" s="468" t="s">
        <v>130</v>
      </c>
      <c r="B1" s="468"/>
      <c r="C1" s="468"/>
      <c r="D1" s="468"/>
      <c r="E1" s="468"/>
      <c r="F1" s="468"/>
      <c r="G1" s="468"/>
      <c r="H1" s="468"/>
      <c r="I1" s="468"/>
      <c r="J1" s="468"/>
      <c r="K1" s="468"/>
      <c r="L1" s="468"/>
      <c r="M1" s="468"/>
      <c r="N1" s="468"/>
    </row>
    <row r="2" spans="1:14" s="34" customFormat="1" ht="32.25" customHeight="1">
      <c r="A2" s="472"/>
      <c r="B2" s="23" t="s">
        <v>131</v>
      </c>
      <c r="C2" s="472">
        <f>PRESUPUESTO!$B$2</f>
        <v>0</v>
      </c>
      <c r="D2" s="472"/>
      <c r="E2" s="472" t="s">
        <v>132</v>
      </c>
      <c r="F2" s="472"/>
      <c r="G2" s="266" t="s">
        <v>24</v>
      </c>
      <c r="H2" s="267"/>
      <c r="I2" s="25" t="s">
        <v>27</v>
      </c>
      <c r="J2" s="308" t="s">
        <v>133</v>
      </c>
      <c r="K2" s="308"/>
      <c r="L2" s="25" t="s">
        <v>134</v>
      </c>
      <c r="M2" s="308" t="s">
        <v>135</v>
      </c>
      <c r="N2" s="308"/>
    </row>
    <row r="3" spans="1:14" s="34" customFormat="1" ht="18" customHeight="1">
      <c r="A3" s="472"/>
      <c r="B3" s="23" t="s">
        <v>136</v>
      </c>
      <c r="C3" s="472">
        <f>PRESUPUESTO!$B$3</f>
        <v>0</v>
      </c>
      <c r="D3" s="472"/>
      <c r="E3" s="472"/>
      <c r="F3" s="472"/>
      <c r="G3" s="470" t="str">
        <f>PRESUPUESTO!$A$15</f>
        <v>Vulneración</v>
      </c>
      <c r="H3" s="470"/>
      <c r="I3" s="56">
        <f>PRESUPUESTO!E15</f>
        <v>0</v>
      </c>
      <c r="J3" s="395">
        <v>0</v>
      </c>
      <c r="K3" s="395"/>
      <c r="L3" s="56">
        <f>I3-J3</f>
        <v>0</v>
      </c>
      <c r="M3" s="396">
        <f>(J3*PRESUPUESTO!A11)+(L3*PRESUPUESTO!G29*PRESUPUESTO!A13)</f>
        <v>0</v>
      </c>
      <c r="N3" s="396"/>
    </row>
    <row r="4" spans="1:14" s="34" customFormat="1" ht="18" customHeight="1">
      <c r="A4" s="472"/>
      <c r="B4" s="26" t="s">
        <v>137</v>
      </c>
      <c r="C4" s="472">
        <f>PRESUPUESTO!$B$4</f>
        <v>0</v>
      </c>
      <c r="D4" s="472"/>
      <c r="E4" s="472" t="s">
        <v>138</v>
      </c>
      <c r="F4" s="472"/>
      <c r="G4" s="470" t="str">
        <f>PRESUPUESTO!$A$16</f>
        <v>Discapacidad</v>
      </c>
      <c r="H4" s="470"/>
      <c r="I4" s="56">
        <f>PRESUPUESTO!E16</f>
        <v>0</v>
      </c>
      <c r="J4" s="395">
        <v>0</v>
      </c>
      <c r="K4" s="395"/>
      <c r="L4" s="56">
        <f>I4-J4</f>
        <v>0</v>
      </c>
      <c r="M4" s="396">
        <f>(J4*PRESUPUESTO!B11)+(L4*PRESUPUESTO!G33*PRESUPUESTO!B13)</f>
        <v>0</v>
      </c>
      <c r="N4" s="396"/>
    </row>
    <row r="5" spans="1:14" s="34" customFormat="1" ht="18" customHeight="1">
      <c r="A5" s="472"/>
      <c r="B5" s="27" t="s">
        <v>139</v>
      </c>
      <c r="C5" s="434">
        <f>PRESUPUESTO!E2</f>
        <v>0</v>
      </c>
      <c r="D5" s="434"/>
      <c r="E5" s="512"/>
      <c r="F5" s="512"/>
      <c r="G5" s="470" t="str">
        <f>PRESUPUESTO!A17</f>
        <v>Tutor</v>
      </c>
      <c r="H5" s="470"/>
      <c r="I5" s="56">
        <f>PRESUPUESTO!E17</f>
        <v>0</v>
      </c>
      <c r="J5" s="395">
        <v>0</v>
      </c>
      <c r="K5" s="395"/>
      <c r="L5" s="56">
        <f>I5-J5</f>
        <v>0</v>
      </c>
      <c r="M5" s="396">
        <f>(J5*PRESUPUESTO!C11)+(L5*PRESUPUESTO!G37*PRESUPUESTO!C13)</f>
        <v>0</v>
      </c>
      <c r="N5" s="396"/>
    </row>
    <row r="6" spans="1:14" s="34" customFormat="1" ht="18" customHeight="1">
      <c r="A6" s="472"/>
      <c r="B6" s="28" t="s">
        <v>140</v>
      </c>
      <c r="C6" s="434">
        <f>PRESUPUESTO!E3</f>
        <v>0</v>
      </c>
      <c r="D6" s="434"/>
      <c r="E6" s="485" t="s">
        <v>141</v>
      </c>
      <c r="F6" s="504"/>
      <c r="G6" s="471" t="s">
        <v>142</v>
      </c>
      <c r="H6" s="471"/>
      <c r="I6" s="398">
        <f>SUM(I3:I5)</f>
        <v>0</v>
      </c>
      <c r="J6" s="395">
        <f>SUM(J3:K5)</f>
        <v>0</v>
      </c>
      <c r="K6" s="395"/>
      <c r="L6" s="326">
        <f>SUM(L3:L5)</f>
        <v>0</v>
      </c>
      <c r="M6" s="392">
        <f>SUM(M3:N5)</f>
        <v>0</v>
      </c>
      <c r="N6" s="392"/>
    </row>
    <row r="7" spans="1:14" s="34" customFormat="1" ht="18" customHeight="1">
      <c r="A7" s="472"/>
      <c r="B7" s="28" t="s">
        <v>113</v>
      </c>
      <c r="C7" s="434">
        <f>PRESUPUESTO!E4</f>
        <v>0</v>
      </c>
      <c r="D7" s="434"/>
      <c r="E7" s="485"/>
      <c r="F7" s="504"/>
      <c r="G7" s="471"/>
      <c r="H7" s="471"/>
      <c r="I7" s="398"/>
      <c r="J7" s="395"/>
      <c r="K7" s="395"/>
      <c r="L7" s="326"/>
      <c r="M7" s="392"/>
      <c r="N7" s="392"/>
    </row>
    <row r="8" spans="1:14" s="34" customFormat="1" ht="18" customHeight="1">
      <c r="A8" s="52"/>
      <c r="B8" s="48" t="s">
        <v>143</v>
      </c>
      <c r="C8" s="469">
        <f>+PRESUPUESTO!H11</f>
        <v>0</v>
      </c>
      <c r="D8" s="469"/>
      <c r="E8" s="427" t="s">
        <v>144</v>
      </c>
      <c r="F8" s="428"/>
      <c r="G8" s="479" t="s">
        <v>211</v>
      </c>
      <c r="H8" s="267"/>
      <c r="I8" s="37" t="s">
        <v>146</v>
      </c>
      <c r="J8" s="427"/>
      <c r="K8" s="462"/>
      <c r="L8" s="428"/>
      <c r="M8" s="480"/>
      <c r="N8" s="481"/>
    </row>
    <row r="9" spans="1:14" ht="18" customHeight="1">
      <c r="A9" s="104" t="s">
        <v>43</v>
      </c>
      <c r="B9" s="103" t="s">
        <v>147</v>
      </c>
      <c r="C9" s="105">
        <v>1</v>
      </c>
      <c r="D9" s="105">
        <v>2</v>
      </c>
      <c r="E9" s="105">
        <v>3</v>
      </c>
      <c r="F9" s="105" t="s">
        <v>148</v>
      </c>
      <c r="G9" s="106">
        <v>5</v>
      </c>
      <c r="H9" s="106">
        <v>-6</v>
      </c>
      <c r="I9" s="106" t="s">
        <v>149</v>
      </c>
      <c r="J9" s="505" t="s">
        <v>150</v>
      </c>
      <c r="K9" s="506"/>
      <c r="L9" s="511">
        <v>9</v>
      </c>
      <c r="M9" s="511"/>
      <c r="N9" s="113" t="s">
        <v>151</v>
      </c>
    </row>
    <row r="10" spans="1:14" s="108" customFormat="1" ht="27" customHeight="1">
      <c r="A10" s="507">
        <v>1000</v>
      </c>
      <c r="B10" s="477" t="s">
        <v>45</v>
      </c>
      <c r="C10" s="473" t="s">
        <v>152</v>
      </c>
      <c r="D10" s="477" t="s">
        <v>153</v>
      </c>
      <c r="E10" s="477" t="s">
        <v>154</v>
      </c>
      <c r="F10" s="473" t="s">
        <v>155</v>
      </c>
      <c r="G10" s="473" t="s">
        <v>224</v>
      </c>
      <c r="H10" s="473" t="s">
        <v>225</v>
      </c>
      <c r="I10" s="473" t="s">
        <v>158</v>
      </c>
      <c r="J10" s="500" t="s">
        <v>159</v>
      </c>
      <c r="K10" s="495"/>
      <c r="L10" s="498" t="s">
        <v>160</v>
      </c>
      <c r="M10" s="499"/>
      <c r="N10" s="473" t="s">
        <v>161</v>
      </c>
    </row>
    <row r="11" spans="1:14" s="108" customFormat="1" ht="27" customHeight="1">
      <c r="A11" s="508"/>
      <c r="B11" s="478"/>
      <c r="C11" s="474"/>
      <c r="D11" s="478"/>
      <c r="E11" s="478"/>
      <c r="F11" s="436"/>
      <c r="G11" s="474"/>
      <c r="H11" s="474"/>
      <c r="I11" s="474"/>
      <c r="J11" s="501"/>
      <c r="K11" s="497"/>
      <c r="L11" s="109" t="s">
        <v>162</v>
      </c>
      <c r="M11" s="109" t="s">
        <v>163</v>
      </c>
      <c r="N11" s="474"/>
    </row>
    <row r="12" spans="1:14" ht="18" customHeight="1">
      <c r="A12" s="103">
        <v>1100</v>
      </c>
      <c r="B12" s="66" t="s">
        <v>214</v>
      </c>
      <c r="C12" s="110">
        <f>'MES 3'!F12</f>
        <v>0</v>
      </c>
      <c r="D12" s="128">
        <v>0</v>
      </c>
      <c r="E12" s="128">
        <v>0</v>
      </c>
      <c r="F12" s="110">
        <f>C12+D12-E12</f>
        <v>0</v>
      </c>
      <c r="G12" s="110">
        <f>'MES 3'!I12</f>
        <v>0</v>
      </c>
      <c r="H12" s="128">
        <f>M6</f>
        <v>0</v>
      </c>
      <c r="I12" s="110">
        <f>G12+H12</f>
        <v>0</v>
      </c>
      <c r="J12" s="475" t="e">
        <f t="shared" ref="J12:J20" si="0">(I12/F12)</f>
        <v>#DIV/0!</v>
      </c>
      <c r="K12" s="476"/>
      <c r="L12" s="24">
        <v>0</v>
      </c>
      <c r="M12" s="24">
        <v>0</v>
      </c>
      <c r="N12" s="111">
        <f>F12-I12</f>
        <v>0</v>
      </c>
    </row>
    <row r="13" spans="1:14" ht="18" customHeight="1">
      <c r="A13" s="103">
        <v>1101</v>
      </c>
      <c r="B13" s="66" t="s">
        <v>49</v>
      </c>
      <c r="C13" s="110">
        <f>'MES 3'!F13</f>
        <v>0</v>
      </c>
      <c r="D13" s="128">
        <v>0</v>
      </c>
      <c r="E13" s="128">
        <v>0</v>
      </c>
      <c r="F13" s="110">
        <f>C13+D13-E13</f>
        <v>0</v>
      </c>
      <c r="G13" s="110">
        <f>'MES 3'!I13</f>
        <v>0</v>
      </c>
      <c r="H13" s="67">
        <f>J3*PRESUPUESTO!B29+J4*PRESUPUESTO!B33+J5*PRESUPUESTO!B37</f>
        <v>0</v>
      </c>
      <c r="I13" s="110">
        <f>G13+H13</f>
        <v>0</v>
      </c>
      <c r="J13" s="475" t="e">
        <f t="shared" si="0"/>
        <v>#DIV/0!</v>
      </c>
      <c r="K13" s="476"/>
      <c r="L13" s="24">
        <v>0</v>
      </c>
      <c r="M13" s="24">
        <v>0</v>
      </c>
      <c r="N13" s="111">
        <f>F13-I13</f>
        <v>0</v>
      </c>
    </row>
    <row r="14" spans="1:14" ht="18" customHeight="1">
      <c r="A14" s="103">
        <v>1102</v>
      </c>
      <c r="B14" s="66" t="s">
        <v>50</v>
      </c>
      <c r="C14" s="110">
        <f>'MES 3'!F14</f>
        <v>0</v>
      </c>
      <c r="D14" s="128">
        <v>0</v>
      </c>
      <c r="E14" s="128">
        <v>0</v>
      </c>
      <c r="F14" s="110">
        <f t="shared" ref="F14:F16" si="1">C14+D14-E14</f>
        <v>0</v>
      </c>
      <c r="G14" s="110">
        <f>'MES 3'!I14</f>
        <v>0</v>
      </c>
      <c r="H14" s="67">
        <f>(J3*PRESUPUESTO!D29+J4*PRESUPUESTO!D33+J5*PRESUPUESTO!D37)+(L3*PRESUPUESTO!D29*PRESUPUESTO!A13)+(L4*PRESUPUESTO!D33*PRESUPUESTO!B13)+(L5*PRESUPUESTO!D37*PRESUPUESTO!C13)</f>
        <v>0</v>
      </c>
      <c r="I14" s="110">
        <f t="shared" ref="I14:I16" si="2">G14+H14</f>
        <v>0</v>
      </c>
      <c r="J14" s="475" t="e">
        <f t="shared" si="0"/>
        <v>#DIV/0!</v>
      </c>
      <c r="K14" s="476"/>
      <c r="L14" s="24">
        <v>0</v>
      </c>
      <c r="M14" s="24">
        <v>0</v>
      </c>
      <c r="N14" s="111">
        <f t="shared" ref="N14:N16" si="3">F14-I14</f>
        <v>0</v>
      </c>
    </row>
    <row r="15" spans="1:14" ht="18" customHeight="1">
      <c r="A15" s="103">
        <v>1103</v>
      </c>
      <c r="B15" s="66" t="s">
        <v>51</v>
      </c>
      <c r="C15" s="110">
        <f>'MES 3'!F15</f>
        <v>0</v>
      </c>
      <c r="D15" s="128">
        <v>0</v>
      </c>
      <c r="E15" s="128">
        <v>0</v>
      </c>
      <c r="F15" s="110">
        <f t="shared" si="1"/>
        <v>0</v>
      </c>
      <c r="G15" s="110">
        <f>'MES 3'!I15</f>
        <v>0</v>
      </c>
      <c r="H15" s="67">
        <f>(J3*PRESUPUESTO!E29+J4*PRESUPUESTO!E33+J5*PRESUPUESTO!E37)+(L3*PRESUPUESTO!E29*PRESUPUESTO!A13)+(L4*PRESUPUESTO!E33*PRESUPUESTO!B13)+(L5*PRESUPUESTO!E37*PRESUPUESTO!C13)</f>
        <v>0</v>
      </c>
      <c r="I15" s="110">
        <f t="shared" si="2"/>
        <v>0</v>
      </c>
      <c r="J15" s="475" t="e">
        <f t="shared" si="0"/>
        <v>#DIV/0!</v>
      </c>
      <c r="K15" s="476"/>
      <c r="L15" s="24">
        <v>0</v>
      </c>
      <c r="M15" s="24">
        <v>0</v>
      </c>
      <c r="N15" s="111">
        <f t="shared" si="3"/>
        <v>0</v>
      </c>
    </row>
    <row r="16" spans="1:14" ht="18" customHeight="1">
      <c r="A16" s="103">
        <v>1104</v>
      </c>
      <c r="B16" s="66" t="s">
        <v>164</v>
      </c>
      <c r="C16" s="110">
        <f>'MES 3'!F16</f>
        <v>0</v>
      </c>
      <c r="D16" s="128">
        <v>0</v>
      </c>
      <c r="E16" s="128">
        <v>0</v>
      </c>
      <c r="F16" s="110">
        <f t="shared" si="1"/>
        <v>0</v>
      </c>
      <c r="G16" s="110">
        <f>'MES 3'!I16</f>
        <v>0</v>
      </c>
      <c r="H16" s="67">
        <f>(J3*PRESUPUESTO!F29+J4*PRESUPUESTO!F33+J5*PRESUPUESTO!F37)+(L3*PRESUPUESTO!F29*PRESUPUESTO!A13)+(L4*PRESUPUESTO!F33*PRESUPUESTO!B13)+(L5*PRESUPUESTO!F37*PRESUPUESTO!C13)</f>
        <v>0</v>
      </c>
      <c r="I16" s="110">
        <f t="shared" si="2"/>
        <v>0</v>
      </c>
      <c r="J16" s="475" t="e">
        <f t="shared" si="0"/>
        <v>#DIV/0!</v>
      </c>
      <c r="K16" s="476"/>
      <c r="L16" s="24">
        <v>0</v>
      </c>
      <c r="M16" s="24">
        <v>0</v>
      </c>
      <c r="N16" s="111">
        <f t="shared" si="3"/>
        <v>0</v>
      </c>
    </row>
    <row r="17" spans="1:14" ht="18" customHeight="1">
      <c r="A17" s="103">
        <v>1105</v>
      </c>
      <c r="B17" s="102" t="s">
        <v>165</v>
      </c>
      <c r="C17" s="110">
        <f>'MES 3'!F17</f>
        <v>0</v>
      </c>
      <c r="D17" s="128">
        <v>0</v>
      </c>
      <c r="E17" s="128">
        <v>0</v>
      </c>
      <c r="F17" s="110">
        <f>C17+D17-E17</f>
        <v>0</v>
      </c>
      <c r="G17" s="110">
        <f>'MES 3'!I17</f>
        <v>0</v>
      </c>
      <c r="H17" s="110">
        <v>0</v>
      </c>
      <c r="I17" s="110">
        <f>G17+H17</f>
        <v>0</v>
      </c>
      <c r="J17" s="475" t="e">
        <f t="shared" si="0"/>
        <v>#DIV/0!</v>
      </c>
      <c r="K17" s="476"/>
      <c r="L17" s="24">
        <v>0</v>
      </c>
      <c r="M17" s="24">
        <v>0</v>
      </c>
      <c r="N17" s="111">
        <f>F17-I17</f>
        <v>0</v>
      </c>
    </row>
    <row r="18" spans="1:14" ht="18" customHeight="1">
      <c r="A18" s="103">
        <v>1106</v>
      </c>
      <c r="B18" s="102" t="s">
        <v>166</v>
      </c>
      <c r="C18" s="110">
        <f>'MES 3'!F18</f>
        <v>0</v>
      </c>
      <c r="D18" s="128">
        <v>0</v>
      </c>
      <c r="E18" s="128">
        <v>0</v>
      </c>
      <c r="F18" s="110">
        <f>C18+D18-E18</f>
        <v>0</v>
      </c>
      <c r="G18" s="110">
        <f>'MES 3'!I18</f>
        <v>0</v>
      </c>
      <c r="H18" s="128">
        <v>0</v>
      </c>
      <c r="I18" s="110">
        <f>G18+H18</f>
        <v>0</v>
      </c>
      <c r="J18" s="475" t="e">
        <f t="shared" si="0"/>
        <v>#DIV/0!</v>
      </c>
      <c r="K18" s="476"/>
      <c r="L18" s="24">
        <v>0</v>
      </c>
      <c r="M18" s="24">
        <v>0</v>
      </c>
      <c r="N18" s="111">
        <f>F18-I18</f>
        <v>0</v>
      </c>
    </row>
    <row r="19" spans="1:14" ht="18" customHeight="1">
      <c r="A19" s="103">
        <v>1107</v>
      </c>
      <c r="B19" s="102" t="s">
        <v>167</v>
      </c>
      <c r="C19" s="110">
        <f>'MES 3'!F19</f>
        <v>0</v>
      </c>
      <c r="D19" s="128">
        <v>0</v>
      </c>
      <c r="E19" s="128">
        <v>0</v>
      </c>
      <c r="F19" s="110">
        <f>C19+D19-E19</f>
        <v>0</v>
      </c>
      <c r="G19" s="110">
        <f>'MES 3'!I19</f>
        <v>0</v>
      </c>
      <c r="H19" s="128">
        <v>0</v>
      </c>
      <c r="I19" s="110">
        <f>G19+H19</f>
        <v>0</v>
      </c>
      <c r="J19" s="475" t="e">
        <f t="shared" si="0"/>
        <v>#DIV/0!</v>
      </c>
      <c r="K19" s="476"/>
      <c r="L19" s="24">
        <v>0</v>
      </c>
      <c r="M19" s="24">
        <v>0</v>
      </c>
      <c r="N19" s="111">
        <f>F19-I19</f>
        <v>0</v>
      </c>
    </row>
    <row r="20" spans="1:14" s="112" customFormat="1" ht="18" customHeight="1">
      <c r="A20" s="425" t="s">
        <v>168</v>
      </c>
      <c r="B20" s="426"/>
      <c r="C20" s="64">
        <f>SUM(C12+C17+C18+C19)</f>
        <v>0</v>
      </c>
      <c r="D20" s="64">
        <f t="shared" ref="D20:H20" si="4">SUM(D12+D17+D18+D19)</f>
        <v>0</v>
      </c>
      <c r="E20" s="64">
        <f t="shared" si="4"/>
        <v>0</v>
      </c>
      <c r="F20" s="64">
        <f t="shared" si="4"/>
        <v>0</v>
      </c>
      <c r="G20" s="64">
        <f t="shared" si="4"/>
        <v>0</v>
      </c>
      <c r="H20" s="64">
        <f t="shared" si="4"/>
        <v>0</v>
      </c>
      <c r="I20" s="64">
        <f>SUM(I12+I17+I18+I19)</f>
        <v>0</v>
      </c>
      <c r="J20" s="437" t="e">
        <f t="shared" si="0"/>
        <v>#DIV/0!</v>
      </c>
      <c r="K20" s="438"/>
      <c r="L20" s="64">
        <f t="shared" ref="L20:N20" si="5">SUM(L12+L17+L18+L19)</f>
        <v>0</v>
      </c>
      <c r="M20" s="64">
        <f t="shared" si="5"/>
        <v>0</v>
      </c>
      <c r="N20" s="64">
        <f t="shared" si="5"/>
        <v>0</v>
      </c>
    </row>
    <row r="22" spans="1:14" s="34" customFormat="1" ht="18" customHeight="1">
      <c r="B22" s="472" t="s">
        <v>124</v>
      </c>
      <c r="C22" s="472"/>
      <c r="D22" s="472"/>
      <c r="E22" s="472" t="s">
        <v>215</v>
      </c>
      <c r="F22" s="472"/>
      <c r="G22" s="472"/>
      <c r="H22" s="472"/>
      <c r="I22" s="472" t="s">
        <v>170</v>
      </c>
      <c r="J22" s="472"/>
      <c r="K22" s="472"/>
      <c r="L22" s="472"/>
      <c r="M22" s="472"/>
      <c r="N22" s="472"/>
    </row>
    <row r="23" spans="1:14" s="34" customFormat="1" ht="18" customHeight="1">
      <c r="B23" s="472"/>
      <c r="C23" s="472"/>
      <c r="D23" s="472"/>
      <c r="E23" s="472"/>
      <c r="F23" s="472"/>
      <c r="G23" s="472"/>
      <c r="H23" s="472"/>
      <c r="I23" s="472"/>
      <c r="J23" s="472"/>
      <c r="K23" s="472"/>
      <c r="L23" s="472"/>
      <c r="M23" s="472"/>
      <c r="N23" s="472"/>
    </row>
    <row r="24" spans="1:14" s="34" customFormat="1" ht="40.5" customHeight="1">
      <c r="B24" s="472"/>
      <c r="C24" s="472"/>
      <c r="D24" s="472"/>
      <c r="E24" s="472"/>
      <c r="F24" s="472"/>
      <c r="G24" s="472"/>
      <c r="H24" s="472"/>
      <c r="I24" s="472"/>
      <c r="J24" s="472"/>
      <c r="K24" s="472"/>
      <c r="L24" s="472"/>
      <c r="M24" s="472"/>
      <c r="N24" s="472"/>
    </row>
    <row r="25" spans="1:14" s="34" customFormat="1" ht="11.25">
      <c r="B25" s="472" t="s">
        <v>103</v>
      </c>
      <c r="C25" s="472"/>
      <c r="D25" s="472"/>
      <c r="E25" s="472" t="s">
        <v>103</v>
      </c>
      <c r="F25" s="472"/>
      <c r="G25" s="472"/>
      <c r="H25" s="472"/>
      <c r="I25" s="472" t="s">
        <v>103</v>
      </c>
      <c r="J25" s="472"/>
      <c r="K25" s="472"/>
      <c r="L25" s="472"/>
      <c r="M25" s="472"/>
      <c r="N25" s="472"/>
    </row>
    <row r="26" spans="1:14" ht="14.45" customHeight="1"/>
    <row r="27" spans="1:14" ht="11.25">
      <c r="B27" s="4" t="s">
        <v>171</v>
      </c>
    </row>
    <row r="28" spans="1:14" ht="11.25">
      <c r="B28" s="4"/>
    </row>
    <row r="29" spans="1:14" ht="17.649999999999999" customHeight="1"/>
    <row r="30" spans="1:14" ht="17.649999999999999" customHeight="1"/>
    <row r="31" spans="1:14" ht="17.649999999999999" customHeight="1"/>
    <row r="32" spans="1:14" ht="17.649999999999999" customHeight="1"/>
    <row r="33" spans="1:15" ht="17.649999999999999" customHeight="1"/>
    <row r="34" spans="1:15" ht="17.649999999999999" customHeight="1"/>
    <row r="35" spans="1:15" ht="17.649999999999999" customHeight="1"/>
    <row r="36" spans="1:15" ht="17.649999999999999" customHeight="1"/>
    <row r="37" spans="1:15" ht="17.649999999999999" customHeight="1"/>
    <row r="38" spans="1:15" ht="17.649999999999999" customHeight="1"/>
    <row r="39" spans="1:15" ht="17.649999999999999" customHeight="1"/>
    <row r="40" spans="1:15" ht="17.649999999999999" customHeight="1"/>
    <row r="41" spans="1:15" ht="17.649999999999999" customHeight="1"/>
    <row r="42" spans="1:15" ht="17.649999999999999" customHeight="1">
      <c r="A42" s="468" t="s">
        <v>172</v>
      </c>
      <c r="B42" s="468"/>
      <c r="C42" s="468"/>
      <c r="D42" s="468"/>
      <c r="E42" s="468"/>
      <c r="F42" s="468"/>
      <c r="G42" s="468"/>
      <c r="H42" s="468"/>
      <c r="I42" s="468"/>
      <c r="J42" s="468"/>
      <c r="K42" s="468"/>
      <c r="L42" s="468"/>
      <c r="M42" s="468"/>
      <c r="N42" s="468"/>
    </row>
    <row r="43" spans="1:15" ht="18" customHeight="1">
      <c r="A43" s="104" t="s">
        <v>43</v>
      </c>
      <c r="B43" s="113" t="s">
        <v>173</v>
      </c>
      <c r="C43" s="105">
        <v>1</v>
      </c>
      <c r="D43" s="105">
        <v>2</v>
      </c>
      <c r="E43" s="105">
        <v>3</v>
      </c>
      <c r="F43" s="105" t="s">
        <v>148</v>
      </c>
      <c r="G43" s="105">
        <v>5</v>
      </c>
      <c r="H43" s="105">
        <v>-6</v>
      </c>
      <c r="I43" s="105" t="s">
        <v>149</v>
      </c>
      <c r="J43" s="509" t="s">
        <v>150</v>
      </c>
      <c r="K43" s="509"/>
      <c r="L43" s="511">
        <v>9</v>
      </c>
      <c r="M43" s="511"/>
      <c r="N43" s="113" t="s">
        <v>151</v>
      </c>
    </row>
    <row r="44" spans="1:15" s="112" customFormat="1" ht="23.1" customHeight="1">
      <c r="A44" s="477">
        <v>2000</v>
      </c>
      <c r="B44" s="477" t="s">
        <v>58</v>
      </c>
      <c r="C44" s="473" t="s">
        <v>216</v>
      </c>
      <c r="D44" s="477" t="s">
        <v>153</v>
      </c>
      <c r="E44" s="477" t="s">
        <v>154</v>
      </c>
      <c r="F44" s="473" t="s">
        <v>155</v>
      </c>
      <c r="G44" s="473" t="s">
        <v>226</v>
      </c>
      <c r="H44" s="473" t="s">
        <v>227</v>
      </c>
      <c r="I44" s="473" t="s">
        <v>219</v>
      </c>
      <c r="J44" s="494" t="s">
        <v>177</v>
      </c>
      <c r="K44" s="495"/>
      <c r="L44" s="498" t="s">
        <v>160</v>
      </c>
      <c r="M44" s="499"/>
      <c r="N44" s="473" t="s">
        <v>178</v>
      </c>
    </row>
    <row r="45" spans="1:15" s="112" customFormat="1" ht="23.1" customHeight="1">
      <c r="A45" s="478"/>
      <c r="B45" s="478"/>
      <c r="C45" s="474"/>
      <c r="D45" s="478"/>
      <c r="E45" s="478"/>
      <c r="F45" s="436"/>
      <c r="G45" s="436"/>
      <c r="H45" s="474"/>
      <c r="I45" s="474"/>
      <c r="J45" s="496"/>
      <c r="K45" s="497"/>
      <c r="L45" s="114" t="s">
        <v>179</v>
      </c>
      <c r="M45" s="114" t="s">
        <v>180</v>
      </c>
      <c r="N45" s="474"/>
    </row>
    <row r="46" spans="1:15" s="112" customFormat="1" ht="18" customHeight="1">
      <c r="A46" s="113">
        <v>2100</v>
      </c>
      <c r="B46" s="510" t="s">
        <v>61</v>
      </c>
      <c r="C46" s="510"/>
      <c r="D46" s="510"/>
      <c r="E46" s="510"/>
      <c r="F46" s="510"/>
      <c r="G46" s="510"/>
      <c r="H46" s="510"/>
      <c r="I46" s="510"/>
      <c r="J46" s="510"/>
      <c r="K46" s="510"/>
      <c r="L46" s="510"/>
      <c r="M46" s="510"/>
      <c r="N46" s="510"/>
      <c r="O46" s="115"/>
    </row>
    <row r="47" spans="1:15" ht="18" customHeight="1">
      <c r="A47" s="103">
        <v>2101</v>
      </c>
      <c r="B47" s="116" t="s">
        <v>36</v>
      </c>
      <c r="C47" s="110">
        <f>'MES 3'!F47</f>
        <v>0</v>
      </c>
      <c r="D47" s="128">
        <v>0</v>
      </c>
      <c r="E47" s="128">
        <v>0</v>
      </c>
      <c r="F47" s="110">
        <f>C47+D47-E47</f>
        <v>0</v>
      </c>
      <c r="G47" s="110">
        <f>'MES 3'!I47</f>
        <v>0</v>
      </c>
      <c r="H47" s="128">
        <v>0</v>
      </c>
      <c r="I47" s="110">
        <f>(G47+H47)</f>
        <v>0</v>
      </c>
      <c r="J47" s="475" t="e">
        <f>(I47/F47)</f>
        <v>#DIV/0!</v>
      </c>
      <c r="K47" s="476"/>
      <c r="L47" s="24">
        <v>0</v>
      </c>
      <c r="M47" s="24">
        <v>0</v>
      </c>
      <c r="N47" s="117">
        <f>(F47-I47)</f>
        <v>0</v>
      </c>
    </row>
    <row r="48" spans="1:15" ht="18" customHeight="1">
      <c r="A48" s="103">
        <v>2102</v>
      </c>
      <c r="B48" s="116" t="s">
        <v>181</v>
      </c>
      <c r="C48" s="110">
        <f>'MES 3'!F48</f>
        <v>0</v>
      </c>
      <c r="D48" s="128">
        <v>0</v>
      </c>
      <c r="E48" s="128">
        <v>0</v>
      </c>
      <c r="F48" s="110">
        <f>C48+D48-E48</f>
        <v>0</v>
      </c>
      <c r="G48" s="110">
        <f>'MES 3'!I48</f>
        <v>0</v>
      </c>
      <c r="H48" s="128">
        <v>0</v>
      </c>
      <c r="I48" s="110">
        <f>(G48+H48)</f>
        <v>0</v>
      </c>
      <c r="J48" s="475" t="e">
        <f>(I48/F48)</f>
        <v>#DIV/0!</v>
      </c>
      <c r="K48" s="476"/>
      <c r="L48" s="24">
        <v>0</v>
      </c>
      <c r="M48" s="24">
        <v>0</v>
      </c>
      <c r="N48" s="117">
        <f>(F48-I48)</f>
        <v>0</v>
      </c>
    </row>
    <row r="49" spans="1:14" s="112" customFormat="1" ht="18" customHeight="1">
      <c r="A49" s="482" t="s">
        <v>182</v>
      </c>
      <c r="B49" s="484"/>
      <c r="C49" s="118">
        <f t="shared" ref="C49:I49" si="6">SUM(C47:C48)</f>
        <v>0</v>
      </c>
      <c r="D49" s="118">
        <f t="shared" si="6"/>
        <v>0</v>
      </c>
      <c r="E49" s="118">
        <f t="shared" si="6"/>
        <v>0</v>
      </c>
      <c r="F49" s="118">
        <f t="shared" si="6"/>
        <v>0</v>
      </c>
      <c r="G49" s="118">
        <f t="shared" si="6"/>
        <v>0</v>
      </c>
      <c r="H49" s="118">
        <f t="shared" si="6"/>
        <v>0</v>
      </c>
      <c r="I49" s="118">
        <f t="shared" si="6"/>
        <v>0</v>
      </c>
      <c r="J49" s="490" t="e">
        <f>(I49/F49)</f>
        <v>#DIV/0!</v>
      </c>
      <c r="K49" s="491"/>
      <c r="L49" s="118">
        <f>SUM(L47:L48)</f>
        <v>0</v>
      </c>
      <c r="M49" s="118">
        <f>SUM(M47:M48)</f>
        <v>0</v>
      </c>
      <c r="N49" s="118">
        <f>SUM(N47:N48)</f>
        <v>0</v>
      </c>
    </row>
    <row r="50" spans="1:14" ht="17.649999999999999" customHeight="1"/>
    <row r="51" spans="1:14" ht="17.649999999999999" customHeight="1">
      <c r="A51" s="113">
        <v>2200</v>
      </c>
      <c r="B51" s="482" t="s">
        <v>64</v>
      </c>
      <c r="C51" s="483"/>
      <c r="D51" s="483"/>
      <c r="E51" s="483"/>
      <c r="F51" s="483"/>
      <c r="G51" s="483"/>
      <c r="H51" s="483"/>
      <c r="I51" s="483"/>
      <c r="J51" s="483"/>
      <c r="K51" s="483"/>
      <c r="L51" s="483"/>
      <c r="M51" s="483"/>
      <c r="N51" s="484"/>
    </row>
    <row r="52" spans="1:14" ht="17.649999999999999" customHeight="1">
      <c r="A52" s="103">
        <v>2201</v>
      </c>
      <c r="B52" s="116" t="s">
        <v>223</v>
      </c>
      <c r="C52" s="110">
        <f>'MES 3'!F52</f>
        <v>0</v>
      </c>
      <c r="D52" s="128">
        <v>0</v>
      </c>
      <c r="E52" s="128">
        <v>0</v>
      </c>
      <c r="F52" s="110">
        <f t="shared" ref="F52:F55" si="7">C52+D52-E52</f>
        <v>0</v>
      </c>
      <c r="G52" s="110">
        <f>'MES 3'!I52</f>
        <v>0</v>
      </c>
      <c r="H52" s="128">
        <v>0</v>
      </c>
      <c r="I52" s="110">
        <f t="shared" ref="I52:I55" si="8">(G52+H52)</f>
        <v>0</v>
      </c>
      <c r="J52" s="475" t="e">
        <f>(I52/F52)</f>
        <v>#DIV/0!</v>
      </c>
      <c r="K52" s="476"/>
      <c r="L52" s="24">
        <v>0</v>
      </c>
      <c r="M52" s="24">
        <v>0</v>
      </c>
      <c r="N52" s="117">
        <f t="shared" ref="N52:N55" si="9">(F52-I52)</f>
        <v>0</v>
      </c>
    </row>
    <row r="53" spans="1:14" ht="17.649999999999999" customHeight="1">
      <c r="A53" s="103">
        <v>2202</v>
      </c>
      <c r="B53" s="116" t="s">
        <v>66</v>
      </c>
      <c r="C53" s="110">
        <f>'MES 3'!F53</f>
        <v>0</v>
      </c>
      <c r="D53" s="128">
        <v>0</v>
      </c>
      <c r="E53" s="128">
        <v>0</v>
      </c>
      <c r="F53" s="110">
        <f t="shared" si="7"/>
        <v>0</v>
      </c>
      <c r="G53" s="110">
        <f>'MES 3'!I53</f>
        <v>0</v>
      </c>
      <c r="H53" s="128">
        <v>0</v>
      </c>
      <c r="I53" s="110">
        <f t="shared" si="8"/>
        <v>0</v>
      </c>
      <c r="J53" s="475" t="e">
        <f t="shared" ref="J53:J55" si="10">(I53/F53)</f>
        <v>#DIV/0!</v>
      </c>
      <c r="K53" s="476"/>
      <c r="L53" s="24">
        <v>0</v>
      </c>
      <c r="M53" s="24">
        <v>0</v>
      </c>
      <c r="N53" s="117">
        <f t="shared" si="9"/>
        <v>0</v>
      </c>
    </row>
    <row r="54" spans="1:14" ht="17.649999999999999" customHeight="1">
      <c r="A54" s="103">
        <v>2203</v>
      </c>
      <c r="B54" s="116" t="s">
        <v>67</v>
      </c>
      <c r="C54" s="110">
        <f>'MES 3'!F54</f>
        <v>0</v>
      </c>
      <c r="D54" s="128">
        <v>0</v>
      </c>
      <c r="E54" s="128">
        <v>0</v>
      </c>
      <c r="F54" s="110">
        <f t="shared" si="7"/>
        <v>0</v>
      </c>
      <c r="G54" s="110">
        <f>'MES 3'!I54</f>
        <v>0</v>
      </c>
      <c r="H54" s="128">
        <v>0</v>
      </c>
      <c r="I54" s="110">
        <f t="shared" si="8"/>
        <v>0</v>
      </c>
      <c r="J54" s="475" t="e">
        <f t="shared" si="10"/>
        <v>#DIV/0!</v>
      </c>
      <c r="K54" s="476"/>
      <c r="L54" s="24">
        <v>0</v>
      </c>
      <c r="M54" s="24">
        <v>0</v>
      </c>
      <c r="N54" s="117">
        <f t="shared" si="9"/>
        <v>0</v>
      </c>
    </row>
    <row r="55" spans="1:14" ht="17.649999999999999" customHeight="1">
      <c r="A55" s="103">
        <v>2204</v>
      </c>
      <c r="B55" s="116" t="s">
        <v>68</v>
      </c>
      <c r="C55" s="110">
        <f>'MES 3'!F55</f>
        <v>0</v>
      </c>
      <c r="D55" s="128">
        <v>0</v>
      </c>
      <c r="E55" s="128">
        <v>0</v>
      </c>
      <c r="F55" s="110">
        <f t="shared" si="7"/>
        <v>0</v>
      </c>
      <c r="G55" s="110">
        <f>'MES 3'!I55</f>
        <v>0</v>
      </c>
      <c r="H55" s="128">
        <v>0</v>
      </c>
      <c r="I55" s="110">
        <f t="shared" si="8"/>
        <v>0</v>
      </c>
      <c r="J55" s="475" t="e">
        <f t="shared" si="10"/>
        <v>#DIV/0!</v>
      </c>
      <c r="K55" s="476"/>
      <c r="L55" s="24">
        <v>0</v>
      </c>
      <c r="M55" s="24">
        <v>0</v>
      </c>
      <c r="N55" s="117">
        <f t="shared" si="9"/>
        <v>0</v>
      </c>
    </row>
    <row r="56" spans="1:14" ht="33.75">
      <c r="A56" s="103">
        <v>2205</v>
      </c>
      <c r="B56" s="122" t="s">
        <v>69</v>
      </c>
      <c r="C56" s="110">
        <f>'MES 3'!F56</f>
        <v>0</v>
      </c>
      <c r="D56" s="128">
        <v>0</v>
      </c>
      <c r="E56" s="128">
        <v>0</v>
      </c>
      <c r="F56" s="110">
        <f t="shared" ref="F56:F59" si="11">C56+D56-E56</f>
        <v>0</v>
      </c>
      <c r="G56" s="110">
        <f>'MES 3'!I56</f>
        <v>0</v>
      </c>
      <c r="H56" s="128">
        <v>0</v>
      </c>
      <c r="I56" s="110">
        <f t="shared" ref="I56:I59" si="12">(G56+H56)</f>
        <v>0</v>
      </c>
      <c r="J56" s="475" t="e">
        <f t="shared" ref="J56:J58" si="13">(I56/F56)</f>
        <v>#DIV/0!</v>
      </c>
      <c r="K56" s="476"/>
      <c r="L56" s="24">
        <v>0</v>
      </c>
      <c r="M56" s="24">
        <v>0</v>
      </c>
      <c r="N56" s="117">
        <f t="shared" ref="N56:N58" si="14">(F56-I56)</f>
        <v>0</v>
      </c>
    </row>
    <row r="57" spans="1:14" ht="22.5">
      <c r="A57" s="103">
        <v>2206</v>
      </c>
      <c r="B57" s="122" t="s">
        <v>70</v>
      </c>
      <c r="C57" s="110">
        <f>'MES 3'!F57</f>
        <v>0</v>
      </c>
      <c r="D57" s="128">
        <v>0</v>
      </c>
      <c r="E57" s="128">
        <v>0</v>
      </c>
      <c r="F57" s="110">
        <f t="shared" si="11"/>
        <v>0</v>
      </c>
      <c r="G57" s="110">
        <f>'MES 3'!I57</f>
        <v>0</v>
      </c>
      <c r="H57" s="128">
        <v>0</v>
      </c>
      <c r="I57" s="110">
        <f t="shared" si="12"/>
        <v>0</v>
      </c>
      <c r="J57" s="475" t="e">
        <f t="shared" si="13"/>
        <v>#DIV/0!</v>
      </c>
      <c r="K57" s="476"/>
      <c r="L57" s="24">
        <v>0</v>
      </c>
      <c r="M57" s="24">
        <v>0</v>
      </c>
      <c r="N57" s="117">
        <f t="shared" si="14"/>
        <v>0</v>
      </c>
    </row>
    <row r="58" spans="1:14" ht="13.5" customHeight="1">
      <c r="A58" s="103">
        <v>2207</v>
      </c>
      <c r="B58" s="116" t="s">
        <v>71</v>
      </c>
      <c r="C58" s="110">
        <f>'MES 3'!F58</f>
        <v>0</v>
      </c>
      <c r="D58" s="128">
        <v>0</v>
      </c>
      <c r="E58" s="128">
        <v>0</v>
      </c>
      <c r="F58" s="110">
        <f t="shared" si="11"/>
        <v>0</v>
      </c>
      <c r="G58" s="110">
        <f>'MES 3'!I58</f>
        <v>0</v>
      </c>
      <c r="H58" s="128">
        <v>0</v>
      </c>
      <c r="I58" s="110">
        <f t="shared" si="12"/>
        <v>0</v>
      </c>
      <c r="J58" s="475" t="e">
        <f t="shared" si="13"/>
        <v>#DIV/0!</v>
      </c>
      <c r="K58" s="476"/>
      <c r="L58" s="24">
        <v>0</v>
      </c>
      <c r="M58" s="24">
        <v>0</v>
      </c>
      <c r="N58" s="117">
        <f t="shared" si="14"/>
        <v>0</v>
      </c>
    </row>
    <row r="59" spans="1:14" ht="15.75" customHeight="1">
      <c r="A59" s="103">
        <v>2208</v>
      </c>
      <c r="B59" s="116" t="s">
        <v>72</v>
      </c>
      <c r="C59" s="110">
        <f>'MES 3'!F59</f>
        <v>0</v>
      </c>
      <c r="D59" s="128">
        <v>0</v>
      </c>
      <c r="E59" s="128">
        <v>0</v>
      </c>
      <c r="F59" s="110">
        <f t="shared" si="11"/>
        <v>0</v>
      </c>
      <c r="G59" s="110">
        <f>'MES 3'!I59</f>
        <v>0</v>
      </c>
      <c r="H59" s="128">
        <v>0</v>
      </c>
      <c r="I59" s="110">
        <f t="shared" si="12"/>
        <v>0</v>
      </c>
      <c r="J59" s="475" t="e">
        <f t="shared" ref="J59" si="15">(I59/F59)</f>
        <v>#DIV/0!</v>
      </c>
      <c r="K59" s="476"/>
      <c r="L59" s="24">
        <v>0</v>
      </c>
      <c r="M59" s="24">
        <v>0</v>
      </c>
      <c r="N59" s="117">
        <f t="shared" ref="N59" si="16">(F59-I59)</f>
        <v>0</v>
      </c>
    </row>
    <row r="60" spans="1:14" s="112" customFormat="1" ht="18" customHeight="1">
      <c r="A60" s="482" t="s">
        <v>182</v>
      </c>
      <c r="B60" s="484"/>
      <c r="C60" s="123">
        <f t="shared" ref="C60:I60" si="17">SUM(C52:C59)</f>
        <v>0</v>
      </c>
      <c r="D60" s="123">
        <f t="shared" si="17"/>
        <v>0</v>
      </c>
      <c r="E60" s="123">
        <f t="shared" si="17"/>
        <v>0</v>
      </c>
      <c r="F60" s="123">
        <f t="shared" si="17"/>
        <v>0</v>
      </c>
      <c r="G60" s="123">
        <f t="shared" si="17"/>
        <v>0</v>
      </c>
      <c r="H60" s="123">
        <f t="shared" si="17"/>
        <v>0</v>
      </c>
      <c r="I60" s="123">
        <f t="shared" si="17"/>
        <v>0</v>
      </c>
      <c r="J60" s="490" t="e">
        <f>(I60/F60)</f>
        <v>#DIV/0!</v>
      </c>
      <c r="K60" s="491"/>
      <c r="L60" s="124">
        <f>SUM(L52:L59)</f>
        <v>0</v>
      </c>
      <c r="M60" s="124">
        <f>SUM(M52:M59)</f>
        <v>0</v>
      </c>
      <c r="N60" s="124">
        <f>SUM(N52:N59)</f>
        <v>0</v>
      </c>
    </row>
    <row r="61" spans="1:14" s="112" customFormat="1" ht="18" customHeight="1">
      <c r="A61" s="119"/>
      <c r="B61" s="119"/>
      <c r="C61" s="120"/>
      <c r="D61" s="120"/>
      <c r="E61" s="120"/>
      <c r="F61" s="120"/>
      <c r="G61" s="120"/>
      <c r="H61" s="120"/>
      <c r="I61" s="120"/>
      <c r="J61" s="121"/>
      <c r="K61" s="121"/>
      <c r="L61" s="120"/>
      <c r="M61" s="120"/>
      <c r="N61" s="120"/>
    </row>
    <row r="62" spans="1:14" s="112" customFormat="1" ht="18" customHeight="1">
      <c r="A62" s="104" t="s">
        <v>43</v>
      </c>
      <c r="B62" s="113" t="s">
        <v>173</v>
      </c>
      <c r="C62" s="113">
        <v>1</v>
      </c>
      <c r="D62" s="113">
        <v>2</v>
      </c>
      <c r="E62" s="113">
        <v>3</v>
      </c>
      <c r="F62" s="113" t="s">
        <v>148</v>
      </c>
      <c r="G62" s="113">
        <v>5</v>
      </c>
      <c r="H62" s="113">
        <v>6</v>
      </c>
      <c r="I62" s="113" t="s">
        <v>183</v>
      </c>
      <c r="J62" s="482" t="s">
        <v>184</v>
      </c>
      <c r="K62" s="484"/>
      <c r="L62" s="492">
        <v>9</v>
      </c>
      <c r="M62" s="493"/>
      <c r="N62" s="113" t="s">
        <v>185</v>
      </c>
    </row>
    <row r="63" spans="1:14" s="112" customFormat="1" ht="29.25" customHeight="1">
      <c r="A63" s="477">
        <v>2000</v>
      </c>
      <c r="B63" s="477" t="s">
        <v>58</v>
      </c>
      <c r="C63" s="473" t="str">
        <f>C44</f>
        <v>Presupuesto inicial del periodo a ejecutar</v>
      </c>
      <c r="D63" s="477" t="s">
        <v>153</v>
      </c>
      <c r="E63" s="477" t="s">
        <v>154</v>
      </c>
      <c r="F63" s="473" t="str">
        <f>F44</f>
        <v>Presupuesto al final del  periodo ejecutado</v>
      </c>
      <c r="G63" s="473" t="str">
        <f>G44</f>
        <v>Gastos acumulados al mes 3</v>
      </c>
      <c r="H63" s="473" t="str">
        <f>H44</f>
        <v>Gastos - mes 4</v>
      </c>
      <c r="I63" s="473" t="str">
        <f>I44</f>
        <v xml:space="preserve">Valor total ejecutado al final de periodo </v>
      </c>
      <c r="J63" s="494" t="s">
        <v>177</v>
      </c>
      <c r="K63" s="495"/>
      <c r="L63" s="498" t="s">
        <v>160</v>
      </c>
      <c r="M63" s="499"/>
      <c r="N63" s="473" t="str">
        <f>N44</f>
        <v>Total saldo por ejecutar</v>
      </c>
    </row>
    <row r="64" spans="1:14" s="112" customFormat="1" ht="26.25" customHeight="1">
      <c r="A64" s="478"/>
      <c r="B64" s="478"/>
      <c r="C64" s="474"/>
      <c r="D64" s="478"/>
      <c r="E64" s="478"/>
      <c r="F64" s="436"/>
      <c r="G64" s="436"/>
      <c r="H64" s="474"/>
      <c r="I64" s="474"/>
      <c r="J64" s="496"/>
      <c r="K64" s="497"/>
      <c r="L64" s="114" t="s">
        <v>179</v>
      </c>
      <c r="M64" s="114" t="s">
        <v>180</v>
      </c>
      <c r="N64" s="474"/>
    </row>
    <row r="65" spans="1:15" s="112" customFormat="1" ht="18" customHeight="1">
      <c r="A65" s="107">
        <v>2300</v>
      </c>
      <c r="B65" s="425" t="s">
        <v>74</v>
      </c>
      <c r="C65" s="457"/>
      <c r="D65" s="457"/>
      <c r="E65" s="457"/>
      <c r="F65" s="457"/>
      <c r="G65" s="457"/>
      <c r="H65" s="457"/>
      <c r="I65" s="457"/>
      <c r="J65" s="457"/>
      <c r="K65" s="457"/>
      <c r="L65" s="457"/>
      <c r="M65" s="457"/>
      <c r="N65" s="426"/>
    </row>
    <row r="66" spans="1:15" s="112" customFormat="1" ht="18" customHeight="1">
      <c r="A66" s="113">
        <v>2310</v>
      </c>
      <c r="B66" s="482" t="s">
        <v>75</v>
      </c>
      <c r="C66" s="483"/>
      <c r="D66" s="483"/>
      <c r="E66" s="483"/>
      <c r="F66" s="483"/>
      <c r="G66" s="483"/>
      <c r="H66" s="483"/>
      <c r="I66" s="483"/>
      <c r="J66" s="483"/>
      <c r="K66" s="483"/>
      <c r="L66" s="483"/>
      <c r="M66" s="483"/>
      <c r="N66" s="484"/>
      <c r="O66" s="115"/>
    </row>
    <row r="67" spans="1:15" ht="18" customHeight="1">
      <c r="A67" s="103">
        <v>2311</v>
      </c>
      <c r="B67" s="102" t="s">
        <v>76</v>
      </c>
      <c r="C67" s="110">
        <f>'MES 3'!F67</f>
        <v>0</v>
      </c>
      <c r="D67" s="128">
        <v>0</v>
      </c>
      <c r="E67" s="128">
        <v>0</v>
      </c>
      <c r="F67" s="110">
        <f t="shared" ref="F67:F76" si="18">C67+D67-E67</f>
        <v>0</v>
      </c>
      <c r="G67" s="110">
        <f>'MES 3'!I67</f>
        <v>0</v>
      </c>
      <c r="H67" s="128">
        <v>0</v>
      </c>
      <c r="I67" s="110">
        <f t="shared" ref="I67:I76" si="19">(G67+H67)</f>
        <v>0</v>
      </c>
      <c r="J67" s="475" t="e">
        <f>(I67/F67)</f>
        <v>#DIV/0!</v>
      </c>
      <c r="K67" s="476"/>
      <c r="L67" s="24">
        <v>0</v>
      </c>
      <c r="M67" s="24">
        <v>0</v>
      </c>
      <c r="N67" s="117">
        <f>(F67-I67)</f>
        <v>0</v>
      </c>
    </row>
    <row r="68" spans="1:15" ht="18" customHeight="1">
      <c r="A68" s="103">
        <v>2312</v>
      </c>
      <c r="B68" s="102" t="s">
        <v>77</v>
      </c>
      <c r="C68" s="110">
        <f>'MES 3'!F68</f>
        <v>0</v>
      </c>
      <c r="D68" s="128">
        <v>0</v>
      </c>
      <c r="E68" s="128">
        <v>0</v>
      </c>
      <c r="F68" s="110">
        <f t="shared" si="18"/>
        <v>0</v>
      </c>
      <c r="G68" s="110">
        <f>'MES 3'!I68</f>
        <v>0</v>
      </c>
      <c r="H68" s="128">
        <v>0</v>
      </c>
      <c r="I68" s="110">
        <f t="shared" si="19"/>
        <v>0</v>
      </c>
      <c r="J68" s="475" t="e">
        <f t="shared" ref="J68:J79" si="20">(I68/F68)</f>
        <v>#DIV/0!</v>
      </c>
      <c r="K68" s="476"/>
      <c r="L68" s="24">
        <v>0</v>
      </c>
      <c r="M68" s="24">
        <v>0</v>
      </c>
      <c r="N68" s="117">
        <f t="shared" ref="N68:N79" si="21">(F68-I68)</f>
        <v>0</v>
      </c>
    </row>
    <row r="69" spans="1:15" ht="18" customHeight="1">
      <c r="A69" s="103">
        <v>2313</v>
      </c>
      <c r="B69" s="102" t="s">
        <v>78</v>
      </c>
      <c r="C69" s="110">
        <f>'MES 3'!F69</f>
        <v>0</v>
      </c>
      <c r="D69" s="128">
        <v>0</v>
      </c>
      <c r="E69" s="128">
        <v>0</v>
      </c>
      <c r="F69" s="110">
        <f t="shared" si="18"/>
        <v>0</v>
      </c>
      <c r="G69" s="110">
        <f>'MES 3'!I69</f>
        <v>0</v>
      </c>
      <c r="H69" s="128">
        <v>0</v>
      </c>
      <c r="I69" s="110">
        <f t="shared" si="19"/>
        <v>0</v>
      </c>
      <c r="J69" s="475" t="e">
        <f t="shared" si="20"/>
        <v>#DIV/0!</v>
      </c>
      <c r="K69" s="476"/>
      <c r="L69" s="24">
        <v>0</v>
      </c>
      <c r="M69" s="24">
        <v>0</v>
      </c>
      <c r="N69" s="117">
        <f t="shared" si="21"/>
        <v>0</v>
      </c>
    </row>
    <row r="70" spans="1:15" ht="18" customHeight="1">
      <c r="A70" s="103">
        <v>2314</v>
      </c>
      <c r="B70" s="102" t="s">
        <v>79</v>
      </c>
      <c r="C70" s="110">
        <f>'MES 3'!F70</f>
        <v>0</v>
      </c>
      <c r="D70" s="128">
        <v>0</v>
      </c>
      <c r="E70" s="128">
        <v>0</v>
      </c>
      <c r="F70" s="110">
        <f t="shared" si="18"/>
        <v>0</v>
      </c>
      <c r="G70" s="110">
        <f>'MES 3'!I70</f>
        <v>0</v>
      </c>
      <c r="H70" s="128">
        <v>0</v>
      </c>
      <c r="I70" s="110">
        <f t="shared" si="19"/>
        <v>0</v>
      </c>
      <c r="J70" s="475" t="e">
        <f t="shared" si="20"/>
        <v>#DIV/0!</v>
      </c>
      <c r="K70" s="476"/>
      <c r="L70" s="24">
        <v>0</v>
      </c>
      <c r="M70" s="24">
        <v>0</v>
      </c>
      <c r="N70" s="117">
        <f t="shared" si="21"/>
        <v>0</v>
      </c>
    </row>
    <row r="71" spans="1:15" ht="18" customHeight="1">
      <c r="A71" s="103">
        <v>2315</v>
      </c>
      <c r="B71" s="102" t="s">
        <v>80</v>
      </c>
      <c r="C71" s="110">
        <f>'MES 3'!F71</f>
        <v>0</v>
      </c>
      <c r="D71" s="128">
        <v>0</v>
      </c>
      <c r="E71" s="128">
        <v>0</v>
      </c>
      <c r="F71" s="110">
        <f t="shared" si="18"/>
        <v>0</v>
      </c>
      <c r="G71" s="110">
        <f>'MES 3'!I71</f>
        <v>0</v>
      </c>
      <c r="H71" s="128">
        <v>0</v>
      </c>
      <c r="I71" s="110">
        <f t="shared" si="19"/>
        <v>0</v>
      </c>
      <c r="J71" s="475" t="e">
        <f t="shared" si="20"/>
        <v>#DIV/0!</v>
      </c>
      <c r="K71" s="476"/>
      <c r="L71" s="24">
        <v>0</v>
      </c>
      <c r="M71" s="24">
        <v>0</v>
      </c>
      <c r="N71" s="117">
        <f t="shared" si="21"/>
        <v>0</v>
      </c>
    </row>
    <row r="72" spans="1:15" ht="18" customHeight="1">
      <c r="A72" s="103">
        <v>2316</v>
      </c>
      <c r="B72" s="102" t="s">
        <v>81</v>
      </c>
      <c r="C72" s="110">
        <f>'MES 3'!F72</f>
        <v>0</v>
      </c>
      <c r="D72" s="128">
        <v>0</v>
      </c>
      <c r="E72" s="128">
        <v>0</v>
      </c>
      <c r="F72" s="110">
        <f t="shared" si="18"/>
        <v>0</v>
      </c>
      <c r="G72" s="110">
        <f>'MES 3'!I72</f>
        <v>0</v>
      </c>
      <c r="H72" s="128">
        <v>0</v>
      </c>
      <c r="I72" s="110">
        <f t="shared" si="19"/>
        <v>0</v>
      </c>
      <c r="J72" s="475" t="e">
        <f t="shared" si="20"/>
        <v>#DIV/0!</v>
      </c>
      <c r="K72" s="476"/>
      <c r="L72" s="24">
        <v>0</v>
      </c>
      <c r="M72" s="24">
        <v>0</v>
      </c>
      <c r="N72" s="117">
        <f t="shared" si="21"/>
        <v>0</v>
      </c>
    </row>
    <row r="73" spans="1:15" ht="18" customHeight="1">
      <c r="A73" s="103">
        <v>2317</v>
      </c>
      <c r="B73" s="102" t="s">
        <v>82</v>
      </c>
      <c r="C73" s="110">
        <f>'MES 3'!F73</f>
        <v>0</v>
      </c>
      <c r="D73" s="128">
        <v>0</v>
      </c>
      <c r="E73" s="128">
        <v>0</v>
      </c>
      <c r="F73" s="110">
        <f t="shared" si="18"/>
        <v>0</v>
      </c>
      <c r="G73" s="110">
        <f>'MES 3'!I73</f>
        <v>0</v>
      </c>
      <c r="H73" s="128">
        <v>0</v>
      </c>
      <c r="I73" s="110">
        <f t="shared" si="19"/>
        <v>0</v>
      </c>
      <c r="J73" s="475" t="e">
        <f t="shared" si="20"/>
        <v>#DIV/0!</v>
      </c>
      <c r="K73" s="476"/>
      <c r="L73" s="24">
        <v>0</v>
      </c>
      <c r="M73" s="24">
        <v>0</v>
      </c>
      <c r="N73" s="117">
        <f t="shared" si="21"/>
        <v>0</v>
      </c>
    </row>
    <row r="74" spans="1:15" ht="18" customHeight="1">
      <c r="A74" s="103">
        <v>2318</v>
      </c>
      <c r="B74" s="125" t="s">
        <v>83</v>
      </c>
      <c r="C74" s="110">
        <f>'MES 3'!F74</f>
        <v>0</v>
      </c>
      <c r="D74" s="128">
        <v>0</v>
      </c>
      <c r="E74" s="128">
        <v>0</v>
      </c>
      <c r="F74" s="110">
        <f t="shared" si="18"/>
        <v>0</v>
      </c>
      <c r="G74" s="110">
        <f>'MES 3'!I74</f>
        <v>0</v>
      </c>
      <c r="H74" s="128">
        <v>0</v>
      </c>
      <c r="I74" s="110">
        <f t="shared" si="19"/>
        <v>0</v>
      </c>
      <c r="J74" s="475" t="e">
        <f t="shared" si="20"/>
        <v>#DIV/0!</v>
      </c>
      <c r="K74" s="476"/>
      <c r="L74" s="24">
        <v>0</v>
      </c>
      <c r="M74" s="24">
        <v>0</v>
      </c>
      <c r="N74" s="117">
        <f t="shared" si="21"/>
        <v>0</v>
      </c>
    </row>
    <row r="75" spans="1:15" ht="18" customHeight="1">
      <c r="A75" s="103">
        <v>2319</v>
      </c>
      <c r="B75" s="102" t="s">
        <v>84</v>
      </c>
      <c r="C75" s="110">
        <f>'MES 3'!F75</f>
        <v>0</v>
      </c>
      <c r="D75" s="128">
        <v>0</v>
      </c>
      <c r="E75" s="128">
        <v>0</v>
      </c>
      <c r="F75" s="110">
        <f t="shared" si="18"/>
        <v>0</v>
      </c>
      <c r="G75" s="110">
        <f>'MES 3'!I75</f>
        <v>0</v>
      </c>
      <c r="H75" s="128">
        <v>0</v>
      </c>
      <c r="I75" s="110">
        <f t="shared" si="19"/>
        <v>0</v>
      </c>
      <c r="J75" s="475" t="e">
        <f t="shared" si="20"/>
        <v>#DIV/0!</v>
      </c>
      <c r="K75" s="476"/>
      <c r="L75" s="24">
        <v>0</v>
      </c>
      <c r="M75" s="24">
        <v>0</v>
      </c>
      <c r="N75" s="117">
        <f t="shared" si="21"/>
        <v>0</v>
      </c>
    </row>
    <row r="76" spans="1:15" ht="18" customHeight="1">
      <c r="A76" s="103">
        <v>2320</v>
      </c>
      <c r="B76" s="102" t="s">
        <v>85</v>
      </c>
      <c r="C76" s="110">
        <f>'MES 3'!F76</f>
        <v>0</v>
      </c>
      <c r="D76" s="128">
        <v>0</v>
      </c>
      <c r="E76" s="128">
        <v>0</v>
      </c>
      <c r="F76" s="110">
        <f t="shared" si="18"/>
        <v>0</v>
      </c>
      <c r="G76" s="110">
        <f>'MES 3'!I76</f>
        <v>0</v>
      </c>
      <c r="H76" s="128">
        <v>0</v>
      </c>
      <c r="I76" s="110">
        <f t="shared" si="19"/>
        <v>0</v>
      </c>
      <c r="J76" s="475" t="e">
        <f t="shared" si="20"/>
        <v>#DIV/0!</v>
      </c>
      <c r="K76" s="476"/>
      <c r="L76" s="24">
        <v>0</v>
      </c>
      <c r="M76" s="24">
        <v>0</v>
      </c>
      <c r="N76" s="117">
        <f t="shared" si="21"/>
        <v>0</v>
      </c>
    </row>
    <row r="77" spans="1:15" ht="18" customHeight="1">
      <c r="A77" s="103">
        <v>2321</v>
      </c>
      <c r="B77" s="102" t="s">
        <v>86</v>
      </c>
      <c r="C77" s="110">
        <f>'MES 3'!F77</f>
        <v>0</v>
      </c>
      <c r="D77" s="128">
        <v>0</v>
      </c>
      <c r="E77" s="128">
        <v>0</v>
      </c>
      <c r="F77" s="110">
        <f t="shared" ref="F77" si="22">C77+D77-E77</f>
        <v>0</v>
      </c>
      <c r="G77" s="110">
        <f>'MES 3'!I77</f>
        <v>0</v>
      </c>
      <c r="H77" s="128">
        <v>0</v>
      </c>
      <c r="I77" s="110">
        <f t="shared" ref="I77" si="23">(G77+H77)</f>
        <v>0</v>
      </c>
      <c r="J77" s="475" t="e">
        <f t="shared" ref="J77" si="24">(I77/F77)</f>
        <v>#DIV/0!</v>
      </c>
      <c r="K77" s="476"/>
      <c r="L77" s="24">
        <v>0</v>
      </c>
      <c r="M77" s="24">
        <v>0</v>
      </c>
      <c r="N77" s="117">
        <f t="shared" ref="N77" si="25">(F77-I77)</f>
        <v>0</v>
      </c>
    </row>
    <row r="78" spans="1:15" ht="18" customHeight="1">
      <c r="A78" s="103">
        <v>2322</v>
      </c>
      <c r="B78" s="102" t="s">
        <v>87</v>
      </c>
      <c r="C78" s="110">
        <f>'MES 3'!F78</f>
        <v>0</v>
      </c>
      <c r="D78" s="128">
        <v>0</v>
      </c>
      <c r="E78" s="128">
        <v>0</v>
      </c>
      <c r="F78" s="110">
        <f t="shared" ref="F78:F79" si="26">C78+D78-E78</f>
        <v>0</v>
      </c>
      <c r="G78" s="110">
        <f>'MES 3'!I78</f>
        <v>0</v>
      </c>
      <c r="H78" s="128">
        <v>0</v>
      </c>
      <c r="I78" s="110">
        <f t="shared" ref="I78:I79" si="27">(G78+H78)</f>
        <v>0</v>
      </c>
      <c r="J78" s="475" t="e">
        <f t="shared" ref="J78" si="28">(I78/F78)</f>
        <v>#DIV/0!</v>
      </c>
      <c r="K78" s="476"/>
      <c r="L78" s="24">
        <v>0</v>
      </c>
      <c r="M78" s="24">
        <v>0</v>
      </c>
      <c r="N78" s="117">
        <f t="shared" ref="N78" si="29">(F78-I78)</f>
        <v>0</v>
      </c>
    </row>
    <row r="79" spans="1:15" ht="18" customHeight="1">
      <c r="A79" s="103">
        <v>2323</v>
      </c>
      <c r="B79" s="116" t="s">
        <v>72</v>
      </c>
      <c r="C79" s="110">
        <f>'MES 3'!F79</f>
        <v>0</v>
      </c>
      <c r="D79" s="128">
        <v>0</v>
      </c>
      <c r="E79" s="128">
        <v>0</v>
      </c>
      <c r="F79" s="110">
        <f t="shared" si="26"/>
        <v>0</v>
      </c>
      <c r="G79" s="110">
        <f>'MES 3'!I79</f>
        <v>0</v>
      </c>
      <c r="H79" s="128">
        <v>0</v>
      </c>
      <c r="I79" s="110">
        <f t="shared" si="27"/>
        <v>0</v>
      </c>
      <c r="J79" s="475" t="e">
        <f t="shared" si="20"/>
        <v>#DIV/0!</v>
      </c>
      <c r="K79" s="476"/>
      <c r="L79" s="24">
        <v>0</v>
      </c>
      <c r="M79" s="24">
        <v>0</v>
      </c>
      <c r="N79" s="117">
        <f t="shared" si="21"/>
        <v>0</v>
      </c>
    </row>
    <row r="80" spans="1:15" s="112" customFormat="1" ht="18" customHeight="1">
      <c r="A80" s="482" t="s">
        <v>182</v>
      </c>
      <c r="B80" s="484"/>
      <c r="C80" s="118">
        <f t="shared" ref="C80:I80" si="30">SUM(C67:C79)</f>
        <v>0</v>
      </c>
      <c r="D80" s="118">
        <f t="shared" si="30"/>
        <v>0</v>
      </c>
      <c r="E80" s="118">
        <f t="shared" si="30"/>
        <v>0</v>
      </c>
      <c r="F80" s="118">
        <f t="shared" si="30"/>
        <v>0</v>
      </c>
      <c r="G80" s="118">
        <f t="shared" si="30"/>
        <v>0</v>
      </c>
      <c r="H80" s="118">
        <f t="shared" si="30"/>
        <v>0</v>
      </c>
      <c r="I80" s="118">
        <f t="shared" si="30"/>
        <v>0</v>
      </c>
      <c r="J80" s="490" t="e">
        <f>(I80/F80)</f>
        <v>#DIV/0!</v>
      </c>
      <c r="K80" s="491"/>
      <c r="L80" s="124">
        <f>SUM(L67:L79)</f>
        <v>0</v>
      </c>
      <c r="M80" s="124">
        <f>SUM(M67:M79)</f>
        <v>0</v>
      </c>
      <c r="N80" s="124">
        <f>SUM(N67:N79)</f>
        <v>0</v>
      </c>
    </row>
    <row r="81" spans="1:14" s="112" customFormat="1" ht="18" customHeight="1"/>
    <row r="82" spans="1:14" s="112" customFormat="1" ht="18" customHeight="1">
      <c r="A82" s="113">
        <v>2320</v>
      </c>
      <c r="B82" s="482" t="s">
        <v>88</v>
      </c>
      <c r="C82" s="483"/>
      <c r="D82" s="483"/>
      <c r="E82" s="483"/>
      <c r="F82" s="483"/>
      <c r="G82" s="483"/>
      <c r="H82" s="483"/>
      <c r="I82" s="483"/>
      <c r="J82" s="483"/>
      <c r="K82" s="483"/>
      <c r="L82" s="483"/>
      <c r="M82" s="483"/>
      <c r="N82" s="484"/>
    </row>
    <row r="83" spans="1:14" ht="18" customHeight="1">
      <c r="A83" s="103">
        <v>2321</v>
      </c>
      <c r="B83" s="116" t="s">
        <v>89</v>
      </c>
      <c r="C83" s="110">
        <f>'MES 3'!F83</f>
        <v>0</v>
      </c>
      <c r="D83" s="128">
        <v>0</v>
      </c>
      <c r="E83" s="128">
        <v>0</v>
      </c>
      <c r="F83" s="110">
        <f t="shared" ref="F83" si="31">C83+D83-E83</f>
        <v>0</v>
      </c>
      <c r="G83" s="110">
        <f>'MES 3'!I83</f>
        <v>0</v>
      </c>
      <c r="H83" s="128">
        <v>0</v>
      </c>
      <c r="I83" s="110">
        <f t="shared" ref="I83" si="32">(G83+H83)</f>
        <v>0</v>
      </c>
      <c r="J83" s="475" t="e">
        <f t="shared" ref="J83" si="33">(I83/F83)</f>
        <v>#DIV/0!</v>
      </c>
      <c r="K83" s="476"/>
      <c r="L83" s="24">
        <v>0</v>
      </c>
      <c r="M83" s="24">
        <v>0</v>
      </c>
      <c r="N83" s="117">
        <f t="shared" ref="N83" si="34">(F83-I83)</f>
        <v>0</v>
      </c>
    </row>
    <row r="84" spans="1:14" ht="18" customHeight="1">
      <c r="A84" s="103">
        <v>2322</v>
      </c>
      <c r="B84" s="66" t="s">
        <v>90</v>
      </c>
      <c r="C84" s="110">
        <f>'MES 3'!F84</f>
        <v>0</v>
      </c>
      <c r="D84" s="128">
        <v>0</v>
      </c>
      <c r="E84" s="128">
        <v>0</v>
      </c>
      <c r="F84" s="110">
        <f t="shared" ref="F84:F95" si="35">C84+D84-E84</f>
        <v>0</v>
      </c>
      <c r="G84" s="110">
        <f>'MES 3'!I84</f>
        <v>0</v>
      </c>
      <c r="H84" s="128">
        <v>0</v>
      </c>
      <c r="I84" s="117">
        <f t="shared" ref="I84:I95" si="36">(G84+H84)</f>
        <v>0</v>
      </c>
      <c r="J84" s="475" t="e">
        <f t="shared" ref="J84:J97" si="37">(I84/F84)</f>
        <v>#DIV/0!</v>
      </c>
      <c r="K84" s="476"/>
      <c r="L84" s="24">
        <v>0</v>
      </c>
      <c r="M84" s="24">
        <v>0</v>
      </c>
      <c r="N84" s="117">
        <f t="shared" ref="N84:N95" si="38">(F84-I84)</f>
        <v>0</v>
      </c>
    </row>
    <row r="85" spans="1:14" ht="18" customHeight="1">
      <c r="A85" s="103">
        <v>2323</v>
      </c>
      <c r="B85" s="66" t="s">
        <v>91</v>
      </c>
      <c r="C85" s="110">
        <f>'MES 3'!F85</f>
        <v>0</v>
      </c>
      <c r="D85" s="128">
        <v>0</v>
      </c>
      <c r="E85" s="128">
        <v>0</v>
      </c>
      <c r="F85" s="110">
        <f t="shared" si="35"/>
        <v>0</v>
      </c>
      <c r="G85" s="110">
        <f>'MES 3'!I85</f>
        <v>0</v>
      </c>
      <c r="H85" s="128">
        <v>0</v>
      </c>
      <c r="I85" s="117">
        <f t="shared" si="36"/>
        <v>0</v>
      </c>
      <c r="J85" s="475" t="e">
        <f t="shared" si="37"/>
        <v>#DIV/0!</v>
      </c>
      <c r="K85" s="476"/>
      <c r="L85" s="24">
        <v>0</v>
      </c>
      <c r="M85" s="24">
        <v>0</v>
      </c>
      <c r="N85" s="117">
        <f t="shared" si="38"/>
        <v>0</v>
      </c>
    </row>
    <row r="86" spans="1:14" ht="18" customHeight="1">
      <c r="A86" s="103">
        <v>2324</v>
      </c>
      <c r="B86" s="66" t="s">
        <v>92</v>
      </c>
      <c r="C86" s="110">
        <f>'MES 3'!F86</f>
        <v>0</v>
      </c>
      <c r="D86" s="128">
        <v>0</v>
      </c>
      <c r="E86" s="128">
        <v>0</v>
      </c>
      <c r="F86" s="110">
        <f t="shared" ref="F86" si="39">C86+D86-E86</f>
        <v>0</v>
      </c>
      <c r="G86" s="110">
        <f>'MES 3'!I86</f>
        <v>0</v>
      </c>
      <c r="H86" s="128">
        <v>0</v>
      </c>
      <c r="I86" s="117">
        <f t="shared" ref="I86" si="40">(G86+H86)</f>
        <v>0</v>
      </c>
      <c r="J86" s="475" t="e">
        <f t="shared" ref="J86" si="41">(I86/F86)</f>
        <v>#DIV/0!</v>
      </c>
      <c r="K86" s="476"/>
      <c r="L86" s="24">
        <v>0</v>
      </c>
      <c r="M86" s="24">
        <v>0</v>
      </c>
      <c r="N86" s="117">
        <f t="shared" ref="N86" si="42">(F86-I86)</f>
        <v>0</v>
      </c>
    </row>
    <row r="87" spans="1:14" ht="18" customHeight="1">
      <c r="A87" s="103">
        <v>2325</v>
      </c>
      <c r="B87" s="66" t="s">
        <v>93</v>
      </c>
      <c r="C87" s="110">
        <f>'MES 3'!F87</f>
        <v>0</v>
      </c>
      <c r="D87" s="128">
        <v>0</v>
      </c>
      <c r="E87" s="128">
        <v>0</v>
      </c>
      <c r="F87" s="110">
        <f t="shared" si="35"/>
        <v>0</v>
      </c>
      <c r="G87" s="110">
        <f>'MES 3'!I87</f>
        <v>0</v>
      </c>
      <c r="H87" s="128">
        <v>0</v>
      </c>
      <c r="I87" s="117">
        <f t="shared" si="36"/>
        <v>0</v>
      </c>
      <c r="J87" s="475" t="e">
        <f t="shared" si="37"/>
        <v>#DIV/0!</v>
      </c>
      <c r="K87" s="476"/>
      <c r="L87" s="24">
        <v>0</v>
      </c>
      <c r="M87" s="24">
        <v>0</v>
      </c>
      <c r="N87" s="117">
        <f t="shared" si="38"/>
        <v>0</v>
      </c>
    </row>
    <row r="88" spans="1:14" ht="18" customHeight="1">
      <c r="A88" s="103">
        <v>2326</v>
      </c>
      <c r="B88" s="81" t="s">
        <v>94</v>
      </c>
      <c r="C88" s="110">
        <f>'MES 3'!F88</f>
        <v>0</v>
      </c>
      <c r="D88" s="128">
        <v>0</v>
      </c>
      <c r="E88" s="128">
        <v>0</v>
      </c>
      <c r="F88" s="110">
        <f t="shared" ref="F88:F89" si="43">C88+D88-E88</f>
        <v>0</v>
      </c>
      <c r="G88" s="110">
        <f>'MES 3'!I88</f>
        <v>0</v>
      </c>
      <c r="H88" s="128">
        <v>0</v>
      </c>
      <c r="I88" s="117">
        <f t="shared" ref="I88:I89" si="44">(G88+H88)</f>
        <v>0</v>
      </c>
      <c r="J88" s="475" t="e">
        <f t="shared" ref="J88:J89" si="45">(I88/F88)</f>
        <v>#DIV/0!</v>
      </c>
      <c r="K88" s="476"/>
      <c r="L88" s="24">
        <v>0</v>
      </c>
      <c r="M88" s="24">
        <v>0</v>
      </c>
      <c r="N88" s="117">
        <f t="shared" ref="N88:N89" si="46">(F88-I88)</f>
        <v>0</v>
      </c>
    </row>
    <row r="89" spans="1:14" ht="18" customHeight="1">
      <c r="A89" s="103">
        <v>2327</v>
      </c>
      <c r="B89" s="81" t="s">
        <v>95</v>
      </c>
      <c r="C89" s="110">
        <f>'MES 3'!F89</f>
        <v>0</v>
      </c>
      <c r="D89" s="128">
        <v>0</v>
      </c>
      <c r="E89" s="128">
        <v>0</v>
      </c>
      <c r="F89" s="110">
        <f t="shared" si="43"/>
        <v>0</v>
      </c>
      <c r="G89" s="110">
        <f>'MES 3'!I89</f>
        <v>0</v>
      </c>
      <c r="H89" s="128">
        <v>0</v>
      </c>
      <c r="I89" s="117">
        <f t="shared" si="44"/>
        <v>0</v>
      </c>
      <c r="J89" s="475" t="e">
        <f t="shared" si="45"/>
        <v>#DIV/0!</v>
      </c>
      <c r="K89" s="476"/>
      <c r="L89" s="24">
        <v>0</v>
      </c>
      <c r="M89" s="24">
        <v>0</v>
      </c>
      <c r="N89" s="117">
        <f t="shared" si="46"/>
        <v>0</v>
      </c>
    </row>
    <row r="90" spans="1:14" ht="21.75" customHeight="1">
      <c r="A90" s="103">
        <v>2328</v>
      </c>
      <c r="B90" s="126" t="s">
        <v>96</v>
      </c>
      <c r="C90" s="110">
        <f>'MES 3'!F90</f>
        <v>0</v>
      </c>
      <c r="D90" s="128">
        <v>0</v>
      </c>
      <c r="E90" s="128">
        <v>0</v>
      </c>
      <c r="F90" s="110">
        <f t="shared" si="35"/>
        <v>0</v>
      </c>
      <c r="G90" s="110">
        <f>'MES 3'!I90</f>
        <v>0</v>
      </c>
      <c r="H90" s="128">
        <v>0</v>
      </c>
      <c r="I90" s="117">
        <f t="shared" si="36"/>
        <v>0</v>
      </c>
      <c r="J90" s="475" t="e">
        <f t="shared" si="37"/>
        <v>#DIV/0!</v>
      </c>
      <c r="K90" s="476"/>
      <c r="L90" s="24">
        <v>0</v>
      </c>
      <c r="M90" s="24">
        <v>0</v>
      </c>
      <c r="N90" s="117">
        <f t="shared" si="38"/>
        <v>0</v>
      </c>
    </row>
    <row r="91" spans="1:14" ht="21" customHeight="1">
      <c r="A91" s="103">
        <v>2329</v>
      </c>
      <c r="B91" s="127" t="s">
        <v>97</v>
      </c>
      <c r="C91" s="110">
        <f>'MES 3'!F91</f>
        <v>0</v>
      </c>
      <c r="D91" s="128">
        <v>0</v>
      </c>
      <c r="E91" s="128">
        <v>0</v>
      </c>
      <c r="F91" s="110">
        <f t="shared" si="35"/>
        <v>0</v>
      </c>
      <c r="G91" s="110">
        <f>'MES 3'!I91</f>
        <v>0</v>
      </c>
      <c r="H91" s="128">
        <v>0</v>
      </c>
      <c r="I91" s="117">
        <f t="shared" si="36"/>
        <v>0</v>
      </c>
      <c r="J91" s="475" t="e">
        <f>(I91/F91)</f>
        <v>#DIV/0!</v>
      </c>
      <c r="K91" s="476"/>
      <c r="L91" s="24">
        <v>0</v>
      </c>
      <c r="M91" s="24">
        <v>0</v>
      </c>
      <c r="N91" s="117">
        <f t="shared" si="38"/>
        <v>0</v>
      </c>
    </row>
    <row r="92" spans="1:14" ht="21" customHeight="1">
      <c r="A92" s="103">
        <v>2330</v>
      </c>
      <c r="B92" s="84" t="s">
        <v>98</v>
      </c>
      <c r="C92" s="110">
        <f>'MES 3'!F92</f>
        <v>0</v>
      </c>
      <c r="D92" s="128">
        <v>0</v>
      </c>
      <c r="E92" s="128">
        <v>0</v>
      </c>
      <c r="F92" s="110">
        <f t="shared" ref="F92" si="47">C92+D92-E92</f>
        <v>0</v>
      </c>
      <c r="G92" s="110">
        <f>'MES 3'!I92</f>
        <v>0</v>
      </c>
      <c r="H92" s="128">
        <v>0</v>
      </c>
      <c r="I92" s="117">
        <f t="shared" ref="I92" si="48">(G92+H92)</f>
        <v>0</v>
      </c>
      <c r="J92" s="475" t="e">
        <f t="shared" ref="J92" si="49">(I92/F92)</f>
        <v>#DIV/0!</v>
      </c>
      <c r="K92" s="476"/>
      <c r="L92" s="24">
        <v>0</v>
      </c>
      <c r="M92" s="24">
        <v>0</v>
      </c>
      <c r="N92" s="117">
        <f t="shared" ref="N92" si="50">(F92-I92)</f>
        <v>0</v>
      </c>
    </row>
    <row r="93" spans="1:14" ht="18" customHeight="1">
      <c r="A93" s="103">
        <v>2331</v>
      </c>
      <c r="B93" s="66" t="s">
        <v>99</v>
      </c>
      <c r="C93" s="110">
        <f>'MES 3'!F93</f>
        <v>0</v>
      </c>
      <c r="D93" s="128">
        <v>0</v>
      </c>
      <c r="E93" s="128">
        <v>0</v>
      </c>
      <c r="F93" s="110">
        <f t="shared" ref="F93:F94" si="51">C93+D93-E93</f>
        <v>0</v>
      </c>
      <c r="G93" s="110">
        <f>'MES 3'!I93</f>
        <v>0</v>
      </c>
      <c r="H93" s="128">
        <v>0</v>
      </c>
      <c r="I93" s="117">
        <f t="shared" ref="I93:I94" si="52">(G93+H93)</f>
        <v>0</v>
      </c>
      <c r="J93" s="475" t="e">
        <f t="shared" ref="J93:J94" si="53">(I93/F93)</f>
        <v>#DIV/0!</v>
      </c>
      <c r="K93" s="476"/>
      <c r="L93" s="24">
        <v>0</v>
      </c>
      <c r="M93" s="24">
        <v>0</v>
      </c>
      <c r="N93" s="117">
        <f t="shared" ref="N93:N94" si="54">(F93-I93)</f>
        <v>0</v>
      </c>
    </row>
    <row r="94" spans="1:14" ht="20.65" customHeight="1">
      <c r="A94" s="103">
        <v>2332</v>
      </c>
      <c r="B94" s="66" t="s">
        <v>100</v>
      </c>
      <c r="C94" s="110">
        <f>'MES 3'!F94</f>
        <v>0</v>
      </c>
      <c r="D94" s="128">
        <v>0</v>
      </c>
      <c r="E94" s="128">
        <v>0</v>
      </c>
      <c r="F94" s="110">
        <f t="shared" si="51"/>
        <v>0</v>
      </c>
      <c r="G94" s="110">
        <f>'MES 3'!I94</f>
        <v>0</v>
      </c>
      <c r="H94" s="128">
        <v>0</v>
      </c>
      <c r="I94" s="117">
        <f t="shared" si="52"/>
        <v>0</v>
      </c>
      <c r="J94" s="475" t="e">
        <f t="shared" si="53"/>
        <v>#DIV/0!</v>
      </c>
      <c r="K94" s="476"/>
      <c r="L94" s="24">
        <v>0</v>
      </c>
      <c r="M94" s="24">
        <v>0</v>
      </c>
      <c r="N94" s="117">
        <f t="shared" si="54"/>
        <v>0</v>
      </c>
    </row>
    <row r="95" spans="1:14" ht="18" customHeight="1">
      <c r="A95" s="103">
        <v>2333</v>
      </c>
      <c r="B95" s="116" t="s">
        <v>72</v>
      </c>
      <c r="C95" s="110">
        <f>'MES 3'!F95</f>
        <v>0</v>
      </c>
      <c r="D95" s="128">
        <v>0</v>
      </c>
      <c r="E95" s="128">
        <v>0</v>
      </c>
      <c r="F95" s="110">
        <f t="shared" si="35"/>
        <v>0</v>
      </c>
      <c r="G95" s="110">
        <f>'MES 3'!I95</f>
        <v>0</v>
      </c>
      <c r="H95" s="129">
        <v>0</v>
      </c>
      <c r="I95" s="117">
        <f t="shared" si="36"/>
        <v>0</v>
      </c>
      <c r="J95" s="475" t="e">
        <f t="shared" si="37"/>
        <v>#DIV/0!</v>
      </c>
      <c r="K95" s="476"/>
      <c r="L95" s="24">
        <v>0</v>
      </c>
      <c r="M95" s="24">
        <v>0</v>
      </c>
      <c r="N95" s="117">
        <f t="shared" si="38"/>
        <v>0</v>
      </c>
    </row>
    <row r="96" spans="1:14" ht="18" customHeight="1">
      <c r="A96" s="482" t="s">
        <v>186</v>
      </c>
      <c r="B96" s="484"/>
      <c r="C96" s="78">
        <f t="shared" ref="C96:I96" si="55">SUM(C83:C95)</f>
        <v>0</v>
      </c>
      <c r="D96" s="78">
        <f t="shared" si="55"/>
        <v>0</v>
      </c>
      <c r="E96" s="78">
        <f t="shared" si="55"/>
        <v>0</v>
      </c>
      <c r="F96" s="78">
        <f t="shared" si="55"/>
        <v>0</v>
      </c>
      <c r="G96" s="78">
        <f t="shared" si="55"/>
        <v>0</v>
      </c>
      <c r="H96" s="78">
        <f t="shared" si="55"/>
        <v>0</v>
      </c>
      <c r="I96" s="78">
        <f t="shared" si="55"/>
        <v>0</v>
      </c>
      <c r="J96" s="437" t="e">
        <f t="shared" si="37"/>
        <v>#DIV/0!</v>
      </c>
      <c r="K96" s="438"/>
      <c r="L96" s="78">
        <f>SUM(L83:L95)</f>
        <v>0</v>
      </c>
      <c r="M96" s="78">
        <f>SUM(M83:M95)</f>
        <v>0</v>
      </c>
      <c r="N96" s="78">
        <f>SUM(N83:N95)</f>
        <v>0</v>
      </c>
    </row>
    <row r="97" spans="1:14" s="112" customFormat="1" ht="18" customHeight="1">
      <c r="A97" s="425" t="s">
        <v>187</v>
      </c>
      <c r="B97" s="426"/>
      <c r="C97" s="78">
        <f t="shared" ref="C97:I97" si="56">C96+C60+C80+C49</f>
        <v>0</v>
      </c>
      <c r="D97" s="78">
        <f t="shared" si="56"/>
        <v>0</v>
      </c>
      <c r="E97" s="78">
        <f t="shared" si="56"/>
        <v>0</v>
      </c>
      <c r="F97" s="78">
        <f t="shared" si="56"/>
        <v>0</v>
      </c>
      <c r="G97" s="78">
        <f t="shared" si="56"/>
        <v>0</v>
      </c>
      <c r="H97" s="78">
        <f t="shared" si="56"/>
        <v>0</v>
      </c>
      <c r="I97" s="78">
        <f t="shared" si="56"/>
        <v>0</v>
      </c>
      <c r="J97" s="437" t="e">
        <f t="shared" si="37"/>
        <v>#DIV/0!</v>
      </c>
      <c r="K97" s="438"/>
      <c r="L97" s="78">
        <f>L96+L60+L80+L49</f>
        <v>0</v>
      </c>
      <c r="M97" s="78">
        <f>M96+M60+M80+M49</f>
        <v>0</v>
      </c>
      <c r="N97" s="78">
        <f>N96+N60+N80+N49</f>
        <v>0</v>
      </c>
    </row>
    <row r="98" spans="1:14" s="34" customFormat="1" ht="18" customHeight="1">
      <c r="B98" s="485" t="s">
        <v>124</v>
      </c>
      <c r="C98" s="486"/>
      <c r="D98" s="472" t="s">
        <v>188</v>
      </c>
      <c r="E98" s="472"/>
      <c r="F98" s="472"/>
      <c r="G98" s="472"/>
      <c r="H98" s="472" t="s">
        <v>189</v>
      </c>
      <c r="I98" s="472"/>
      <c r="J98" s="472"/>
      <c r="K98" s="472"/>
      <c r="L98" s="472"/>
      <c r="M98" s="472"/>
      <c r="N98" s="472"/>
    </row>
    <row r="99" spans="1:14" s="34" customFormat="1" ht="18" customHeight="1">
      <c r="B99" s="472"/>
      <c r="C99" s="472"/>
      <c r="D99" s="472"/>
      <c r="E99" s="472"/>
      <c r="F99" s="472"/>
      <c r="G99" s="472"/>
      <c r="H99" s="472"/>
      <c r="I99" s="472"/>
      <c r="J99" s="472"/>
      <c r="K99" s="472"/>
      <c r="L99" s="472"/>
      <c r="M99" s="472"/>
      <c r="N99" s="472"/>
    </row>
    <row r="100" spans="1:14" s="34" customFormat="1" ht="40.5" customHeight="1">
      <c r="B100" s="487"/>
      <c r="C100" s="488"/>
      <c r="D100" s="489"/>
      <c r="E100" s="489"/>
      <c r="F100" s="489"/>
      <c r="G100" s="489"/>
      <c r="H100" s="472"/>
      <c r="I100" s="472"/>
      <c r="J100" s="472"/>
      <c r="K100" s="472"/>
      <c r="L100" s="472"/>
      <c r="M100" s="472"/>
      <c r="N100" s="472"/>
    </row>
    <row r="101" spans="1:14" s="34" customFormat="1" ht="11.25">
      <c r="B101" s="485" t="s">
        <v>103</v>
      </c>
      <c r="C101" s="486"/>
      <c r="D101" s="472" t="s">
        <v>103</v>
      </c>
      <c r="E101" s="472"/>
      <c r="F101" s="472"/>
      <c r="G101" s="472"/>
      <c r="H101" s="472" t="s">
        <v>103</v>
      </c>
      <c r="I101" s="472"/>
      <c r="J101" s="472"/>
      <c r="K101" s="472"/>
      <c r="L101" s="472"/>
      <c r="M101" s="472"/>
      <c r="N101" s="472"/>
    </row>
    <row r="102" spans="1:14" ht="11.25"/>
    <row r="103" spans="1:14" ht="11.25">
      <c r="B103" s="513"/>
      <c r="C103" s="513"/>
      <c r="D103" s="513"/>
      <c r="E103" s="513"/>
      <c r="F103" s="513"/>
      <c r="J103" s="405"/>
      <c r="K103" s="406"/>
    </row>
    <row r="104" spans="1:14" s="54" customFormat="1" ht="13.15" customHeight="1">
      <c r="A104" s="429" t="s">
        <v>190</v>
      </c>
      <c r="B104" s="429"/>
      <c r="C104" s="430"/>
      <c r="D104" s="85" t="s">
        <v>191</v>
      </c>
      <c r="E104" s="85"/>
      <c r="F104" s="86">
        <f>H20</f>
        <v>0</v>
      </c>
      <c r="G104" s="402" t="s">
        <v>192</v>
      </c>
      <c r="H104" s="403"/>
      <c r="I104" s="404"/>
      <c r="J104" s="405" cm="1">
        <f t="array" ref="J104:K104">+F104+('MES 3'!J104:K104)</f>
        <v>0</v>
      </c>
      <c r="K104" s="406">
        <v>0</v>
      </c>
      <c r="L104" s="87"/>
      <c r="M104" s="87"/>
      <c r="N104" s="88"/>
    </row>
    <row r="105" spans="1:14" s="54" customFormat="1" ht="13.15" customHeight="1">
      <c r="A105" s="429"/>
      <c r="B105" s="429"/>
      <c r="C105" s="430"/>
      <c r="D105" s="85" t="s">
        <v>193</v>
      </c>
      <c r="E105" s="85"/>
      <c r="F105" s="86">
        <f>I96</f>
        <v>0</v>
      </c>
      <c r="G105" s="402" t="s">
        <v>194</v>
      </c>
      <c r="H105" s="403"/>
      <c r="I105" s="404"/>
      <c r="J105" s="405" cm="1">
        <f t="array" ref="J105:K105">+F105+'MES 3'!J105:K105</f>
        <v>0</v>
      </c>
      <c r="K105" s="406">
        <v>0</v>
      </c>
      <c r="L105" s="87"/>
      <c r="M105" s="87"/>
      <c r="N105" s="88"/>
    </row>
    <row r="106" spans="1:14" s="54" customFormat="1" ht="24.75" customHeight="1">
      <c r="A106" s="431" t="s">
        <v>195</v>
      </c>
      <c r="B106" s="431"/>
      <c r="C106" s="431"/>
      <c r="D106" s="407" t="s">
        <v>196</v>
      </c>
      <c r="E106" s="408"/>
      <c r="F106" s="89">
        <f>+F104-F105</f>
        <v>0</v>
      </c>
      <c r="G106" s="409" t="s">
        <v>197</v>
      </c>
      <c r="H106" s="410"/>
      <c r="I106" s="411"/>
      <c r="J106" s="412">
        <f>+J104-J105</f>
        <v>0</v>
      </c>
      <c r="K106" s="413"/>
      <c r="L106" s="87"/>
      <c r="M106" s="87"/>
      <c r="N106" s="88"/>
    </row>
    <row r="107" spans="1:14" s="54" customFormat="1" ht="53.45" customHeight="1">
      <c r="A107" s="399" t="s">
        <v>198</v>
      </c>
      <c r="B107" s="399"/>
      <c r="C107" s="399"/>
      <c r="D107" s="239"/>
      <c r="E107" s="239"/>
      <c r="F107" s="90"/>
      <c r="G107" s="239"/>
      <c r="H107" s="239"/>
      <c r="I107" s="90"/>
      <c r="J107" s="420"/>
      <c r="K107" s="420"/>
      <c r="L107" s="420"/>
      <c r="M107" s="421"/>
      <c r="N107" s="421"/>
    </row>
    <row r="108" spans="1:14" s="54" customFormat="1" ht="20.25" customHeight="1">
      <c r="A108" s="399" t="s">
        <v>199</v>
      </c>
      <c r="B108" s="399"/>
      <c r="C108" s="400"/>
      <c r="D108" s="422" t="s">
        <v>200</v>
      </c>
      <c r="E108" s="423"/>
      <c r="F108" s="35">
        <f>PRESUPUESTO!H11</f>
        <v>0</v>
      </c>
      <c r="G108" s="91"/>
      <c r="H108" s="92" t="s">
        <v>201</v>
      </c>
      <c r="I108" s="93"/>
      <c r="J108" s="88"/>
      <c r="K108" s="414"/>
      <c r="L108" s="415"/>
      <c r="M108" s="94" t="s">
        <v>202</v>
      </c>
      <c r="N108" s="95" t="s">
        <v>203</v>
      </c>
    </row>
    <row r="109" spans="1:14" s="54" customFormat="1" ht="18" customHeight="1">
      <c r="A109" s="399"/>
      <c r="B109" s="399"/>
      <c r="C109" s="400"/>
      <c r="D109" s="416" t="s">
        <v>204</v>
      </c>
      <c r="E109" s="417"/>
      <c r="F109" s="35">
        <f>H20</f>
        <v>0</v>
      </c>
      <c r="G109" s="91"/>
      <c r="H109" s="96" t="s">
        <v>205</v>
      </c>
      <c r="I109" s="46">
        <v>0</v>
      </c>
      <c r="J109" s="88"/>
      <c r="K109" s="414" t="s">
        <v>206</v>
      </c>
      <c r="L109" s="415"/>
      <c r="M109" s="44">
        <v>0</v>
      </c>
      <c r="N109" s="45">
        <v>0</v>
      </c>
    </row>
    <row r="110" spans="1:14" s="54" customFormat="1" ht="18" customHeight="1">
      <c r="A110" s="399"/>
      <c r="B110" s="399"/>
      <c r="C110" s="400"/>
      <c r="D110" s="418" t="s">
        <v>207</v>
      </c>
      <c r="E110" s="419"/>
      <c r="F110" s="47">
        <f>F108-F109</f>
        <v>0</v>
      </c>
      <c r="G110" s="91"/>
      <c r="H110" s="96" t="s">
        <v>208</v>
      </c>
      <c r="I110" s="46">
        <v>0</v>
      </c>
      <c r="J110" s="88"/>
      <c r="K110" s="414" t="s">
        <v>206</v>
      </c>
      <c r="L110" s="415"/>
      <c r="M110" s="44">
        <v>0</v>
      </c>
      <c r="N110" s="45">
        <v>0</v>
      </c>
    </row>
    <row r="111" spans="1:14" s="54" customFormat="1" ht="18" customHeight="1">
      <c r="A111" s="399"/>
      <c r="B111" s="399"/>
      <c r="C111" s="400"/>
      <c r="D111" s="88"/>
      <c r="E111" s="88"/>
      <c r="F111" s="88"/>
      <c r="G111" s="91"/>
      <c r="H111" s="91"/>
      <c r="I111" s="91"/>
      <c r="J111" s="91"/>
      <c r="K111" s="414" t="s">
        <v>206</v>
      </c>
      <c r="L111" s="415"/>
      <c r="M111" s="44">
        <v>0</v>
      </c>
      <c r="N111" s="45">
        <v>0</v>
      </c>
    </row>
    <row r="112" spans="1:14" s="54" customFormat="1" ht="18" customHeight="1">
      <c r="A112" s="399"/>
      <c r="B112" s="399"/>
      <c r="C112" s="399"/>
      <c r="D112" s="88"/>
      <c r="E112" s="88"/>
      <c r="F112" s="88"/>
      <c r="G112" s="88"/>
      <c r="H112" s="88"/>
      <c r="I112" s="88"/>
      <c r="J112" s="88"/>
      <c r="K112" s="414" t="s">
        <v>209</v>
      </c>
      <c r="L112" s="415"/>
      <c r="M112" s="44">
        <v>0</v>
      </c>
      <c r="N112" s="45">
        <v>0</v>
      </c>
    </row>
    <row r="113" spans="1:14" s="54" customFormat="1" ht="28.5" customHeight="1">
      <c r="A113" s="399"/>
      <c r="B113" s="399"/>
      <c r="C113" s="399"/>
      <c r="D113" s="88"/>
      <c r="E113" s="88"/>
      <c r="F113" s="88"/>
      <c r="G113" s="88"/>
      <c r="H113" s="88"/>
      <c r="I113" s="88"/>
      <c r="J113" s="88"/>
      <c r="K113" s="414" t="s">
        <v>209</v>
      </c>
      <c r="L113" s="415"/>
      <c r="M113" s="44">
        <v>0</v>
      </c>
      <c r="N113" s="45">
        <v>0</v>
      </c>
    </row>
    <row r="114" spans="1:14" s="54" customFormat="1" ht="18" customHeight="1">
      <c r="A114" s="401" t="s">
        <v>210</v>
      </c>
      <c r="B114" s="401"/>
      <c r="C114" s="401"/>
      <c r="D114" s="88"/>
      <c r="E114" s="88"/>
      <c r="F114" s="88"/>
      <c r="G114" s="88"/>
      <c r="H114" s="88"/>
      <c r="I114" s="88"/>
      <c r="J114" s="88"/>
      <c r="K114" s="414" t="s">
        <v>209</v>
      </c>
      <c r="L114" s="415"/>
      <c r="M114" s="44">
        <v>0</v>
      </c>
      <c r="N114" s="45">
        <v>0</v>
      </c>
    </row>
    <row r="115" spans="1:14" s="54" customFormat="1" ht="18" customHeight="1">
      <c r="A115" s="401"/>
      <c r="B115" s="401"/>
      <c r="C115" s="401"/>
    </row>
    <row r="116" spans="1:14" s="54" customFormat="1" ht="18" customHeight="1">
      <c r="A116" s="401"/>
      <c r="B116" s="401"/>
      <c r="C116" s="401"/>
    </row>
  </sheetData>
  <sheetProtection algorithmName="SHA-512" hashValue="dM3xFWWyD4opKJRXNOWQUzoSqtniGP/s4wMAVnsjVHK8PoexZC5JcljBc8NBUF3p9yb3xo3GLTlUxNayKjZAUQ==" saltValue="x0iTPcJCHOImc3XZ6F0UBQ==" spinCount="100000" sheet="1" objects="1" scenarios="1"/>
  <mergeCells count="192">
    <mergeCell ref="B99:C99"/>
    <mergeCell ref="D99:G99"/>
    <mergeCell ref="H99:N99"/>
    <mergeCell ref="B100:C100"/>
    <mergeCell ref="D100:G100"/>
    <mergeCell ref="H100:N100"/>
    <mergeCell ref="B103:F103"/>
    <mergeCell ref="B101:C101"/>
    <mergeCell ref="D101:G101"/>
    <mergeCell ref="H101:N101"/>
    <mergeCell ref="B98:C98"/>
    <mergeCell ref="D98:G98"/>
    <mergeCell ref="H98:N98"/>
    <mergeCell ref="J85:K85"/>
    <mergeCell ref="J87:K87"/>
    <mergeCell ref="J90:K90"/>
    <mergeCell ref="J84:K84"/>
    <mergeCell ref="J95:K95"/>
    <mergeCell ref="J91:K91"/>
    <mergeCell ref="J93:K93"/>
    <mergeCell ref="J86:K86"/>
    <mergeCell ref="J88:K88"/>
    <mergeCell ref="J89:K89"/>
    <mergeCell ref="J92:K92"/>
    <mergeCell ref="J94:K94"/>
    <mergeCell ref="A96:B96"/>
    <mergeCell ref="J96:K96"/>
    <mergeCell ref="A97:B97"/>
    <mergeCell ref="J97:K97"/>
    <mergeCell ref="J83:K83"/>
    <mergeCell ref="J56:K56"/>
    <mergeCell ref="J57:K57"/>
    <mergeCell ref="J58:K58"/>
    <mergeCell ref="B65:N65"/>
    <mergeCell ref="B82:N82"/>
    <mergeCell ref="J77:K77"/>
    <mergeCell ref="J78:K78"/>
    <mergeCell ref="J59:K59"/>
    <mergeCell ref="B66:N66"/>
    <mergeCell ref="J67:K67"/>
    <mergeCell ref="J68:K68"/>
    <mergeCell ref="J69:K69"/>
    <mergeCell ref="J70:K70"/>
    <mergeCell ref="J79:K79"/>
    <mergeCell ref="A80:B80"/>
    <mergeCell ref="J80:K80"/>
    <mergeCell ref="J71:K71"/>
    <mergeCell ref="J72:K72"/>
    <mergeCell ref="J73:K73"/>
    <mergeCell ref="J74:K74"/>
    <mergeCell ref="J75:K75"/>
    <mergeCell ref="J76:K76"/>
    <mergeCell ref="A60:B60"/>
    <mergeCell ref="J9:K9"/>
    <mergeCell ref="A2:A7"/>
    <mergeCell ref="C2:D2"/>
    <mergeCell ref="E2:F2"/>
    <mergeCell ref="J2:K2"/>
    <mergeCell ref="C3:D3"/>
    <mergeCell ref="E3:F3"/>
    <mergeCell ref="C4:D4"/>
    <mergeCell ref="E4:F4"/>
    <mergeCell ref="C5:D5"/>
    <mergeCell ref="E5:F5"/>
    <mergeCell ref="E6:F6"/>
    <mergeCell ref="I6:I7"/>
    <mergeCell ref="J6:K7"/>
    <mergeCell ref="A20:B20"/>
    <mergeCell ref="J20:K20"/>
    <mergeCell ref="J48:K48"/>
    <mergeCell ref="A44:A45"/>
    <mergeCell ref="A10:A11"/>
    <mergeCell ref="B10:B11"/>
    <mergeCell ref="C10:C11"/>
    <mergeCell ref="D10:D11"/>
    <mergeCell ref="E10:E11"/>
    <mergeCell ref="F10:F11"/>
    <mergeCell ref="G10:G11"/>
    <mergeCell ref="H10:H11"/>
    <mergeCell ref="I10:I11"/>
    <mergeCell ref="J10:K11"/>
    <mergeCell ref="L10:M10"/>
    <mergeCell ref="J18:K18"/>
    <mergeCell ref="J19:K19"/>
    <mergeCell ref="J43:K43"/>
    <mergeCell ref="L43:M43"/>
    <mergeCell ref="J44:K45"/>
    <mergeCell ref="L44:M44"/>
    <mergeCell ref="J12:K12"/>
    <mergeCell ref="J13:K13"/>
    <mergeCell ref="J17:K17"/>
    <mergeCell ref="M107:N107"/>
    <mergeCell ref="B25:D25"/>
    <mergeCell ref="E25:H25"/>
    <mergeCell ref="I25:N25"/>
    <mergeCell ref="B22:D22"/>
    <mergeCell ref="E22:H22"/>
    <mergeCell ref="I22:N22"/>
    <mergeCell ref="B23:D23"/>
    <mergeCell ref="E23:H23"/>
    <mergeCell ref="I23:N23"/>
    <mergeCell ref="B24:D24"/>
    <mergeCell ref="E24:H24"/>
    <mergeCell ref="I24:N24"/>
    <mergeCell ref="J52:K52"/>
    <mergeCell ref="J53:K53"/>
    <mergeCell ref="E44:E45"/>
    <mergeCell ref="N44:N45"/>
    <mergeCell ref="B46:N46"/>
    <mergeCell ref="A49:B49"/>
    <mergeCell ref="J49:K49"/>
    <mergeCell ref="J62:K62"/>
    <mergeCell ref="H44:H45"/>
    <mergeCell ref="I44:I45"/>
    <mergeCell ref="J47:K47"/>
    <mergeCell ref="E63:E64"/>
    <mergeCell ref="F63:F64"/>
    <mergeCell ref="G63:G64"/>
    <mergeCell ref="H63:H64"/>
    <mergeCell ref="I63:I64"/>
    <mergeCell ref="J63:K64"/>
    <mergeCell ref="L63:M63"/>
    <mergeCell ref="B44:B45"/>
    <mergeCell ref="C44:C45"/>
    <mergeCell ref="B51:N51"/>
    <mergeCell ref="A114:C116"/>
    <mergeCell ref="K114:L114"/>
    <mergeCell ref="J103:K103"/>
    <mergeCell ref="J105:K105"/>
    <mergeCell ref="A106:C106"/>
    <mergeCell ref="D106:E106"/>
    <mergeCell ref="G106:I106"/>
    <mergeCell ref="J106:K106"/>
    <mergeCell ref="A107:C107"/>
    <mergeCell ref="A108:C113"/>
    <mergeCell ref="K108:L108"/>
    <mergeCell ref="D109:E109"/>
    <mergeCell ref="K109:L109"/>
    <mergeCell ref="D110:E110"/>
    <mergeCell ref="K110:L110"/>
    <mergeCell ref="K111:L111"/>
    <mergeCell ref="K112:L112"/>
    <mergeCell ref="G105:I105"/>
    <mergeCell ref="J104:K104"/>
    <mergeCell ref="A1:N1"/>
    <mergeCell ref="A42:N42"/>
    <mergeCell ref="C8:D8"/>
    <mergeCell ref="E8:F8"/>
    <mergeCell ref="G8:H8"/>
    <mergeCell ref="J8:L8"/>
    <mergeCell ref="M8:N8"/>
    <mergeCell ref="G3:H3"/>
    <mergeCell ref="J3:K3"/>
    <mergeCell ref="M3:N3"/>
    <mergeCell ref="G4:H4"/>
    <mergeCell ref="J4:K4"/>
    <mergeCell ref="M4:N4"/>
    <mergeCell ref="G5:H5"/>
    <mergeCell ref="J5:K5"/>
    <mergeCell ref="M5:N5"/>
    <mergeCell ref="G6:H7"/>
    <mergeCell ref="J16:K16"/>
    <mergeCell ref="G2:H2"/>
    <mergeCell ref="N10:N11"/>
    <mergeCell ref="M2:N2"/>
    <mergeCell ref="J14:K14"/>
    <mergeCell ref="J15:K15"/>
    <mergeCell ref="L9:M9"/>
    <mergeCell ref="L6:L7"/>
    <mergeCell ref="M6:N7"/>
    <mergeCell ref="C7:D7"/>
    <mergeCell ref="E7:F7"/>
    <mergeCell ref="C6:D6"/>
    <mergeCell ref="K113:L113"/>
    <mergeCell ref="D107:E107"/>
    <mergeCell ref="G107:H107"/>
    <mergeCell ref="J107:L107"/>
    <mergeCell ref="A104:C105"/>
    <mergeCell ref="G104:I104"/>
    <mergeCell ref="D108:E108"/>
    <mergeCell ref="N63:N64"/>
    <mergeCell ref="J60:K60"/>
    <mergeCell ref="J54:K54"/>
    <mergeCell ref="D44:D45"/>
    <mergeCell ref="J55:K55"/>
    <mergeCell ref="F44:F45"/>
    <mergeCell ref="G44:G45"/>
    <mergeCell ref="L62:M62"/>
    <mergeCell ref="A63:A64"/>
    <mergeCell ref="B63:B64"/>
    <mergeCell ref="C63:C64"/>
    <mergeCell ref="D63:D64"/>
  </mergeCells>
  <printOptions horizontalCentered="1"/>
  <pageMargins left="0.23622047244094491" right="0.23622047244094491" top="1.4173228346456694" bottom="0.74803149606299213" header="0.31496062992125984" footer="0.31496062992125984"/>
  <pageSetup orientation="landscape" r:id="rId1"/>
  <headerFooter alignWithMargins="0">
    <oddHeader>&amp;L&amp;G&amp;C
PROCESO PROTECCIÓN
FORMATO DE SEGUIMIENTO FINANCIERO
MODALIDADES DE PROTECCIÓN&amp;RF1.G28.P
Versión 2
Página &amp;P de &amp;N
28/04/2023
Clasificación de la Información 
Clasificada</oddHeader>
    <oddFooter>&amp;C&amp;"Tempus Sans ITC,Normal"&amp;12&amp;G</oddFooter>
  </headerFooter>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42"/>
  <dimension ref="A1:O116"/>
  <sheetViews>
    <sheetView zoomScale="130" zoomScaleNormal="130" workbookViewId="0">
      <selection activeCell="C125" sqref="C125"/>
    </sheetView>
  </sheetViews>
  <sheetFormatPr baseColWidth="10" defaultColWidth="11.42578125" defaultRowHeight="18" customHeight="1"/>
  <cols>
    <col min="1" max="1" width="8.7109375" style="88" customWidth="1"/>
    <col min="2" max="2" width="44.42578125" style="88" customWidth="1"/>
    <col min="3" max="6" width="14.7109375" style="88" customWidth="1"/>
    <col min="7" max="7" width="14.42578125" style="88" customWidth="1"/>
    <col min="8" max="9" width="14.7109375" style="88" customWidth="1"/>
    <col min="10" max="11" width="6.28515625" style="88" customWidth="1"/>
    <col min="12" max="12" width="9.7109375" style="88" customWidth="1"/>
    <col min="13" max="13" width="10" style="88" customWidth="1"/>
    <col min="14" max="14" width="13.7109375" style="88" customWidth="1"/>
    <col min="15" max="16384" width="11.42578125" style="88"/>
  </cols>
  <sheetData>
    <row r="1" spans="1:14" ht="18" customHeight="1">
      <c r="A1" s="468" t="s">
        <v>130</v>
      </c>
      <c r="B1" s="468"/>
      <c r="C1" s="468"/>
      <c r="D1" s="468"/>
      <c r="E1" s="468"/>
      <c r="F1" s="468"/>
      <c r="G1" s="468"/>
      <c r="H1" s="468"/>
      <c r="I1" s="468"/>
      <c r="J1" s="468"/>
      <c r="K1" s="468"/>
      <c r="L1" s="468"/>
      <c r="M1" s="468"/>
      <c r="N1" s="468"/>
    </row>
    <row r="2" spans="1:14" s="34" customFormat="1" ht="32.25" customHeight="1">
      <c r="A2" s="472"/>
      <c r="B2" s="23" t="s">
        <v>131</v>
      </c>
      <c r="C2" s="472">
        <f>PRESUPUESTO!$B$2</f>
        <v>0</v>
      </c>
      <c r="D2" s="472"/>
      <c r="E2" s="472" t="s">
        <v>132</v>
      </c>
      <c r="F2" s="472"/>
      <c r="G2" s="266" t="s">
        <v>24</v>
      </c>
      <c r="H2" s="267"/>
      <c r="I2" s="25" t="s">
        <v>27</v>
      </c>
      <c r="J2" s="308" t="s">
        <v>133</v>
      </c>
      <c r="K2" s="308"/>
      <c r="L2" s="25" t="s">
        <v>134</v>
      </c>
      <c r="M2" s="308" t="s">
        <v>135</v>
      </c>
      <c r="N2" s="308"/>
    </row>
    <row r="3" spans="1:14" s="34" customFormat="1" ht="18" customHeight="1">
      <c r="A3" s="472"/>
      <c r="B3" s="23" t="s">
        <v>136</v>
      </c>
      <c r="C3" s="472">
        <f>PRESUPUESTO!$B$3</f>
        <v>0</v>
      </c>
      <c r="D3" s="472"/>
      <c r="E3" s="472"/>
      <c r="F3" s="472"/>
      <c r="G3" s="470" t="str">
        <f>PRESUPUESTO!$A$15</f>
        <v>Vulneración</v>
      </c>
      <c r="H3" s="470"/>
      <c r="I3" s="56">
        <f>PRESUPUESTO!E15</f>
        <v>0</v>
      </c>
      <c r="J3" s="395">
        <v>0</v>
      </c>
      <c r="K3" s="395"/>
      <c r="L3" s="56">
        <f>I3-J3</f>
        <v>0</v>
      </c>
      <c r="M3" s="396">
        <f>(J3*PRESUPUESTO!A11)+(L3*PRESUPUESTO!G29*PRESUPUESTO!A13)</f>
        <v>0</v>
      </c>
      <c r="N3" s="396"/>
    </row>
    <row r="4" spans="1:14" s="34" customFormat="1" ht="18" customHeight="1">
      <c r="A4" s="472"/>
      <c r="B4" s="26" t="s">
        <v>137</v>
      </c>
      <c r="C4" s="472">
        <f>PRESUPUESTO!$B$4</f>
        <v>0</v>
      </c>
      <c r="D4" s="472"/>
      <c r="E4" s="472" t="s">
        <v>138</v>
      </c>
      <c r="F4" s="472"/>
      <c r="G4" s="470" t="str">
        <f>PRESUPUESTO!$A$16</f>
        <v>Discapacidad</v>
      </c>
      <c r="H4" s="470"/>
      <c r="I4" s="56">
        <f>PRESUPUESTO!E16</f>
        <v>0</v>
      </c>
      <c r="J4" s="395">
        <v>0</v>
      </c>
      <c r="K4" s="395"/>
      <c r="L4" s="56">
        <f>I4-J4</f>
        <v>0</v>
      </c>
      <c r="M4" s="396">
        <f>(J4*PRESUPUESTO!B11)+(L4*PRESUPUESTO!G33*PRESUPUESTO!B13)</f>
        <v>0</v>
      </c>
      <c r="N4" s="396"/>
    </row>
    <row r="5" spans="1:14" s="34" customFormat="1" ht="18" customHeight="1">
      <c r="A5" s="472"/>
      <c r="B5" s="27" t="s">
        <v>139</v>
      </c>
      <c r="C5" s="434">
        <f>PRESUPUESTO!E2</f>
        <v>0</v>
      </c>
      <c r="D5" s="434"/>
      <c r="E5" s="512"/>
      <c r="F5" s="512"/>
      <c r="G5" s="470" t="str">
        <f>PRESUPUESTO!A17</f>
        <v>Tutor</v>
      </c>
      <c r="H5" s="470"/>
      <c r="I5" s="56">
        <f>PRESUPUESTO!E17</f>
        <v>0</v>
      </c>
      <c r="J5" s="395">
        <v>0</v>
      </c>
      <c r="K5" s="395"/>
      <c r="L5" s="56">
        <f>I5-J5</f>
        <v>0</v>
      </c>
      <c r="M5" s="396">
        <f>(J5*PRESUPUESTO!C11)+(L5*PRESUPUESTO!G37*PRESUPUESTO!C13)</f>
        <v>0</v>
      </c>
      <c r="N5" s="396"/>
    </row>
    <row r="6" spans="1:14" s="34" customFormat="1" ht="18" customHeight="1">
      <c r="A6" s="472"/>
      <c r="B6" s="28" t="s">
        <v>140</v>
      </c>
      <c r="C6" s="434">
        <f>PRESUPUESTO!E3</f>
        <v>0</v>
      </c>
      <c r="D6" s="434"/>
      <c r="E6" s="485" t="s">
        <v>141</v>
      </c>
      <c r="F6" s="504"/>
      <c r="G6" s="471" t="s">
        <v>142</v>
      </c>
      <c r="H6" s="471"/>
      <c r="I6" s="398">
        <f>SUM(I3:I5)</f>
        <v>0</v>
      </c>
      <c r="J6" s="395">
        <f>SUM(J3:K5)</f>
        <v>0</v>
      </c>
      <c r="K6" s="395"/>
      <c r="L6" s="326">
        <f>SUM(L3:L5)</f>
        <v>0</v>
      </c>
      <c r="M6" s="392">
        <f>SUM(M3:N5)</f>
        <v>0</v>
      </c>
      <c r="N6" s="392"/>
    </row>
    <row r="7" spans="1:14" s="34" customFormat="1" ht="18" customHeight="1">
      <c r="A7" s="472"/>
      <c r="B7" s="28" t="s">
        <v>113</v>
      </c>
      <c r="C7" s="434">
        <f>PRESUPUESTO!E4</f>
        <v>0</v>
      </c>
      <c r="D7" s="434"/>
      <c r="E7" s="485"/>
      <c r="F7" s="504"/>
      <c r="G7" s="471"/>
      <c r="H7" s="471"/>
      <c r="I7" s="398"/>
      <c r="J7" s="395"/>
      <c r="K7" s="395"/>
      <c r="L7" s="326"/>
      <c r="M7" s="392"/>
      <c r="N7" s="392"/>
    </row>
    <row r="8" spans="1:14" s="34" customFormat="1" ht="18" customHeight="1">
      <c r="A8" s="52"/>
      <c r="B8" s="48" t="s">
        <v>143</v>
      </c>
      <c r="C8" s="469">
        <f>+PRESUPUESTO!H11</f>
        <v>0</v>
      </c>
      <c r="D8" s="469"/>
      <c r="E8" s="427" t="s">
        <v>144</v>
      </c>
      <c r="F8" s="428"/>
      <c r="G8" s="479" t="s">
        <v>211</v>
      </c>
      <c r="H8" s="267"/>
      <c r="I8" s="37" t="s">
        <v>146</v>
      </c>
      <c r="J8" s="427"/>
      <c r="K8" s="462"/>
      <c r="L8" s="428"/>
      <c r="M8" s="480"/>
      <c r="N8" s="481"/>
    </row>
    <row r="9" spans="1:14" ht="18" customHeight="1">
      <c r="A9" s="104" t="s">
        <v>43</v>
      </c>
      <c r="B9" s="103" t="s">
        <v>147</v>
      </c>
      <c r="C9" s="105">
        <v>1</v>
      </c>
      <c r="D9" s="105">
        <v>2</v>
      </c>
      <c r="E9" s="105">
        <v>3</v>
      </c>
      <c r="F9" s="105" t="s">
        <v>148</v>
      </c>
      <c r="G9" s="106">
        <v>5</v>
      </c>
      <c r="H9" s="106">
        <v>-6</v>
      </c>
      <c r="I9" s="106" t="s">
        <v>149</v>
      </c>
      <c r="J9" s="505" t="s">
        <v>150</v>
      </c>
      <c r="K9" s="506"/>
      <c r="L9" s="511">
        <v>9</v>
      </c>
      <c r="M9" s="511"/>
      <c r="N9" s="113" t="s">
        <v>151</v>
      </c>
    </row>
    <row r="10" spans="1:14" s="108" customFormat="1" ht="27" customHeight="1">
      <c r="A10" s="507">
        <v>1000</v>
      </c>
      <c r="B10" s="477" t="s">
        <v>45</v>
      </c>
      <c r="C10" s="473" t="s">
        <v>152</v>
      </c>
      <c r="D10" s="477" t="s">
        <v>153</v>
      </c>
      <c r="E10" s="477" t="s">
        <v>154</v>
      </c>
      <c r="F10" s="473" t="s">
        <v>155</v>
      </c>
      <c r="G10" s="473" t="s">
        <v>228</v>
      </c>
      <c r="H10" s="473" t="s">
        <v>229</v>
      </c>
      <c r="I10" s="473" t="s">
        <v>158</v>
      </c>
      <c r="J10" s="500" t="s">
        <v>159</v>
      </c>
      <c r="K10" s="495"/>
      <c r="L10" s="498" t="s">
        <v>160</v>
      </c>
      <c r="M10" s="499"/>
      <c r="N10" s="473" t="s">
        <v>161</v>
      </c>
    </row>
    <row r="11" spans="1:14" s="108" customFormat="1" ht="29.25" customHeight="1">
      <c r="A11" s="508"/>
      <c r="B11" s="478"/>
      <c r="C11" s="474"/>
      <c r="D11" s="478"/>
      <c r="E11" s="478"/>
      <c r="F11" s="436"/>
      <c r="G11" s="474"/>
      <c r="H11" s="474"/>
      <c r="I11" s="474"/>
      <c r="J11" s="501"/>
      <c r="K11" s="497"/>
      <c r="L11" s="109" t="s">
        <v>162</v>
      </c>
      <c r="M11" s="109" t="s">
        <v>163</v>
      </c>
      <c r="N11" s="474"/>
    </row>
    <row r="12" spans="1:14" ht="18" customHeight="1">
      <c r="A12" s="103">
        <v>1100</v>
      </c>
      <c r="B12" s="66" t="s">
        <v>214</v>
      </c>
      <c r="C12" s="110">
        <f>'MES 4'!F12</f>
        <v>0</v>
      </c>
      <c r="D12" s="128">
        <v>0</v>
      </c>
      <c r="E12" s="128">
        <v>0</v>
      </c>
      <c r="F12" s="110">
        <f>C12+D12-E12</f>
        <v>0</v>
      </c>
      <c r="G12" s="110">
        <f>'MES 4'!I12</f>
        <v>0</v>
      </c>
      <c r="H12" s="128">
        <f>M6</f>
        <v>0</v>
      </c>
      <c r="I12" s="110">
        <f>G12+H12</f>
        <v>0</v>
      </c>
      <c r="J12" s="475" t="e">
        <f t="shared" ref="J12:J20" si="0">(I12/F12)</f>
        <v>#DIV/0!</v>
      </c>
      <c r="K12" s="476"/>
      <c r="L12" s="24">
        <v>0</v>
      </c>
      <c r="M12" s="24">
        <v>0</v>
      </c>
      <c r="N12" s="111">
        <f>F12-I12</f>
        <v>0</v>
      </c>
    </row>
    <row r="13" spans="1:14" ht="18" customHeight="1">
      <c r="A13" s="103">
        <v>1101</v>
      </c>
      <c r="B13" s="66" t="s">
        <v>49</v>
      </c>
      <c r="C13" s="110">
        <f>'MES 4'!F13</f>
        <v>0</v>
      </c>
      <c r="D13" s="128">
        <v>0</v>
      </c>
      <c r="E13" s="128">
        <v>0</v>
      </c>
      <c r="F13" s="110">
        <f>C13+D13-E13</f>
        <v>0</v>
      </c>
      <c r="G13" s="110">
        <f>'MES 4'!I13</f>
        <v>0</v>
      </c>
      <c r="H13" s="67">
        <f>J3*PRESUPUESTO!B29+J4*PRESUPUESTO!B33+J5*PRESUPUESTO!B37</f>
        <v>0</v>
      </c>
      <c r="I13" s="110">
        <f>G13+H13</f>
        <v>0</v>
      </c>
      <c r="J13" s="475" t="e">
        <f t="shared" si="0"/>
        <v>#DIV/0!</v>
      </c>
      <c r="K13" s="476"/>
      <c r="L13" s="24">
        <v>0</v>
      </c>
      <c r="M13" s="24">
        <v>0</v>
      </c>
      <c r="N13" s="111">
        <f>F13-I13</f>
        <v>0</v>
      </c>
    </row>
    <row r="14" spans="1:14" ht="18" customHeight="1">
      <c r="A14" s="103">
        <v>1102</v>
      </c>
      <c r="B14" s="66" t="s">
        <v>50</v>
      </c>
      <c r="C14" s="110">
        <f>'MES 4'!F14</f>
        <v>0</v>
      </c>
      <c r="D14" s="128">
        <v>0</v>
      </c>
      <c r="E14" s="128">
        <v>0</v>
      </c>
      <c r="F14" s="110">
        <f t="shared" ref="F14:F16" si="1">C14+D14-E14</f>
        <v>0</v>
      </c>
      <c r="G14" s="110">
        <f>'MES 4'!I14</f>
        <v>0</v>
      </c>
      <c r="H14" s="67">
        <f>(J3*PRESUPUESTO!D29+J4*PRESUPUESTO!D33+J5*PRESUPUESTO!D37)+(L3*PRESUPUESTO!D29*PRESUPUESTO!A13)+(L4*PRESUPUESTO!D33*PRESUPUESTO!B13)+(L5*PRESUPUESTO!D37*PRESUPUESTO!C13)</f>
        <v>0</v>
      </c>
      <c r="I14" s="110">
        <f t="shared" ref="I14:I16" si="2">G14+H14</f>
        <v>0</v>
      </c>
      <c r="J14" s="475" t="e">
        <f t="shared" si="0"/>
        <v>#DIV/0!</v>
      </c>
      <c r="K14" s="476"/>
      <c r="L14" s="24">
        <v>0</v>
      </c>
      <c r="M14" s="24">
        <v>0</v>
      </c>
      <c r="N14" s="111">
        <f t="shared" ref="N14:N16" si="3">F14-I14</f>
        <v>0</v>
      </c>
    </row>
    <row r="15" spans="1:14" ht="18" customHeight="1">
      <c r="A15" s="103">
        <v>1103</v>
      </c>
      <c r="B15" s="66" t="s">
        <v>51</v>
      </c>
      <c r="C15" s="110">
        <f>'MES 4'!F15</f>
        <v>0</v>
      </c>
      <c r="D15" s="128">
        <v>0</v>
      </c>
      <c r="E15" s="128">
        <v>0</v>
      </c>
      <c r="F15" s="110">
        <f t="shared" si="1"/>
        <v>0</v>
      </c>
      <c r="G15" s="110">
        <f>'MES 4'!I15</f>
        <v>0</v>
      </c>
      <c r="H15" s="67">
        <f>(J3*PRESUPUESTO!E29+J4*PRESUPUESTO!E33+J5*PRESUPUESTO!E37)+(L3*PRESUPUESTO!E29*PRESUPUESTO!A13)+(L4*PRESUPUESTO!E33*PRESUPUESTO!B13)+(L5*PRESUPUESTO!E37*PRESUPUESTO!C13)</f>
        <v>0</v>
      </c>
      <c r="I15" s="110">
        <f t="shared" si="2"/>
        <v>0</v>
      </c>
      <c r="J15" s="475" t="e">
        <f t="shared" si="0"/>
        <v>#DIV/0!</v>
      </c>
      <c r="K15" s="476"/>
      <c r="L15" s="24">
        <v>0</v>
      </c>
      <c r="M15" s="24">
        <v>0</v>
      </c>
      <c r="N15" s="111">
        <f t="shared" si="3"/>
        <v>0</v>
      </c>
    </row>
    <row r="16" spans="1:14" ht="18" customHeight="1">
      <c r="A16" s="103">
        <v>1104</v>
      </c>
      <c r="B16" s="66" t="s">
        <v>164</v>
      </c>
      <c r="C16" s="110">
        <f>'MES 4'!F16</f>
        <v>0</v>
      </c>
      <c r="D16" s="128">
        <v>0</v>
      </c>
      <c r="E16" s="128">
        <v>0</v>
      </c>
      <c r="F16" s="110">
        <f t="shared" si="1"/>
        <v>0</v>
      </c>
      <c r="G16" s="110">
        <f>'MES 4'!I16</f>
        <v>0</v>
      </c>
      <c r="H16" s="67">
        <f>(J3*PRESUPUESTO!F29+J4*PRESUPUESTO!F33+J5*PRESUPUESTO!F37)+(L3*PRESUPUESTO!F29*PRESUPUESTO!A13)+(L4*PRESUPUESTO!F33*PRESUPUESTO!B13)+(L5*PRESUPUESTO!F37*PRESUPUESTO!C13)</f>
        <v>0</v>
      </c>
      <c r="I16" s="110">
        <f t="shared" si="2"/>
        <v>0</v>
      </c>
      <c r="J16" s="475" t="e">
        <f t="shared" si="0"/>
        <v>#DIV/0!</v>
      </c>
      <c r="K16" s="476"/>
      <c r="L16" s="24">
        <v>0</v>
      </c>
      <c r="M16" s="24">
        <v>0</v>
      </c>
      <c r="N16" s="111">
        <f t="shared" si="3"/>
        <v>0</v>
      </c>
    </row>
    <row r="17" spans="1:14" ht="18" customHeight="1">
      <c r="A17" s="103">
        <v>1105</v>
      </c>
      <c r="B17" s="102" t="s">
        <v>165</v>
      </c>
      <c r="C17" s="110">
        <f>'MES 4'!F17</f>
        <v>0</v>
      </c>
      <c r="D17" s="128">
        <v>0</v>
      </c>
      <c r="E17" s="128">
        <v>0</v>
      </c>
      <c r="F17" s="110">
        <f>C17+D17-E17</f>
        <v>0</v>
      </c>
      <c r="G17" s="110">
        <f>'MES 4'!I17</f>
        <v>0</v>
      </c>
      <c r="H17" s="110">
        <v>0</v>
      </c>
      <c r="I17" s="110">
        <f>G17+H17</f>
        <v>0</v>
      </c>
      <c r="J17" s="475" t="e">
        <f t="shared" si="0"/>
        <v>#DIV/0!</v>
      </c>
      <c r="K17" s="476"/>
      <c r="L17" s="24">
        <v>0</v>
      </c>
      <c r="M17" s="24">
        <v>0</v>
      </c>
      <c r="N17" s="111">
        <f>F17-I17</f>
        <v>0</v>
      </c>
    </row>
    <row r="18" spans="1:14" ht="18" customHeight="1">
      <c r="A18" s="103">
        <v>1106</v>
      </c>
      <c r="B18" s="102" t="s">
        <v>166</v>
      </c>
      <c r="C18" s="110">
        <f>'MES 4'!F18</f>
        <v>0</v>
      </c>
      <c r="D18" s="128">
        <v>0</v>
      </c>
      <c r="E18" s="128">
        <v>0</v>
      </c>
      <c r="F18" s="110">
        <f>C18+D18-E18</f>
        <v>0</v>
      </c>
      <c r="G18" s="110">
        <f>'MES 4'!I18</f>
        <v>0</v>
      </c>
      <c r="H18" s="128">
        <v>0</v>
      </c>
      <c r="I18" s="110">
        <f>G18+H18</f>
        <v>0</v>
      </c>
      <c r="J18" s="475" t="e">
        <f t="shared" si="0"/>
        <v>#DIV/0!</v>
      </c>
      <c r="K18" s="476"/>
      <c r="L18" s="24">
        <v>0</v>
      </c>
      <c r="M18" s="24">
        <v>0</v>
      </c>
      <c r="N18" s="111">
        <f>F18-I18</f>
        <v>0</v>
      </c>
    </row>
    <row r="19" spans="1:14" ht="18" customHeight="1">
      <c r="A19" s="103">
        <v>1107</v>
      </c>
      <c r="B19" s="102" t="s">
        <v>167</v>
      </c>
      <c r="C19" s="110">
        <f>'MES 4'!F19</f>
        <v>0</v>
      </c>
      <c r="D19" s="128">
        <v>0</v>
      </c>
      <c r="E19" s="128">
        <v>0</v>
      </c>
      <c r="F19" s="110">
        <f>C19+D19-E19</f>
        <v>0</v>
      </c>
      <c r="G19" s="110">
        <f>'MES 4'!I19</f>
        <v>0</v>
      </c>
      <c r="H19" s="128">
        <v>0</v>
      </c>
      <c r="I19" s="110">
        <f>G19+H19</f>
        <v>0</v>
      </c>
      <c r="J19" s="475" t="e">
        <f t="shared" si="0"/>
        <v>#DIV/0!</v>
      </c>
      <c r="K19" s="476"/>
      <c r="L19" s="24">
        <v>0</v>
      </c>
      <c r="M19" s="24">
        <v>0</v>
      </c>
      <c r="N19" s="111">
        <f>F19-I19</f>
        <v>0</v>
      </c>
    </row>
    <row r="20" spans="1:14" s="112" customFormat="1" ht="18" customHeight="1">
      <c r="A20" s="425" t="s">
        <v>168</v>
      </c>
      <c r="B20" s="426"/>
      <c r="C20" s="64">
        <f>SUM(C12+C17+C18+C19)</f>
        <v>0</v>
      </c>
      <c r="D20" s="64">
        <f t="shared" ref="D20:H20" si="4">SUM(D12+D17+D18+D19)</f>
        <v>0</v>
      </c>
      <c r="E20" s="64">
        <f t="shared" si="4"/>
        <v>0</v>
      </c>
      <c r="F20" s="64">
        <f t="shared" si="4"/>
        <v>0</v>
      </c>
      <c r="G20" s="64">
        <f t="shared" si="4"/>
        <v>0</v>
      </c>
      <c r="H20" s="64">
        <f t="shared" si="4"/>
        <v>0</v>
      </c>
      <c r="I20" s="64">
        <f>SUM(I12+I17+I18+I19)</f>
        <v>0</v>
      </c>
      <c r="J20" s="437" t="e">
        <f t="shared" si="0"/>
        <v>#DIV/0!</v>
      </c>
      <c r="K20" s="438"/>
      <c r="L20" s="64">
        <f t="shared" ref="L20:N20" si="5">SUM(L12+L17+L18+L19)</f>
        <v>0</v>
      </c>
      <c r="M20" s="64">
        <f t="shared" si="5"/>
        <v>0</v>
      </c>
      <c r="N20" s="64">
        <f t="shared" si="5"/>
        <v>0</v>
      </c>
    </row>
    <row r="22" spans="1:14" s="34" customFormat="1" ht="18" customHeight="1">
      <c r="B22" s="472" t="s">
        <v>124</v>
      </c>
      <c r="C22" s="472"/>
      <c r="D22" s="472"/>
      <c r="E22" s="472" t="s">
        <v>215</v>
      </c>
      <c r="F22" s="472"/>
      <c r="G22" s="472"/>
      <c r="H22" s="472"/>
      <c r="I22" s="472" t="s">
        <v>170</v>
      </c>
      <c r="J22" s="472"/>
      <c r="K22" s="472"/>
      <c r="L22" s="472"/>
      <c r="M22" s="472"/>
      <c r="N22" s="472"/>
    </row>
    <row r="23" spans="1:14" s="34" customFormat="1" ht="18" customHeight="1">
      <c r="B23" s="472"/>
      <c r="C23" s="472"/>
      <c r="D23" s="472"/>
      <c r="E23" s="472"/>
      <c r="F23" s="472"/>
      <c r="G23" s="472"/>
      <c r="H23" s="472"/>
      <c r="I23" s="472"/>
      <c r="J23" s="472"/>
      <c r="K23" s="472"/>
      <c r="L23" s="472"/>
      <c r="M23" s="472"/>
      <c r="N23" s="472"/>
    </row>
    <row r="24" spans="1:14" s="34" customFormat="1" ht="40.5" customHeight="1">
      <c r="B24" s="472"/>
      <c r="C24" s="472"/>
      <c r="D24" s="472"/>
      <c r="E24" s="472"/>
      <c r="F24" s="472"/>
      <c r="G24" s="472"/>
      <c r="H24" s="472"/>
      <c r="I24" s="472"/>
      <c r="J24" s="472"/>
      <c r="K24" s="472"/>
      <c r="L24" s="472"/>
      <c r="M24" s="472"/>
      <c r="N24" s="472"/>
    </row>
    <row r="25" spans="1:14" s="34" customFormat="1" ht="11.25">
      <c r="B25" s="472" t="s">
        <v>103</v>
      </c>
      <c r="C25" s="472"/>
      <c r="D25" s="472"/>
      <c r="E25" s="472" t="s">
        <v>103</v>
      </c>
      <c r="F25" s="472"/>
      <c r="G25" s="472"/>
      <c r="H25" s="472"/>
      <c r="I25" s="472" t="s">
        <v>103</v>
      </c>
      <c r="J25" s="472"/>
      <c r="K25" s="472"/>
      <c r="L25" s="472"/>
      <c r="M25" s="472"/>
      <c r="N25" s="472"/>
    </row>
    <row r="26" spans="1:14" ht="11.25"/>
    <row r="27" spans="1:14" ht="11.25">
      <c r="B27" s="4" t="s">
        <v>171</v>
      </c>
    </row>
    <row r="28" spans="1:14" ht="11.25">
      <c r="B28" s="4"/>
    </row>
    <row r="42" spans="1:15" ht="18" customHeight="1">
      <c r="A42" s="468" t="s">
        <v>172</v>
      </c>
      <c r="B42" s="468"/>
      <c r="C42" s="468"/>
      <c r="D42" s="468"/>
      <c r="E42" s="468"/>
      <c r="F42" s="468"/>
      <c r="G42" s="468"/>
      <c r="H42" s="468"/>
      <c r="I42" s="468"/>
      <c r="J42" s="468"/>
      <c r="K42" s="468"/>
      <c r="L42" s="468"/>
      <c r="M42" s="468"/>
      <c r="N42" s="468"/>
    </row>
    <row r="43" spans="1:15" ht="18" customHeight="1">
      <c r="A43" s="104" t="s">
        <v>43</v>
      </c>
      <c r="B43" s="113" t="s">
        <v>173</v>
      </c>
      <c r="C43" s="105">
        <v>1</v>
      </c>
      <c r="D43" s="105">
        <v>2</v>
      </c>
      <c r="E43" s="105">
        <v>3</v>
      </c>
      <c r="F43" s="105" t="s">
        <v>148</v>
      </c>
      <c r="G43" s="105">
        <v>5</v>
      </c>
      <c r="H43" s="105">
        <v>-6</v>
      </c>
      <c r="I43" s="105" t="s">
        <v>149</v>
      </c>
      <c r="J43" s="509" t="s">
        <v>150</v>
      </c>
      <c r="K43" s="509"/>
      <c r="L43" s="511">
        <v>9</v>
      </c>
      <c r="M43" s="511"/>
      <c r="N43" s="113" t="s">
        <v>151</v>
      </c>
    </row>
    <row r="44" spans="1:15" s="112" customFormat="1" ht="23.1" customHeight="1">
      <c r="A44" s="477">
        <v>2000</v>
      </c>
      <c r="B44" s="477" t="s">
        <v>58</v>
      </c>
      <c r="C44" s="473" t="s">
        <v>216</v>
      </c>
      <c r="D44" s="477" t="s">
        <v>153</v>
      </c>
      <c r="E44" s="477" t="s">
        <v>154</v>
      </c>
      <c r="F44" s="473" t="s">
        <v>155</v>
      </c>
      <c r="G44" s="473" t="s">
        <v>230</v>
      </c>
      <c r="H44" s="473" t="s">
        <v>231</v>
      </c>
      <c r="I44" s="473" t="s">
        <v>219</v>
      </c>
      <c r="J44" s="494" t="s">
        <v>177</v>
      </c>
      <c r="K44" s="495"/>
      <c r="L44" s="498" t="s">
        <v>160</v>
      </c>
      <c r="M44" s="499"/>
      <c r="N44" s="473" t="s">
        <v>178</v>
      </c>
    </row>
    <row r="45" spans="1:15" s="112" customFormat="1" ht="23.1" customHeight="1">
      <c r="A45" s="478"/>
      <c r="B45" s="478"/>
      <c r="C45" s="474"/>
      <c r="D45" s="478"/>
      <c r="E45" s="478"/>
      <c r="F45" s="436"/>
      <c r="G45" s="436"/>
      <c r="H45" s="474"/>
      <c r="I45" s="474"/>
      <c r="J45" s="496"/>
      <c r="K45" s="497"/>
      <c r="L45" s="114" t="s">
        <v>179</v>
      </c>
      <c r="M45" s="114" t="s">
        <v>180</v>
      </c>
      <c r="N45" s="474"/>
    </row>
    <row r="46" spans="1:15" s="112" customFormat="1" ht="18" customHeight="1">
      <c r="A46" s="113">
        <v>2100</v>
      </c>
      <c r="B46" s="510" t="s">
        <v>61</v>
      </c>
      <c r="C46" s="510"/>
      <c r="D46" s="510"/>
      <c r="E46" s="510"/>
      <c r="F46" s="510"/>
      <c r="G46" s="510"/>
      <c r="H46" s="510"/>
      <c r="I46" s="510"/>
      <c r="J46" s="510"/>
      <c r="K46" s="510"/>
      <c r="L46" s="510"/>
      <c r="M46" s="510"/>
      <c r="N46" s="510"/>
      <c r="O46" s="115"/>
    </row>
    <row r="47" spans="1:15" ht="18" customHeight="1">
      <c r="A47" s="103">
        <v>2101</v>
      </c>
      <c r="B47" s="116" t="s">
        <v>36</v>
      </c>
      <c r="C47" s="117">
        <f>'MES 4'!F47</f>
        <v>0</v>
      </c>
      <c r="D47" s="129">
        <v>0</v>
      </c>
      <c r="E47" s="129">
        <v>0</v>
      </c>
      <c r="F47" s="117">
        <f>C47+D47-E47</f>
        <v>0</v>
      </c>
      <c r="G47" s="110">
        <f>'MES 4'!I47</f>
        <v>0</v>
      </c>
      <c r="H47" s="128">
        <v>0</v>
      </c>
      <c r="I47" s="117">
        <f>(G47+H47)</f>
        <v>0</v>
      </c>
      <c r="J47" s="475" t="e">
        <f>(I47/F47)</f>
        <v>#DIV/0!</v>
      </c>
      <c r="K47" s="476"/>
      <c r="L47" s="24">
        <v>0</v>
      </c>
      <c r="M47" s="24">
        <v>0</v>
      </c>
      <c r="N47" s="117">
        <f>(F47-I47)</f>
        <v>0</v>
      </c>
    </row>
    <row r="48" spans="1:15" ht="18" customHeight="1">
      <c r="A48" s="103">
        <v>2102</v>
      </c>
      <c r="B48" s="116" t="s">
        <v>181</v>
      </c>
      <c r="C48" s="117">
        <f>'MES 4'!F48</f>
        <v>0</v>
      </c>
      <c r="D48" s="129">
        <v>0</v>
      </c>
      <c r="E48" s="129">
        <v>0</v>
      </c>
      <c r="F48" s="117">
        <f>C48+D48-E48</f>
        <v>0</v>
      </c>
      <c r="G48" s="110">
        <f>'MES 4'!I48</f>
        <v>0</v>
      </c>
      <c r="H48" s="128">
        <v>0</v>
      </c>
      <c r="I48" s="117">
        <f>(G48+H48)</f>
        <v>0</v>
      </c>
      <c r="J48" s="475" t="e">
        <f>(I48/F48)</f>
        <v>#DIV/0!</v>
      </c>
      <c r="K48" s="476"/>
      <c r="L48" s="24">
        <v>0</v>
      </c>
      <c r="M48" s="24">
        <v>0</v>
      </c>
      <c r="N48" s="117">
        <f>(F48-I48)</f>
        <v>0</v>
      </c>
    </row>
    <row r="49" spans="1:14" s="112" customFormat="1" ht="18" customHeight="1">
      <c r="A49" s="482" t="s">
        <v>182</v>
      </c>
      <c r="B49" s="484"/>
      <c r="C49" s="118">
        <f t="shared" ref="C49:I49" si="6">SUM(C47:C48)</f>
        <v>0</v>
      </c>
      <c r="D49" s="118">
        <f t="shared" si="6"/>
        <v>0</v>
      </c>
      <c r="E49" s="118">
        <f t="shared" si="6"/>
        <v>0</v>
      </c>
      <c r="F49" s="118">
        <f t="shared" si="6"/>
        <v>0</v>
      </c>
      <c r="G49" s="118">
        <f t="shared" si="6"/>
        <v>0</v>
      </c>
      <c r="H49" s="118">
        <f t="shared" si="6"/>
        <v>0</v>
      </c>
      <c r="I49" s="118">
        <f t="shared" si="6"/>
        <v>0</v>
      </c>
      <c r="J49" s="490" t="e">
        <f>(I49/F49)</f>
        <v>#DIV/0!</v>
      </c>
      <c r="K49" s="491"/>
      <c r="L49" s="118">
        <f>SUM(L47:L48)</f>
        <v>0</v>
      </c>
      <c r="M49" s="118">
        <f>SUM(M47:M48)</f>
        <v>0</v>
      </c>
      <c r="N49" s="118">
        <f>SUM(N47:N48)</f>
        <v>0</v>
      </c>
    </row>
    <row r="51" spans="1:14" ht="17.649999999999999" customHeight="1">
      <c r="A51" s="113">
        <v>2200</v>
      </c>
      <c r="B51" s="482" t="s">
        <v>64</v>
      </c>
      <c r="C51" s="483"/>
      <c r="D51" s="483"/>
      <c r="E51" s="483"/>
      <c r="F51" s="483"/>
      <c r="G51" s="483"/>
      <c r="H51" s="483"/>
      <c r="I51" s="483"/>
      <c r="J51" s="483"/>
      <c r="K51" s="483"/>
      <c r="L51" s="483"/>
      <c r="M51" s="483"/>
      <c r="N51" s="484"/>
    </row>
    <row r="52" spans="1:14" ht="18" customHeight="1">
      <c r="A52" s="103">
        <v>2201</v>
      </c>
      <c r="B52" s="116" t="s">
        <v>223</v>
      </c>
      <c r="C52" s="117">
        <f>'MES 4'!F52</f>
        <v>0</v>
      </c>
      <c r="D52" s="129">
        <v>0</v>
      </c>
      <c r="E52" s="129">
        <v>0</v>
      </c>
      <c r="F52" s="117">
        <f t="shared" ref="F52:F55" si="7">C52+D52-E52</f>
        <v>0</v>
      </c>
      <c r="G52" s="110">
        <f>'MES 4'!I52</f>
        <v>0</v>
      </c>
      <c r="H52" s="128">
        <v>0</v>
      </c>
      <c r="I52" s="117">
        <f t="shared" ref="I52:I55" si="8">(G52+H52)</f>
        <v>0</v>
      </c>
      <c r="J52" s="475" t="e">
        <f>(I52/F52)</f>
        <v>#DIV/0!</v>
      </c>
      <c r="K52" s="476"/>
      <c r="L52" s="24">
        <v>0</v>
      </c>
      <c r="M52" s="24">
        <v>0</v>
      </c>
      <c r="N52" s="117">
        <f t="shared" ref="N52:N55" si="9">(F52-I52)</f>
        <v>0</v>
      </c>
    </row>
    <row r="53" spans="1:14" ht="18" customHeight="1">
      <c r="A53" s="103">
        <v>2202</v>
      </c>
      <c r="B53" s="116" t="s">
        <v>66</v>
      </c>
      <c r="C53" s="117">
        <f>'MES 4'!F53</f>
        <v>0</v>
      </c>
      <c r="D53" s="129">
        <v>0</v>
      </c>
      <c r="E53" s="129">
        <v>0</v>
      </c>
      <c r="F53" s="117">
        <f t="shared" si="7"/>
        <v>0</v>
      </c>
      <c r="G53" s="110">
        <f>'MES 4'!I53</f>
        <v>0</v>
      </c>
      <c r="H53" s="128">
        <v>0</v>
      </c>
      <c r="I53" s="117">
        <f t="shared" si="8"/>
        <v>0</v>
      </c>
      <c r="J53" s="475" t="e">
        <f t="shared" ref="J53:J55" si="10">(I53/F53)</f>
        <v>#DIV/0!</v>
      </c>
      <c r="K53" s="476"/>
      <c r="L53" s="24">
        <v>0</v>
      </c>
      <c r="M53" s="24">
        <v>0</v>
      </c>
      <c r="N53" s="117">
        <f t="shared" si="9"/>
        <v>0</v>
      </c>
    </row>
    <row r="54" spans="1:14" ht="18" customHeight="1">
      <c r="A54" s="103">
        <v>2203</v>
      </c>
      <c r="B54" s="116" t="s">
        <v>67</v>
      </c>
      <c r="C54" s="117">
        <f>'MES 4'!F54</f>
        <v>0</v>
      </c>
      <c r="D54" s="129">
        <v>0</v>
      </c>
      <c r="E54" s="129">
        <v>0</v>
      </c>
      <c r="F54" s="117">
        <f t="shared" si="7"/>
        <v>0</v>
      </c>
      <c r="G54" s="110">
        <f>'MES 4'!I54</f>
        <v>0</v>
      </c>
      <c r="H54" s="128">
        <v>0</v>
      </c>
      <c r="I54" s="117">
        <f t="shared" si="8"/>
        <v>0</v>
      </c>
      <c r="J54" s="475" t="e">
        <f t="shared" si="10"/>
        <v>#DIV/0!</v>
      </c>
      <c r="K54" s="476"/>
      <c r="L54" s="24">
        <v>0</v>
      </c>
      <c r="M54" s="24">
        <v>0</v>
      </c>
      <c r="N54" s="117">
        <f t="shared" si="9"/>
        <v>0</v>
      </c>
    </row>
    <row r="55" spans="1:14" ht="18" customHeight="1">
      <c r="A55" s="103">
        <v>2204</v>
      </c>
      <c r="B55" s="116" t="s">
        <v>68</v>
      </c>
      <c r="C55" s="117">
        <f>'MES 4'!F55</f>
        <v>0</v>
      </c>
      <c r="D55" s="129">
        <v>0</v>
      </c>
      <c r="E55" s="129">
        <v>0</v>
      </c>
      <c r="F55" s="117">
        <f t="shared" si="7"/>
        <v>0</v>
      </c>
      <c r="G55" s="110">
        <f>'MES 4'!I55</f>
        <v>0</v>
      </c>
      <c r="H55" s="128">
        <v>0</v>
      </c>
      <c r="I55" s="117">
        <f t="shared" si="8"/>
        <v>0</v>
      </c>
      <c r="J55" s="475" t="e">
        <f t="shared" si="10"/>
        <v>#DIV/0!</v>
      </c>
      <c r="K55" s="476"/>
      <c r="L55" s="24">
        <v>0</v>
      </c>
      <c r="M55" s="24">
        <v>0</v>
      </c>
      <c r="N55" s="117">
        <f t="shared" si="9"/>
        <v>0</v>
      </c>
    </row>
    <row r="56" spans="1:14" ht="33.75">
      <c r="A56" s="103">
        <v>2205</v>
      </c>
      <c r="B56" s="122" t="s">
        <v>69</v>
      </c>
      <c r="C56" s="117">
        <f>'MES 4'!F56</f>
        <v>0</v>
      </c>
      <c r="D56" s="129">
        <v>0</v>
      </c>
      <c r="E56" s="129">
        <v>0</v>
      </c>
      <c r="F56" s="117">
        <f t="shared" ref="F56:F58" si="11">C56+D56-E56</f>
        <v>0</v>
      </c>
      <c r="G56" s="110">
        <f>'MES 4'!I56</f>
        <v>0</v>
      </c>
      <c r="H56" s="128">
        <v>0</v>
      </c>
      <c r="I56" s="117">
        <f t="shared" ref="I56:I58" si="12">(G56+H56)</f>
        <v>0</v>
      </c>
      <c r="J56" s="475" t="e">
        <f t="shared" ref="J56:J58" si="13">(I56/F56)</f>
        <v>#DIV/0!</v>
      </c>
      <c r="K56" s="476"/>
      <c r="L56" s="24">
        <v>0</v>
      </c>
      <c r="M56" s="24">
        <v>0</v>
      </c>
      <c r="N56" s="117">
        <f t="shared" ref="N56:N58" si="14">(F56-I56)</f>
        <v>0</v>
      </c>
    </row>
    <row r="57" spans="1:14" ht="22.5">
      <c r="A57" s="103">
        <v>2206</v>
      </c>
      <c r="B57" s="122" t="s">
        <v>70</v>
      </c>
      <c r="C57" s="117">
        <f>'MES 4'!F57</f>
        <v>0</v>
      </c>
      <c r="D57" s="129">
        <v>0</v>
      </c>
      <c r="E57" s="129">
        <v>0</v>
      </c>
      <c r="F57" s="117">
        <f t="shared" si="11"/>
        <v>0</v>
      </c>
      <c r="G57" s="110">
        <f>'MES 4'!I57</f>
        <v>0</v>
      </c>
      <c r="H57" s="128">
        <v>0</v>
      </c>
      <c r="I57" s="117">
        <f t="shared" si="12"/>
        <v>0</v>
      </c>
      <c r="J57" s="475" t="e">
        <f t="shared" si="13"/>
        <v>#DIV/0!</v>
      </c>
      <c r="K57" s="476"/>
      <c r="L57" s="24">
        <v>0</v>
      </c>
      <c r="M57" s="24">
        <v>0</v>
      </c>
      <c r="N57" s="117">
        <f t="shared" si="14"/>
        <v>0</v>
      </c>
    </row>
    <row r="58" spans="1:14" ht="18" customHeight="1">
      <c r="A58" s="103">
        <v>2207</v>
      </c>
      <c r="B58" s="116" t="s">
        <v>71</v>
      </c>
      <c r="C58" s="117">
        <f>'MES 4'!F58</f>
        <v>0</v>
      </c>
      <c r="D58" s="129">
        <v>0</v>
      </c>
      <c r="E58" s="129">
        <v>0</v>
      </c>
      <c r="F58" s="117">
        <f t="shared" si="11"/>
        <v>0</v>
      </c>
      <c r="G58" s="110">
        <f>'MES 4'!I58</f>
        <v>0</v>
      </c>
      <c r="H58" s="128">
        <v>0</v>
      </c>
      <c r="I58" s="117">
        <f t="shared" si="12"/>
        <v>0</v>
      </c>
      <c r="J58" s="475" t="e">
        <f t="shared" si="13"/>
        <v>#DIV/0!</v>
      </c>
      <c r="K58" s="476"/>
      <c r="L58" s="24">
        <v>0</v>
      </c>
      <c r="M58" s="24">
        <v>0</v>
      </c>
      <c r="N58" s="117">
        <f t="shared" si="14"/>
        <v>0</v>
      </c>
    </row>
    <row r="59" spans="1:14" ht="18" customHeight="1">
      <c r="A59" s="103">
        <v>2208</v>
      </c>
      <c r="B59" s="116" t="s">
        <v>72</v>
      </c>
      <c r="C59" s="117">
        <f>'MES 4'!F59</f>
        <v>0</v>
      </c>
      <c r="D59" s="129">
        <v>0</v>
      </c>
      <c r="E59" s="129">
        <v>0</v>
      </c>
      <c r="F59" s="117">
        <f t="shared" ref="F59" si="15">C59+D59-E59</f>
        <v>0</v>
      </c>
      <c r="G59" s="110">
        <f>'MES 4'!I59</f>
        <v>0</v>
      </c>
      <c r="H59" s="128">
        <v>0</v>
      </c>
      <c r="I59" s="117">
        <f t="shared" ref="I59" si="16">(G59+H59)</f>
        <v>0</v>
      </c>
      <c r="J59" s="475" t="e">
        <f t="shared" ref="J59" si="17">(I59/F59)</f>
        <v>#DIV/0!</v>
      </c>
      <c r="K59" s="476"/>
      <c r="L59" s="24">
        <v>0</v>
      </c>
      <c r="M59" s="24">
        <v>0</v>
      </c>
      <c r="N59" s="117">
        <f t="shared" ref="N59" si="18">(F59-I59)</f>
        <v>0</v>
      </c>
    </row>
    <row r="60" spans="1:14" s="112" customFormat="1" ht="18" customHeight="1">
      <c r="A60" s="482" t="s">
        <v>182</v>
      </c>
      <c r="B60" s="484"/>
      <c r="C60" s="123">
        <f t="shared" ref="C60:I60" si="19">SUM(C52:C59)</f>
        <v>0</v>
      </c>
      <c r="D60" s="123">
        <f t="shared" si="19"/>
        <v>0</v>
      </c>
      <c r="E60" s="123">
        <f t="shared" si="19"/>
        <v>0</v>
      </c>
      <c r="F60" s="123">
        <f t="shared" si="19"/>
        <v>0</v>
      </c>
      <c r="G60" s="123">
        <f t="shared" si="19"/>
        <v>0</v>
      </c>
      <c r="H60" s="123">
        <f t="shared" si="19"/>
        <v>0</v>
      </c>
      <c r="I60" s="123">
        <f t="shared" si="19"/>
        <v>0</v>
      </c>
      <c r="J60" s="490" t="e">
        <f>(I60/F60)</f>
        <v>#DIV/0!</v>
      </c>
      <c r="K60" s="491"/>
      <c r="L60" s="124">
        <f>SUM(L52:L59)</f>
        <v>0</v>
      </c>
      <c r="M60" s="124">
        <f>SUM(M52:M59)</f>
        <v>0</v>
      </c>
      <c r="N60" s="124">
        <f>SUM(N52:N59)</f>
        <v>0</v>
      </c>
    </row>
    <row r="62" spans="1:14" ht="18" customHeight="1">
      <c r="A62" s="104" t="s">
        <v>43</v>
      </c>
      <c r="B62" s="103" t="s">
        <v>147</v>
      </c>
      <c r="C62" s="105">
        <v>1</v>
      </c>
      <c r="D62" s="105">
        <v>2</v>
      </c>
      <c r="E62" s="105">
        <v>3</v>
      </c>
      <c r="F62" s="105" t="s">
        <v>148</v>
      </c>
      <c r="G62" s="105">
        <v>5</v>
      </c>
      <c r="H62" s="105">
        <v>-6</v>
      </c>
      <c r="I62" s="105" t="s">
        <v>149</v>
      </c>
      <c r="J62" s="509" t="s">
        <v>150</v>
      </c>
      <c r="K62" s="509"/>
      <c r="L62" s="511">
        <v>9</v>
      </c>
      <c r="M62" s="511"/>
      <c r="N62" s="113" t="s">
        <v>151</v>
      </c>
    </row>
    <row r="63" spans="1:14" s="112" customFormat="1" ht="19.5" customHeight="1">
      <c r="A63" s="477">
        <v>2000</v>
      </c>
      <c r="B63" s="477" t="s">
        <v>58</v>
      </c>
      <c r="C63" s="473" t="s">
        <v>216</v>
      </c>
      <c r="D63" s="477" t="s">
        <v>153</v>
      </c>
      <c r="E63" s="477" t="s">
        <v>154</v>
      </c>
      <c r="F63" s="473" t="s">
        <v>155</v>
      </c>
      <c r="G63" s="473" t="s">
        <v>230</v>
      </c>
      <c r="H63" s="473" t="s">
        <v>232</v>
      </c>
      <c r="I63" s="473" t="s">
        <v>219</v>
      </c>
      <c r="J63" s="494" t="s">
        <v>177</v>
      </c>
      <c r="K63" s="495"/>
      <c r="L63" s="498" t="s">
        <v>160</v>
      </c>
      <c r="M63" s="499"/>
      <c r="N63" s="473" t="s">
        <v>178</v>
      </c>
    </row>
    <row r="64" spans="1:14" s="112" customFormat="1" ht="23.1" customHeight="1">
      <c r="A64" s="478"/>
      <c r="B64" s="478"/>
      <c r="C64" s="474"/>
      <c r="D64" s="478"/>
      <c r="E64" s="478"/>
      <c r="F64" s="436"/>
      <c r="G64" s="436"/>
      <c r="H64" s="474"/>
      <c r="I64" s="474"/>
      <c r="J64" s="496"/>
      <c r="K64" s="497"/>
      <c r="L64" s="114" t="s">
        <v>179</v>
      </c>
      <c r="M64" s="114" t="s">
        <v>180</v>
      </c>
      <c r="N64" s="474"/>
    </row>
    <row r="65" spans="1:15" s="112" customFormat="1" ht="18" customHeight="1">
      <c r="A65" s="107">
        <v>2300</v>
      </c>
      <c r="B65" s="425" t="s">
        <v>74</v>
      </c>
      <c r="C65" s="457"/>
      <c r="D65" s="457"/>
      <c r="E65" s="457"/>
      <c r="F65" s="457"/>
      <c r="G65" s="457"/>
      <c r="H65" s="457"/>
      <c r="I65" s="457"/>
      <c r="J65" s="457"/>
      <c r="K65" s="457"/>
      <c r="L65" s="457"/>
      <c r="M65" s="457"/>
      <c r="N65" s="426"/>
    </row>
    <row r="66" spans="1:15" s="112" customFormat="1" ht="18" customHeight="1">
      <c r="A66" s="113">
        <v>2310</v>
      </c>
      <c r="B66" s="482" t="s">
        <v>75</v>
      </c>
      <c r="C66" s="483"/>
      <c r="D66" s="483"/>
      <c r="E66" s="483"/>
      <c r="F66" s="483"/>
      <c r="G66" s="483"/>
      <c r="H66" s="483"/>
      <c r="I66" s="483"/>
      <c r="J66" s="483"/>
      <c r="K66" s="483"/>
      <c r="L66" s="483"/>
      <c r="M66" s="483"/>
      <c r="N66" s="484"/>
      <c r="O66" s="115"/>
    </row>
    <row r="67" spans="1:15" ht="18" customHeight="1">
      <c r="A67" s="103">
        <v>2311</v>
      </c>
      <c r="B67" s="102" t="s">
        <v>76</v>
      </c>
      <c r="C67" s="110">
        <f>'MES 4'!F67</f>
        <v>0</v>
      </c>
      <c r="D67" s="128">
        <v>0</v>
      </c>
      <c r="E67" s="128">
        <v>0</v>
      </c>
      <c r="F67" s="110">
        <f t="shared" ref="F67:F79" si="20">C67+D67-E67</f>
        <v>0</v>
      </c>
      <c r="G67" s="110">
        <f>'MES 4'!I67</f>
        <v>0</v>
      </c>
      <c r="H67" s="128">
        <v>0</v>
      </c>
      <c r="I67" s="110">
        <f t="shared" ref="I67:I79" si="21">(G67+H67)</f>
        <v>0</v>
      </c>
      <c r="J67" s="475" t="e">
        <f>(I67/F67)</f>
        <v>#DIV/0!</v>
      </c>
      <c r="K67" s="476"/>
      <c r="L67" s="24">
        <v>0</v>
      </c>
      <c r="M67" s="24">
        <v>0</v>
      </c>
      <c r="N67" s="117">
        <f>(F67-I67)</f>
        <v>0</v>
      </c>
    </row>
    <row r="68" spans="1:15" ht="18" customHeight="1">
      <c r="A68" s="103">
        <v>2312</v>
      </c>
      <c r="B68" s="102" t="s">
        <v>77</v>
      </c>
      <c r="C68" s="110">
        <f>'MES 4'!F68</f>
        <v>0</v>
      </c>
      <c r="D68" s="128">
        <v>0</v>
      </c>
      <c r="E68" s="128">
        <v>0</v>
      </c>
      <c r="F68" s="110">
        <f t="shared" si="20"/>
        <v>0</v>
      </c>
      <c r="G68" s="110">
        <f>'MES 4'!I68</f>
        <v>0</v>
      </c>
      <c r="H68" s="128">
        <v>0</v>
      </c>
      <c r="I68" s="110">
        <f t="shared" si="21"/>
        <v>0</v>
      </c>
      <c r="J68" s="475" t="e">
        <f t="shared" ref="J68:J79" si="22">(I68/F68)</f>
        <v>#DIV/0!</v>
      </c>
      <c r="K68" s="476"/>
      <c r="L68" s="24">
        <v>0</v>
      </c>
      <c r="M68" s="24">
        <v>0</v>
      </c>
      <c r="N68" s="117">
        <f t="shared" ref="N68:N79" si="23">(F68-I68)</f>
        <v>0</v>
      </c>
    </row>
    <row r="69" spans="1:15" ht="18" customHeight="1">
      <c r="A69" s="103">
        <v>2313</v>
      </c>
      <c r="B69" s="102" t="s">
        <v>78</v>
      </c>
      <c r="C69" s="110">
        <f>'MES 4'!F69</f>
        <v>0</v>
      </c>
      <c r="D69" s="128">
        <v>0</v>
      </c>
      <c r="E69" s="128">
        <v>0</v>
      </c>
      <c r="F69" s="110">
        <f t="shared" si="20"/>
        <v>0</v>
      </c>
      <c r="G69" s="110">
        <f>'MES 4'!I69</f>
        <v>0</v>
      </c>
      <c r="H69" s="128">
        <v>0</v>
      </c>
      <c r="I69" s="110">
        <f t="shared" si="21"/>
        <v>0</v>
      </c>
      <c r="J69" s="475" t="e">
        <f t="shared" si="22"/>
        <v>#DIV/0!</v>
      </c>
      <c r="K69" s="476"/>
      <c r="L69" s="24">
        <v>0</v>
      </c>
      <c r="M69" s="24">
        <v>0</v>
      </c>
      <c r="N69" s="117">
        <f t="shared" si="23"/>
        <v>0</v>
      </c>
    </row>
    <row r="70" spans="1:15" ht="18" customHeight="1">
      <c r="A70" s="103">
        <v>2314</v>
      </c>
      <c r="B70" s="102" t="s">
        <v>79</v>
      </c>
      <c r="C70" s="110">
        <f>'MES 4'!F70</f>
        <v>0</v>
      </c>
      <c r="D70" s="128">
        <v>0</v>
      </c>
      <c r="E70" s="128">
        <v>0</v>
      </c>
      <c r="F70" s="110">
        <f t="shared" si="20"/>
        <v>0</v>
      </c>
      <c r="G70" s="110">
        <f>'MES 4'!I70</f>
        <v>0</v>
      </c>
      <c r="H70" s="128">
        <v>0</v>
      </c>
      <c r="I70" s="110">
        <f t="shared" si="21"/>
        <v>0</v>
      </c>
      <c r="J70" s="475" t="e">
        <f t="shared" si="22"/>
        <v>#DIV/0!</v>
      </c>
      <c r="K70" s="476"/>
      <c r="L70" s="24">
        <v>0</v>
      </c>
      <c r="M70" s="24">
        <v>0</v>
      </c>
      <c r="N70" s="117">
        <f t="shared" si="23"/>
        <v>0</v>
      </c>
    </row>
    <row r="71" spans="1:15" ht="18" customHeight="1">
      <c r="A71" s="103">
        <v>2315</v>
      </c>
      <c r="B71" s="102" t="s">
        <v>80</v>
      </c>
      <c r="C71" s="110">
        <f>'MES 4'!F71</f>
        <v>0</v>
      </c>
      <c r="D71" s="128">
        <v>0</v>
      </c>
      <c r="E71" s="128">
        <v>0</v>
      </c>
      <c r="F71" s="110">
        <f t="shared" si="20"/>
        <v>0</v>
      </c>
      <c r="G71" s="110">
        <f>'MES 4'!I71</f>
        <v>0</v>
      </c>
      <c r="H71" s="128">
        <v>0</v>
      </c>
      <c r="I71" s="110">
        <f t="shared" si="21"/>
        <v>0</v>
      </c>
      <c r="J71" s="475" t="e">
        <f t="shared" si="22"/>
        <v>#DIV/0!</v>
      </c>
      <c r="K71" s="476"/>
      <c r="L71" s="24">
        <v>0</v>
      </c>
      <c r="M71" s="24">
        <v>0</v>
      </c>
      <c r="N71" s="117">
        <f t="shared" si="23"/>
        <v>0</v>
      </c>
    </row>
    <row r="72" spans="1:15" ht="18" customHeight="1">
      <c r="A72" s="103">
        <v>2316</v>
      </c>
      <c r="B72" s="102" t="s">
        <v>81</v>
      </c>
      <c r="C72" s="110">
        <f>'MES 4'!F72</f>
        <v>0</v>
      </c>
      <c r="D72" s="128">
        <v>0</v>
      </c>
      <c r="E72" s="128">
        <v>0</v>
      </c>
      <c r="F72" s="110">
        <f t="shared" si="20"/>
        <v>0</v>
      </c>
      <c r="G72" s="110">
        <f>'MES 4'!I72</f>
        <v>0</v>
      </c>
      <c r="H72" s="128">
        <v>0</v>
      </c>
      <c r="I72" s="110">
        <f t="shared" si="21"/>
        <v>0</v>
      </c>
      <c r="J72" s="475" t="e">
        <f t="shared" si="22"/>
        <v>#DIV/0!</v>
      </c>
      <c r="K72" s="476"/>
      <c r="L72" s="24">
        <v>0</v>
      </c>
      <c r="M72" s="24">
        <v>0</v>
      </c>
      <c r="N72" s="117">
        <f t="shared" si="23"/>
        <v>0</v>
      </c>
    </row>
    <row r="73" spans="1:15" ht="18" customHeight="1">
      <c r="A73" s="103">
        <v>2317</v>
      </c>
      <c r="B73" s="102" t="s">
        <v>82</v>
      </c>
      <c r="C73" s="110">
        <f>'MES 4'!F73</f>
        <v>0</v>
      </c>
      <c r="D73" s="128">
        <v>0</v>
      </c>
      <c r="E73" s="128">
        <v>0</v>
      </c>
      <c r="F73" s="110">
        <f t="shared" si="20"/>
        <v>0</v>
      </c>
      <c r="G73" s="110">
        <f>'MES 4'!I73</f>
        <v>0</v>
      </c>
      <c r="H73" s="128">
        <v>0</v>
      </c>
      <c r="I73" s="110">
        <f t="shared" si="21"/>
        <v>0</v>
      </c>
      <c r="J73" s="475" t="e">
        <f t="shared" si="22"/>
        <v>#DIV/0!</v>
      </c>
      <c r="K73" s="476"/>
      <c r="L73" s="24">
        <v>0</v>
      </c>
      <c r="M73" s="24">
        <v>0</v>
      </c>
      <c r="N73" s="117">
        <f t="shared" si="23"/>
        <v>0</v>
      </c>
    </row>
    <row r="74" spans="1:15" ht="23.25" customHeight="1">
      <c r="A74" s="103">
        <v>2318</v>
      </c>
      <c r="B74" s="125" t="s">
        <v>83</v>
      </c>
      <c r="C74" s="110">
        <f>'MES 4'!F74</f>
        <v>0</v>
      </c>
      <c r="D74" s="128">
        <v>0</v>
      </c>
      <c r="E74" s="128">
        <v>0</v>
      </c>
      <c r="F74" s="110">
        <f t="shared" si="20"/>
        <v>0</v>
      </c>
      <c r="G74" s="110">
        <f>'MES 4'!I74</f>
        <v>0</v>
      </c>
      <c r="H74" s="128">
        <v>0</v>
      </c>
      <c r="I74" s="110">
        <f t="shared" si="21"/>
        <v>0</v>
      </c>
      <c r="J74" s="475" t="e">
        <f t="shared" si="22"/>
        <v>#DIV/0!</v>
      </c>
      <c r="K74" s="476"/>
      <c r="L74" s="24">
        <v>0</v>
      </c>
      <c r="M74" s="24">
        <v>0</v>
      </c>
      <c r="N74" s="117">
        <f t="shared" si="23"/>
        <v>0</v>
      </c>
    </row>
    <row r="75" spans="1:15" ht="18" customHeight="1">
      <c r="A75" s="103">
        <v>2319</v>
      </c>
      <c r="B75" s="102" t="s">
        <v>84</v>
      </c>
      <c r="C75" s="110">
        <f>'MES 4'!F75</f>
        <v>0</v>
      </c>
      <c r="D75" s="128">
        <v>0</v>
      </c>
      <c r="E75" s="128">
        <v>0</v>
      </c>
      <c r="F75" s="110">
        <f t="shared" si="20"/>
        <v>0</v>
      </c>
      <c r="G75" s="110">
        <f>'MES 4'!I75</f>
        <v>0</v>
      </c>
      <c r="H75" s="128">
        <v>0</v>
      </c>
      <c r="I75" s="110">
        <f t="shared" si="21"/>
        <v>0</v>
      </c>
      <c r="J75" s="475" t="e">
        <f t="shared" si="22"/>
        <v>#DIV/0!</v>
      </c>
      <c r="K75" s="476"/>
      <c r="L75" s="24">
        <v>0</v>
      </c>
      <c r="M75" s="24">
        <v>0</v>
      </c>
      <c r="N75" s="117">
        <f t="shared" si="23"/>
        <v>0</v>
      </c>
    </row>
    <row r="76" spans="1:15" ht="18" customHeight="1">
      <c r="A76" s="103">
        <v>2320</v>
      </c>
      <c r="B76" s="102" t="s">
        <v>85</v>
      </c>
      <c r="C76" s="110">
        <f>'MES 4'!F76</f>
        <v>0</v>
      </c>
      <c r="D76" s="128">
        <v>0</v>
      </c>
      <c r="E76" s="128">
        <v>0</v>
      </c>
      <c r="F76" s="110">
        <f t="shared" si="20"/>
        <v>0</v>
      </c>
      <c r="G76" s="110">
        <f>'MES 4'!I76</f>
        <v>0</v>
      </c>
      <c r="H76" s="128">
        <v>0</v>
      </c>
      <c r="I76" s="110">
        <f t="shared" si="21"/>
        <v>0</v>
      </c>
      <c r="J76" s="475" t="e">
        <f t="shared" si="22"/>
        <v>#DIV/0!</v>
      </c>
      <c r="K76" s="476"/>
      <c r="L76" s="24">
        <v>0</v>
      </c>
      <c r="M76" s="24">
        <v>0</v>
      </c>
      <c r="N76" s="117">
        <f t="shared" si="23"/>
        <v>0</v>
      </c>
    </row>
    <row r="77" spans="1:15" ht="18" customHeight="1">
      <c r="A77" s="103">
        <v>2321</v>
      </c>
      <c r="B77" s="102" t="s">
        <v>86</v>
      </c>
      <c r="C77" s="110">
        <f>'MES 4'!F77</f>
        <v>0</v>
      </c>
      <c r="D77" s="128">
        <v>0</v>
      </c>
      <c r="E77" s="128">
        <v>0</v>
      </c>
      <c r="F77" s="110">
        <f t="shared" ref="F77:F78" si="24">C77+D77-E77</f>
        <v>0</v>
      </c>
      <c r="G77" s="110">
        <f>'MES 4'!I77</f>
        <v>0</v>
      </c>
      <c r="H77" s="128">
        <v>0</v>
      </c>
      <c r="I77" s="110">
        <f t="shared" ref="I77:I78" si="25">(G77+H77)</f>
        <v>0</v>
      </c>
      <c r="J77" s="475" t="e">
        <f t="shared" ref="J77:J78" si="26">(I77/F77)</f>
        <v>#DIV/0!</v>
      </c>
      <c r="K77" s="476"/>
      <c r="L77" s="24">
        <v>0</v>
      </c>
      <c r="M77" s="24">
        <v>0</v>
      </c>
      <c r="N77" s="117">
        <f t="shared" ref="N77:N78" si="27">(F77-I77)</f>
        <v>0</v>
      </c>
    </row>
    <row r="78" spans="1:15" ht="18" customHeight="1">
      <c r="A78" s="103">
        <v>2322</v>
      </c>
      <c r="B78" s="102" t="s">
        <v>87</v>
      </c>
      <c r="C78" s="110">
        <f>'MES 4'!F78</f>
        <v>0</v>
      </c>
      <c r="D78" s="128">
        <v>0</v>
      </c>
      <c r="E78" s="128">
        <v>0</v>
      </c>
      <c r="F78" s="110">
        <f t="shared" si="24"/>
        <v>0</v>
      </c>
      <c r="G78" s="110">
        <f>'MES 4'!I78</f>
        <v>0</v>
      </c>
      <c r="H78" s="128">
        <v>0</v>
      </c>
      <c r="I78" s="110">
        <f t="shared" si="25"/>
        <v>0</v>
      </c>
      <c r="J78" s="475" t="e">
        <f t="shared" si="26"/>
        <v>#DIV/0!</v>
      </c>
      <c r="K78" s="476"/>
      <c r="L78" s="24">
        <v>0</v>
      </c>
      <c r="M78" s="24">
        <v>0</v>
      </c>
      <c r="N78" s="117">
        <f t="shared" si="27"/>
        <v>0</v>
      </c>
    </row>
    <row r="79" spans="1:15" ht="18" customHeight="1">
      <c r="A79" s="103">
        <v>2323</v>
      </c>
      <c r="B79" s="116" t="s">
        <v>72</v>
      </c>
      <c r="C79" s="110">
        <f>'MES 4'!F79</f>
        <v>0</v>
      </c>
      <c r="D79" s="128">
        <v>0</v>
      </c>
      <c r="E79" s="128">
        <v>0</v>
      </c>
      <c r="F79" s="110">
        <f t="shared" si="20"/>
        <v>0</v>
      </c>
      <c r="G79" s="110">
        <f>'MES 4'!I79</f>
        <v>0</v>
      </c>
      <c r="H79" s="128">
        <v>0</v>
      </c>
      <c r="I79" s="110">
        <f t="shared" si="21"/>
        <v>0</v>
      </c>
      <c r="J79" s="475" t="e">
        <f t="shared" si="22"/>
        <v>#DIV/0!</v>
      </c>
      <c r="K79" s="476"/>
      <c r="L79" s="24">
        <v>0</v>
      </c>
      <c r="M79" s="24">
        <v>0</v>
      </c>
      <c r="N79" s="117">
        <f t="shared" si="23"/>
        <v>0</v>
      </c>
    </row>
    <row r="80" spans="1:15" s="112" customFormat="1" ht="18" customHeight="1">
      <c r="A80" s="482" t="s">
        <v>182</v>
      </c>
      <c r="B80" s="484"/>
      <c r="C80" s="118">
        <f t="shared" ref="C80:I80" si="28">SUM(C67:C79)</f>
        <v>0</v>
      </c>
      <c r="D80" s="118">
        <f t="shared" si="28"/>
        <v>0</v>
      </c>
      <c r="E80" s="118">
        <f t="shared" si="28"/>
        <v>0</v>
      </c>
      <c r="F80" s="118">
        <f t="shared" si="28"/>
        <v>0</v>
      </c>
      <c r="G80" s="118">
        <f t="shared" si="28"/>
        <v>0</v>
      </c>
      <c r="H80" s="118">
        <f t="shared" si="28"/>
        <v>0</v>
      </c>
      <c r="I80" s="118">
        <f t="shared" si="28"/>
        <v>0</v>
      </c>
      <c r="J80" s="490" t="e">
        <f>(I80/F80)</f>
        <v>#DIV/0!</v>
      </c>
      <c r="K80" s="491"/>
      <c r="L80" s="124">
        <f>SUM(L67:L79)</f>
        <v>0</v>
      </c>
      <c r="M80" s="124">
        <f>SUM(M67:M79)</f>
        <v>0</v>
      </c>
      <c r="N80" s="124">
        <f>SUM(N67:N79)</f>
        <v>0</v>
      </c>
    </row>
    <row r="81" spans="1:14" s="112" customFormat="1" ht="15.75" customHeight="1"/>
    <row r="82" spans="1:14" s="112" customFormat="1" ht="18" customHeight="1">
      <c r="A82" s="113">
        <v>2320</v>
      </c>
      <c r="B82" s="482" t="s">
        <v>88</v>
      </c>
      <c r="C82" s="483"/>
      <c r="D82" s="483"/>
      <c r="E82" s="483"/>
      <c r="F82" s="483"/>
      <c r="G82" s="483"/>
      <c r="H82" s="483"/>
      <c r="I82" s="483"/>
      <c r="J82" s="483"/>
      <c r="K82" s="483"/>
      <c r="L82" s="483"/>
      <c r="M82" s="483"/>
      <c r="N82" s="484"/>
    </row>
    <row r="83" spans="1:14" ht="18" customHeight="1">
      <c r="A83" s="103">
        <v>2321</v>
      </c>
      <c r="B83" s="116" t="s">
        <v>89</v>
      </c>
      <c r="C83" s="117">
        <f>'MES 4'!F83</f>
        <v>0</v>
      </c>
      <c r="D83" s="129">
        <v>0</v>
      </c>
      <c r="E83" s="129">
        <v>0</v>
      </c>
      <c r="F83" s="117">
        <f t="shared" ref="F83" si="29">C83+D83-E83</f>
        <v>0</v>
      </c>
      <c r="G83" s="110">
        <f>'MES 4'!I83</f>
        <v>0</v>
      </c>
      <c r="H83" s="128">
        <v>0</v>
      </c>
      <c r="I83" s="117">
        <f t="shared" ref="I83" si="30">(G83+H83)</f>
        <v>0</v>
      </c>
      <c r="J83" s="475" t="e">
        <f t="shared" ref="J83" si="31">(I83/F83)</f>
        <v>#DIV/0!</v>
      </c>
      <c r="K83" s="476"/>
      <c r="L83" s="24">
        <v>0</v>
      </c>
      <c r="M83" s="24">
        <v>0</v>
      </c>
      <c r="N83" s="117">
        <f t="shared" ref="N83" si="32">(F83-I83)</f>
        <v>0</v>
      </c>
    </row>
    <row r="84" spans="1:14" ht="18" customHeight="1">
      <c r="A84" s="103">
        <v>2322</v>
      </c>
      <c r="B84" s="66" t="s">
        <v>90</v>
      </c>
      <c r="C84" s="110">
        <f>'MES 4'!F84</f>
        <v>0</v>
      </c>
      <c r="D84" s="128">
        <v>0</v>
      </c>
      <c r="E84" s="128">
        <v>0</v>
      </c>
      <c r="F84" s="110">
        <f t="shared" ref="F84:F95" si="33">C84+D84-E84</f>
        <v>0</v>
      </c>
      <c r="G84" s="110">
        <f>'MES 4'!I84</f>
        <v>0</v>
      </c>
      <c r="H84" s="128">
        <v>0</v>
      </c>
      <c r="I84" s="117">
        <f t="shared" ref="I84:I95" si="34">(G84+H84)</f>
        <v>0</v>
      </c>
      <c r="J84" s="475" t="e">
        <f t="shared" ref="J84:J97" si="35">(I84/F84)</f>
        <v>#DIV/0!</v>
      </c>
      <c r="K84" s="476"/>
      <c r="L84" s="24">
        <v>0</v>
      </c>
      <c r="M84" s="24">
        <v>0</v>
      </c>
      <c r="N84" s="117">
        <f t="shared" ref="N84:N95" si="36">(F84-I84)</f>
        <v>0</v>
      </c>
    </row>
    <row r="85" spans="1:14" ht="18" customHeight="1">
      <c r="A85" s="103">
        <v>2323</v>
      </c>
      <c r="B85" s="66" t="s">
        <v>91</v>
      </c>
      <c r="C85" s="110">
        <f>'MES 4'!F85</f>
        <v>0</v>
      </c>
      <c r="D85" s="128">
        <v>0</v>
      </c>
      <c r="E85" s="128">
        <v>0</v>
      </c>
      <c r="F85" s="110">
        <f t="shared" si="33"/>
        <v>0</v>
      </c>
      <c r="G85" s="110">
        <f>'MES 4'!I85</f>
        <v>0</v>
      </c>
      <c r="H85" s="129">
        <v>0</v>
      </c>
      <c r="I85" s="117">
        <f t="shared" si="34"/>
        <v>0</v>
      </c>
      <c r="J85" s="475" t="e">
        <f t="shared" si="35"/>
        <v>#DIV/0!</v>
      </c>
      <c r="K85" s="476"/>
      <c r="L85" s="24">
        <v>0</v>
      </c>
      <c r="M85" s="24">
        <v>0</v>
      </c>
      <c r="N85" s="117">
        <f t="shared" si="36"/>
        <v>0</v>
      </c>
    </row>
    <row r="86" spans="1:14" ht="18" customHeight="1">
      <c r="A86" s="103">
        <v>2324</v>
      </c>
      <c r="B86" s="66" t="s">
        <v>92</v>
      </c>
      <c r="C86" s="110">
        <f>'MES 4'!F86</f>
        <v>0</v>
      </c>
      <c r="D86" s="128">
        <v>0</v>
      </c>
      <c r="E86" s="128">
        <v>0</v>
      </c>
      <c r="F86" s="110">
        <f t="shared" ref="F86" si="37">C86+D86-E86</f>
        <v>0</v>
      </c>
      <c r="G86" s="110">
        <f>'MES 4'!I86</f>
        <v>0</v>
      </c>
      <c r="H86" s="129">
        <v>0</v>
      </c>
      <c r="I86" s="117">
        <f t="shared" ref="I86" si="38">(G86+H86)</f>
        <v>0</v>
      </c>
      <c r="J86" s="475" t="e">
        <f t="shared" ref="J86" si="39">(I86/F86)</f>
        <v>#DIV/0!</v>
      </c>
      <c r="K86" s="476"/>
      <c r="L86" s="24">
        <v>0</v>
      </c>
      <c r="M86" s="24">
        <v>0</v>
      </c>
      <c r="N86" s="117">
        <f t="shared" ref="N86" si="40">(F86-I86)</f>
        <v>0</v>
      </c>
    </row>
    <row r="87" spans="1:14" ht="18" customHeight="1">
      <c r="A87" s="103">
        <v>2325</v>
      </c>
      <c r="B87" s="66" t="s">
        <v>93</v>
      </c>
      <c r="C87" s="110">
        <f>'MES 4'!F87</f>
        <v>0</v>
      </c>
      <c r="D87" s="128">
        <v>0</v>
      </c>
      <c r="E87" s="128">
        <v>0</v>
      </c>
      <c r="F87" s="110">
        <f t="shared" si="33"/>
        <v>0</v>
      </c>
      <c r="G87" s="110">
        <f>'MES 4'!I87</f>
        <v>0</v>
      </c>
      <c r="H87" s="128">
        <v>0</v>
      </c>
      <c r="I87" s="117">
        <f t="shared" si="34"/>
        <v>0</v>
      </c>
      <c r="J87" s="475" t="e">
        <f t="shared" si="35"/>
        <v>#DIV/0!</v>
      </c>
      <c r="K87" s="476"/>
      <c r="L87" s="24">
        <v>0</v>
      </c>
      <c r="M87" s="24">
        <v>0</v>
      </c>
      <c r="N87" s="117">
        <f t="shared" si="36"/>
        <v>0</v>
      </c>
    </row>
    <row r="88" spans="1:14" ht="18" customHeight="1">
      <c r="A88" s="103">
        <v>2326</v>
      </c>
      <c r="B88" s="81" t="s">
        <v>94</v>
      </c>
      <c r="C88" s="110">
        <f>'MES 4'!F88</f>
        <v>0</v>
      </c>
      <c r="D88" s="128">
        <v>0</v>
      </c>
      <c r="E88" s="128">
        <v>0</v>
      </c>
      <c r="F88" s="110">
        <f t="shared" ref="F88:F89" si="41">C88+D88-E88</f>
        <v>0</v>
      </c>
      <c r="G88" s="110">
        <f>'MES 4'!I88</f>
        <v>0</v>
      </c>
      <c r="H88" s="129">
        <v>0</v>
      </c>
      <c r="I88" s="117">
        <f t="shared" ref="I88:I89" si="42">(G88+H88)</f>
        <v>0</v>
      </c>
      <c r="J88" s="475" t="e">
        <f t="shared" ref="J88:J89" si="43">(I88/F88)</f>
        <v>#DIV/0!</v>
      </c>
      <c r="K88" s="476"/>
      <c r="L88" s="24">
        <v>0</v>
      </c>
      <c r="M88" s="24">
        <v>0</v>
      </c>
      <c r="N88" s="117">
        <f t="shared" ref="N88:N89" si="44">(F88-I88)</f>
        <v>0</v>
      </c>
    </row>
    <row r="89" spans="1:14" ht="18" customHeight="1">
      <c r="A89" s="103">
        <v>2327</v>
      </c>
      <c r="B89" s="81" t="s">
        <v>95</v>
      </c>
      <c r="C89" s="110">
        <f>'MES 4'!F89</f>
        <v>0</v>
      </c>
      <c r="D89" s="128">
        <v>0</v>
      </c>
      <c r="E89" s="128">
        <v>0</v>
      </c>
      <c r="F89" s="110">
        <f t="shared" si="41"/>
        <v>0</v>
      </c>
      <c r="G89" s="110">
        <f>'MES 4'!I89</f>
        <v>0</v>
      </c>
      <c r="H89" s="129">
        <v>0</v>
      </c>
      <c r="I89" s="117">
        <f t="shared" si="42"/>
        <v>0</v>
      </c>
      <c r="J89" s="475" t="e">
        <f t="shared" si="43"/>
        <v>#DIV/0!</v>
      </c>
      <c r="K89" s="476"/>
      <c r="L89" s="24">
        <v>0</v>
      </c>
      <c r="M89" s="24">
        <v>0</v>
      </c>
      <c r="N89" s="117">
        <f t="shared" si="44"/>
        <v>0</v>
      </c>
    </row>
    <row r="90" spans="1:14" ht="25.5" customHeight="1">
      <c r="A90" s="103">
        <v>2328</v>
      </c>
      <c r="B90" s="126" t="s">
        <v>96</v>
      </c>
      <c r="C90" s="110">
        <f>'MES 4'!F90</f>
        <v>0</v>
      </c>
      <c r="D90" s="128">
        <v>0</v>
      </c>
      <c r="E90" s="128">
        <v>0</v>
      </c>
      <c r="F90" s="110">
        <f t="shared" si="33"/>
        <v>0</v>
      </c>
      <c r="G90" s="110">
        <f>'MES 4'!I90</f>
        <v>0</v>
      </c>
      <c r="H90" s="128">
        <v>0</v>
      </c>
      <c r="I90" s="117">
        <f t="shared" si="34"/>
        <v>0</v>
      </c>
      <c r="J90" s="475" t="e">
        <f t="shared" si="35"/>
        <v>#DIV/0!</v>
      </c>
      <c r="K90" s="476"/>
      <c r="L90" s="24">
        <v>0</v>
      </c>
      <c r="M90" s="24">
        <v>0</v>
      </c>
      <c r="N90" s="117">
        <f t="shared" si="36"/>
        <v>0</v>
      </c>
    </row>
    <row r="91" spans="1:14" ht="19.149999999999999" customHeight="1">
      <c r="A91" s="103">
        <v>2329</v>
      </c>
      <c r="B91" s="127" t="s">
        <v>97</v>
      </c>
      <c r="C91" s="110">
        <f>'MES 4'!F91</f>
        <v>0</v>
      </c>
      <c r="D91" s="128">
        <v>0</v>
      </c>
      <c r="E91" s="128">
        <v>0</v>
      </c>
      <c r="F91" s="110">
        <f t="shared" si="33"/>
        <v>0</v>
      </c>
      <c r="G91" s="110">
        <f>'MES 4'!I91</f>
        <v>0</v>
      </c>
      <c r="H91" s="129">
        <v>0</v>
      </c>
      <c r="I91" s="117">
        <f t="shared" si="34"/>
        <v>0</v>
      </c>
      <c r="J91" s="475" t="e">
        <f>(I91/F91)</f>
        <v>#DIV/0!</v>
      </c>
      <c r="K91" s="476"/>
      <c r="L91" s="24">
        <v>0</v>
      </c>
      <c r="M91" s="24">
        <v>0</v>
      </c>
      <c r="N91" s="117">
        <f t="shared" si="36"/>
        <v>0</v>
      </c>
    </row>
    <row r="92" spans="1:14" ht="19.149999999999999" customHeight="1">
      <c r="A92" s="103">
        <v>2330</v>
      </c>
      <c r="B92" s="84" t="s">
        <v>98</v>
      </c>
      <c r="C92" s="110">
        <f>'MES 4'!F92</f>
        <v>0</v>
      </c>
      <c r="D92" s="128">
        <v>0</v>
      </c>
      <c r="E92" s="128">
        <v>0</v>
      </c>
      <c r="F92" s="110">
        <f t="shared" ref="F92" si="45">C92+D92-E92</f>
        <v>0</v>
      </c>
      <c r="G92" s="110">
        <f>'MES 4'!I92</f>
        <v>0</v>
      </c>
      <c r="H92" s="128">
        <v>0</v>
      </c>
      <c r="I92" s="117">
        <f t="shared" ref="I92" si="46">(G92+H92)</f>
        <v>0</v>
      </c>
      <c r="J92" s="475" t="e">
        <f t="shared" ref="J92" si="47">(I92/F92)</f>
        <v>#DIV/0!</v>
      </c>
      <c r="K92" s="476"/>
      <c r="L92" s="24">
        <v>0</v>
      </c>
      <c r="M92" s="24">
        <v>0</v>
      </c>
      <c r="N92" s="117">
        <f t="shared" ref="N92" si="48">(F92-I92)</f>
        <v>0</v>
      </c>
    </row>
    <row r="93" spans="1:14" ht="19.149999999999999" customHeight="1">
      <c r="A93" s="103">
        <v>2331</v>
      </c>
      <c r="B93" s="66" t="s">
        <v>99</v>
      </c>
      <c r="C93" s="110">
        <f>'MES 4'!F93</f>
        <v>0</v>
      </c>
      <c r="D93" s="128">
        <v>0</v>
      </c>
      <c r="E93" s="128">
        <v>0</v>
      </c>
      <c r="F93" s="110">
        <f t="shared" ref="F93:F94" si="49">C93+D93-E93</f>
        <v>0</v>
      </c>
      <c r="G93" s="110">
        <f>'MES 4'!I93</f>
        <v>0</v>
      </c>
      <c r="H93" s="128">
        <v>0</v>
      </c>
      <c r="I93" s="117">
        <f t="shared" ref="I93:I94" si="50">(G93+H93)</f>
        <v>0</v>
      </c>
      <c r="J93" s="475" t="e">
        <f>(I93/F93)</f>
        <v>#DIV/0!</v>
      </c>
      <c r="K93" s="476"/>
      <c r="L93" s="24">
        <v>0</v>
      </c>
      <c r="M93" s="24">
        <v>0</v>
      </c>
      <c r="N93" s="117">
        <f t="shared" ref="N93:N94" si="51">(F93-I93)</f>
        <v>0</v>
      </c>
    </row>
    <row r="94" spans="1:14" ht="19.149999999999999" customHeight="1">
      <c r="A94" s="103">
        <v>2332</v>
      </c>
      <c r="B94" s="66" t="s">
        <v>100</v>
      </c>
      <c r="C94" s="110">
        <f>'MES 4'!F94</f>
        <v>0</v>
      </c>
      <c r="D94" s="128">
        <v>0</v>
      </c>
      <c r="E94" s="128">
        <v>0</v>
      </c>
      <c r="F94" s="110">
        <f t="shared" si="49"/>
        <v>0</v>
      </c>
      <c r="G94" s="110">
        <f>'MES 4'!I94</f>
        <v>0</v>
      </c>
      <c r="H94" s="129">
        <v>0</v>
      </c>
      <c r="I94" s="117">
        <f t="shared" si="50"/>
        <v>0</v>
      </c>
      <c r="J94" s="475" t="e">
        <f t="shared" ref="J94" si="52">(I94/F94)</f>
        <v>#DIV/0!</v>
      </c>
      <c r="K94" s="476"/>
      <c r="L94" s="24">
        <v>0</v>
      </c>
      <c r="M94" s="24">
        <v>0</v>
      </c>
      <c r="N94" s="117">
        <f t="shared" si="51"/>
        <v>0</v>
      </c>
    </row>
    <row r="95" spans="1:14" ht="19.149999999999999" customHeight="1">
      <c r="A95" s="103">
        <v>2333</v>
      </c>
      <c r="B95" s="116" t="s">
        <v>72</v>
      </c>
      <c r="C95" s="110">
        <f>'MES 4'!F95</f>
        <v>0</v>
      </c>
      <c r="D95" s="128">
        <v>0</v>
      </c>
      <c r="E95" s="128">
        <v>0</v>
      </c>
      <c r="F95" s="110">
        <f t="shared" si="33"/>
        <v>0</v>
      </c>
      <c r="G95" s="110">
        <f>'MES 4'!I95</f>
        <v>0</v>
      </c>
      <c r="H95" s="129">
        <v>0</v>
      </c>
      <c r="I95" s="117">
        <f t="shared" si="34"/>
        <v>0</v>
      </c>
      <c r="J95" s="475" t="e">
        <f t="shared" si="35"/>
        <v>#DIV/0!</v>
      </c>
      <c r="K95" s="476"/>
      <c r="L95" s="24">
        <v>0</v>
      </c>
      <c r="M95" s="24">
        <v>0</v>
      </c>
      <c r="N95" s="117">
        <f t="shared" si="36"/>
        <v>0</v>
      </c>
    </row>
    <row r="96" spans="1:14" ht="18" customHeight="1">
      <c r="A96" s="482" t="s">
        <v>186</v>
      </c>
      <c r="B96" s="484"/>
      <c r="C96" s="78">
        <f t="shared" ref="C96:I96" si="53">SUM(C83:C95)</f>
        <v>0</v>
      </c>
      <c r="D96" s="78">
        <f t="shared" si="53"/>
        <v>0</v>
      </c>
      <c r="E96" s="78">
        <f t="shared" si="53"/>
        <v>0</v>
      </c>
      <c r="F96" s="78">
        <f t="shared" si="53"/>
        <v>0</v>
      </c>
      <c r="G96" s="78">
        <f t="shared" si="53"/>
        <v>0</v>
      </c>
      <c r="H96" s="78">
        <f t="shared" si="53"/>
        <v>0</v>
      </c>
      <c r="I96" s="78">
        <f t="shared" si="53"/>
        <v>0</v>
      </c>
      <c r="J96" s="437" t="e">
        <f t="shared" si="35"/>
        <v>#DIV/0!</v>
      </c>
      <c r="K96" s="438"/>
      <c r="L96" s="78">
        <f>SUM(L83:L95)</f>
        <v>0</v>
      </c>
      <c r="M96" s="78">
        <f>SUM(M83:M95)</f>
        <v>0</v>
      </c>
      <c r="N96" s="78">
        <f>SUM(N83:N95)</f>
        <v>0</v>
      </c>
    </row>
    <row r="97" spans="1:14" s="112" customFormat="1" ht="18" customHeight="1">
      <c r="A97" s="425" t="s">
        <v>187</v>
      </c>
      <c r="B97" s="426"/>
      <c r="C97" s="78">
        <f t="shared" ref="C97:I97" si="54">C96+C60+C80+C49</f>
        <v>0</v>
      </c>
      <c r="D97" s="78">
        <f t="shared" si="54"/>
        <v>0</v>
      </c>
      <c r="E97" s="78">
        <f t="shared" si="54"/>
        <v>0</v>
      </c>
      <c r="F97" s="78">
        <f t="shared" si="54"/>
        <v>0</v>
      </c>
      <c r="G97" s="78">
        <f t="shared" si="54"/>
        <v>0</v>
      </c>
      <c r="H97" s="78">
        <f t="shared" si="54"/>
        <v>0</v>
      </c>
      <c r="I97" s="78">
        <f t="shared" si="54"/>
        <v>0</v>
      </c>
      <c r="J97" s="437" t="e">
        <f t="shared" si="35"/>
        <v>#DIV/0!</v>
      </c>
      <c r="K97" s="438"/>
      <c r="L97" s="78">
        <f>L96+L60+L80+L49</f>
        <v>0</v>
      </c>
      <c r="M97" s="78">
        <f>M96+M60+M80+M49</f>
        <v>0</v>
      </c>
      <c r="N97" s="78">
        <f>N96+N60+N80+N49</f>
        <v>0</v>
      </c>
    </row>
    <row r="98" spans="1:14" s="34" customFormat="1" ht="18" customHeight="1">
      <c r="B98" s="485" t="s">
        <v>124</v>
      </c>
      <c r="C98" s="486"/>
      <c r="D98" s="472" t="s">
        <v>188</v>
      </c>
      <c r="E98" s="472"/>
      <c r="F98" s="472"/>
      <c r="G98" s="472"/>
      <c r="H98" s="472" t="s">
        <v>189</v>
      </c>
      <c r="I98" s="472"/>
      <c r="J98" s="472"/>
      <c r="K98" s="472"/>
      <c r="L98" s="472"/>
      <c r="M98" s="472"/>
      <c r="N98" s="472"/>
    </row>
    <row r="99" spans="1:14" s="34" customFormat="1" ht="18" customHeight="1">
      <c r="B99" s="472"/>
      <c r="C99" s="472"/>
      <c r="D99" s="472"/>
      <c r="E99" s="472"/>
      <c r="F99" s="472"/>
      <c r="G99" s="472"/>
      <c r="H99" s="472"/>
      <c r="I99" s="472"/>
      <c r="J99" s="472"/>
      <c r="K99" s="472"/>
      <c r="L99" s="472"/>
      <c r="M99" s="472"/>
      <c r="N99" s="472"/>
    </row>
    <row r="100" spans="1:14" s="34" customFormat="1" ht="40.5" customHeight="1">
      <c r="B100" s="487"/>
      <c r="C100" s="488"/>
      <c r="D100" s="489"/>
      <c r="E100" s="489"/>
      <c r="F100" s="489"/>
      <c r="G100" s="489"/>
      <c r="H100" s="472"/>
      <c r="I100" s="472"/>
      <c r="J100" s="472"/>
      <c r="K100" s="472"/>
      <c r="L100" s="472"/>
      <c r="M100" s="472"/>
      <c r="N100" s="472"/>
    </row>
    <row r="101" spans="1:14" s="34" customFormat="1" ht="11.25">
      <c r="B101" s="485" t="s">
        <v>103</v>
      </c>
      <c r="C101" s="486"/>
      <c r="D101" s="472" t="s">
        <v>103</v>
      </c>
      <c r="E101" s="472"/>
      <c r="F101" s="472"/>
      <c r="G101" s="472"/>
      <c r="H101" s="472" t="s">
        <v>103</v>
      </c>
      <c r="I101" s="472"/>
      <c r="J101" s="472"/>
      <c r="K101" s="472"/>
      <c r="L101" s="472"/>
      <c r="M101" s="472"/>
      <c r="N101" s="472"/>
    </row>
    <row r="102" spans="1:14" ht="11.25"/>
    <row r="103" spans="1:14" ht="11.25">
      <c r="B103" s="513"/>
      <c r="C103" s="513"/>
      <c r="D103" s="513"/>
      <c r="E103" s="513"/>
      <c r="F103" s="513"/>
    </row>
    <row r="104" spans="1:14" s="54" customFormat="1" ht="13.15" customHeight="1">
      <c r="A104" s="429" t="s">
        <v>190</v>
      </c>
      <c r="B104" s="429"/>
      <c r="C104" s="430"/>
      <c r="D104" s="85" t="s">
        <v>191</v>
      </c>
      <c r="E104" s="85"/>
      <c r="F104" s="86">
        <f>H20</f>
        <v>0</v>
      </c>
      <c r="G104" s="402" t="s">
        <v>192</v>
      </c>
      <c r="H104" s="403"/>
      <c r="I104" s="404"/>
      <c r="J104" s="405" cm="1">
        <f t="array" ref="J104:K104">+F104+('MES 4'!J104:K104)</f>
        <v>0</v>
      </c>
      <c r="K104" s="406">
        <v>0</v>
      </c>
      <c r="L104" s="87"/>
      <c r="M104" s="87"/>
      <c r="N104" s="88"/>
    </row>
    <row r="105" spans="1:14" s="54" customFormat="1" ht="13.15" customHeight="1">
      <c r="A105" s="429"/>
      <c r="B105" s="429"/>
      <c r="C105" s="430"/>
      <c r="D105" s="85" t="s">
        <v>193</v>
      </c>
      <c r="E105" s="85"/>
      <c r="F105" s="86">
        <f>I97</f>
        <v>0</v>
      </c>
      <c r="G105" s="402" t="s">
        <v>194</v>
      </c>
      <c r="H105" s="403"/>
      <c r="I105" s="404"/>
      <c r="J105" s="405" cm="1">
        <f t="array" ref="J105:K105">+F105+'MES 4'!J105:K105</f>
        <v>0</v>
      </c>
      <c r="K105" s="406">
        <v>0</v>
      </c>
      <c r="L105" s="87"/>
      <c r="M105" s="87"/>
      <c r="N105" s="88"/>
    </row>
    <row r="106" spans="1:14" s="54" customFormat="1" ht="24.75" customHeight="1">
      <c r="A106" s="431" t="s">
        <v>195</v>
      </c>
      <c r="B106" s="431"/>
      <c r="C106" s="431"/>
      <c r="D106" s="407" t="s">
        <v>196</v>
      </c>
      <c r="E106" s="408"/>
      <c r="F106" s="89">
        <f>+F104-F105</f>
        <v>0</v>
      </c>
      <c r="G106" s="409" t="s">
        <v>197</v>
      </c>
      <c r="H106" s="410"/>
      <c r="I106" s="411"/>
      <c r="J106" s="412">
        <f>+J104-J105</f>
        <v>0</v>
      </c>
      <c r="K106" s="413"/>
      <c r="L106" s="87"/>
      <c r="M106" s="87"/>
      <c r="N106" s="88"/>
    </row>
    <row r="107" spans="1:14" s="54" customFormat="1" ht="53.45" customHeight="1">
      <c r="A107" s="399" t="s">
        <v>198</v>
      </c>
      <c r="B107" s="399"/>
      <c r="C107" s="399"/>
      <c r="D107" s="239"/>
      <c r="E107" s="239"/>
      <c r="F107" s="90"/>
      <c r="G107" s="239"/>
      <c r="H107" s="239"/>
      <c r="I107" s="90"/>
      <c r="J107" s="420"/>
      <c r="K107" s="420"/>
      <c r="L107" s="420"/>
      <c r="M107" s="421"/>
      <c r="N107" s="421"/>
    </row>
    <row r="108" spans="1:14" s="54" customFormat="1" ht="20.25" customHeight="1">
      <c r="A108" s="399" t="s">
        <v>199</v>
      </c>
      <c r="B108" s="399"/>
      <c r="C108" s="400"/>
      <c r="D108" s="422" t="s">
        <v>200</v>
      </c>
      <c r="E108" s="423"/>
      <c r="F108" s="35">
        <f>PRESUPUESTO!H11</f>
        <v>0</v>
      </c>
      <c r="G108" s="91"/>
      <c r="H108" s="92" t="s">
        <v>201</v>
      </c>
      <c r="I108" s="93"/>
      <c r="J108" s="88"/>
      <c r="K108" s="414"/>
      <c r="L108" s="415"/>
      <c r="M108" s="94" t="s">
        <v>202</v>
      </c>
      <c r="N108" s="95" t="s">
        <v>203</v>
      </c>
    </row>
    <row r="109" spans="1:14" s="54" customFormat="1" ht="26.25" customHeight="1">
      <c r="A109" s="399"/>
      <c r="B109" s="399"/>
      <c r="C109" s="400"/>
      <c r="D109" s="416" t="s">
        <v>204</v>
      </c>
      <c r="E109" s="417"/>
      <c r="F109" s="35">
        <f>H20</f>
        <v>0</v>
      </c>
      <c r="G109" s="91"/>
      <c r="H109" s="96" t="s">
        <v>205</v>
      </c>
      <c r="I109" s="46">
        <v>0</v>
      </c>
      <c r="J109" s="88"/>
      <c r="K109" s="414" t="s">
        <v>206</v>
      </c>
      <c r="L109" s="415"/>
      <c r="M109" s="44">
        <v>0</v>
      </c>
      <c r="N109" s="45">
        <v>0</v>
      </c>
    </row>
    <row r="110" spans="1:14" s="54" customFormat="1" ht="34.5" customHeight="1">
      <c r="A110" s="399"/>
      <c r="B110" s="399"/>
      <c r="C110" s="400"/>
      <c r="D110" s="418" t="s">
        <v>207</v>
      </c>
      <c r="E110" s="419"/>
      <c r="F110" s="47">
        <f>F108-F109</f>
        <v>0</v>
      </c>
      <c r="G110" s="91"/>
      <c r="H110" s="96" t="s">
        <v>208</v>
      </c>
      <c r="I110" s="46">
        <v>0</v>
      </c>
      <c r="J110" s="88"/>
      <c r="K110" s="414" t="s">
        <v>206</v>
      </c>
      <c r="L110" s="415"/>
      <c r="M110" s="44">
        <v>0</v>
      </c>
      <c r="N110" s="45">
        <v>0</v>
      </c>
    </row>
    <row r="111" spans="1:14" s="54" customFormat="1" ht="18" customHeight="1">
      <c r="A111" s="399"/>
      <c r="B111" s="399"/>
      <c r="C111" s="400"/>
      <c r="D111" s="88"/>
      <c r="E111" s="88"/>
      <c r="F111" s="88"/>
      <c r="G111" s="91"/>
      <c r="H111" s="91"/>
      <c r="I111" s="91"/>
      <c r="J111" s="91"/>
      <c r="K111" s="414" t="s">
        <v>206</v>
      </c>
      <c r="L111" s="415"/>
      <c r="M111" s="44">
        <v>0</v>
      </c>
      <c r="N111" s="45">
        <v>0</v>
      </c>
    </row>
    <row r="112" spans="1:14" s="54" customFormat="1" ht="18" customHeight="1">
      <c r="A112" s="399"/>
      <c r="B112" s="399"/>
      <c r="C112" s="399"/>
      <c r="D112" s="88"/>
      <c r="E112" s="88"/>
      <c r="F112" s="88"/>
      <c r="G112" s="88"/>
      <c r="H112" s="88"/>
      <c r="I112" s="88"/>
      <c r="J112" s="88"/>
      <c r="K112" s="414" t="s">
        <v>209</v>
      </c>
      <c r="L112" s="415"/>
      <c r="M112" s="44">
        <v>0</v>
      </c>
      <c r="N112" s="45">
        <v>0</v>
      </c>
    </row>
    <row r="113" spans="1:14" s="54" customFormat="1" ht="18" customHeight="1">
      <c r="A113" s="399"/>
      <c r="B113" s="399"/>
      <c r="C113" s="399"/>
      <c r="D113" s="88"/>
      <c r="E113" s="88"/>
      <c r="F113" s="88"/>
      <c r="G113" s="88"/>
      <c r="H113" s="88"/>
      <c r="I113" s="88"/>
      <c r="J113" s="88"/>
      <c r="K113" s="414" t="s">
        <v>209</v>
      </c>
      <c r="L113" s="415"/>
      <c r="M113" s="44">
        <v>0</v>
      </c>
      <c r="N113" s="45">
        <v>0</v>
      </c>
    </row>
    <row r="114" spans="1:14" s="54" customFormat="1" ht="18" customHeight="1">
      <c r="A114" s="401" t="s">
        <v>210</v>
      </c>
      <c r="B114" s="401"/>
      <c r="C114" s="401"/>
      <c r="D114" s="88"/>
      <c r="E114" s="88"/>
      <c r="F114" s="88"/>
      <c r="G114" s="88"/>
      <c r="H114" s="88"/>
      <c r="I114" s="88"/>
      <c r="J114" s="88"/>
      <c r="K114" s="414" t="s">
        <v>209</v>
      </c>
      <c r="L114" s="415"/>
      <c r="M114" s="44">
        <v>0</v>
      </c>
      <c r="N114" s="45">
        <v>0</v>
      </c>
    </row>
    <row r="115" spans="1:14" s="54" customFormat="1" ht="18" customHeight="1">
      <c r="A115" s="401"/>
      <c r="B115" s="401"/>
      <c r="C115" s="401"/>
    </row>
    <row r="116" spans="1:14" s="54" customFormat="1" ht="18" customHeight="1">
      <c r="A116" s="401"/>
      <c r="B116" s="401"/>
      <c r="C116" s="401"/>
    </row>
  </sheetData>
  <sheetProtection algorithmName="SHA-512" hashValue="gXFNR0CEbFDjmFqn7meXZAs27XT7XfXQ2OhtMzi/kfjmnUHh4wODE3lkP6YBekRB7802wm7R7pRPCUdOkyDjWw==" saltValue="vQBfh2hiOxk96emxd7QUTw==" spinCount="100000" sheet="1" objects="1" scenarios="1"/>
  <mergeCells count="191">
    <mergeCell ref="B10:B11"/>
    <mergeCell ref="I24:N24"/>
    <mergeCell ref="J18:K18"/>
    <mergeCell ref="J43:K43"/>
    <mergeCell ref="E24:H24"/>
    <mergeCell ref="N10:N11"/>
    <mergeCell ref="B22:D22"/>
    <mergeCell ref="L10:M10"/>
    <mergeCell ref="F10:F11"/>
    <mergeCell ref="E23:H23"/>
    <mergeCell ref="I23:N23"/>
    <mergeCell ref="J12:K12"/>
    <mergeCell ref="E22:H22"/>
    <mergeCell ref="I22:N22"/>
    <mergeCell ref="I25:N25"/>
    <mergeCell ref="B23:D23"/>
    <mergeCell ref="J44:K45"/>
    <mergeCell ref="L44:M44"/>
    <mergeCell ref="N44:N45"/>
    <mergeCell ref="L43:M43"/>
    <mergeCell ref="B25:D25"/>
    <mergeCell ref="E25:H25"/>
    <mergeCell ref="B24:D24"/>
    <mergeCell ref="G2:H2"/>
    <mergeCell ref="L9:M9"/>
    <mergeCell ref="J9:K9"/>
    <mergeCell ref="C8:D8"/>
    <mergeCell ref="E8:F8"/>
    <mergeCell ref="G8:H8"/>
    <mergeCell ref="J8:L8"/>
    <mergeCell ref="M8:N8"/>
    <mergeCell ref="C44:C45"/>
    <mergeCell ref="D44:D45"/>
    <mergeCell ref="G10:G11"/>
    <mergeCell ref="H10:H11"/>
    <mergeCell ref="I10:I11"/>
    <mergeCell ref="J10:K11"/>
    <mergeCell ref="J14:K14"/>
    <mergeCell ref="J15:K15"/>
    <mergeCell ref="J16:K16"/>
    <mergeCell ref="A2:A7"/>
    <mergeCell ref="C2:D2"/>
    <mergeCell ref="E2:F2"/>
    <mergeCell ref="J2:K2"/>
    <mergeCell ref="M2:N2"/>
    <mergeCell ref="C3:D3"/>
    <mergeCell ref="E3:F3"/>
    <mergeCell ref="C4:D4"/>
    <mergeCell ref="E4:F4"/>
    <mergeCell ref="C5:D5"/>
    <mergeCell ref="E5:F5"/>
    <mergeCell ref="C7:D7"/>
    <mergeCell ref="E7:F7"/>
    <mergeCell ref="C6:D6"/>
    <mergeCell ref="E6:F6"/>
    <mergeCell ref="G3:H3"/>
    <mergeCell ref="B103:F103"/>
    <mergeCell ref="H99:N99"/>
    <mergeCell ref="B100:C100"/>
    <mergeCell ref="D108:E108"/>
    <mergeCell ref="M107:N107"/>
    <mergeCell ref="A106:C106"/>
    <mergeCell ref="D106:E106"/>
    <mergeCell ref="G106:I106"/>
    <mergeCell ref="J106:K106"/>
    <mergeCell ref="D100:G100"/>
    <mergeCell ref="H100:N100"/>
    <mergeCell ref="H101:N101"/>
    <mergeCell ref="A104:C105"/>
    <mergeCell ref="G104:I104"/>
    <mergeCell ref="J104:K104"/>
    <mergeCell ref="G105:I105"/>
    <mergeCell ref="J105:K105"/>
    <mergeCell ref="B99:C99"/>
    <mergeCell ref="D99:G99"/>
    <mergeCell ref="B101:C101"/>
    <mergeCell ref="D101:G101"/>
    <mergeCell ref="J52:K52"/>
    <mergeCell ref="J53:K53"/>
    <mergeCell ref="J54:K54"/>
    <mergeCell ref="J48:K48"/>
    <mergeCell ref="J47:K47"/>
    <mergeCell ref="B46:N46"/>
    <mergeCell ref="B66:N66"/>
    <mergeCell ref="F63:F64"/>
    <mergeCell ref="J63:K64"/>
    <mergeCell ref="L62:M62"/>
    <mergeCell ref="L63:M63"/>
    <mergeCell ref="J62:K62"/>
    <mergeCell ref="G63:G64"/>
    <mergeCell ref="H63:H64"/>
    <mergeCell ref="J55:K55"/>
    <mergeCell ref="J59:K59"/>
    <mergeCell ref="N63:N64"/>
    <mergeCell ref="A97:B97"/>
    <mergeCell ref="J97:K97"/>
    <mergeCell ref="B98:C98"/>
    <mergeCell ref="D98:G98"/>
    <mergeCell ref="H98:N98"/>
    <mergeCell ref="J68:K68"/>
    <mergeCell ref="A63:A64"/>
    <mergeCell ref="J86:K86"/>
    <mergeCell ref="J88:K88"/>
    <mergeCell ref="J89:K89"/>
    <mergeCell ref="J83:K83"/>
    <mergeCell ref="J94:K94"/>
    <mergeCell ref="J90:K90"/>
    <mergeCell ref="J73:K73"/>
    <mergeCell ref="J74:K74"/>
    <mergeCell ref="J75:K75"/>
    <mergeCell ref="J76:K76"/>
    <mergeCell ref="J79:K79"/>
    <mergeCell ref="B65:N65"/>
    <mergeCell ref="J67:K67"/>
    <mergeCell ref="B63:B64"/>
    <mergeCell ref="C63:C64"/>
    <mergeCell ref="D63:D64"/>
    <mergeCell ref="E63:E64"/>
    <mergeCell ref="A80:B80"/>
    <mergeCell ref="J80:K80"/>
    <mergeCell ref="H44:H45"/>
    <mergeCell ref="I44:I45"/>
    <mergeCell ref="J56:K56"/>
    <mergeCell ref="J57:K57"/>
    <mergeCell ref="J58:K58"/>
    <mergeCell ref="A60:B60"/>
    <mergeCell ref="J60:K60"/>
    <mergeCell ref="J69:K69"/>
    <mergeCell ref="J70:K70"/>
    <mergeCell ref="J71:K71"/>
    <mergeCell ref="J72:K72"/>
    <mergeCell ref="J78:K78"/>
    <mergeCell ref="J77:K77"/>
    <mergeCell ref="I63:I64"/>
    <mergeCell ref="E44:E45"/>
    <mergeCell ref="F44:F45"/>
    <mergeCell ref="G44:G45"/>
    <mergeCell ref="A44:A45"/>
    <mergeCell ref="B44:B45"/>
    <mergeCell ref="A49:B49"/>
    <mergeCell ref="J49:K49"/>
    <mergeCell ref="B51:N51"/>
    <mergeCell ref="J95:K95"/>
    <mergeCell ref="J87:K87"/>
    <mergeCell ref="J92:K92"/>
    <mergeCell ref="J91:K91"/>
    <mergeCell ref="J93:K93"/>
    <mergeCell ref="B82:N82"/>
    <mergeCell ref="J84:K84"/>
    <mergeCell ref="J85:K85"/>
    <mergeCell ref="A96:B96"/>
    <mergeCell ref="J96:K96"/>
    <mergeCell ref="A114:C116"/>
    <mergeCell ref="K114:L114"/>
    <mergeCell ref="A107:C107"/>
    <mergeCell ref="A108:C113"/>
    <mergeCell ref="K108:L108"/>
    <mergeCell ref="D109:E109"/>
    <mergeCell ref="K109:L109"/>
    <mergeCell ref="D110:E110"/>
    <mergeCell ref="K110:L110"/>
    <mergeCell ref="K111:L111"/>
    <mergeCell ref="K112:L112"/>
    <mergeCell ref="K113:L113"/>
    <mergeCell ref="D107:E107"/>
    <mergeCell ref="G107:H107"/>
    <mergeCell ref="J107:L107"/>
    <mergeCell ref="A1:N1"/>
    <mergeCell ref="A42:N42"/>
    <mergeCell ref="J3:K3"/>
    <mergeCell ref="M3:N3"/>
    <mergeCell ref="G4:H4"/>
    <mergeCell ref="J4:K4"/>
    <mergeCell ref="M4:N4"/>
    <mergeCell ref="G5:H5"/>
    <mergeCell ref="J5:K5"/>
    <mergeCell ref="M5:N5"/>
    <mergeCell ref="G6:H7"/>
    <mergeCell ref="I6:I7"/>
    <mergeCell ref="J6:K7"/>
    <mergeCell ref="L6:L7"/>
    <mergeCell ref="M6:N7"/>
    <mergeCell ref="A10:A11"/>
    <mergeCell ref="C10:C11"/>
    <mergeCell ref="D10:D11"/>
    <mergeCell ref="E10:E11"/>
    <mergeCell ref="J13:K13"/>
    <mergeCell ref="J17:K17"/>
    <mergeCell ref="A20:B20"/>
    <mergeCell ref="J20:K20"/>
    <mergeCell ref="J19:K19"/>
  </mergeCells>
  <printOptions horizontalCentered="1"/>
  <pageMargins left="0.23622047244094491" right="0.23622047244094491" top="1.4173228346456694" bottom="0.74803149606299213" header="0.31496062992125984" footer="0.31496062992125984"/>
  <pageSetup orientation="landscape" r:id="rId1"/>
  <headerFooter alignWithMargins="0">
    <oddHeader>&amp;L&amp;G&amp;C
PROCESO PROTECCIÓN
FORMATO DE SEGUIMIENTO FINANCIERO
MODALIDADES DE PROTECCIÓN&amp;RF1.G28.P
Versión 2
Página &amp;P de &amp;N
28/04/2023
Clasificación de la Información 
Clasificada</oddHeader>
    <oddFooter>&amp;C&amp;"Tempus Sans ITC,Normal"&amp;12&amp;G</oddFooter>
  </headerFooter>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BDDC4552ACEFB845A986B3DA80B28923" ma:contentTypeVersion="18" ma:contentTypeDescription="Crear nuevo documento." ma:contentTypeScope="" ma:versionID="3cf1b693b4f99864afcdcfeeb7423496">
  <xsd:schema xmlns:xsd="http://www.w3.org/2001/XMLSchema" xmlns:xs="http://www.w3.org/2001/XMLSchema" xmlns:p="http://schemas.microsoft.com/office/2006/metadata/properties" xmlns:ns2="99ac6648-98ca-4224-aed3-321037901a1f" xmlns:ns3="a54a3768-7a85-4222-8aef-26d9c9ef028d" targetNamespace="http://schemas.microsoft.com/office/2006/metadata/properties" ma:root="true" ma:fieldsID="9bb8b1c9c975b5ecf798be67e849d1ca" ns2:_="" ns3:_="">
    <xsd:import namespace="99ac6648-98ca-4224-aed3-321037901a1f"/>
    <xsd:import namespace="a54a3768-7a85-4222-8aef-26d9c9ef028d"/>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2:MediaServiceAutoTags" minOccurs="0"/>
                <xsd:element ref="ns2:MediaServiceGenerationTime" minOccurs="0"/>
                <xsd:element ref="ns2:MediaServiceEventHashCode" minOccurs="0"/>
                <xsd:element ref="ns2:MediaServiceOCR" minOccurs="0"/>
                <xsd:element ref="ns2:MediaServiceLocation" minOccurs="0"/>
                <xsd:element ref="ns3:SharedWithUsers" minOccurs="0"/>
                <xsd:element ref="ns3:SharedWithDetails" minOccurs="0"/>
                <xsd:element ref="ns2:MediaServiceAutoKeyPoints" minOccurs="0"/>
                <xsd:element ref="ns2:MediaServiceKeyPoints" minOccurs="0"/>
                <xsd:element ref="ns3:TaxCatchAll" minOccurs="0"/>
                <xsd:element ref="ns2:lcf76f155ced4ddcb4097134ff3c332f"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9ac6648-98ca-4224-aed3-321037901a1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LengthInSeconds" ma:index="11" nillable="true" ma:displayName="Length (seconds)" ma:internalName="MediaLengthInSeconds" ma:readOnly="true">
      <xsd:simpleType>
        <xsd:restriction base="dms:Unknown"/>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Location" ma:index="16" nillable="true" ma:displayName="Location" ma:internalName="MediaServiceLocation"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element name="lcf76f155ced4ddcb4097134ff3c332f" ma:index="23" nillable="true" ma:taxonomy="true" ma:internalName="lcf76f155ced4ddcb4097134ff3c332f" ma:taxonomyFieldName="MediaServiceImageTags" ma:displayName="Etiquetas de imagen" ma:readOnly="false" ma:fieldId="{5cf76f15-5ced-4ddc-b409-7134ff3c332f}" ma:taxonomyMulti="true" ma:sspId="2a639bc6-dc8c-43a0-baeb-edbb56d427be"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a54a3768-7a85-4222-8aef-26d9c9ef028d" elementFormDefault="qualified">
    <xsd:import namespace="http://schemas.microsoft.com/office/2006/documentManagement/types"/>
    <xsd:import namespace="http://schemas.microsoft.com/office/infopath/2007/PartnerControls"/>
    <xsd:element name="SharedWithUsers" ma:index="17"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Detalles de uso compartido" ma:internalName="SharedWithDetails" ma:readOnly="true">
      <xsd:simpleType>
        <xsd:restriction base="dms:Note">
          <xsd:maxLength value="255"/>
        </xsd:restriction>
      </xsd:simpleType>
    </xsd:element>
    <xsd:element name="TaxCatchAll" ma:index="21" nillable="true" ma:displayName="Taxonomy Catch All Column" ma:hidden="true" ma:list="{52174bfe-6e44-4fee-8ee5-40e493f58121}" ma:internalName="TaxCatchAll" ma:showField="CatchAllData" ma:web="a54a3768-7a85-4222-8aef-26d9c9ef028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57E34BCD-A708-40F1-969C-0921559106FB}">
  <ds:schemaRefs>
    <ds:schemaRef ds:uri="http://schemas.microsoft.com/sharepoint/v3/contenttype/forms"/>
  </ds:schemaRefs>
</ds:datastoreItem>
</file>

<file path=customXml/itemProps2.xml><?xml version="1.0" encoding="utf-8"?>
<ds:datastoreItem xmlns:ds="http://schemas.openxmlformats.org/officeDocument/2006/customXml" ds:itemID="{289AEE79-5138-421A-BC73-5697D0225B3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9ac6648-98ca-4224-aed3-321037901a1f"/>
    <ds:schemaRef ds:uri="a54a3768-7a85-4222-8aef-26d9c9ef028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17</vt:i4>
      </vt:variant>
      <vt:variant>
        <vt:lpstr>Rangos con nombre</vt:lpstr>
      </vt:variant>
      <vt:variant>
        <vt:i4>16</vt:i4>
      </vt:variant>
    </vt:vector>
  </HeadingPairs>
  <TitlesOfParts>
    <vt:vector size="33" baseType="lpstr">
      <vt:lpstr>instrucciones para diligenciar</vt:lpstr>
      <vt:lpstr>PRESUPUESTO</vt:lpstr>
      <vt:lpstr>ACTA DE INFORME</vt:lpstr>
      <vt:lpstr>En Letras</vt:lpstr>
      <vt:lpstr>MES 1</vt:lpstr>
      <vt:lpstr>MES 2</vt:lpstr>
      <vt:lpstr>MES 3</vt:lpstr>
      <vt:lpstr>MES 4</vt:lpstr>
      <vt:lpstr>MES 5</vt:lpstr>
      <vt:lpstr>MES 6</vt:lpstr>
      <vt:lpstr>MES 7</vt:lpstr>
      <vt:lpstr>MES 8</vt:lpstr>
      <vt:lpstr>MES 9</vt:lpstr>
      <vt:lpstr>MES 10</vt:lpstr>
      <vt:lpstr>MES 11</vt:lpstr>
      <vt:lpstr>MES 12</vt:lpstr>
      <vt:lpstr>RESUMEN CONTRATO</vt:lpstr>
      <vt:lpstr>'ACTA DE INFORME'!Área_de_impresión</vt:lpstr>
      <vt:lpstr>'instrucciones para diligenciar'!Área_de_impresión</vt:lpstr>
      <vt:lpstr>'MES 1'!Área_de_impresión</vt:lpstr>
      <vt:lpstr>'MES 10'!Área_de_impresión</vt:lpstr>
      <vt:lpstr>'MES 11'!Área_de_impresión</vt:lpstr>
      <vt:lpstr>'MES 12'!Área_de_impresión</vt:lpstr>
      <vt:lpstr>'MES 2'!Área_de_impresión</vt:lpstr>
      <vt:lpstr>'MES 3'!Área_de_impresión</vt:lpstr>
      <vt:lpstr>'MES 4'!Área_de_impresión</vt:lpstr>
      <vt:lpstr>'MES 5'!Área_de_impresión</vt:lpstr>
      <vt:lpstr>'MES 6'!Área_de_impresión</vt:lpstr>
      <vt:lpstr>'MES 7'!Área_de_impresión</vt:lpstr>
      <vt:lpstr>'MES 8'!Área_de_impresión</vt:lpstr>
      <vt:lpstr>'MES 9'!Área_de_impresión</vt:lpstr>
      <vt:lpstr>PRESUPUESTO!Área_de_impresión</vt:lpstr>
      <vt:lpstr>'RESUMEN CONTRATO'!Área_de_impresión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ICBF-BOGOTA;Jaime.Ramirez@icbf.gov.co</dc:creator>
  <cp:keywords/>
  <dc:description/>
  <cp:lastModifiedBy>Cesar Augusto Rodriguez Chaparro</cp:lastModifiedBy>
  <cp:revision/>
  <cp:lastPrinted>2023-04-28T19:52:41Z</cp:lastPrinted>
  <dcterms:created xsi:type="dcterms:W3CDTF">2002-03-21T15:50:22Z</dcterms:created>
  <dcterms:modified xsi:type="dcterms:W3CDTF">2023-04-28T19:52:48Z</dcterms:modified>
  <cp:category/>
  <cp:contentStatus/>
</cp:coreProperties>
</file>