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3" documentId="13_ncr:1_{364D38FA-667B-45C7-A588-385CAA63ADA8}" xr6:coauthVersionLast="47" xr6:coauthVersionMax="47" xr10:uidLastSave="{2729881A-0113-48B8-96B7-E164739A8A10}"/>
  <bookViews>
    <workbookView xWindow="-120" yWindow="-120" windowWidth="29040" windowHeight="15840"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Registro!$A$1:$W$154</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O10" i="3" l="1"/>
  <c r="P17" i="1"/>
  <c r="F17" i="1"/>
  <c r="A17" i="1"/>
  <c r="S15" i="1"/>
  <c r="N15" i="1"/>
  <c r="I15" i="1"/>
  <c r="F15" i="1"/>
  <c r="A15" i="1"/>
  <c r="Q13" i="1"/>
  <c r="M13" i="1"/>
  <c r="J13" i="1"/>
  <c r="C13" i="1"/>
  <c r="A13" i="1"/>
  <c r="M10" i="1"/>
  <c r="H10" i="1"/>
  <c r="A10" i="1"/>
  <c r="P8" i="1"/>
  <c r="J8" i="1"/>
  <c r="A8" i="1"/>
  <c r="J6" i="1"/>
  <c r="A6" i="1"/>
  <c r="Q4" i="1"/>
  <c r="F4" i="1"/>
  <c r="A4" i="1"/>
  <c r="R1" i="1" a="1"/>
  <c r="R1" i="1" s="1"/>
  <c r="KC10" i="3"/>
  <c r="JN10" i="3"/>
  <c r="JI10" i="3"/>
  <c r="JH10" i="3"/>
  <c r="JG10" i="3"/>
  <c r="IG10" i="3"/>
  <c r="GG10" i="3"/>
  <c r="FR10" i="3"/>
  <c r="FM10" i="3"/>
  <c r="FL10" i="3"/>
  <c r="FK10" i="3"/>
  <c r="EK10" i="3"/>
  <c r="CK10" i="3"/>
  <c r="BV10" i="3"/>
  <c r="BQ10" i="3"/>
  <c r="BP10" i="3"/>
  <c r="BO10" i="3"/>
  <c r="AO10" i="3"/>
  <c r="JZ10" i="3"/>
  <c r="GD10" i="3"/>
  <c r="CH10" i="3"/>
  <c r="IF10" i="3"/>
  <c r="EJ10" i="3"/>
  <c r="AN10" i="3"/>
  <c r="AB10" i="3"/>
  <c r="AC10" i="3"/>
  <c r="AD10" i="3"/>
  <c r="AE10" i="3"/>
  <c r="AF10" i="3"/>
  <c r="AG10" i="3"/>
  <c r="AH10" i="3"/>
  <c r="AI10" i="3"/>
  <c r="AJ10" i="3"/>
  <c r="AK10" i="3"/>
  <c r="AL10" i="3"/>
  <c r="AM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R10" i="3"/>
  <c r="BS10" i="3"/>
  <c r="BT10" i="3"/>
  <c r="BU10" i="3"/>
  <c r="BW10" i="3"/>
  <c r="BX10" i="3"/>
  <c r="BY10" i="3"/>
  <c r="BZ10" i="3"/>
  <c r="CA10" i="3"/>
  <c r="CB10" i="3"/>
  <c r="CC10" i="3"/>
  <c r="CD10" i="3"/>
  <c r="CE10" i="3"/>
  <c r="CF10" i="3"/>
  <c r="CG10" i="3"/>
  <c r="CI10" i="3"/>
  <c r="CJ10" i="3"/>
  <c r="CL10" i="3"/>
  <c r="IX10" i="3"/>
  <c r="IW10" i="3"/>
  <c r="FB10" i="3"/>
  <c r="FA10" i="3"/>
  <c r="IV10" i="3" l="1"/>
  <c r="EZ10" i="3"/>
  <c r="MJ10" i="3" l="1"/>
  <c r="MI10" i="3"/>
  <c r="MH10" i="3"/>
  <c r="MG10" i="3"/>
  <c r="MB10" i="3"/>
  <c r="MA10" i="3"/>
  <c r="LZ10" i="3"/>
  <c r="LY10" i="3"/>
  <c r="LT10" i="3"/>
  <c r="LS10" i="3"/>
  <c r="LR10" i="3"/>
  <c r="LQ10" i="3"/>
  <c r="B10" i="3"/>
  <c r="A10" i="3"/>
  <c r="X10" i="3"/>
  <c r="V10" i="3"/>
  <c r="P10" i="3"/>
  <c r="W10" i="3" l="1"/>
  <c r="LO10" i="3" l="1"/>
  <c r="LN10" i="3"/>
  <c r="LM10" i="3"/>
  <c r="LL10" i="3"/>
  <c r="LK10" i="3"/>
  <c r="LJ10" i="3"/>
  <c r="LI10" i="3"/>
  <c r="LH10" i="3"/>
  <c r="LG10" i="3"/>
  <c r="LF10" i="3"/>
  <c r="LE10" i="3"/>
  <c r="LD10" i="3"/>
  <c r="LC10" i="3"/>
  <c r="LB10" i="3"/>
  <c r="LA10" i="3"/>
  <c r="KZ10" i="3"/>
  <c r="KY10" i="3"/>
  <c r="KX10" i="3"/>
  <c r="KW10" i="3"/>
  <c r="KV10" i="3"/>
  <c r="KU10" i="3"/>
  <c r="KT10" i="3"/>
  <c r="KS10" i="3"/>
  <c r="KR10" i="3"/>
  <c r="KQ10" i="3"/>
  <c r="KP10" i="3"/>
  <c r="KO10" i="3"/>
  <c r="KN10" i="3"/>
  <c r="KM10" i="3"/>
  <c r="KL10" i="3"/>
  <c r="KK10" i="3"/>
  <c r="KJ10" i="3"/>
  <c r="KI10" i="3"/>
  <c r="KH10" i="3"/>
  <c r="KG10" i="3"/>
  <c r="KF10" i="3"/>
  <c r="KE10" i="3"/>
  <c r="KD10" i="3"/>
  <c r="KB10" i="3"/>
  <c r="KA10" i="3"/>
  <c r="JY10" i="3"/>
  <c r="JX10" i="3"/>
  <c r="JW10" i="3"/>
  <c r="JV10" i="3"/>
  <c r="JU10" i="3"/>
  <c r="JT10" i="3"/>
  <c r="JS10" i="3"/>
  <c r="JR10" i="3"/>
  <c r="JQ10" i="3"/>
  <c r="JP10" i="3"/>
  <c r="JO10" i="3"/>
  <c r="JM10" i="3"/>
  <c r="JL10" i="3"/>
  <c r="JK10" i="3"/>
  <c r="JJ10" i="3"/>
  <c r="JF10" i="3"/>
  <c r="JE10" i="3"/>
  <c r="JD10" i="3"/>
  <c r="JC10" i="3"/>
  <c r="JB10" i="3"/>
  <c r="JA10" i="3"/>
  <c r="IZ10" i="3"/>
  <c r="IY10" i="3"/>
  <c r="IU10" i="3"/>
  <c r="IT10" i="3"/>
  <c r="IS10" i="3"/>
  <c r="IR10" i="3"/>
  <c r="IQ10" i="3"/>
  <c r="IP10" i="3"/>
  <c r="IO10" i="3"/>
  <c r="IN10" i="3"/>
  <c r="IM10" i="3"/>
  <c r="IL10" i="3"/>
  <c r="IK10" i="3"/>
  <c r="IJ10" i="3"/>
  <c r="II10" i="3"/>
  <c r="IH10" i="3"/>
  <c r="IE10" i="3"/>
  <c r="ID10" i="3"/>
  <c r="IC10" i="3"/>
  <c r="IB10" i="3"/>
  <c r="IA10" i="3"/>
  <c r="HZ10" i="3"/>
  <c r="HY10" i="3"/>
  <c r="HX10" i="3"/>
  <c r="HW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P10" i="3"/>
  <c r="GO10" i="3"/>
  <c r="GN10" i="3"/>
  <c r="GM10" i="3"/>
  <c r="GL10" i="3"/>
  <c r="GK10" i="3"/>
  <c r="GJ10" i="3"/>
  <c r="GI10" i="3"/>
  <c r="GH10" i="3"/>
  <c r="GF10" i="3"/>
  <c r="GE10" i="3"/>
  <c r="GC10" i="3"/>
  <c r="GB10" i="3"/>
  <c r="GA10" i="3"/>
  <c r="FZ10" i="3"/>
  <c r="FY10" i="3"/>
  <c r="FX10" i="3"/>
  <c r="FW10" i="3"/>
  <c r="FV10" i="3"/>
  <c r="FU10" i="3"/>
  <c r="FT10" i="3"/>
  <c r="FS10" i="3"/>
  <c r="FQ10" i="3"/>
  <c r="FP10" i="3"/>
  <c r="FO10" i="3"/>
  <c r="FN10" i="3"/>
  <c r="FJ10" i="3"/>
  <c r="FI10" i="3"/>
  <c r="FH10" i="3"/>
  <c r="FG10" i="3"/>
  <c r="FF10" i="3"/>
  <c r="FE10" i="3"/>
  <c r="FD10" i="3"/>
  <c r="FC10" i="3"/>
  <c r="EY10" i="3"/>
  <c r="EX10" i="3"/>
  <c r="EW10" i="3"/>
  <c r="EV10" i="3"/>
  <c r="EU10" i="3"/>
  <c r="ET10" i="3"/>
  <c r="ES10" i="3"/>
  <c r="ER10" i="3"/>
  <c r="EQ10" i="3"/>
  <c r="EP10" i="3"/>
  <c r="EO10" i="3"/>
  <c r="EN10" i="3"/>
  <c r="EM10" i="3"/>
  <c r="EL10" i="3"/>
  <c r="EI10" i="3"/>
  <c r="EH10" i="3"/>
  <c r="EG10" i="3"/>
  <c r="EF10" i="3"/>
  <c r="EE10" i="3"/>
  <c r="ED10" i="3"/>
  <c r="EC10" i="3"/>
  <c r="EB10" i="3"/>
  <c r="EA10" i="3"/>
  <c r="DZ10" i="3"/>
  <c r="DY10" i="3"/>
  <c r="DX10" i="3"/>
  <c r="LP10" i="3"/>
  <c r="CX10" i="3" l="1"/>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W10" i="3"/>
  <c r="CV10" i="3"/>
  <c r="CU10" i="3"/>
  <c r="CT10" i="3"/>
  <c r="CS10" i="3"/>
  <c r="CR10" i="3"/>
  <c r="CQ10" i="3"/>
  <c r="CP10" i="3"/>
  <c r="CO10" i="3"/>
  <c r="CN10" i="3"/>
  <c r="CM10" i="3"/>
  <c r="MN10" i="3"/>
  <c r="MM10" i="3"/>
  <c r="ML10" i="3"/>
  <c r="MK10" i="3"/>
  <c r="MF10" i="3"/>
  <c r="ME10" i="3"/>
  <c r="MD10" i="3"/>
  <c r="MC10" i="3"/>
  <c r="LX10" i="3"/>
  <c r="LW10" i="3"/>
  <c r="LV10" i="3"/>
  <c r="LU10" i="3"/>
  <c r="C10" i="3"/>
  <c r="MP10" i="3" l="1"/>
  <c r="MQ10" i="3"/>
  <c r="MR10" i="3" l="1"/>
  <c r="AA10" i="3"/>
  <c r="Z10" i="3"/>
  <c r="Y10" i="3"/>
  <c r="U10" i="3"/>
  <c r="T10" i="3"/>
  <c r="S10" i="3"/>
  <c r="R10" i="3"/>
  <c r="Q10" i="3"/>
  <c r="O10" i="3"/>
  <c r="N10" i="3"/>
  <c r="M10" i="3"/>
  <c r="L10" i="3"/>
  <c r="K10" i="3"/>
  <c r="J10" i="3"/>
  <c r="I10" i="3"/>
  <c r="H10" i="3"/>
  <c r="G10" i="3"/>
  <c r="F10" i="3"/>
  <c r="E10" i="3"/>
  <c r="D10" i="3"/>
  <c r="MS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<sst xmlns="http://schemas.openxmlformats.org/spreadsheetml/2006/main" count="1205" uniqueCount="220">
  <si>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</si>
  <si>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</si>
  <si>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</si>
  <si>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</si>
  <si>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</si>
  <si>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</si>
  <si>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</si>
  <si>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</si>
  <si>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</si>
  <si>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</si>
  <si>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</si>
  <si>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</si>
  <si>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</si>
  <si>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</si>
  <si>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</si>
  <si>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</si>
  <si>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</si>
  <si>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</si>
  <si>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</si>
  <si>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</si>
  <si>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</si>
  <si>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</si>
  <si>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</si>
  <si>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</si>
  <si>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</si>
  <si>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</si>
  <si>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</si>
  <si>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</si>
  <si>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</si>
  <si>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</si>
  <si>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</si>
  <si>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</si>
  <si>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</si>
  <si>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</si>
  <si>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</si>
  <si>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</si>
  <si>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Cumplir con las disposiciones establecidas en el capítulo “Buenas Prácticas en la Gestión Contractual” del Manual de Contratación del ICBF vigente.</t>
  </si>
  <si>
    <t>Dar a conocer ante la entidad y organismos competentes los hechos o circunstancias que puedan constituir actos de corrupción tipificados como conductas punibles o que puedan poner o pongan en riesgo el cumplimiento del contrato.</t>
  </si>
  <si>
    <t>Recibir o solicitar cualquier dádiva o beneficio a nombre propio o de terceros con el fin de alterar o manipular información para generar beneficio de la gestión de un proceso.</t>
  </si>
  <si>
    <t>Las partes se comprometen a asumir un buen trato para con los demás colabores internos y externos del Instituto Colombiano de Bienestar Familiar – ICBF, y actuar con responsabilidad, eficiencia y transparencia, dejen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</si>
  <si>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Constituir y cargar en SECOP las garantías requeridas dentro de los tres (3) días hábiles siguientes a la suscripción del contrato.</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</si>
  <si>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</si>
  <si>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</si>
  <si>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</si>
  <si>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</si>
  <si>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</si>
  <si>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</si>
  <si>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VI. OBLIGACIONES RELACIONADAS CON LA DOTACIÓN ADQUIRIDA O RECIBIDA POR EL CONTRATISTA</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</si>
  <si>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</si>
  <si>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</si>
  <si>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</si>
  <si>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</si>
  <si>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</si>
  <si>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</si>
  <si>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</si>
  <si>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</si>
  <si>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</si>
  <si>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</si>
  <si>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</si>
  <si>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Cumplir y mantener durante toda la ejecución del contrato, adecuadas condiciones locativas, de infraestructura y dotación institucional, de acuerdo con lo establecido en los documentos vigentes.</t>
  </si>
  <si>
    <t>Contar con los medios tecnológicos y de comunicaciones necesarios para registrar y transmitir la información al ICBF.</t>
  </si>
  <si>
    <t>Cumplir con las acciones establecidas en la Guía técnica para la metrología aplicable a los programas de los procesos misionales del ICBF vigente.</t>
  </si>
  <si>
    <t>Suscribir el acta de inicio del contrato.</t>
  </si>
  <si>
    <t>Suscribir todas las actas que se produzcan con ocasión de la ejecución del contrato.</t>
  </si>
  <si>
    <t>Presentar dentro de los cinco (5) días hábiles siguientes al mes vencido los soportes correspondientes para la expedición del certificado de cumplimiento, acorde con la cláusula séptima.</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</si>
  <si>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</si>
  <si>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</si>
  <si>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</si>
  <si>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paz y salvo mensual o de acuerdo con su política de pago.</t>
  </si>
  <si>
    <t>Facilitar de manera oportuna e integral, libros de registro, archivos, actas, informes, expedientes y demás información financiera que le solicite el supervisor del contrato; esta información se debe suministrar completa en el lugar de ejecución del presente contrato y debe estar actualizada, de tal manera que permita verificar la ejecución del recurso de forma mensual, acorde con lo establecido en los documentos y sus respectivos clasificadores de costo según aplique para la modalidad.</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</si>
  <si>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</si>
  <si>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Realizar en los tiempos acordados o establecidos para ello, el pago de las obligaciones adquiridas por parte del contratista, sin condicionar estos a la entrega de los recursos aportados por el ICBF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</si>
  <si>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</si>
  <si>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</si>
  <si>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</si>
  <si>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</si>
  <si>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</si>
  <si>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</si>
  <si>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</si>
  <si>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</si>
  <si>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</si>
  <si>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</si>
  <si>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</si>
  <si>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</si>
  <si>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</si>
  <si>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</si>
  <si>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</si>
  <si>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Presentar los permisos y/o autorizaciones ambientales vigentes requeridas para prestación del servicio.</t>
  </si>
  <si>
    <t>Adoptar las medidas necesarias para el almacenamiento y manejo adecuado de los productos químicos utilizados durante la ejecución del contrato; de acuerdo con la normatividad vigente.</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</si>
  <si>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</si>
  <si>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</si>
  <si>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</si>
  <si>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Informar de manera inmediata al supervisor, una vez sean adquiridos bienes muebles con recursos entregados por el ICBF, junto con el traslado de las correspondientes facturas y demás soportes que apliquen.</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</si>
  <si>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</si>
  <si>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Utilizar los bienes entregados por el ICBF y adquiridos durante la ejecución del contrato conforme al uso legítimo autorizado.</t>
  </si>
  <si>
    <t>Responder por cualquier deterioro de los bienes muebles devolutivos, que no provenga del desgaste natural o que provenga del uso no autorizado por el ICBF.</t>
  </si>
  <si>
    <t>Emplear la mayor diligencia en la conservación de los bienes entregados por el ICBF y adquiridos durante la ejecución del contrato.</t>
  </si>
  <si>
    <t>Efectuar las reparaciones y mantenimientos indispensables para la conservación de bienes muebles entregados por el ICBF y adquiridos durante la ejecución del contrato.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</si>
  <si>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</si>
  <si>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Llevar la contabilidad de los bienes muebles por centro de costos, de acuerdo con lo establecido en el anexo técnico - y documentos administrativos vigentes que rijan para el programa, en los casos que aplique.</t>
  </si>
  <si>
    <t>Informar al supervisor del contrato la existencia de siniestros dentro de los cinco (5) días hábiles a su ocurrencia.</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</si>
  <si>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</si>
  <si>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</si>
  <si>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Relacionar en acta, tanto al inicio como al final del contrato, los elementos propiedad del CONTRATISTA y puestos a disposición de las unidades de servicios, incluidos en el plan de trabajo.</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</si>
  <si>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</si>
  <si>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Entregar al supervisor del contrato, la relación de actas de entrega a cada unidad de servicio, en la que se especifiquen los elementos entregados, la referencia, marca, serial, modelo-en los casos que aplique-, la cantidad y el estado en que se reciben. PARÁGRAFO PRIMERO. La EAS serán responsables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</si>
  <si>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</si>
  <si>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Página 1 de 1</t>
  </si>
  <si>
    <t>Clasificación de la Información 
Clasificada</t>
  </si>
  <si>
    <t>Técnico</t>
  </si>
  <si>
    <t>Administrativo</t>
  </si>
  <si>
    <t>Financiero</t>
  </si>
  <si>
    <t>Dotación</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</si>
  <si>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</si>
  <si>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</si>
  <si>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</si>
  <si>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</si>
  <si>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</si>
  <si>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</si>
  <si>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</si>
  <si>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</si>
  <si>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</si>
  <si>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</si>
  <si>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</si>
  <si>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</si>
  <si>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</si>
  <si>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</si>
  <si>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</si>
  <si>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</si>
  <si>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Generales</t>
  </si>
  <si>
    <t>Legal</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</si>
  <si>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</si>
  <si>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</si>
  <si>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</si>
  <si>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</si>
  <si>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</si>
  <si>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</si>
  <si>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</si>
  <si>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</si>
  <si>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</si>
  <si>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</si>
  <si>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</si>
  <si>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</si>
  <si>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</si>
  <si>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</si>
  <si>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</si>
  <si>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</si>
  <si>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</si>
  <si>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</si>
  <si>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</si>
  <si>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</si>
  <si>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</si>
  <si>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</si>
  <si>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</si>
  <si>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</si>
  <si>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</si>
  <si>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</si>
  <si>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</si>
  <si>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</si>
  <si>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</si>
  <si>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</si>
  <si>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</si>
  <si>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</si>
  <si>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</si>
  <si>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 Cumplimiento Verificación Documental</t>
  </si>
  <si>
    <t>Entregar oportunamente, al supervisor del contrato, los informes que se soliciten sobre cualquier aspecto y/o resultados obtenidos en la ejecución del contrato cuando así se requiera.</t>
  </si>
  <si>
    <t>Entregar de forma inmediata la información solicitada por el ICBF referente a los procesos de los usuarios para atender las demandas y solicitudes de conciliación en acciones de medio de control reparación directa y demás que se requieran, por situaciones de afectación a la vida e integridad de los usuarios que sean atendidos en cualquier tiempo por el operador.</t>
  </si>
  <si>
    <t>Disponer de los medios necesarios para el mantenimiento, cuidado y custodia de la documentación objeto del presente contrato.</t>
  </si>
  <si>
    <t>Atender durante la ejecución del contrato, los requerimientos, instrucciones y recomendaciones que le imparta el ICBF, para una correcta ejecución y cumplimiento de sus obligaciones.</t>
  </si>
  <si>
    <t>Realizar acciones para la vinculación de los usuarios (as) en actividades culturales, recreativas y deportivas, acorde con sus intereses, curso de vida, condición particular y características de desarrollo.</t>
  </si>
  <si>
    <t>Solicitar autorización previa y por escrito a la autoridad administrativa y al supervisor del contrato, para ubicar a los usuarios (as) bajo su cuidado en otra sede.</t>
  </si>
  <si>
    <t>Mantener la licencia de funcionamiento vigente para la modalidad objeto del presente contrato durante el plazo de ejecución.</t>
  </si>
  <si>
    <t>Suscribir acta de recibo y de entrega de los bienes muebles entregados por el ICBF al inicio y al final de la vigencia del presente contrato y adquiridos durante la ejecución de este con la respectiva relación de inventarios, bienes que quedaran bajo su custodia, serán su responsabilidad y deberán ser devueltos una vez se dé por terminado el contrato. Así mismo, se deberán actualizar y reportar a la supervisión de contrato, con una periodicidad cuatrimestral las novedades presentadas en el inventario, siendo el supervisor responsable de garantizar el cumplimiento de las obligaciones.</t>
  </si>
  <si>
    <t>Entregar los resultados de la percepción del beneficiario frente a la prestación del servicio.</t>
  </si>
  <si>
    <t>Informar al supervisor, en el momento que ocurran incidentes de seguridad o se materialice un riesgo de seguridad de la información que afecten la disponibilidad, integridad y/o confidencialidad de la información del ICBF, en el marco de la ejecución del contrato.</t>
  </si>
  <si>
    <t>Adoptar las medidas necesarias para el transporte y manejo adecuado de combustibles utilizados durante la prestación del servicio; de acuerdo con la normatividad vigente. (aplica solo en caso de que se manejen combustibles en la unidad de servicio).</t>
  </si>
  <si>
    <t>PROCESO
PROTECCIÓN
VERIFICACIÓN DOCUMENTAL
CASA UNIVERSITARIA SRD</t>
  </si>
  <si>
    <t>Cumplir con el objeto del contrato y con todos los lineamientos, manuales, documentos técnicos, condiciones de calidad y demás documentos aplicables a la modalidad con plena autonomía técnica y administrativa y bajo su propia responsabilidad.</t>
  </si>
  <si>
    <t>Realizar durante la ejecución del contrato el seguimiento de los eventos que afecten la permanencia o atención de los niños, niñas, adolescentes y sus familias y dar aviso por inmediato al supervisor sobre cualquier anomalía o dificultad que advierta en la ejecución y proponer alternativas de solución.</t>
  </si>
  <si>
    <t>Presentar información y soportes que den repuesta a los requerimientos efectuados por los organismos de control relacionados con la ejecución del contrato.</t>
  </si>
  <si>
    <t>Promover acciones para la participación de padres de familia y Red Vincular en el desarrollo de la modalidad.</t>
  </si>
  <si>
    <t>Atender XX cupos en la modalidad Casa Universitaria, para la población: XXX de acuerdo con las solicitudes de cupo realizadas por la regional.</t>
  </si>
  <si>
    <t>Abrir para cada adolescente o joven un anexo de historia de atención que cumpla con los criterios establecidos en los documentos vigentes del ICBF.</t>
  </si>
  <si>
    <t>Cumplir con el componente de alimentación y nutrición, acorde con lo establecido en los lineamientos técnicos del ICBF, memorandos, requerimientos y/o directrices que emita el ICBF.</t>
  </si>
  <si>
    <t>Entregar a los usuarios (as), los elementos de dotación básica, personal, de aseo e higiene y escolar, acorde con lo establecido en los lineamientos técnicos del ICBF.</t>
  </si>
  <si>
    <t>Adelantar acciones conjuntas con las autoridades administrativas, las instituciones educativas y los jóvenes con el fin de lograr la consecución de las libretas militares, documentos de identidad y respectivos certificados y/o diplomas de los usuarios (as) ubicados en la modalidad.</t>
  </si>
  <si>
    <t>Informar y articular con la autoridad administrativa, las gestiones necesarias para garantizar la vinculación de los usuarios (as) al Sistema General de Seguridad Social en Salud y al Sistema de Educación Formal o según corresponda de acuerdo con sus características, así como fomentar la participación y acceso a oportunidades laborales.</t>
  </si>
  <si>
    <t>Realizar acciones para que los adolescentes y jóvenes y su red vincular de apoyo, participen en el desarrollo de las actividades de la casa universitaria, de conformidad con lo establecido en los lineamientos técnicos del ICBF y adecuando los horarios de visitas según lo señalado en el acuerdo de convivencia y en los lineamientos.</t>
  </si>
  <si>
    <t>Cumplir con lo establecido en la Guía de Orientaciones para la Seguridad y Prevención de Situaciones de Riesgo de los Niños, Niñas y Adolescentes. Las evidencias deben reposar en el anexo de la historia de atención de cada uno según corresponda y en las carpetas del talento humano vinculado a la modalidad.</t>
  </si>
  <si>
    <t>Elaborar y entregar un informe en medio digital, por la modalidad y población atendida que consigne la vinculación efectiva al sistema general de seguridad social en salud, indicando como mínimo el número de adolescentes y jóvenes que están efectivamente vinculados al sistema.</t>
  </si>
  <si>
    <t>Reportar mensualmente los eventos que se presenten en la institución de acuerdo con lo establecido en el Política de Prevención del Daño Antijurídico.</t>
  </si>
  <si>
    <t>Verificar y validar los antecedentes y la idoneidad de las personas que realicen actividades programadas por el operador, notificando posteriormente al supervisor del contrato sobre estas gestiones.</t>
  </si>
  <si>
    <t>Notificar a la autoridad administrativa sobre las actividades que realicen los jóvenes y que sean gestionadas por el operador, en el marco de la atención señalada en el Lineamiento de atención para el desarrollo y fortalecimiento de los proyectos de vida, de los niños, niñas, adolescentes y jóvenes atendidos en los servicios de protección del ICBF.</t>
  </si>
  <si>
    <t>Formular estrategias o iniciativas para la preparación para el egreso y la vida adulta con el apoyo de externos cuando aplique.</t>
  </si>
  <si>
    <t>Disponer del talento humano en perfil y tiempo de dedicación exigido para el desarrollo de la modalidad, acorde con los lineamientos técnicos del ICBF y mantener actualizadas las carpetas del talento humano vinculado para la ejecución del contrato, las cuales deben incluir: hoja de vida, soportes de estudio, tarjeta profesional (cuando aplique), certificaciones de experiencia, código ético firmado, contrato debidamente firmado, certificados de antecedentes (contraloría, procuraduría, policía), registro nacional de medidas correctivas (inicial y con actualización trimestral), soportes de pago de seguridad social y documentos de compromiso de confidencialidad y de protección de datos firmados.</t>
  </si>
  <si>
    <t>Solicitar autorización y consentimiento previo y por escrito a los jóvenes e informar a la autoridad administrativa, de acuerdo con los procesos, procedimientos y orientaciones establecidos por las Direcciones de Planeación, Protección y la Oficina Asesora de Comunicaciones, sobre el desarrollo de investigaciones, entrevistas, notas de prensa, videos, registros fotográficos, documentales y cualquier otra pieza comunicativa o investigativa que requiera y/o incluya información de los procesos de restablecimiento de derechos de los niños, niñas y adolescentes atendidos en la modalidad. Aplica para universidades, ONG, periodistas, estudiantes, docentes, cooperantes, contratistas del ICBF, funcionarios del ICBF y cualquier otra persona.</t>
  </si>
  <si>
    <t>Realizar las confirmaciones de los ingresos y egresos de cada usuario (a), de acuerdo con las órdenes de los Defensores de Familia y Comisarios de Familia, en el Sistema de Información Misional del ICBF.</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</si>
  <si>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</si>
  <si>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El contratista se comprometen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t>
  </si>
  <si>
    <t>Reportar por escrito y de forma inmediata al supervisor cualquier novedad o anomalía en la ejecución del contrato</t>
  </si>
  <si>
    <t>Elaborar e implementar las estrategias, acciones o metodologías, acorde con el proceso de atención establecido en los documentos técnicos del ICBF y la Propuesta de Implementación y Cualificación-PIYC, gestionando la participación del personal idóneo para la implementación de estas.</t>
  </si>
  <si>
    <t>Presentar soporte de entrega del plan de acción vigente en el marco de la Política de Prevención del Daño Antijurídico a la Dirección Regional, así como las acciones y estrategias adelantadas para tal fin.</t>
  </si>
  <si>
    <t>Presentar mensualmente certificado emitido por el representante legal y contador en el que haga constar que el talento humano contratado para la prestación del servicio cumple con el perfil y los requisitos exigidos en los lineamientos, con la verificación trimestral del registro nacional de medidas correctivas, la consulta de antecedentes por delitos sexuales contra niños, niñas y adolescentes y con el tiempo de dedicación definido en la tabla de talento humano para la modalidad.</t>
  </si>
  <si>
    <t>Realizar las gestiones de adquisición de elemento de dotación para la modalidad de atención según sea el caso, de acuerdo con los recursos destinados en el contrato para tal fin, cuando aplique</t>
  </si>
  <si>
    <t>Contar con un banco de hojas de vida y proceso de selección que le permita cubrir antes de 10 días hábiles alguna vacante del personal que opera el servicio cuando se presenta renuncia unilateral por parte del empleado</t>
  </si>
  <si>
    <t>Contar con un programa que propenda por la estabilidad del talento humano, con el fin de disminuir la rotación de personal en los servicios, lo que impacta negativamente la adherencia pedagógica de los usuarios</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</si>
  <si>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</si>
  <si>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Presentar dentro del primer mes de ejecución del contrato el presupuesto de ingresos y gastos, de acuerdo con los clasificadores de costo establecidos para la modalidad, para la revisión y aprobación por parte del supervisor.</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</si>
  <si>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</si>
  <si>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Pagar contra entrega el, o los productos adquiridos a los pequeños productores y productores de la Agricultura Campesina, Familiar y Comunitaria, o de sus organizaciones. La forma de pago utilizada por el Contratista para realizar el pago de los productos a los pequeños productores y demás actores de la agricultura campesina, familiar y comunitaria, o de sus organizaciones, se deberá realizar por transferencia bancaria a cuentas de ahorros, cuentas corrientes o transferencias a través de billeteras digitales, depósitos de bajo monto o transferencias a cuentas de ahorros de trámite simplificado (CATS). Para pagos en efectivo de requiere autorización previa del supervisor.</t>
  </si>
  <si>
    <t>Contar con la aprobación previa por parte del supervisor del contrato, para realizar traslado de recursos en el informe de presupuesto, ingresos y gastos</t>
  </si>
  <si>
    <t>Reintegrar los recursos aportados,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de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</si>
  <si>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A. OBLIGACIONES SIGE: EJE DE CALIDAD</t>
  </si>
  <si>
    <t>B. OBLIGACIONES SIGE: EJE DE SEGURIDAD DE LA INFORMACIÓN</t>
  </si>
  <si>
    <t>C. OBLIGACIONES SIGE: EJE DE SEGURIDAD Y SALUD EN EL TRABAJO</t>
  </si>
  <si>
    <t>D. OBLIGACIONES SIGE: EJE DE GESTIÓN AMBIENTAL</t>
  </si>
  <si>
    <t>F1.A5.G27.P</t>
  </si>
  <si>
    <t>Entregar al supervisor del contrato, la relación de actas de entrega a cada unidad de servicio, en la que se especifiquen los elementos entregados, la referencia, marca, serial, modelo-en los casos que aplique-, la cantidad y el estado en que se reciben.</t>
  </si>
  <si>
    <t>Cumplir con las obligaciones laborales que como empleador se puedan generar con relación al contrato suscrito: presentar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pago de sueldos u honorarios en los tiempos establecidos para tal fin, según la vinculación laboral (no se admiten mora en los pagos); iv) el suministro de elementos necesarios para el adecuado cumplimiento de sus labores; v) el reconocimiento de viáticos, gastos de viaje, entre otros.</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</si>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</sst>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201">
    <xf numFmtId="0" fontId="0" fillId="0" borderId="0" xfId="0"/>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0" fontId="3" fillId="22" borderId="29" xfId="0" applyFont="1" applyFill="1" applyBorder="1" applyAlignment="1">
      <alignment horizontal="center" vertical="center"/>
    </xf>
    <xf numFmtId="0" fontId="3" fillId="22" borderId="9" xfId="0" applyFont="1" applyFill="1" applyBorder="1" applyAlignment="1">
      <alignment horizontal="center" vertical="center" wrapText="1"/>
    </xf>
    <xf numFmtId="49" fontId="3" fillId="16" borderId="9" xfId="0" applyNumberFormat="1" applyFont="1" applyFill="1" applyBorder="1" applyAlignment="1">
      <alignment horizontal="center" vertical="center" wrapText="1"/>
    </xf>
    <xf numFmtId="49" fontId="3" fillId="17" borderId="9" xfId="0" applyNumberFormat="1" applyFont="1" applyFill="1" applyBorder="1" applyAlignment="1">
      <alignment horizontal="center" vertical="center" wrapText="1"/>
    </xf>
    <xf numFmtId="49" fontId="3" fillId="18" borderId="9" xfId="0" applyNumberFormat="1" applyFont="1" applyFill="1" applyBorder="1" applyAlignment="1">
      <alignment horizontal="center" vertical="center" wrapText="1"/>
    </xf>
    <xf numFmtId="49" fontId="3" fillId="19"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0" borderId="9" xfId="0" applyFont="1" applyBorder="1" applyAlignment="1">
      <alignment horizontal="center" vertical="center" wrapText="1"/>
    </xf>
    <xf numFmtId="0" fontId="9" fillId="0" borderId="9" xfId="3" applyNumberFormat="1" applyFont="1" applyBorder="1" applyAlignment="1">
      <alignment horizontal="center" vertical="center" wrapText="1"/>
    </xf>
    <xf numFmtId="0" fontId="3" fillId="0" borderId="9" xfId="4" applyNumberFormat="1" applyFont="1" applyBorder="1" applyAlignment="1">
      <alignment vertical="center" wrapText="1"/>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49" fontId="5" fillId="0" borderId="15" xfId="0" applyNumberFormat="1" applyFont="1" applyBorder="1" applyAlignment="1" applyProtection="1">
      <alignment horizontal="center" vertical="center" wrapText="1"/>
      <protection locked="0"/>
    </xf>
    <xf numFmtId="49" fontId="5" fillId="0" borderId="18"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49" fontId="5" fillId="0" borderId="9"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5" fillId="9" borderId="30"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9" borderId="3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5" borderId="14" xfId="0" applyFont="1" applyFill="1" applyBorder="1" applyAlignment="1">
      <alignment horizontal="justify" vertical="center" wrapText="1"/>
    </xf>
    <xf numFmtId="0" fontId="3" fillId="5" borderId="18" xfId="0" applyFont="1" applyFill="1" applyBorder="1" applyAlignment="1">
      <alignment horizontal="justify" vertical="center" wrapText="1"/>
    </xf>
    <xf numFmtId="0" fontId="3" fillId="5" borderId="16" xfId="0" applyFont="1" applyFill="1" applyBorder="1" applyAlignment="1">
      <alignment horizontal="justify" vertical="center" wrapText="1"/>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12" fillId="12" borderId="9" xfId="0" applyFont="1" applyFill="1" applyBorder="1" applyAlignment="1">
      <alignment horizontal="center" vertical="center"/>
    </xf>
    <xf numFmtId="0" fontId="5" fillId="9" borderId="33" xfId="0" applyFont="1" applyFill="1" applyBorder="1" applyAlignment="1">
      <alignment horizontal="center" vertical="center" wrapText="1"/>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4" xfId="0" applyFont="1" applyFill="1" applyBorder="1" applyAlignment="1">
      <alignment horizontal="center" vertical="center"/>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2" fillId="5" borderId="8" xfId="0" applyFont="1" applyFill="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1" fillId="0" borderId="9" xfId="0" applyFont="1" applyBorder="1" applyAlignment="1" applyProtection="1">
      <alignment horizontal="center" vertical="center"/>
      <protection locked="0"/>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53">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theme="9"/>
        </patternFill>
      </fill>
    </dxf>
    <dxf>
      <fill>
        <patternFill>
          <bgColor rgb="FFFF0000"/>
        </patternFill>
      </fill>
    </dxf>
    <dxf>
      <fill>
        <patternFill>
          <bgColor rgb="FFFF0000"/>
        </patternFill>
      </fill>
    </dxf>
    <dxf>
      <fill>
        <patternFill>
          <bgColor theme="0" tint="-0.24994659260841701"/>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theme="9"/>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Wendy Johana Fajardo Barbosa</v>
          </cell>
          <cell r="Z2" t="str">
            <v>Profesional universitario de la Dirección Regional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Wendy Johana Fajardo Barbosa</v>
          </cell>
          <cell r="Z3" t="str">
            <v>Profesional universitario de la Dirección Regional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Wendy Johana Fajardo Barbosa</v>
          </cell>
          <cell r="Z4" t="str">
            <v>Profesional universitario de la Dirección Regional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Wendy Johana Fajardo Barbosa</v>
          </cell>
          <cell r="Z5" t="str">
            <v>Profesional universitario de la Dirección Regional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Wendy Johana Fajardo Barbosa</v>
          </cell>
          <cell r="Z6" t="str">
            <v>Profesional universitario de la Dirección Regional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Wendy Johana Fajardo Barbosa</v>
          </cell>
          <cell r="Z7" t="str">
            <v>Profesional universitario de la Dirección Regional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Wendy Johana Fajardo Barbosa</v>
          </cell>
          <cell r="Z8" t="str">
            <v>Profesional universitario de la Dirección Regional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Wendy Johana Fajardo Barbosa</v>
          </cell>
          <cell r="Z9" t="str">
            <v>Profesional universitario de la Dirección Regional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0500-653-2024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Sor Ana Inés Rincón Barbosa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0500-683-2024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Felix Arturo Polo Martinez</v>
          </cell>
          <cell r="Z110" t="str">
            <v>Profesional universitario Grupo de asistencia técnica</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Alejandro Camargo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Felix Arturo Polo Martinez</v>
          </cell>
          <cell r="Z115" t="str">
            <v>Profesional universitario Grupo de asistencia técnica</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Carmen Cecilia Carrillo Suárez</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13</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Carmen Consuelo Delgado Motato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Carmen Consuelo Delgado Motato</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Carmen Consuelo Delgado Motato</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Carmen Consuelo Delgado Motato</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Carmen Consuelo Delgado Motato</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Carmen Consuelo Delgado Motato</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Carmen Consuelo Delgado Motato</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Seneida Velez</v>
          </cell>
          <cell r="Z424" t="str">
            <v>Coordinador centro zonal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Patricia Ojeda</v>
          </cell>
          <cell r="Z429" t="str">
            <v>Profesional universitario Grupo de asistencia técnica</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Patricia Ojeda</v>
          </cell>
          <cell r="Z436" t="str">
            <v>Profesional universitario Grupo de asistencia técnica</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Alvaro Barbosa Arango</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Lina Paola Oliveros Amador</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Scarlett Tovar Rojas</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Yolima Galeano Galeano</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Yolima Galeano Galeano</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Lina Paola Oliveros Amador</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Calle 72 No. 20b-56 Barrio San Felipe</v>
          </cell>
          <cell r="I472" t="str">
            <v>Bogotá, D.C.</v>
          </cell>
          <cell r="J472" t="str">
            <v>Regional</v>
          </cell>
          <cell r="K472">
            <v>6945681</v>
          </cell>
          <cell r="L472" t="str">
            <v>3125109520- 3102038233 - 3138763117</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Scarlett Tovar Rojas</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Scarlett Tovar Rojas</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Scarlett Tovar Rojas</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10</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65</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4400-103-2024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4400-103-2024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4400-103-2024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Martha Liliana Alvarez Blanco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Martha Liliana Alvarez Blanco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Con PARD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Con PARD</v>
          </cell>
          <cell r="R624"/>
          <cell r="S624" t="str">
            <v>6300-134-2024</v>
          </cell>
          <cell r="T624"/>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Discapacidad</v>
          </cell>
          <cell r="R626"/>
          <cell r="S626" t="str">
            <v>6300-135-2024</v>
          </cell>
          <cell r="T626"/>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100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100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100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v>13</v>
          </cell>
          <cell r="U718">
            <v>45261</v>
          </cell>
          <cell r="V718">
            <v>45261</v>
          </cell>
          <cell r="W718">
            <v>45432</v>
          </cell>
          <cell r="X718">
            <v>2246520952</v>
          </cell>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Alba Lucia Obonaga Carvajal</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Alba Lucia Obonaga Carvajal</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Alba Lucia Obonaga Carvajal</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Alba Lucia Obonaga Carvajal</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Alba Lucia Obonaga Carvajal</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Tatiana Narvaez Jimenez</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Tatiana Narvaez Jimenez</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Alba Lucia Obonaga Carvajal</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Alba Lucia Obonaga Carvajal</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Alba Lucia Obonaga Carvajal</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Tatiana Narvaez Jimenez</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Alba Lucia Obonaga Carvajal</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Tatiana Narvaez Jimenez</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Tatiana Narvaez Jimenez</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row r="854">
          <cell r="B854" t="str">
            <v>05-251-853</v>
          </cell>
          <cell r="C854" t="str">
            <v>Antioquia</v>
          </cell>
          <cell r="D854" t="str">
            <v>Casa nuestra señora de Chiquinquirá</v>
          </cell>
          <cell r="E854" t="str">
            <v>890905743-8</v>
          </cell>
          <cell r="F854" t="str">
            <v>Beatriz Eugenia Vega Trujillo</v>
          </cell>
          <cell r="G854"/>
          <cell r="H854" t="str">
            <v>Diagonal 79 No. 15-75</v>
          </cell>
          <cell r="I854" t="str">
            <v>Medellín</v>
          </cell>
          <cell r="J854" t="str">
            <v>Noroccidental</v>
          </cell>
          <cell r="K854" t="str">
            <v>3422149, 2380977 - 3422192</v>
          </cell>
          <cell r="L854">
            <v>3104342073</v>
          </cell>
          <cell r="M854" t="str">
            <v>direccion@casadelachinca.org; secretaria@casadelachinca.org; trabajosocial@casadelachinca.org</v>
          </cell>
          <cell r="N854" t="str">
            <v>SRD</v>
          </cell>
          <cell r="O854" t="str">
            <v>Internado</v>
          </cell>
          <cell r="P854"/>
          <cell r="Q854" t="str">
            <v>Con PARD</v>
          </cell>
          <cell r="R854"/>
          <cell r="S854" t="str">
            <v>0500-665-2024</v>
          </cell>
          <cell r="T854">
            <v>50</v>
          </cell>
          <cell r="U854">
            <v>45383</v>
          </cell>
          <cell r="V854">
            <v>45383</v>
          </cell>
          <cell r="W854">
            <v>45626</v>
          </cell>
          <cell r="X854">
            <v>861742000</v>
          </cell>
          <cell r="Y854" t="str">
            <v>Claribel Guzmán Castrillón</v>
          </cell>
          <cell r="Z854" t="str">
            <v>Profesional centro zonal</v>
          </cell>
        </row>
        <row r="855">
          <cell r="B855" t="str">
            <v>05-251-854</v>
          </cell>
          <cell r="C855" t="str">
            <v>Antioquia</v>
          </cell>
          <cell r="D855" t="str">
            <v>Casa nuestra señora de Chiquinquirá</v>
          </cell>
          <cell r="E855" t="str">
            <v>890905743-8</v>
          </cell>
          <cell r="F855" t="str">
            <v>Beatriz Eugenia Vega Trujillo</v>
          </cell>
          <cell r="G855"/>
          <cell r="H855" t="str">
            <v>Calle 27A No. 80-33 ; Calle 27A No. 80-29</v>
          </cell>
          <cell r="I855" t="str">
            <v>Medellín</v>
          </cell>
          <cell r="J855" t="str">
            <v>Noroccidental</v>
          </cell>
          <cell r="K855">
            <v>5575571</v>
          </cell>
          <cell r="L855">
            <v>3104342073</v>
          </cell>
          <cell r="M855" t="str">
            <v>casauniversitaria@casadelachinca.org</v>
          </cell>
          <cell r="N855" t="str">
            <v>SRD</v>
          </cell>
          <cell r="O855" t="str">
            <v>Casa universitaria</v>
          </cell>
          <cell r="P855"/>
          <cell r="Q855" t="str">
            <v>Con PARD</v>
          </cell>
          <cell r="R855"/>
          <cell r="S855" t="str">
            <v>0500-679-2024</v>
          </cell>
          <cell r="T855">
            <v>48</v>
          </cell>
          <cell r="U855">
            <v>45383</v>
          </cell>
          <cell r="V855">
            <v>45383</v>
          </cell>
          <cell r="W855">
            <v>45626</v>
          </cell>
          <cell r="X855">
            <v>854337024</v>
          </cell>
          <cell r="Y855" t="str">
            <v>Claribel Guzmán Castrillón</v>
          </cell>
          <cell r="Z855" t="str">
            <v>Profesional centro zonal</v>
          </cell>
        </row>
        <row r="856">
          <cell r="B856" t="str">
            <v>05-49-855</v>
          </cell>
          <cell r="C856" t="str">
            <v>Antioquia</v>
          </cell>
          <cell r="D856" t="str">
            <v>Corporación centro de recursos integrales para la familia - CERFAMI</v>
          </cell>
          <cell r="E856" t="str">
            <v>800102505-8</v>
          </cell>
          <cell r="F856" t="str">
            <v>Raquel Adriana Hoyos Guerrero</v>
          </cell>
          <cell r="G856"/>
          <cell r="H856" t="str">
            <v>Carrera 68 No. 49-30</v>
          </cell>
          <cell r="I856" t="str">
            <v>Medellín</v>
          </cell>
          <cell r="J856" t="str">
            <v>Noroccidental</v>
          </cell>
          <cell r="K856" t="str">
            <v>2601400 XT 230</v>
          </cell>
          <cell r="L856">
            <v>3017892811</v>
          </cell>
          <cell r="M856" t="str">
            <v>direccionejecutiva@cerfami.org.co; mauricio.gil@cerfami.org.co; zully.cuadros@cerfami.org.co; juan.muñoz@cerfami.org.co</v>
          </cell>
          <cell r="N856" t="str">
            <v>SRD</v>
          </cell>
          <cell r="O856" t="str">
            <v>Apoyo psicológico especializado</v>
          </cell>
          <cell r="P856"/>
          <cell r="Q856" t="str">
            <v>Con PARD</v>
          </cell>
          <cell r="R856"/>
          <cell r="S856" t="str">
            <v>0500-689-2024</v>
          </cell>
          <cell r="T856">
            <v>284</v>
          </cell>
          <cell r="U856">
            <v>45383</v>
          </cell>
          <cell r="V856">
            <v>45383</v>
          </cell>
          <cell r="W856">
            <v>45504</v>
          </cell>
          <cell r="X856">
            <v>379257008</v>
          </cell>
          <cell r="Y856" t="str">
            <v>Claribel Guzmán Castrillón</v>
          </cell>
          <cell r="Z856" t="str">
            <v>Profesional centro zonal</v>
          </cell>
        </row>
        <row r="857">
          <cell r="B857" t="str">
            <v>05-252-856</v>
          </cell>
          <cell r="C857" t="str">
            <v>Antioquia</v>
          </cell>
          <cell r="D857" t="str">
            <v>Asociación amigos con calor humano</v>
          </cell>
          <cell r="E857" t="str">
            <v>890983816-1</v>
          </cell>
          <cell r="F857" t="str">
            <v>Alba Doris Rojas Silva</v>
          </cell>
          <cell r="G857"/>
          <cell r="H857" t="str">
            <v>Carrera 50c No. 59-87</v>
          </cell>
          <cell r="I857" t="str">
            <v>Medellín</v>
          </cell>
          <cell r="J857" t="str">
            <v>Noroccidental</v>
          </cell>
          <cell r="K857">
            <v>2921140</v>
          </cell>
          <cell r="L857" t="str">
            <v>3137919698 - 3188925410</v>
          </cell>
          <cell r="M857" t="str">
            <v>coordinacionhogaressustitutos@asociacionamigos.org; direccion@asociacionamigos.org; financiera@asociacionamigos.org; aalzate@asociacionamigos.org;</v>
          </cell>
          <cell r="N857" t="str">
            <v>SRD</v>
          </cell>
          <cell r="O857" t="str">
            <v>Hogar sustituto entidad</v>
          </cell>
          <cell r="P857"/>
          <cell r="Q857" t="str">
            <v>Con PARD</v>
          </cell>
          <cell r="R857"/>
          <cell r="S857" t="str">
            <v>0500-688-2024</v>
          </cell>
          <cell r="T857">
            <v>600</v>
          </cell>
          <cell r="U857">
            <v>45383</v>
          </cell>
          <cell r="V857">
            <v>45383</v>
          </cell>
          <cell r="W857">
            <v>45504</v>
          </cell>
          <cell r="X857">
            <v>8371510400</v>
          </cell>
          <cell r="Y857" t="str">
            <v>Claribel Guzmán Castrillón</v>
          </cell>
          <cell r="Z857" t="str">
            <v>Profesional centro zonal</v>
          </cell>
        </row>
        <row r="858">
          <cell r="B858" t="str">
            <v>05-36-857</v>
          </cell>
          <cell r="C858" t="str">
            <v>Antioquia</v>
          </cell>
          <cell r="D858" t="str">
            <v>Ciudad don Bosco</v>
          </cell>
          <cell r="E858" t="str">
            <v>890905717-6</v>
          </cell>
          <cell r="F858" t="str">
            <v>Carlos Manuel Barrios Gonzalez</v>
          </cell>
          <cell r="G858"/>
          <cell r="H858" t="str">
            <v>Carrera 96B No. 78C-11 Barrio Robledo Aures</v>
          </cell>
          <cell r="I858" t="str">
            <v>Medellín</v>
          </cell>
          <cell r="J858" t="str">
            <v>Noroccidental</v>
          </cell>
          <cell r="K858" t="str">
            <v>6045408180 Ext 117</v>
          </cell>
          <cell r="L858">
            <v>3008710845</v>
          </cell>
          <cell r="M858" t="str">
            <v>coord.derechosonar@ciudaddonbosco.org</v>
          </cell>
          <cell r="N858" t="str">
            <v>SRD</v>
          </cell>
          <cell r="O858" t="str">
            <v>Intervención de apoyo psicosocial</v>
          </cell>
          <cell r="P858"/>
          <cell r="Q858" t="str">
            <v>Con PARD</v>
          </cell>
          <cell r="R858"/>
          <cell r="S858" t="str">
            <v>0500-690-2024</v>
          </cell>
          <cell r="T858">
            <v>250</v>
          </cell>
          <cell r="U858">
            <v>45383</v>
          </cell>
          <cell r="V858">
            <v>45383</v>
          </cell>
          <cell r="W858">
            <v>45626</v>
          </cell>
          <cell r="X858">
            <v>1046994000</v>
          </cell>
          <cell r="Y858" t="str">
            <v>Claribel Guzmán Castrillón</v>
          </cell>
          <cell r="Z858" t="str">
            <v>Profesional centro zonal</v>
          </cell>
        </row>
        <row r="859">
          <cell r="B859" t="str">
            <v>05-36-858</v>
          </cell>
          <cell r="C859" t="str">
            <v>Antioquia</v>
          </cell>
          <cell r="D859" t="str">
            <v>Ciudad don Bosco</v>
          </cell>
          <cell r="E859" t="str">
            <v>890905717-6</v>
          </cell>
          <cell r="F859" t="str">
            <v>Carlos Manuel Barrios Gonzalez</v>
          </cell>
          <cell r="G859"/>
          <cell r="H859" t="str">
            <v>Corregimiento La Clarita - Vereda Minas</v>
          </cell>
          <cell r="I859" t="str">
            <v>Amagá</v>
          </cell>
          <cell r="J859" t="str">
            <v>Noroccidental</v>
          </cell>
          <cell r="K859" t="str">
            <v>6045408180 Ext 117</v>
          </cell>
          <cell r="L859">
            <v>3160443078</v>
          </cell>
          <cell r="M859" t="str">
            <v>coord.amaga@ciudaddonbosco.org</v>
          </cell>
          <cell r="N859" t="str">
            <v>SRD</v>
          </cell>
          <cell r="O859" t="str">
            <v>Intervención de apoyo psicosocial</v>
          </cell>
          <cell r="P859"/>
          <cell r="Q859" t="str">
            <v>Con PARD</v>
          </cell>
          <cell r="R859"/>
          <cell r="S859" t="str">
            <v>0500-690-2024</v>
          </cell>
          <cell r="T859"/>
          <cell r="U859">
            <v>45383</v>
          </cell>
          <cell r="V859">
            <v>45383</v>
          </cell>
          <cell r="W859">
            <v>45626</v>
          </cell>
          <cell r="X859"/>
          <cell r="Y859" t="str">
            <v>Claribel Guzmán Castrillón</v>
          </cell>
          <cell r="Z859" t="str">
            <v>Profesional centro zonal</v>
          </cell>
        </row>
        <row r="860">
          <cell r="B860" t="str">
            <v>05-36-859</v>
          </cell>
          <cell r="C860" t="str">
            <v>Antioquia</v>
          </cell>
          <cell r="D860" t="str">
            <v>Ciudad don Bosco</v>
          </cell>
          <cell r="E860" t="str">
            <v>890905717-6</v>
          </cell>
          <cell r="F860" t="str">
            <v>Carlos Manuel Barrios Gonzalez</v>
          </cell>
          <cell r="G860"/>
          <cell r="H860" t="str">
            <v>Carrera 96B No. 78C-11 Barrio Robledo Aures</v>
          </cell>
          <cell r="I860" t="str">
            <v>Medellín</v>
          </cell>
          <cell r="J860" t="str">
            <v>Noroccidental</v>
          </cell>
          <cell r="K860" t="str">
            <v>6045408180 Ext 117</v>
          </cell>
          <cell r="L860">
            <v>3008710845</v>
          </cell>
          <cell r="M860" t="str">
            <v>direccion@ciudaddonbosco.org; calidad@ciudaddonbosco.org;  contabilidad@ciudaddonbosco.org; gestionhumana@ciudaddonbosco.org; ): coord.internado@ciudaddonbosco.org, coord.semillas@ciudaddonbosco.org</v>
          </cell>
          <cell r="N860" t="str">
            <v>SRD</v>
          </cell>
          <cell r="O860" t="str">
            <v>Internado</v>
          </cell>
          <cell r="P860"/>
          <cell r="Q860" t="str">
            <v>Con PARD</v>
          </cell>
          <cell r="R860"/>
          <cell r="S860" t="str">
            <v>0500-661-2024</v>
          </cell>
          <cell r="T860">
            <v>150</v>
          </cell>
          <cell r="U860">
            <v>45383</v>
          </cell>
          <cell r="V860">
            <v>45383</v>
          </cell>
          <cell r="W860">
            <v>45626</v>
          </cell>
          <cell r="X860">
            <v>2555226000</v>
          </cell>
          <cell r="Y860" t="str">
            <v>Claribel Guzmán Castrillón</v>
          </cell>
          <cell r="Z860" t="str">
            <v>Profesional centro zonal</v>
          </cell>
        </row>
        <row r="861">
          <cell r="B861" t="str">
            <v>05-253-860</v>
          </cell>
          <cell r="C861" t="str">
            <v>Antioquia</v>
          </cell>
          <cell r="D861" t="str">
            <v>Corporación gente de corazón</v>
          </cell>
          <cell r="E861" t="str">
            <v>900404024-6</v>
          </cell>
          <cell r="F861" t="str">
            <v>Elizabeth Tatiana Tobon Muñoz</v>
          </cell>
          <cell r="G861"/>
          <cell r="H861" t="str">
            <v>Carrera 130 No. 34B-71</v>
          </cell>
          <cell r="I861" t="str">
            <v>Medellín</v>
          </cell>
          <cell r="J861" t="str">
            <v>Noroccidental</v>
          </cell>
          <cell r="K861"/>
          <cell r="L861">
            <v>3172212623</v>
          </cell>
          <cell r="M861" t="str">
            <v>gentedecorazon@yahoo.com</v>
          </cell>
          <cell r="N861" t="str">
            <v>SRD</v>
          </cell>
          <cell r="O861" t="str">
            <v>Externado</v>
          </cell>
          <cell r="P861" t="str">
            <v>Media jornada</v>
          </cell>
          <cell r="Q861" t="str">
            <v>Con PARD</v>
          </cell>
          <cell r="R861"/>
          <cell r="S861" t="str">
            <v>0500-657-2024</v>
          </cell>
          <cell r="T861">
            <v>65</v>
          </cell>
          <cell r="U861">
            <v>45383</v>
          </cell>
          <cell r="V861">
            <v>45383</v>
          </cell>
          <cell r="W861">
            <v>45626</v>
          </cell>
          <cell r="X861">
            <v>434670080</v>
          </cell>
          <cell r="Y861" t="str">
            <v>Claribel Guzmán Castrillón</v>
          </cell>
          <cell r="Z861" t="str">
            <v>Profesional centro zonal</v>
          </cell>
        </row>
        <row r="862">
          <cell r="B862" t="str">
            <v>05-254-861</v>
          </cell>
          <cell r="C862" t="str">
            <v>Antioquia</v>
          </cell>
          <cell r="D862" t="str">
            <v>Clínica del oriente - Corporación para la salud mental</v>
          </cell>
          <cell r="E862" t="str">
            <v>900271660-8</v>
          </cell>
          <cell r="F862" t="str">
            <v>Ramon Eduardo Lopera Lopera</v>
          </cell>
          <cell r="G862"/>
          <cell r="H862" t="str">
            <v>Vía La Ceja-Rionegro Kilómetro 3-Vereda San Miguel-Sector El Yarumo-Finca La Palestina</v>
          </cell>
          <cell r="I862" t="str">
            <v>La Ceja</v>
          </cell>
          <cell r="J862" t="str">
            <v>Noroccidental</v>
          </cell>
          <cell r="K862" t="str">
            <v>4534623
2743086
2741583</v>
          </cell>
          <cell r="L862">
            <v>3113842875</v>
          </cell>
          <cell r="M862" t="str">
            <v>clinicadeloriente@gmail.com; doralopera20@hotmail.com;</v>
          </cell>
          <cell r="N862" t="str">
            <v>SRD</v>
          </cell>
          <cell r="O862" t="str">
            <v>Internado</v>
          </cell>
          <cell r="P862"/>
          <cell r="Q862" t="str">
            <v>Discapacidad</v>
          </cell>
          <cell r="R862" t="str">
            <v>Psicosocial</v>
          </cell>
          <cell r="S862" t="str">
            <v>0500-668-2024</v>
          </cell>
          <cell r="T862">
            <v>150</v>
          </cell>
          <cell r="U862">
            <v>45383</v>
          </cell>
          <cell r="V862">
            <v>45383</v>
          </cell>
          <cell r="W862">
            <v>45626</v>
          </cell>
          <cell r="X862">
            <v>3951044400</v>
          </cell>
          <cell r="Y862" t="str">
            <v>Claribel Guzmán Castrillón</v>
          </cell>
          <cell r="Z862" t="str">
            <v>Profesional centro zonal</v>
          </cell>
        </row>
        <row r="863">
          <cell r="B863" t="str">
            <v>05-255-862</v>
          </cell>
          <cell r="C863" t="str">
            <v>Antioquia</v>
          </cell>
          <cell r="D863" t="str">
            <v>Acarpin hogar de niñez y juventud</v>
          </cell>
          <cell r="E863" t="str">
            <v>890980435-3</v>
          </cell>
          <cell r="F863" t="str">
            <v>Mario Hernan Correa Robledo</v>
          </cell>
          <cell r="G863"/>
          <cell r="H863" t="str">
            <v>Calle 50 No. 31-49 Barrio San Juan Copacabana</v>
          </cell>
          <cell r="I863" t="str">
            <v>Copacabana</v>
          </cell>
          <cell r="J863" t="str">
            <v>Noroccidental</v>
          </cell>
          <cell r="K863" t="str">
            <v>4606550 
2741583</v>
          </cell>
          <cell r="L863">
            <v>3104903713</v>
          </cell>
          <cell r="M863" t="str">
            <v>direccion@acarpin.org - coordinacion@acarpin.org</v>
          </cell>
          <cell r="N863" t="str">
            <v>SRD</v>
          </cell>
          <cell r="O863" t="str">
            <v>Internado</v>
          </cell>
          <cell r="P863"/>
          <cell r="Q863" t="str">
            <v>Con PARD</v>
          </cell>
          <cell r="R863"/>
          <cell r="S863" t="str">
            <v>0500-662-2024</v>
          </cell>
          <cell r="T863">
            <v>50</v>
          </cell>
          <cell r="U863">
            <v>45383</v>
          </cell>
          <cell r="V863">
            <v>45383</v>
          </cell>
          <cell r="W863">
            <v>45626</v>
          </cell>
          <cell r="X863">
            <v>841742000</v>
          </cell>
          <cell r="Y863" t="str">
            <v>Claribel Guzmán Castrillón</v>
          </cell>
          <cell r="Z863" t="str">
            <v>Profesional centro zonal</v>
          </cell>
        </row>
        <row r="864">
          <cell r="B864" t="str">
            <v>47-256-863</v>
          </cell>
          <cell r="C864" t="str">
            <v>Magdalena</v>
          </cell>
          <cell r="D864" t="str">
            <v>Fundación horizontes</v>
          </cell>
          <cell r="E864" t="str">
            <v>819007124-8</v>
          </cell>
          <cell r="F864" t="str">
            <v>Claritza Esther Pertuz Segovia</v>
          </cell>
          <cell r="G864"/>
          <cell r="H864" t="str">
            <v>Calle 10 No. 14-28 Barrio Miraflores</v>
          </cell>
          <cell r="I864" t="str">
            <v>Santa Marta</v>
          </cell>
          <cell r="J864" t="str">
            <v>Santa Marta 2</v>
          </cell>
          <cell r="K864">
            <v>4218686</v>
          </cell>
          <cell r="L864">
            <v>3003184694</v>
          </cell>
          <cell r="M864" t="str">
            <v>gerencia.fhorizontes@gmail.com</v>
          </cell>
          <cell r="N864" t="str">
            <v>SRD</v>
          </cell>
          <cell r="O864" t="str">
            <v>Intervención de apoyo psicosocial</v>
          </cell>
          <cell r="P864"/>
          <cell r="Q864" t="str">
            <v>Con PARD</v>
          </cell>
          <cell r="R864"/>
          <cell r="S864" t="str">
            <v>4700-200-2024</v>
          </cell>
          <cell r="T864">
            <v>150</v>
          </cell>
          <cell r="U864">
            <v>45404</v>
          </cell>
          <cell r="V864">
            <v>45404</v>
          </cell>
          <cell r="W864">
            <v>45626</v>
          </cell>
          <cell r="X864">
            <v>628196400</v>
          </cell>
          <cell r="Y864" t="str">
            <v>Maria Del Socorro Pabón Castañeda</v>
          </cell>
          <cell r="Z864" t="str">
            <v>Coordinador centro zonal</v>
          </cell>
        </row>
        <row r="865">
          <cell r="B865" t="str">
            <v>47-256-864</v>
          </cell>
          <cell r="C865" t="str">
            <v>Magdalena</v>
          </cell>
          <cell r="D865" t="str">
            <v>Fundación horizontes</v>
          </cell>
          <cell r="E865" t="str">
            <v>819007124-8</v>
          </cell>
          <cell r="F865" t="str">
            <v>Claritza Esther Pertuz Segovia</v>
          </cell>
          <cell r="G865"/>
          <cell r="H865" t="str">
            <v>Calle 10 No. 14-28 Barrio Miraflores</v>
          </cell>
          <cell r="I865" t="str">
            <v>Ciénaga</v>
          </cell>
          <cell r="J865" t="str">
            <v>Del Rio</v>
          </cell>
          <cell r="K865">
            <v>4226815</v>
          </cell>
          <cell r="L865">
            <v>3003184694</v>
          </cell>
          <cell r="M865" t="str">
            <v>gerencia.fhorizontes@gmail.com</v>
          </cell>
          <cell r="N865" t="str">
            <v>SRD</v>
          </cell>
          <cell r="O865" t="str">
            <v>Intervención de apoyo psicosocial</v>
          </cell>
          <cell r="P865"/>
          <cell r="Q865" t="str">
            <v>Con PARD</v>
          </cell>
          <cell r="R865"/>
          <cell r="S865" t="str">
            <v>4700-201-2024</v>
          </cell>
          <cell r="T865">
            <v>150</v>
          </cell>
          <cell r="U865">
            <v>45404</v>
          </cell>
          <cell r="V865">
            <v>45407</v>
          </cell>
          <cell r="W865">
            <v>45626</v>
          </cell>
          <cell r="X865">
            <v>628196400</v>
          </cell>
          <cell r="Y865" t="str">
            <v>Niyireth Teresa Fraija Urieles</v>
          </cell>
          <cell r="Z865" t="str">
            <v>Profesional centro zonal</v>
          </cell>
        </row>
        <row r="866">
          <cell r="B866" t="str">
            <v>47-256-865</v>
          </cell>
          <cell r="C866" t="str">
            <v>Magdalena</v>
          </cell>
          <cell r="D866" t="str">
            <v>Fundación horizontes</v>
          </cell>
          <cell r="E866" t="str">
            <v>819007124-8</v>
          </cell>
          <cell r="F866" t="str">
            <v>Claritza Esther Pertuz Segovia</v>
          </cell>
          <cell r="G866"/>
          <cell r="H866" t="str">
            <v>Calle 10 No. 14-28 Barrio Miraflores</v>
          </cell>
          <cell r="I866" t="str">
            <v>Pivijay</v>
          </cell>
          <cell r="J866" t="str">
            <v>Del Rio</v>
          </cell>
          <cell r="K866">
            <v>4226815</v>
          </cell>
          <cell r="L866">
            <v>3003184694</v>
          </cell>
          <cell r="M866" t="str">
            <v>gerencia.fhorizontes@gmail.com</v>
          </cell>
          <cell r="N866" t="str">
            <v>SRD</v>
          </cell>
          <cell r="O866" t="str">
            <v>Intervención de apoyo psicosocial</v>
          </cell>
          <cell r="P866"/>
          <cell r="Q866" t="str">
            <v>Con PARD</v>
          </cell>
          <cell r="R866"/>
          <cell r="S866" t="str">
            <v>4700-201-2024</v>
          </cell>
          <cell r="T866">
            <v>70</v>
          </cell>
          <cell r="U866">
            <v>45404</v>
          </cell>
          <cell r="V866">
            <v>45407</v>
          </cell>
          <cell r="W866">
            <v>45626</v>
          </cell>
          <cell r="X866">
            <v>293158320</v>
          </cell>
          <cell r="Y866" t="str">
            <v>Niyireth Teresa Fraija Urieles</v>
          </cell>
          <cell r="Z866" t="str">
            <v>Profesional centro zonal</v>
          </cell>
        </row>
        <row r="867">
          <cell r="B867" t="str">
            <v>47-256-866</v>
          </cell>
          <cell r="C867" t="str">
            <v>Magdalena</v>
          </cell>
          <cell r="D867" t="str">
            <v>Fundación horizontes</v>
          </cell>
          <cell r="E867" t="str">
            <v>819007124-8</v>
          </cell>
          <cell r="F867" t="str">
            <v>Claritza Esther Pertuz Segovia</v>
          </cell>
          <cell r="G867"/>
          <cell r="H867" t="str">
            <v>Calle 10 No. 14-28 Barrio Miraflores</v>
          </cell>
          <cell r="I867" t="str">
            <v>Fundación</v>
          </cell>
          <cell r="J867" t="str">
            <v>Del Rio</v>
          </cell>
          <cell r="K867">
            <v>4226815</v>
          </cell>
          <cell r="L867">
            <v>3003184694</v>
          </cell>
          <cell r="M867" t="str">
            <v>gerencia.fhorizontes@gmail.com</v>
          </cell>
          <cell r="N867" t="str">
            <v>SRD</v>
          </cell>
          <cell r="O867" t="str">
            <v>Intervención de apoyo psicosocial</v>
          </cell>
          <cell r="P867"/>
          <cell r="Q867" t="str">
            <v>Con PARD</v>
          </cell>
          <cell r="R867"/>
          <cell r="S867" t="str">
            <v>4700-201-2024</v>
          </cell>
          <cell r="T867">
            <v>40</v>
          </cell>
          <cell r="U867">
            <v>45404</v>
          </cell>
          <cell r="V867">
            <v>45407</v>
          </cell>
          <cell r="W867">
            <v>45626</v>
          </cell>
          <cell r="X867">
            <v>167519070</v>
          </cell>
          <cell r="Y867" t="str">
            <v>Niyireth Teresa Fraija Urieles</v>
          </cell>
          <cell r="Z867" t="str">
            <v>Profesional centro zonal</v>
          </cell>
        </row>
        <row r="868">
          <cell r="B868" t="str">
            <v>76-240-867</v>
          </cell>
          <cell r="C868" t="str">
            <v>Valle</v>
          </cell>
          <cell r="D868" t="str">
            <v>ONG Crecer en familia</v>
          </cell>
          <cell r="E868" t="str">
            <v>805020621-1</v>
          </cell>
          <cell r="F868" t="str">
            <v>Zulamita Ana Liliana Kaim Torres</v>
          </cell>
          <cell r="G868" t="str">
            <v>Sede Valle del Lili</v>
          </cell>
          <cell r="H868" t="str">
            <v>Carrera 108 No. 48-91 Kilometro 1 Via Jamundi</v>
          </cell>
          <cell r="I868" t="str">
            <v>Cali</v>
          </cell>
          <cell r="J868" t="str">
            <v>Restaurar</v>
          </cell>
          <cell r="K868">
            <v>5143661</v>
          </cell>
          <cell r="L868">
            <v>3165282646</v>
          </cell>
          <cell r="M868" t="str">
            <v>vallecfjvalledellili@crecefamilia.org; vallecfjbuenpastor@crecefamilia.org</v>
          </cell>
          <cell r="N868" t="str">
            <v>SRPA</v>
          </cell>
          <cell r="O868" t="str">
            <v>Centro de atención especializada</v>
          </cell>
          <cell r="P868"/>
          <cell r="Q868" t="str">
            <v>SRPA</v>
          </cell>
          <cell r="R868"/>
          <cell r="S868" t="str">
            <v>7600-687-2024</v>
          </cell>
          <cell r="T868">
            <v>231</v>
          </cell>
          <cell r="U868">
            <v>45413</v>
          </cell>
          <cell r="V868">
            <v>45413</v>
          </cell>
          <cell r="W868">
            <v>45626</v>
          </cell>
          <cell r="X868">
            <v>4930758525</v>
          </cell>
          <cell r="Y868" t="str">
            <v>Luz Karime Rodas Kilman</v>
          </cell>
          <cell r="Z868" t="str">
            <v>Profesional centro zonal</v>
          </cell>
        </row>
        <row r="869">
          <cell r="B869" t="str">
            <v>76-240-868</v>
          </cell>
          <cell r="C869" t="str">
            <v>Valle</v>
          </cell>
          <cell r="D869" t="str">
            <v>ONG Crecer en familia</v>
          </cell>
          <cell r="E869" t="str">
            <v>805020621-1</v>
          </cell>
          <cell r="F869" t="str">
            <v>Zulamita Ana Liliana Kaim Torres</v>
          </cell>
          <cell r="G869" t="str">
            <v>Sede Buen Pastor</v>
          </cell>
          <cell r="H869" t="str">
            <v>Carrera 31a No. 28m1-34 Barrio La Fortaleza</v>
          </cell>
          <cell r="I869" t="str">
            <v>Cali</v>
          </cell>
          <cell r="J869" t="str">
            <v>Restaurar</v>
          </cell>
          <cell r="K869">
            <v>5143661</v>
          </cell>
          <cell r="L869">
            <v>3165282646</v>
          </cell>
          <cell r="M869" t="str">
            <v>vallecfjvalledellili@crecefamilia.org; vallecfjbuenpastor@crecefamilia.org</v>
          </cell>
          <cell r="N869" t="str">
            <v>SRPA</v>
          </cell>
          <cell r="O869" t="str">
            <v>Centro de atención especializada</v>
          </cell>
          <cell r="P869"/>
          <cell r="Q869" t="str">
            <v>SRPA</v>
          </cell>
          <cell r="R869"/>
          <cell r="S869" t="str">
            <v>7600-685-2024</v>
          </cell>
          <cell r="T869">
            <v>200</v>
          </cell>
          <cell r="U869">
            <v>45413</v>
          </cell>
          <cell r="V869">
            <v>45413</v>
          </cell>
          <cell r="W869">
            <v>45488</v>
          </cell>
          <cell r="X869">
            <v>1524662500</v>
          </cell>
          <cell r="Y869" t="str">
            <v>Luz Karime Rodas Kilman</v>
          </cell>
          <cell r="Z869" t="str">
            <v>Profesional centro zonal</v>
          </cell>
        </row>
        <row r="870">
          <cell r="B870" t="str">
            <v>76-240-869</v>
          </cell>
          <cell r="C870" t="str">
            <v>Valle</v>
          </cell>
          <cell r="D870" t="str">
            <v>ONG Crecer en familia</v>
          </cell>
          <cell r="E870" t="str">
            <v>805020621-1</v>
          </cell>
          <cell r="F870" t="str">
            <v>Zulamita Ana Liliana Kaim Torres</v>
          </cell>
          <cell r="G870" t="str">
            <v>Sede Buen Pastor</v>
          </cell>
          <cell r="H870" t="str">
            <v>Carrera 31a No. 28m1-34 Barrio La Fortaleza</v>
          </cell>
          <cell r="I870" t="str">
            <v>Cali</v>
          </cell>
          <cell r="J870" t="str">
            <v>Restaurar</v>
          </cell>
          <cell r="K870">
            <v>5143661</v>
          </cell>
          <cell r="L870">
            <v>3165282646</v>
          </cell>
          <cell r="M870" t="str">
            <v>vallecfjvalledellili@crecefamilia.org; vallecfjbuenpastor@crecefamilia.org</v>
          </cell>
          <cell r="N870" t="str">
            <v>SRPA</v>
          </cell>
          <cell r="O870" t="str">
            <v>Centro de internamiento preventivo</v>
          </cell>
          <cell r="P870"/>
          <cell r="Q870" t="str">
            <v>SRPA</v>
          </cell>
          <cell r="R870"/>
          <cell r="S870" t="str">
            <v>7600-686-2024</v>
          </cell>
          <cell r="T870">
            <v>55</v>
          </cell>
          <cell r="U870">
            <v>45414</v>
          </cell>
          <cell r="V870">
            <v>45413</v>
          </cell>
          <cell r="W870">
            <v>45488</v>
          </cell>
          <cell r="X870">
            <v>760719500</v>
          </cell>
          <cell r="Y870" t="str">
            <v>Luz Karime Rodas Kilman</v>
          </cell>
          <cell r="Z870" t="str">
            <v>Profesional centro zonal</v>
          </cell>
        </row>
        <row r="871">
          <cell r="B871" t="str">
            <v>76-240-870</v>
          </cell>
          <cell r="C871" t="str">
            <v>Valle</v>
          </cell>
          <cell r="D871" t="str">
            <v>ONG Crecer en familia</v>
          </cell>
          <cell r="E871" t="str">
            <v>805020621-1</v>
          </cell>
          <cell r="F871" t="str">
            <v>Zulamita Ana Liliana Kaim Torres</v>
          </cell>
          <cell r="G871" t="str">
            <v>Sede Valle del Lili</v>
          </cell>
          <cell r="H871" t="str">
            <v>Carrera 108 No. 48-91 Kilometro 1 Via Jamundi</v>
          </cell>
          <cell r="I871" t="str">
            <v>Cali</v>
          </cell>
          <cell r="J871" t="str">
            <v>Restaurar</v>
          </cell>
          <cell r="K871">
            <v>5143661</v>
          </cell>
          <cell r="L871">
            <v>3165282646</v>
          </cell>
          <cell r="M871" t="str">
            <v>vallecfjvalledellili@crecefamilia.org; vallecfjbuenpastor@crecefamilia.org</v>
          </cell>
          <cell r="N871" t="str">
            <v>SRPA</v>
          </cell>
          <cell r="O871" t="str">
            <v>Centro de internamiento preventivo</v>
          </cell>
          <cell r="P871"/>
          <cell r="Q871" t="str">
            <v>SRPA</v>
          </cell>
          <cell r="R871"/>
          <cell r="S871" t="str">
            <v>7600-686-2024</v>
          </cell>
          <cell r="T871">
            <v>45</v>
          </cell>
          <cell r="U871">
            <v>45414</v>
          </cell>
          <cell r="V871">
            <v>45413</v>
          </cell>
          <cell r="W871">
            <v>45488</v>
          </cell>
          <cell r="X871"/>
          <cell r="Y871" t="str">
            <v>Luz Karime Rodas Kilman</v>
          </cell>
          <cell r="Z871" t="str">
            <v>Profesional centro zonal</v>
          </cell>
        </row>
        <row r="872">
          <cell r="B872" t="str">
            <v>76-240-871</v>
          </cell>
          <cell r="C872" t="str">
            <v>Valle</v>
          </cell>
          <cell r="D872" t="str">
            <v>ONG Crecer en familia</v>
          </cell>
          <cell r="E872" t="str">
            <v>805020621-1</v>
          </cell>
          <cell r="F872" t="str">
            <v>Zulamita Ana Liliana Kaim Torres</v>
          </cell>
          <cell r="G872"/>
          <cell r="H872" t="str">
            <v>Carrera 24A No. 6-58 Barrio El Cedro</v>
          </cell>
          <cell r="I872" t="str">
            <v>Cali</v>
          </cell>
          <cell r="J872" t="str">
            <v>Restaurar</v>
          </cell>
          <cell r="K872">
            <v>5143661</v>
          </cell>
          <cell r="L872">
            <v>3165282646</v>
          </cell>
          <cell r="M872" t="str">
            <v>administrativoprincipal@crecefamilia.org</v>
          </cell>
          <cell r="N872" t="str">
            <v>SRPA</v>
          </cell>
          <cell r="O872" t="str">
            <v>Internación en medio semicerrado</v>
          </cell>
          <cell r="P872"/>
          <cell r="Q872" t="str">
            <v>SRPA</v>
          </cell>
          <cell r="R872"/>
          <cell r="S872" t="str">
            <v>7600-688-2024</v>
          </cell>
          <cell r="T872">
            <v>49</v>
          </cell>
          <cell r="U872">
            <v>45414</v>
          </cell>
          <cell r="V872">
            <v>45414</v>
          </cell>
          <cell r="W872">
            <v>45626</v>
          </cell>
          <cell r="X872">
            <v>376348861</v>
          </cell>
          <cell r="Y872" t="str">
            <v>Luz Karime Rodas Kilman</v>
          </cell>
          <cell r="Z872" t="str">
            <v>Profesional centro zonal</v>
          </cell>
        </row>
        <row r="873">
          <cell r="B873" t="str">
            <v>05-206-872</v>
          </cell>
          <cell r="C873" t="str">
            <v>Antioquia</v>
          </cell>
          <cell r="D873" t="str">
            <v>Fundación social yo te cuido</v>
          </cell>
          <cell r="E873" t="str">
            <v>901496702-9</v>
          </cell>
          <cell r="F873" t="str">
            <v>Yudi Pahola Aguirre Losada</v>
          </cell>
          <cell r="G873"/>
          <cell r="H873" t="str">
            <v>Calle 4 Sur No. 13-321 El Poblado</v>
          </cell>
          <cell r="I873" t="str">
            <v>Medellín</v>
          </cell>
          <cell r="J873" t="str">
            <v>Aburra Sur</v>
          </cell>
          <cell r="K873"/>
          <cell r="L873">
            <v>3206193497</v>
          </cell>
          <cell r="M873" t="str">
            <v>fundaciónsocialyotecuido@gmail.com</v>
          </cell>
          <cell r="N873" t="str">
            <v>SRD</v>
          </cell>
          <cell r="O873" t="str">
            <v>Hogar sustituto entidad</v>
          </cell>
          <cell r="P873"/>
          <cell r="Q873" t="str">
            <v>Discapacidad</v>
          </cell>
          <cell r="R873" t="str">
            <v>Intelectual</v>
          </cell>
          <cell r="S873" t="str">
            <v>0500-790-2024</v>
          </cell>
          <cell r="T873">
            <v>200</v>
          </cell>
          <cell r="U873">
            <v>45413</v>
          </cell>
          <cell r="V873">
            <v>45413</v>
          </cell>
          <cell r="W873">
            <v>45626</v>
          </cell>
          <cell r="X873">
            <v>3607785800</v>
          </cell>
          <cell r="Y873" t="str">
            <v>Alba Janneth Florez Alvarez</v>
          </cell>
          <cell r="Z873" t="str">
            <v>Profesional centro zonal</v>
          </cell>
        </row>
        <row r="874">
          <cell r="B874" t="str">
            <v>68-149-873</v>
          </cell>
          <cell r="C874" t="str">
            <v>Santander</v>
          </cell>
          <cell r="D874" t="str">
            <v>Fundación MUNAY</v>
          </cell>
          <cell r="E874" t="str">
            <v>900276174-2</v>
          </cell>
          <cell r="F874" t="str">
            <v>Jose Miguel Mendez Tavera</v>
          </cell>
          <cell r="G874" t="str">
            <v>Escuela de formacion integral los Robles - EFIR La Granja</v>
          </cell>
          <cell r="H874" t="str">
            <v>Kilómetro 2 Vía Guatiguara</v>
          </cell>
          <cell r="I874" t="str">
            <v>Piedecuesta</v>
          </cell>
          <cell r="J874" t="str">
            <v>Resurgir</v>
          </cell>
          <cell r="K874"/>
          <cell r="L874">
            <v>3214395771</v>
          </cell>
          <cell r="M874" t="str">
            <v>fundacionmunay@gmail.com</v>
          </cell>
          <cell r="N874" t="str">
            <v>SRPA</v>
          </cell>
          <cell r="O874" t="str">
            <v>Centro de atención especializada</v>
          </cell>
          <cell r="P874"/>
          <cell r="Q874" t="str">
            <v>SRPA</v>
          </cell>
          <cell r="R874"/>
          <cell r="S874" t="str">
            <v>6800-397-2024</v>
          </cell>
          <cell r="T874">
            <v>30</v>
          </cell>
          <cell r="U874">
            <v>45413</v>
          </cell>
          <cell r="V874">
            <v>45413</v>
          </cell>
          <cell r="W874">
            <v>45626</v>
          </cell>
          <cell r="X874">
            <v>646658250</v>
          </cell>
          <cell r="Y874" t="str">
            <v>Liliana Maria Rincon Mantilla</v>
          </cell>
          <cell r="Z874" t="str">
            <v>Coordinador centro zonal</v>
          </cell>
        </row>
        <row r="875">
          <cell r="B875" t="str">
            <v>63-115-874</v>
          </cell>
          <cell r="C875" t="str">
            <v>Quindío</v>
          </cell>
          <cell r="D875" t="str">
            <v>Fundación familia y futuro - FUNDAFAM</v>
          </cell>
          <cell r="E875" t="str">
            <v>900916893-7</v>
          </cell>
          <cell r="F875" t="str">
            <v>Mauricio Murillo Gutierrez</v>
          </cell>
          <cell r="G875"/>
          <cell r="H875" t="str">
            <v>Kilómetro 8 Vía Armenia Club Campestre Vaga Del Cabrero-Finca El Bosque Vereda La Moya</v>
          </cell>
          <cell r="I875" t="str">
            <v>Armenia</v>
          </cell>
          <cell r="J875" t="str">
            <v>Sur</v>
          </cell>
          <cell r="K875">
            <v>7107703</v>
          </cell>
          <cell r="L875">
            <v>3165335743</v>
          </cell>
          <cell r="M875" t="str">
            <v>casauniversitariafundafam@gmail.com</v>
          </cell>
          <cell r="N875" t="str">
            <v>SRD</v>
          </cell>
          <cell r="O875" t="str">
            <v>Casa universitaria</v>
          </cell>
          <cell r="P875"/>
          <cell r="Q875" t="str">
            <v>Con PARD</v>
          </cell>
          <cell r="R875"/>
          <cell r="S875" t="str">
            <v>6300-149-2024</v>
          </cell>
          <cell r="T875">
            <v>36</v>
          </cell>
          <cell r="U875">
            <v>45413</v>
          </cell>
          <cell r="V875">
            <v>45413</v>
          </cell>
          <cell r="W875">
            <v>45626</v>
          </cell>
          <cell r="X875">
            <v>560658672</v>
          </cell>
          <cell r="Y875" t="str">
            <v>Julio Andrés Torres Báquiro</v>
          </cell>
          <cell r="Z875" t="str">
            <v>Profesional coordinación técnica Protección</v>
          </cell>
        </row>
        <row r="876">
          <cell r="B876" t="str">
            <v>73-149-875</v>
          </cell>
          <cell r="C876" t="str">
            <v>Tolima</v>
          </cell>
          <cell r="D876" t="str">
            <v>Fundación MUNAY</v>
          </cell>
          <cell r="E876" t="str">
            <v>900276174-2</v>
          </cell>
          <cell r="F876" t="str">
            <v>Jose Miguel Mendez Tavera</v>
          </cell>
          <cell r="G876" t="str">
            <v>Munay Ocobos</v>
          </cell>
          <cell r="H876" t="str">
            <v>Calle 32 No 5a-21 Barrio San Simón</v>
          </cell>
          <cell r="I876" t="str">
            <v>Ibagué</v>
          </cell>
          <cell r="J876" t="str">
            <v>Jordán</v>
          </cell>
          <cell r="K876"/>
          <cell r="L876" t="str">
            <v>3214395771-3125731553</v>
          </cell>
          <cell r="M876" t="str">
            <v>munaytolima@gmail.com</v>
          </cell>
          <cell r="N876" t="str">
            <v>SRPA</v>
          </cell>
          <cell r="O876" t="str">
            <v>Atención domiciliaria en privación de la libertad</v>
          </cell>
          <cell r="P876"/>
          <cell r="Q876" t="str">
            <v>SRPA</v>
          </cell>
          <cell r="R876"/>
          <cell r="S876" t="str">
            <v>7300-326-2024</v>
          </cell>
          <cell r="T876">
            <v>1</v>
          </cell>
          <cell r="U876">
            <v>45404</v>
          </cell>
          <cell r="V876">
            <v>45405</v>
          </cell>
          <cell r="W876">
            <v>45626</v>
          </cell>
          <cell r="X876">
            <v>8689423</v>
          </cell>
          <cell r="Y876" t="str">
            <v>Lizeth Angelica Moreno Batte</v>
          </cell>
          <cell r="Z876" t="str">
            <v>Profesional centro zonal</v>
          </cell>
        </row>
        <row r="877">
          <cell r="B877" t="str">
            <v>73-122-876</v>
          </cell>
          <cell r="C877" t="str">
            <v>Tolima</v>
          </cell>
          <cell r="D877" t="str">
            <v>Fundación grupo de apoyo</v>
          </cell>
          <cell r="E877" t="str">
            <v>900201470-6</v>
          </cell>
          <cell r="F877" t="str">
            <v>Jesús Suaza Maldonado</v>
          </cell>
          <cell r="G877" t="str">
            <v>Restaurando Sueños</v>
          </cell>
          <cell r="H877" t="str">
            <v>Carrera 48 No. 117-120 Vía Aparco Picaleña-Finca Villa Las Marias</v>
          </cell>
          <cell r="I877" t="str">
            <v>Ibagué</v>
          </cell>
          <cell r="J877" t="str">
            <v>Jordán</v>
          </cell>
          <cell r="K877"/>
          <cell r="L877">
            <v>3183516852</v>
          </cell>
          <cell r="M877" t="str">
            <v>fundapoyo-srpa@hotmail.com</v>
          </cell>
          <cell r="N877" t="str">
            <v>SRPA</v>
          </cell>
          <cell r="O877" t="str">
            <v>Internado RAJ</v>
          </cell>
          <cell r="P877"/>
          <cell r="Q877" t="str">
            <v>RAJ</v>
          </cell>
          <cell r="R877"/>
          <cell r="S877" t="str">
            <v>7300-343-2024</v>
          </cell>
          <cell r="T877">
            <v>40</v>
          </cell>
          <cell r="U877">
            <v>45428</v>
          </cell>
          <cell r="V877">
            <v>45428</v>
          </cell>
          <cell r="W877">
            <v>45626</v>
          </cell>
          <cell r="X877">
            <v>647311061</v>
          </cell>
          <cell r="Y877" t="str">
            <v>Lizeth Angelica Moreno Batte</v>
          </cell>
          <cell r="Z877" t="str">
            <v>Profesional centro zonal</v>
          </cell>
        </row>
        <row r="878">
          <cell r="B878" t="str">
            <v>73-257-877</v>
          </cell>
          <cell r="C878" t="str">
            <v>Tolima</v>
          </cell>
          <cell r="D878" t="str">
            <v>Fundación Centro de Restauración Extrema</v>
          </cell>
          <cell r="E878" t="str">
            <v>901782387-8</v>
          </cell>
          <cell r="F878" t="str">
            <v>Sandra Patricia Pineda Casillo</v>
          </cell>
          <cell r="G878" t="str">
            <v>CAE Cielo Ibanasca</v>
          </cell>
          <cell r="H878" t="str">
            <v>Carrera 6 No. 43-44-Barrio Restrepo</v>
          </cell>
          <cell r="I878" t="str">
            <v>Ibagué</v>
          </cell>
          <cell r="J878" t="str">
            <v>Jordán</v>
          </cell>
          <cell r="K878"/>
          <cell r="L878" t="str">
            <v>3204735046 - 3143150788</v>
          </cell>
          <cell r="M878" t="str">
            <v>fundacioncree.dayag@gmail.com - fundaciondayag.srpa@gmail.com</v>
          </cell>
          <cell r="N878" t="str">
            <v>SRPA</v>
          </cell>
          <cell r="O878" t="str">
            <v>Centro de atención especializada</v>
          </cell>
          <cell r="P878"/>
          <cell r="Q878" t="str">
            <v>SRPA</v>
          </cell>
          <cell r="R878"/>
          <cell r="S878" t="str">
            <v>7300-342-2024</v>
          </cell>
          <cell r="T878">
            <v>25</v>
          </cell>
          <cell r="U878">
            <v>45428</v>
          </cell>
          <cell r="V878">
            <v>45428</v>
          </cell>
          <cell r="W878">
            <v>45626</v>
          </cell>
          <cell r="X878">
            <v>600457098</v>
          </cell>
          <cell r="Y878" t="str">
            <v>Lizeth Angelica Moreno Batte</v>
          </cell>
          <cell r="Z878" t="str">
            <v>Profesional centro zonal</v>
          </cell>
        </row>
        <row r="879">
          <cell r="B879" t="str">
            <v>73-257-878</v>
          </cell>
          <cell r="C879" t="str">
            <v>Tolima</v>
          </cell>
          <cell r="D879" t="str">
            <v>Fundación Centro de Restauración Extrema</v>
          </cell>
          <cell r="E879" t="str">
            <v>901782387-8</v>
          </cell>
          <cell r="F879" t="str">
            <v>Sandra Patricia Pineda Casillo</v>
          </cell>
          <cell r="G879" t="str">
            <v>CAE Cielo Ibanasca</v>
          </cell>
          <cell r="H879" t="str">
            <v>Carrera 6 No. 43-44-Barrio Restrepo</v>
          </cell>
          <cell r="I879" t="str">
            <v>Ibagué</v>
          </cell>
          <cell r="J879" t="str">
            <v>Jordán</v>
          </cell>
          <cell r="K879"/>
          <cell r="L879" t="str">
            <v>3204735046 - 3143150788</v>
          </cell>
          <cell r="M879" t="str">
            <v>fundacioncree.dayag@gmail.com - fundaciondayag.srpa@gmail.com</v>
          </cell>
          <cell r="N879" t="str">
            <v>SRPA</v>
          </cell>
          <cell r="O879" t="str">
            <v>Centro de internamiento preventivo</v>
          </cell>
          <cell r="P879"/>
          <cell r="Q879" t="str">
            <v>SRPA</v>
          </cell>
          <cell r="R879"/>
          <cell r="S879" t="str">
            <v>7300-342-2024</v>
          </cell>
          <cell r="T879">
            <v>5</v>
          </cell>
          <cell r="U879">
            <v>45428</v>
          </cell>
          <cell r="V879">
            <v>45428</v>
          </cell>
          <cell r="W879">
            <v>45626</v>
          </cell>
          <cell r="X879"/>
          <cell r="Y879" t="str">
            <v>Lizeth Angelica Moreno Batte</v>
          </cell>
          <cell r="Z879" t="str">
            <v>Profesional centro zonal</v>
          </cell>
        </row>
        <row r="880">
          <cell r="B880" t="str">
            <v>73-257-879</v>
          </cell>
          <cell r="C880" t="str">
            <v>Tolima</v>
          </cell>
          <cell r="D880" t="str">
            <v>Fundación Centro de Restauración Extrema</v>
          </cell>
          <cell r="E880" t="str">
            <v>901782387-8</v>
          </cell>
          <cell r="F880" t="str">
            <v>Sandra Patricia Pineda Casillo</v>
          </cell>
          <cell r="G880"/>
          <cell r="H880" t="str">
            <v>Carrera 5 No. 39a-77 Cespa</v>
          </cell>
          <cell r="I880" t="str">
            <v>Ibagué</v>
          </cell>
          <cell r="J880" t="str">
            <v>Jordán</v>
          </cell>
          <cell r="K880"/>
          <cell r="L880">
            <v>3104823066</v>
          </cell>
          <cell r="M880" t="str">
            <v>fundacioncree.dayag@gmail.com - fundaciondayag.srpa@gmail.com</v>
          </cell>
          <cell r="N880" t="str">
            <v>SRPA</v>
          </cell>
          <cell r="O880" t="str">
            <v>Centro transitorio</v>
          </cell>
          <cell r="P880"/>
          <cell r="Q880" t="str">
            <v>SRPA</v>
          </cell>
          <cell r="R880"/>
          <cell r="S880" t="str">
            <v>7300-341-2024</v>
          </cell>
          <cell r="T880">
            <v>2</v>
          </cell>
          <cell r="U880">
            <v>45428</v>
          </cell>
          <cell r="V880">
            <v>45428</v>
          </cell>
          <cell r="W880">
            <v>45626</v>
          </cell>
          <cell r="X880">
            <v>39128437</v>
          </cell>
          <cell r="Y880" t="str">
            <v>Lizeth Angelica Moreno Batte</v>
          </cell>
          <cell r="Z880"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54"/>
  <sheetViews>
    <sheetView showGridLines="0" tabSelected="1" view="pageBreakPreview" zoomScale="80" zoomScaleNormal="90" zoomScaleSheetLayoutView="80" workbookViewId="0">
      <selection activeCell="C13" sqref="C13:I13"/>
    </sheetView>
  </sheetViews>
  <sheetFormatPr baseColWidth="10" defaultRowHeight="15" x14ac:dyDescent="0.25"/>
  <cols>
    <col min="1" max="23" width="10.7109375" customWidth="1"/>
    <col min="25" max="25" width="17.85546875" bestFit="1" customWidth="1"/>
  </cols>
  <sheetData>
    <row r="1" spans="1:23" s="50" customFormat="1" ht="39.950000000000003" customHeight="1" thickBot="1" x14ac:dyDescent="0.35">
      <c r="A1" s="146" t="s">
        <v>0</v>
      </c>
      <c r="B1" s="147"/>
      <c r="C1" s="147"/>
      <c r="D1" s="147"/>
      <c r="E1" s="144"/>
      <c r="F1" s="145"/>
      <c r="G1" s="146" t="s">
        <v>159</v>
      </c>
      <c r="H1" s="147"/>
      <c r="I1" s="148"/>
      <c r="J1" s="149"/>
      <c r="K1" s="142" t="s">
        <v>1</v>
      </c>
      <c r="L1" s="143"/>
      <c r="M1" s="127"/>
      <c r="N1" s="128"/>
      <c r="O1" s="129" t="s">
        <v>164</v>
      </c>
      <c r="P1" s="130"/>
      <c r="Q1" s="130"/>
      <c r="R1" s="150" t="str" cm="1">
        <f t="array" ref="R1">+IF(OR(I20:I34="",I37:I52="",I55:I66="",I69:I73="",I76:I90="",I93:I108="",I111:I114="",I117:I120="",I123:I128="",I131:I137=""),"VALIDE TODAS LAS OBLIGACIONES",Consolidado!MR10)</f>
        <v>VALIDE TODAS LAS OBLIGACIONES</v>
      </c>
      <c r="S1" s="150"/>
      <c r="T1" s="150"/>
      <c r="U1" s="150"/>
      <c r="V1" s="150"/>
      <c r="W1" s="151"/>
    </row>
    <row r="2" spans="1:23" s="50" customFormat="1" ht="20.100000000000001" customHeight="1" x14ac:dyDescent="0.3">
      <c r="A2" s="158" t="s">
        <v>3</v>
      </c>
      <c r="B2" s="159"/>
      <c r="C2" s="159"/>
      <c r="D2" s="159"/>
      <c r="E2" s="159"/>
      <c r="F2" s="159"/>
      <c r="G2" s="159"/>
      <c r="H2" s="159"/>
      <c r="I2" s="159"/>
      <c r="J2" s="159"/>
      <c r="K2" s="159"/>
      <c r="L2" s="159"/>
      <c r="M2" s="159"/>
      <c r="N2" s="159"/>
      <c r="O2" s="159"/>
      <c r="P2" s="159"/>
      <c r="Q2" s="159"/>
      <c r="R2" s="159"/>
      <c r="S2" s="159"/>
      <c r="T2" s="159"/>
      <c r="U2" s="159"/>
      <c r="V2" s="159"/>
      <c r="W2" s="160"/>
    </row>
    <row r="3" spans="1:23" s="50" customFormat="1" ht="20.100000000000001" customHeight="1" x14ac:dyDescent="0.3">
      <c r="A3" s="152" t="s">
        <v>4</v>
      </c>
      <c r="B3" s="153"/>
      <c r="C3" s="153"/>
      <c r="D3" s="153"/>
      <c r="E3" s="154"/>
      <c r="F3" s="161" t="s">
        <v>5</v>
      </c>
      <c r="G3" s="153"/>
      <c r="H3" s="153"/>
      <c r="I3" s="153"/>
      <c r="J3" s="153"/>
      <c r="K3" s="153"/>
      <c r="L3" s="153"/>
      <c r="M3" s="153"/>
      <c r="N3" s="153"/>
      <c r="O3" s="153"/>
      <c r="P3" s="154"/>
      <c r="Q3" s="161" t="s">
        <v>29</v>
      </c>
      <c r="R3" s="153"/>
      <c r="S3" s="153"/>
      <c r="T3" s="153"/>
      <c r="U3" s="153"/>
      <c r="V3" s="153"/>
      <c r="W3" s="162"/>
    </row>
    <row r="4" spans="1:23" s="50" customFormat="1" ht="20.100000000000001" customHeight="1" x14ac:dyDescent="0.3">
      <c r="A4" s="131" t="str">
        <f>+IFERROR(VLOOKUP(M1,[2]Directorio!$B$2:$Z$1100,2,FALSE),"")</f>
        <v/>
      </c>
      <c r="B4" s="132"/>
      <c r="C4" s="132"/>
      <c r="D4" s="132"/>
      <c r="E4" s="133"/>
      <c r="F4" s="134" t="str">
        <f>+IFERROR(VLOOKUP(M1,[2]Directorio!$B$2:$Z$1100,3,FALSE),"")</f>
        <v/>
      </c>
      <c r="G4" s="132"/>
      <c r="H4" s="132"/>
      <c r="I4" s="132"/>
      <c r="J4" s="132"/>
      <c r="K4" s="132"/>
      <c r="L4" s="132"/>
      <c r="M4" s="132"/>
      <c r="N4" s="132"/>
      <c r="O4" s="132"/>
      <c r="P4" s="133"/>
      <c r="Q4" s="134" t="str">
        <f>+IFERROR(VLOOKUP(M1,[2]Directorio!$B$2:$Z$1100,4,FALSE),"")</f>
        <v/>
      </c>
      <c r="R4" s="132"/>
      <c r="S4" s="132"/>
      <c r="T4" s="132"/>
      <c r="U4" s="132"/>
      <c r="V4" s="132"/>
      <c r="W4" s="135"/>
    </row>
    <row r="5" spans="1:23" s="50" customFormat="1" ht="20.100000000000001" customHeight="1" x14ac:dyDescent="0.3">
      <c r="A5" s="152" t="s">
        <v>6</v>
      </c>
      <c r="B5" s="153"/>
      <c r="C5" s="153"/>
      <c r="D5" s="153"/>
      <c r="E5" s="153"/>
      <c r="F5" s="153"/>
      <c r="G5" s="153"/>
      <c r="H5" s="153"/>
      <c r="I5" s="154"/>
      <c r="J5" s="136" t="s">
        <v>7</v>
      </c>
      <c r="K5" s="137"/>
      <c r="L5" s="137"/>
      <c r="M5" s="137"/>
      <c r="N5" s="137"/>
      <c r="O5" s="137"/>
      <c r="P5" s="137"/>
      <c r="Q5" s="137"/>
      <c r="R5" s="137"/>
      <c r="S5" s="137"/>
      <c r="T5" s="137"/>
      <c r="U5" s="137"/>
      <c r="V5" s="137"/>
      <c r="W5" s="138"/>
    </row>
    <row r="6" spans="1:23" s="50" customFormat="1" ht="20.100000000000001" customHeight="1" x14ac:dyDescent="0.3">
      <c r="A6" s="155" t="str">
        <f>+IFERROR(VLOOKUP(M1,[2]Directorio!$B$2:$Z$1100,5,FALSE),"")</f>
        <v/>
      </c>
      <c r="B6" s="156"/>
      <c r="C6" s="156"/>
      <c r="D6" s="156"/>
      <c r="E6" s="156"/>
      <c r="F6" s="156"/>
      <c r="G6" s="156"/>
      <c r="H6" s="156"/>
      <c r="I6" s="157"/>
      <c r="J6" s="139" t="str">
        <f>+IFERROR(VLOOKUP(M1,[2]Directorio!$B$2:$Z$1100,6,FALSE),"")</f>
        <v/>
      </c>
      <c r="K6" s="140"/>
      <c r="L6" s="140"/>
      <c r="M6" s="140"/>
      <c r="N6" s="140"/>
      <c r="O6" s="140"/>
      <c r="P6" s="140"/>
      <c r="Q6" s="140"/>
      <c r="R6" s="140"/>
      <c r="S6" s="140"/>
      <c r="T6" s="140"/>
      <c r="U6" s="140"/>
      <c r="V6" s="140"/>
      <c r="W6" s="141"/>
    </row>
    <row r="7" spans="1:23" s="50" customFormat="1" ht="20.100000000000001" customHeight="1" x14ac:dyDescent="0.3">
      <c r="A7" s="164" t="s">
        <v>8</v>
      </c>
      <c r="B7" s="137"/>
      <c r="C7" s="137"/>
      <c r="D7" s="137"/>
      <c r="E7" s="137"/>
      <c r="F7" s="137"/>
      <c r="G7" s="137"/>
      <c r="H7" s="137"/>
      <c r="I7" s="163"/>
      <c r="J7" s="136" t="s">
        <v>9</v>
      </c>
      <c r="K7" s="137"/>
      <c r="L7" s="137"/>
      <c r="M7" s="137"/>
      <c r="N7" s="137"/>
      <c r="O7" s="163"/>
      <c r="P7" s="136" t="s">
        <v>10</v>
      </c>
      <c r="Q7" s="137"/>
      <c r="R7" s="137"/>
      <c r="S7" s="137"/>
      <c r="T7" s="137"/>
      <c r="U7" s="137"/>
      <c r="V7" s="137"/>
      <c r="W7" s="138"/>
    </row>
    <row r="8" spans="1:23" s="50" customFormat="1" ht="20.100000000000001" customHeight="1" x14ac:dyDescent="0.3">
      <c r="A8" s="165" t="str">
        <f>+IFERROR(VLOOKUP(M1,[2]Directorio!$B$2:$Z$1100,7,FALSE),"")</f>
        <v/>
      </c>
      <c r="B8" s="140"/>
      <c r="C8" s="140"/>
      <c r="D8" s="140"/>
      <c r="E8" s="140"/>
      <c r="F8" s="140"/>
      <c r="G8" s="140"/>
      <c r="H8" s="140"/>
      <c r="I8" s="166"/>
      <c r="J8" s="139" t="str">
        <f>+IFERROR(VLOOKUP(M1,[2]Directorio!$B$2:$Z$1100,8,FALSE),"")</f>
        <v/>
      </c>
      <c r="K8" s="140"/>
      <c r="L8" s="140"/>
      <c r="M8" s="140"/>
      <c r="N8" s="140"/>
      <c r="O8" s="166"/>
      <c r="P8" s="139" t="str">
        <f>+IFERROR(VLOOKUP(M1,[2]Directorio!$B$2:$Z$1100,9,FALSE),"")</f>
        <v/>
      </c>
      <c r="Q8" s="140"/>
      <c r="R8" s="140"/>
      <c r="S8" s="140"/>
      <c r="T8" s="140"/>
      <c r="U8" s="140"/>
      <c r="V8" s="140"/>
      <c r="W8" s="141"/>
    </row>
    <row r="9" spans="1:23" s="50" customFormat="1" ht="20.100000000000001" customHeight="1" x14ac:dyDescent="0.3">
      <c r="A9" s="164" t="s">
        <v>11</v>
      </c>
      <c r="B9" s="137"/>
      <c r="C9" s="137"/>
      <c r="D9" s="137"/>
      <c r="E9" s="137"/>
      <c r="F9" s="137"/>
      <c r="G9" s="163"/>
      <c r="H9" s="136" t="s">
        <v>12</v>
      </c>
      <c r="I9" s="137"/>
      <c r="J9" s="137"/>
      <c r="K9" s="137"/>
      <c r="L9" s="163"/>
      <c r="M9" s="136" t="s">
        <v>13</v>
      </c>
      <c r="N9" s="137"/>
      <c r="O9" s="137"/>
      <c r="P9" s="137"/>
      <c r="Q9" s="137"/>
      <c r="R9" s="137"/>
      <c r="S9" s="137"/>
      <c r="T9" s="137"/>
      <c r="U9" s="137"/>
      <c r="V9" s="137"/>
      <c r="W9" s="138"/>
    </row>
    <row r="10" spans="1:23" s="50" customFormat="1" ht="20.100000000000001" customHeight="1" thickBot="1" x14ac:dyDescent="0.35">
      <c r="A10" s="119" t="str">
        <f>+IFERROR(VLOOKUP(M1,[2]Directorio!$B$2:$Z$1100,10,FALSE),"")</f>
        <v/>
      </c>
      <c r="B10" s="120"/>
      <c r="C10" s="120"/>
      <c r="D10" s="120"/>
      <c r="E10" s="120"/>
      <c r="F10" s="120"/>
      <c r="G10" s="121"/>
      <c r="H10" s="123" t="str">
        <f>+IFERROR(VLOOKUP(M1,[2]Directorio!$B$2:$Z$1100,11,FALSE),"")</f>
        <v/>
      </c>
      <c r="I10" s="120"/>
      <c r="J10" s="120"/>
      <c r="K10" s="120"/>
      <c r="L10" s="121"/>
      <c r="M10" s="124" t="str">
        <f>+IFERROR(VLOOKUP(M1,[2]Directorio!$B$2:$Z$1100,12,FALSE),"")</f>
        <v/>
      </c>
      <c r="N10" s="125"/>
      <c r="O10" s="125"/>
      <c r="P10" s="125"/>
      <c r="Q10" s="125"/>
      <c r="R10" s="125"/>
      <c r="S10" s="125"/>
      <c r="T10" s="125"/>
      <c r="U10" s="125"/>
      <c r="V10" s="125"/>
      <c r="W10" s="126"/>
    </row>
    <row r="11" spans="1:23" s="50" customFormat="1" ht="20.100000000000001" customHeight="1" x14ac:dyDescent="0.3">
      <c r="A11" s="167" t="s">
        <v>14</v>
      </c>
      <c r="B11" s="168"/>
      <c r="C11" s="168"/>
      <c r="D11" s="168"/>
      <c r="E11" s="168"/>
      <c r="F11" s="168"/>
      <c r="G11" s="168"/>
      <c r="H11" s="168"/>
      <c r="I11" s="168"/>
      <c r="J11" s="168"/>
      <c r="K11" s="168"/>
      <c r="L11" s="168"/>
      <c r="M11" s="168"/>
      <c r="N11" s="168"/>
      <c r="O11" s="168"/>
      <c r="P11" s="168"/>
      <c r="Q11" s="168"/>
      <c r="R11" s="168"/>
      <c r="S11" s="168"/>
      <c r="T11" s="168"/>
      <c r="U11" s="168"/>
      <c r="V11" s="168"/>
      <c r="W11" s="169"/>
    </row>
    <row r="12" spans="1:23" s="50" customFormat="1" ht="20.100000000000001" customHeight="1" x14ac:dyDescent="0.3">
      <c r="A12" s="170" t="s">
        <v>15</v>
      </c>
      <c r="B12" s="110"/>
      <c r="C12" s="110" t="s">
        <v>16</v>
      </c>
      <c r="D12" s="110"/>
      <c r="E12" s="110"/>
      <c r="F12" s="110"/>
      <c r="G12" s="110"/>
      <c r="H12" s="110"/>
      <c r="I12" s="110"/>
      <c r="J12" s="110" t="s">
        <v>17</v>
      </c>
      <c r="K12" s="110"/>
      <c r="L12" s="110"/>
      <c r="M12" s="110" t="s">
        <v>18</v>
      </c>
      <c r="N12" s="110"/>
      <c r="O12" s="110"/>
      <c r="P12" s="110"/>
      <c r="Q12" s="110" t="s">
        <v>19</v>
      </c>
      <c r="R12" s="110"/>
      <c r="S12" s="110"/>
      <c r="T12" s="110"/>
      <c r="U12" s="110"/>
      <c r="V12" s="110"/>
      <c r="W12" s="111"/>
    </row>
    <row r="13" spans="1:23" s="50" customFormat="1" ht="20.100000000000001" customHeight="1" x14ac:dyDescent="0.3">
      <c r="A13" s="172" t="str">
        <f>+IFERROR(VLOOKUP(M1,[2]Directorio!$B$2:$Z$1100,13,FALSE),"")</f>
        <v/>
      </c>
      <c r="B13" s="122"/>
      <c r="C13" s="122" t="str">
        <f>+IFERROR(VLOOKUP(M1,[2]Directorio!$B$2:$Z$1100,14,FALSE),"")</f>
        <v/>
      </c>
      <c r="D13" s="122"/>
      <c r="E13" s="122"/>
      <c r="F13" s="122"/>
      <c r="G13" s="122"/>
      <c r="H13" s="122"/>
      <c r="I13" s="122"/>
      <c r="J13" s="122" t="str">
        <f>+IFERROR(VLOOKUP(M1,[2]Directorio!$B$2:$Z$1100,15,FALSE),"")</f>
        <v/>
      </c>
      <c r="K13" s="122"/>
      <c r="L13" s="122"/>
      <c r="M13" s="122" t="str">
        <f>+IFERROR(VLOOKUP(M1,[2]Directorio!$B$2:$Z$1100,16,FALSE),"")</f>
        <v/>
      </c>
      <c r="N13" s="122"/>
      <c r="O13" s="122"/>
      <c r="P13" s="122"/>
      <c r="Q13" s="122" t="str">
        <f>+IFERROR(VLOOKUP(M1,[2]Directorio!$B$2:$Z$1100,17,FALSE),"")</f>
        <v/>
      </c>
      <c r="R13" s="122"/>
      <c r="S13" s="122"/>
      <c r="T13" s="122"/>
      <c r="U13" s="122"/>
      <c r="V13" s="122"/>
      <c r="W13" s="171"/>
    </row>
    <row r="14" spans="1:23" s="50" customFormat="1" ht="20.100000000000001" customHeight="1" x14ac:dyDescent="0.3">
      <c r="A14" s="170" t="s">
        <v>20</v>
      </c>
      <c r="B14" s="110"/>
      <c r="C14" s="110"/>
      <c r="D14" s="110"/>
      <c r="E14" s="110"/>
      <c r="F14" s="117" t="s">
        <v>21</v>
      </c>
      <c r="G14" s="117"/>
      <c r="H14" s="117"/>
      <c r="I14" s="110" t="s">
        <v>22</v>
      </c>
      <c r="J14" s="110"/>
      <c r="K14" s="110"/>
      <c r="L14" s="110"/>
      <c r="M14" s="110"/>
      <c r="N14" s="110" t="s">
        <v>23</v>
      </c>
      <c r="O14" s="110"/>
      <c r="P14" s="110"/>
      <c r="Q14" s="110"/>
      <c r="R14" s="110"/>
      <c r="S14" s="110" t="s">
        <v>24</v>
      </c>
      <c r="T14" s="110"/>
      <c r="U14" s="110"/>
      <c r="V14" s="110"/>
      <c r="W14" s="111"/>
    </row>
    <row r="15" spans="1:23" s="50" customFormat="1" ht="20.100000000000001" customHeight="1" x14ac:dyDescent="0.3">
      <c r="A15" s="172" t="str">
        <f>+IFERROR(VLOOKUP(M1,[2]Directorio!$B$2:$Z$1100,18,FALSE),"")</f>
        <v/>
      </c>
      <c r="B15" s="122"/>
      <c r="C15" s="122"/>
      <c r="D15" s="122"/>
      <c r="E15" s="122"/>
      <c r="F15" s="175" t="str">
        <f>+IFERROR(VLOOKUP(M1,[2]Directorio!$B$2:$Z$1100,19,FALSE),"")</f>
        <v/>
      </c>
      <c r="G15" s="175"/>
      <c r="H15" s="175"/>
      <c r="I15" s="173" t="str">
        <f>+IFERROR(VLOOKUP(M1,[2]Directorio!$B$2:$Z$1100,20,FALSE),"")</f>
        <v/>
      </c>
      <c r="J15" s="173"/>
      <c r="K15" s="173"/>
      <c r="L15" s="173"/>
      <c r="M15" s="173"/>
      <c r="N15" s="173" t="str">
        <f>+IFERROR(VLOOKUP(M1,[2]Directorio!$B$2:$Z$1100,21,FALSE),"")</f>
        <v/>
      </c>
      <c r="O15" s="173"/>
      <c r="P15" s="173"/>
      <c r="Q15" s="173"/>
      <c r="R15" s="173"/>
      <c r="S15" s="173" t="str">
        <f>+IFERROR(VLOOKUP(M1,[2]Directorio!$B$2:$Z$1100,22,FALSE),"")</f>
        <v/>
      </c>
      <c r="T15" s="173"/>
      <c r="U15" s="173"/>
      <c r="V15" s="173"/>
      <c r="W15" s="174"/>
    </row>
    <row r="16" spans="1:23" s="50" customFormat="1" ht="20.100000000000001" customHeight="1" x14ac:dyDescent="0.3">
      <c r="A16" s="116" t="s">
        <v>25</v>
      </c>
      <c r="B16" s="117"/>
      <c r="C16" s="117"/>
      <c r="D16" s="117"/>
      <c r="E16" s="117"/>
      <c r="F16" s="110" t="s">
        <v>30</v>
      </c>
      <c r="G16" s="110"/>
      <c r="H16" s="110"/>
      <c r="I16" s="110"/>
      <c r="J16" s="110"/>
      <c r="K16" s="110"/>
      <c r="L16" s="110"/>
      <c r="M16" s="110"/>
      <c r="N16" s="110"/>
      <c r="O16" s="110"/>
      <c r="P16" s="110" t="s">
        <v>27</v>
      </c>
      <c r="Q16" s="110"/>
      <c r="R16" s="110"/>
      <c r="S16" s="110"/>
      <c r="T16" s="110"/>
      <c r="U16" s="110"/>
      <c r="V16" s="110"/>
      <c r="W16" s="111"/>
    </row>
    <row r="17" spans="1:23" s="50" customFormat="1" ht="20.100000000000001" customHeight="1" thickBot="1" x14ac:dyDescent="0.35">
      <c r="A17" s="112" t="str">
        <f>+IFERROR(VLOOKUP(M1,[2]Directorio!$B$2:$Z$1100,23,FALSE),"")</f>
        <v/>
      </c>
      <c r="B17" s="113"/>
      <c r="C17" s="113"/>
      <c r="D17" s="113"/>
      <c r="E17" s="113"/>
      <c r="F17" s="114" t="str">
        <f>+IFERROR(VLOOKUP(M1,[2]Directorio!$B$2:$Z$1100,24,FALSE),"")</f>
        <v/>
      </c>
      <c r="G17" s="114"/>
      <c r="H17" s="114"/>
      <c r="I17" s="114"/>
      <c r="J17" s="114"/>
      <c r="K17" s="114"/>
      <c r="L17" s="114"/>
      <c r="M17" s="114"/>
      <c r="N17" s="114"/>
      <c r="O17" s="114"/>
      <c r="P17" s="114" t="str">
        <f>+IFERROR(VLOOKUP(M1,[2]Directorio!$B$2:$Z$1100,25,FALSE),"")</f>
        <v/>
      </c>
      <c r="Q17" s="114"/>
      <c r="R17" s="114"/>
      <c r="S17" s="114"/>
      <c r="T17" s="114"/>
      <c r="U17" s="114"/>
      <c r="V17" s="114"/>
      <c r="W17" s="115"/>
    </row>
    <row r="18" spans="1:23" ht="24.95" customHeight="1" thickBot="1" x14ac:dyDescent="0.3">
      <c r="A18" s="70" t="s">
        <v>42</v>
      </c>
      <c r="B18" s="71"/>
      <c r="C18" s="71"/>
      <c r="D18" s="71"/>
      <c r="E18" s="72"/>
      <c r="F18" s="72"/>
      <c r="G18" s="72"/>
      <c r="H18" s="72"/>
      <c r="I18" s="72"/>
      <c r="J18" s="72"/>
      <c r="K18" s="72"/>
      <c r="L18" s="72"/>
      <c r="M18" s="72"/>
      <c r="N18" s="72"/>
      <c r="O18" s="72"/>
      <c r="P18" s="72"/>
      <c r="Q18" s="72"/>
      <c r="R18" s="73"/>
      <c r="S18" s="73"/>
      <c r="T18" s="73"/>
      <c r="U18" s="73"/>
      <c r="V18" s="73"/>
      <c r="W18" s="74"/>
    </row>
    <row r="19" spans="1:23" ht="25.5" customHeight="1" x14ac:dyDescent="0.25">
      <c r="A19" s="118" t="s">
        <v>113</v>
      </c>
      <c r="B19" s="91"/>
      <c r="C19" s="91"/>
      <c r="D19" s="91"/>
      <c r="E19" s="91"/>
      <c r="F19" s="91"/>
      <c r="G19" s="91"/>
      <c r="H19" s="92"/>
      <c r="I19" s="90" t="s">
        <v>31</v>
      </c>
      <c r="J19" s="91"/>
      <c r="K19" s="92"/>
      <c r="L19" s="90" t="s">
        <v>160</v>
      </c>
      <c r="M19" s="91"/>
      <c r="N19" s="91"/>
      <c r="O19" s="91"/>
      <c r="P19" s="91"/>
      <c r="Q19" s="92"/>
      <c r="R19" s="108" t="s">
        <v>161</v>
      </c>
      <c r="S19" s="90"/>
      <c r="T19" s="90"/>
      <c r="U19" s="90"/>
      <c r="V19" s="90"/>
      <c r="W19" s="109"/>
    </row>
    <row r="20" spans="1:23" s="6" customFormat="1" ht="99.75" customHeight="1" x14ac:dyDescent="0.25">
      <c r="A20" s="75" t="s">
        <v>35</v>
      </c>
      <c r="B20" s="76"/>
      <c r="C20" s="76"/>
      <c r="D20" s="76"/>
      <c r="E20" s="76"/>
      <c r="F20" s="76"/>
      <c r="G20" s="76"/>
      <c r="H20" s="76"/>
      <c r="I20" s="77"/>
      <c r="J20" s="77"/>
      <c r="K20" s="77"/>
      <c r="L20" s="68"/>
      <c r="M20" s="68"/>
      <c r="N20" s="68"/>
      <c r="O20" s="68"/>
      <c r="P20" s="68"/>
      <c r="Q20" s="68"/>
      <c r="R20" s="68"/>
      <c r="S20" s="68"/>
      <c r="T20" s="68"/>
      <c r="U20" s="68"/>
      <c r="V20" s="68"/>
      <c r="W20" s="69"/>
    </row>
    <row r="21" spans="1:23" s="6" customFormat="1" ht="99.95" customHeight="1" x14ac:dyDescent="0.25">
      <c r="A21" s="75" t="s">
        <v>177</v>
      </c>
      <c r="B21" s="76"/>
      <c r="C21" s="76"/>
      <c r="D21" s="76"/>
      <c r="E21" s="76"/>
      <c r="F21" s="76"/>
      <c r="G21" s="76"/>
      <c r="H21" s="76"/>
      <c r="I21" s="77"/>
      <c r="J21" s="77"/>
      <c r="K21" s="77"/>
      <c r="L21" s="68"/>
      <c r="M21" s="68"/>
      <c r="N21" s="68"/>
      <c r="O21" s="68"/>
      <c r="P21" s="68"/>
      <c r="Q21" s="68"/>
      <c r="R21" s="68"/>
      <c r="S21" s="68"/>
      <c r="T21" s="68"/>
      <c r="U21" s="68"/>
      <c r="V21" s="68"/>
      <c r="W21" s="69"/>
    </row>
    <row r="22" spans="1:23" s="6" customFormat="1" ht="99.95" customHeight="1" x14ac:dyDescent="0.25">
      <c r="A22" s="75" t="s">
        <v>178</v>
      </c>
      <c r="B22" s="76"/>
      <c r="C22" s="76"/>
      <c r="D22" s="76"/>
      <c r="E22" s="76"/>
      <c r="F22" s="76"/>
      <c r="G22" s="76"/>
      <c r="H22" s="76"/>
      <c r="I22" s="77"/>
      <c r="J22" s="77"/>
      <c r="K22" s="77"/>
      <c r="L22" s="68"/>
      <c r="M22" s="68"/>
      <c r="N22" s="68"/>
      <c r="O22" s="68"/>
      <c r="P22" s="68"/>
      <c r="Q22" s="68"/>
      <c r="R22" s="68"/>
      <c r="S22" s="68"/>
      <c r="T22" s="68"/>
      <c r="U22" s="68"/>
      <c r="V22" s="68"/>
      <c r="W22" s="69"/>
    </row>
    <row r="23" spans="1:23" s="6" customFormat="1" ht="99.95" customHeight="1" x14ac:dyDescent="0.25">
      <c r="A23" s="75" t="s">
        <v>179</v>
      </c>
      <c r="B23" s="76"/>
      <c r="C23" s="76"/>
      <c r="D23" s="76"/>
      <c r="E23" s="76"/>
      <c r="F23" s="76"/>
      <c r="G23" s="76"/>
      <c r="H23" s="76"/>
      <c r="I23" s="77"/>
      <c r="J23" s="77"/>
      <c r="K23" s="77"/>
      <c r="L23" s="68"/>
      <c r="M23" s="68"/>
      <c r="N23" s="68"/>
      <c r="O23" s="68"/>
      <c r="P23" s="68"/>
      <c r="Q23" s="68"/>
      <c r="R23" s="68"/>
      <c r="S23" s="68"/>
      <c r="T23" s="68"/>
      <c r="U23" s="68"/>
      <c r="V23" s="68"/>
      <c r="W23" s="69"/>
    </row>
    <row r="24" spans="1:23" s="6" customFormat="1" ht="99.95" customHeight="1" x14ac:dyDescent="0.25">
      <c r="A24" s="75" t="s">
        <v>167</v>
      </c>
      <c r="B24" s="76"/>
      <c r="C24" s="76"/>
      <c r="D24" s="76"/>
      <c r="E24" s="76"/>
      <c r="F24" s="76"/>
      <c r="G24" s="76"/>
      <c r="H24" s="76"/>
      <c r="I24" s="77"/>
      <c r="J24" s="77"/>
      <c r="K24" s="77"/>
      <c r="L24" s="68"/>
      <c r="M24" s="68"/>
      <c r="N24" s="68"/>
      <c r="O24" s="68"/>
      <c r="P24" s="68"/>
      <c r="Q24" s="68"/>
      <c r="R24" s="68"/>
      <c r="S24" s="68"/>
      <c r="T24" s="68"/>
      <c r="U24" s="68"/>
      <c r="V24" s="68"/>
      <c r="W24" s="69"/>
    </row>
    <row r="25" spans="1:23" s="6" customFormat="1" ht="99.95" customHeight="1" x14ac:dyDescent="0.25">
      <c r="A25" s="75" t="s">
        <v>168</v>
      </c>
      <c r="B25" s="76"/>
      <c r="C25" s="76"/>
      <c r="D25" s="76"/>
      <c r="E25" s="76"/>
      <c r="F25" s="76"/>
      <c r="G25" s="76"/>
      <c r="H25" s="76"/>
      <c r="I25" s="77"/>
      <c r="J25" s="77"/>
      <c r="K25" s="77"/>
      <c r="L25" s="68"/>
      <c r="M25" s="68"/>
      <c r="N25" s="68"/>
      <c r="O25" s="68"/>
      <c r="P25" s="68"/>
      <c r="Q25" s="68"/>
      <c r="R25" s="68"/>
      <c r="S25" s="68"/>
      <c r="T25" s="68"/>
      <c r="U25" s="68"/>
      <c r="V25" s="68"/>
      <c r="W25" s="69"/>
    </row>
    <row r="26" spans="1:23" s="6" customFormat="1" ht="99.95" customHeight="1" x14ac:dyDescent="0.25">
      <c r="A26" s="75" t="s">
        <v>165</v>
      </c>
      <c r="B26" s="76"/>
      <c r="C26" s="76"/>
      <c r="D26" s="76"/>
      <c r="E26" s="76"/>
      <c r="F26" s="76"/>
      <c r="G26" s="76"/>
      <c r="H26" s="76"/>
      <c r="I26" s="77"/>
      <c r="J26" s="77"/>
      <c r="K26" s="77"/>
      <c r="L26" s="68"/>
      <c r="M26" s="68"/>
      <c r="N26" s="68"/>
      <c r="O26" s="68"/>
      <c r="P26" s="68"/>
      <c r="Q26" s="68"/>
      <c r="R26" s="68"/>
      <c r="S26" s="68"/>
      <c r="T26" s="68"/>
      <c r="U26" s="68"/>
      <c r="V26" s="68"/>
      <c r="W26" s="69"/>
    </row>
    <row r="27" spans="1:23" s="6" customFormat="1" ht="99.95" customHeight="1" x14ac:dyDescent="0.25">
      <c r="A27" s="75" t="s">
        <v>36</v>
      </c>
      <c r="B27" s="76"/>
      <c r="C27" s="76"/>
      <c r="D27" s="76"/>
      <c r="E27" s="76"/>
      <c r="F27" s="76"/>
      <c r="G27" s="76"/>
      <c r="H27" s="76"/>
      <c r="I27" s="77"/>
      <c r="J27" s="77"/>
      <c r="K27" s="77"/>
      <c r="L27" s="68"/>
      <c r="M27" s="68"/>
      <c r="N27" s="68"/>
      <c r="O27" s="68"/>
      <c r="P27" s="68"/>
      <c r="Q27" s="68"/>
      <c r="R27" s="68"/>
      <c r="S27" s="68"/>
      <c r="T27" s="68"/>
      <c r="U27" s="68"/>
      <c r="V27" s="68"/>
      <c r="W27" s="69"/>
    </row>
    <row r="28" spans="1:23" s="6" customFormat="1" ht="99.95" customHeight="1" x14ac:dyDescent="0.25">
      <c r="A28" s="75" t="s">
        <v>37</v>
      </c>
      <c r="B28" s="76"/>
      <c r="C28" s="76"/>
      <c r="D28" s="76"/>
      <c r="E28" s="76"/>
      <c r="F28" s="76"/>
      <c r="G28" s="76"/>
      <c r="H28" s="76"/>
      <c r="I28" s="77"/>
      <c r="J28" s="77"/>
      <c r="K28" s="77"/>
      <c r="L28" s="68"/>
      <c r="M28" s="68"/>
      <c r="N28" s="68"/>
      <c r="O28" s="68"/>
      <c r="P28" s="68"/>
      <c r="Q28" s="68"/>
      <c r="R28" s="68"/>
      <c r="S28" s="68"/>
      <c r="T28" s="68"/>
      <c r="U28" s="68"/>
      <c r="V28" s="68"/>
      <c r="W28" s="69"/>
    </row>
    <row r="29" spans="1:23" s="6" customFormat="1" ht="99.95" customHeight="1" x14ac:dyDescent="0.25">
      <c r="A29" s="75" t="s">
        <v>197</v>
      </c>
      <c r="B29" s="76"/>
      <c r="C29" s="76"/>
      <c r="D29" s="76"/>
      <c r="E29" s="76"/>
      <c r="F29" s="76"/>
      <c r="G29" s="76"/>
      <c r="H29" s="76"/>
      <c r="I29" s="77"/>
      <c r="J29" s="77"/>
      <c r="K29" s="77"/>
      <c r="L29" s="68"/>
      <c r="M29" s="68"/>
      <c r="N29" s="68"/>
      <c r="O29" s="68"/>
      <c r="P29" s="68"/>
      <c r="Q29" s="68"/>
      <c r="R29" s="68"/>
      <c r="S29" s="68"/>
      <c r="T29" s="68"/>
      <c r="U29" s="68"/>
      <c r="V29" s="68"/>
      <c r="W29" s="69"/>
    </row>
    <row r="30" spans="1:23" s="6" customFormat="1" ht="150" customHeight="1" x14ac:dyDescent="0.25">
      <c r="A30" s="75" t="s">
        <v>198</v>
      </c>
      <c r="B30" s="76"/>
      <c r="C30" s="76"/>
      <c r="D30" s="76"/>
      <c r="E30" s="76"/>
      <c r="F30" s="76"/>
      <c r="G30" s="76"/>
      <c r="H30" s="76"/>
      <c r="I30" s="77"/>
      <c r="J30" s="77"/>
      <c r="K30" s="77"/>
      <c r="L30" s="68"/>
      <c r="M30" s="68"/>
      <c r="N30" s="68"/>
      <c r="O30" s="68"/>
      <c r="P30" s="68"/>
      <c r="Q30" s="68"/>
      <c r="R30" s="68"/>
      <c r="S30" s="68"/>
      <c r="T30" s="68"/>
      <c r="U30" s="68"/>
      <c r="V30" s="68"/>
      <c r="W30" s="69"/>
    </row>
    <row r="31" spans="1:23" s="6" customFormat="1" ht="99.95" customHeight="1" x14ac:dyDescent="0.25">
      <c r="A31" s="75" t="s">
        <v>40</v>
      </c>
      <c r="B31" s="76"/>
      <c r="C31" s="76"/>
      <c r="D31" s="76"/>
      <c r="E31" s="76"/>
      <c r="F31" s="76"/>
      <c r="G31" s="76"/>
      <c r="H31" s="76"/>
      <c r="I31" s="77"/>
      <c r="J31" s="77"/>
      <c r="K31" s="77"/>
      <c r="L31" s="68"/>
      <c r="M31" s="68"/>
      <c r="N31" s="68"/>
      <c r="O31" s="68"/>
      <c r="P31" s="68"/>
      <c r="Q31" s="68"/>
      <c r="R31" s="68"/>
      <c r="S31" s="68"/>
      <c r="T31" s="68"/>
      <c r="U31" s="68"/>
      <c r="V31" s="68"/>
      <c r="W31" s="69"/>
    </row>
    <row r="32" spans="1:23" s="6" customFormat="1" ht="99.95" customHeight="1" x14ac:dyDescent="0.25">
      <c r="A32" s="75" t="s">
        <v>180</v>
      </c>
      <c r="B32" s="76"/>
      <c r="C32" s="76"/>
      <c r="D32" s="76"/>
      <c r="E32" s="76"/>
      <c r="F32" s="76"/>
      <c r="G32" s="76"/>
      <c r="H32" s="76"/>
      <c r="I32" s="77"/>
      <c r="J32" s="77"/>
      <c r="K32" s="77"/>
      <c r="L32" s="68"/>
      <c r="M32" s="68"/>
      <c r="N32" s="68"/>
      <c r="O32" s="68"/>
      <c r="P32" s="68"/>
      <c r="Q32" s="68"/>
      <c r="R32" s="68"/>
      <c r="S32" s="68"/>
      <c r="T32" s="68"/>
      <c r="U32" s="68"/>
      <c r="V32" s="68"/>
      <c r="W32" s="69"/>
    </row>
    <row r="33" spans="1:23" s="6" customFormat="1" ht="99.95" customHeight="1" x14ac:dyDescent="0.25">
      <c r="A33" s="75" t="s">
        <v>199</v>
      </c>
      <c r="B33" s="76"/>
      <c r="C33" s="76"/>
      <c r="D33" s="76"/>
      <c r="E33" s="76"/>
      <c r="F33" s="76"/>
      <c r="G33" s="76"/>
      <c r="H33" s="76"/>
      <c r="I33" s="77"/>
      <c r="J33" s="77"/>
      <c r="K33" s="77"/>
      <c r="L33" s="68"/>
      <c r="M33" s="68"/>
      <c r="N33" s="68"/>
      <c r="O33" s="68"/>
      <c r="P33" s="68"/>
      <c r="Q33" s="68"/>
      <c r="R33" s="68"/>
      <c r="S33" s="68"/>
      <c r="T33" s="68"/>
      <c r="U33" s="68"/>
      <c r="V33" s="68"/>
      <c r="W33" s="69"/>
    </row>
    <row r="34" spans="1:23" s="6" customFormat="1" ht="99.95" customHeight="1" thickBot="1" x14ac:dyDescent="0.3">
      <c r="A34" s="83" t="s">
        <v>41</v>
      </c>
      <c r="B34" s="84"/>
      <c r="C34" s="84"/>
      <c r="D34" s="84"/>
      <c r="E34" s="84"/>
      <c r="F34" s="84"/>
      <c r="G34" s="84"/>
      <c r="H34" s="84"/>
      <c r="I34" s="85"/>
      <c r="J34" s="85"/>
      <c r="K34" s="85"/>
      <c r="L34" s="78"/>
      <c r="M34" s="78"/>
      <c r="N34" s="78"/>
      <c r="O34" s="78"/>
      <c r="P34" s="78"/>
      <c r="Q34" s="78"/>
      <c r="R34" s="78"/>
      <c r="S34" s="78"/>
      <c r="T34" s="78"/>
      <c r="U34" s="78"/>
      <c r="V34" s="78"/>
      <c r="W34" s="79"/>
    </row>
    <row r="35" spans="1:23" ht="24.95" customHeight="1" thickBot="1" x14ac:dyDescent="0.3">
      <c r="A35" s="70" t="s">
        <v>43</v>
      </c>
      <c r="B35" s="71"/>
      <c r="C35" s="71"/>
      <c r="D35" s="71"/>
      <c r="E35" s="72"/>
      <c r="F35" s="72"/>
      <c r="G35" s="72"/>
      <c r="H35" s="72"/>
      <c r="I35" s="72"/>
      <c r="J35" s="72"/>
      <c r="K35" s="72"/>
      <c r="L35" s="72"/>
      <c r="M35" s="72"/>
      <c r="N35" s="72"/>
      <c r="O35" s="72"/>
      <c r="P35" s="72"/>
      <c r="Q35" s="72"/>
      <c r="R35" s="73"/>
      <c r="S35" s="73"/>
      <c r="T35" s="73"/>
      <c r="U35" s="73"/>
      <c r="V35" s="73"/>
      <c r="W35" s="74"/>
    </row>
    <row r="36" spans="1:23" ht="25.5" customHeight="1" x14ac:dyDescent="0.25">
      <c r="A36" s="88" t="s">
        <v>113</v>
      </c>
      <c r="B36" s="81"/>
      <c r="C36" s="81"/>
      <c r="D36" s="81"/>
      <c r="E36" s="81"/>
      <c r="F36" s="81"/>
      <c r="G36" s="81"/>
      <c r="H36" s="89"/>
      <c r="I36" s="80" t="s">
        <v>31</v>
      </c>
      <c r="J36" s="81"/>
      <c r="K36" s="89"/>
      <c r="L36" s="80" t="s">
        <v>160</v>
      </c>
      <c r="M36" s="81"/>
      <c r="N36" s="81"/>
      <c r="O36" s="81"/>
      <c r="P36" s="81"/>
      <c r="Q36" s="89"/>
      <c r="R36" s="80" t="s">
        <v>161</v>
      </c>
      <c r="S36" s="81"/>
      <c r="T36" s="81"/>
      <c r="U36" s="81"/>
      <c r="V36" s="81"/>
      <c r="W36" s="82"/>
    </row>
    <row r="37" spans="1:23" ht="99.95" customHeight="1" x14ac:dyDescent="0.25">
      <c r="A37" s="75" t="s">
        <v>181</v>
      </c>
      <c r="B37" s="76"/>
      <c r="C37" s="76"/>
      <c r="D37" s="76"/>
      <c r="E37" s="76"/>
      <c r="F37" s="76"/>
      <c r="G37" s="76"/>
      <c r="H37" s="76"/>
      <c r="I37" s="77"/>
      <c r="J37" s="77"/>
      <c r="K37" s="77"/>
      <c r="L37" s="68"/>
      <c r="M37" s="68"/>
      <c r="N37" s="68"/>
      <c r="O37" s="68"/>
      <c r="P37" s="68"/>
      <c r="Q37" s="68"/>
      <c r="R37" s="68"/>
      <c r="S37" s="68"/>
      <c r="T37" s="68"/>
      <c r="U37" s="68"/>
      <c r="V37" s="68"/>
      <c r="W37" s="69"/>
    </row>
    <row r="38" spans="1:23" ht="99.95" customHeight="1" x14ac:dyDescent="0.25">
      <c r="A38" s="75" t="s">
        <v>182</v>
      </c>
      <c r="B38" s="76"/>
      <c r="C38" s="76"/>
      <c r="D38" s="76"/>
      <c r="E38" s="76"/>
      <c r="F38" s="76"/>
      <c r="G38" s="76"/>
      <c r="H38" s="76"/>
      <c r="I38" s="77"/>
      <c r="J38" s="77"/>
      <c r="K38" s="77"/>
      <c r="L38" s="68"/>
      <c r="M38" s="68"/>
      <c r="N38" s="68"/>
      <c r="O38" s="68"/>
      <c r="P38" s="68"/>
      <c r="Q38" s="68"/>
      <c r="R38" s="68"/>
      <c r="S38" s="68"/>
      <c r="T38" s="68"/>
      <c r="U38" s="68"/>
      <c r="V38" s="68"/>
      <c r="W38" s="69"/>
    </row>
    <row r="39" spans="1:23" ht="99.95" customHeight="1" x14ac:dyDescent="0.25">
      <c r="A39" s="75" t="s">
        <v>200</v>
      </c>
      <c r="B39" s="76"/>
      <c r="C39" s="76"/>
      <c r="D39" s="76"/>
      <c r="E39" s="76"/>
      <c r="F39" s="76"/>
      <c r="G39" s="76"/>
      <c r="H39" s="76"/>
      <c r="I39" s="77"/>
      <c r="J39" s="77"/>
      <c r="K39" s="77"/>
      <c r="L39" s="68"/>
      <c r="M39" s="68"/>
      <c r="N39" s="68"/>
      <c r="O39" s="68"/>
      <c r="P39" s="68"/>
      <c r="Q39" s="68"/>
      <c r="R39" s="68"/>
      <c r="S39" s="68"/>
      <c r="T39" s="68"/>
      <c r="U39" s="68"/>
      <c r="V39" s="68"/>
      <c r="W39" s="69"/>
    </row>
    <row r="40" spans="1:23" ht="99.95" customHeight="1" x14ac:dyDescent="0.25">
      <c r="A40" s="75" t="s">
        <v>183</v>
      </c>
      <c r="B40" s="76"/>
      <c r="C40" s="76"/>
      <c r="D40" s="76"/>
      <c r="E40" s="76"/>
      <c r="F40" s="76"/>
      <c r="G40" s="76"/>
      <c r="H40" s="76"/>
      <c r="I40" s="77"/>
      <c r="J40" s="77"/>
      <c r="K40" s="77"/>
      <c r="L40" s="68"/>
      <c r="M40" s="68"/>
      <c r="N40" s="68"/>
      <c r="O40" s="68"/>
      <c r="P40" s="68"/>
      <c r="Q40" s="68"/>
      <c r="R40" s="68"/>
      <c r="S40" s="68"/>
      <c r="T40" s="68"/>
      <c r="U40" s="68"/>
      <c r="V40" s="68"/>
      <c r="W40" s="69"/>
    </row>
    <row r="41" spans="1:23" ht="99.95" customHeight="1" x14ac:dyDescent="0.25">
      <c r="A41" s="75" t="s">
        <v>184</v>
      </c>
      <c r="B41" s="76"/>
      <c r="C41" s="76"/>
      <c r="D41" s="76"/>
      <c r="E41" s="76"/>
      <c r="F41" s="76"/>
      <c r="G41" s="76"/>
      <c r="H41" s="76"/>
      <c r="I41" s="77"/>
      <c r="J41" s="77"/>
      <c r="K41" s="77"/>
      <c r="L41" s="68"/>
      <c r="M41" s="68"/>
      <c r="N41" s="68"/>
      <c r="O41" s="68"/>
      <c r="P41" s="68"/>
      <c r="Q41" s="68"/>
      <c r="R41" s="68"/>
      <c r="S41" s="68"/>
      <c r="T41" s="68"/>
      <c r="U41" s="68"/>
      <c r="V41" s="68"/>
      <c r="W41" s="69"/>
    </row>
    <row r="42" spans="1:23" ht="99.95" customHeight="1" x14ac:dyDescent="0.25">
      <c r="A42" s="75" t="s">
        <v>185</v>
      </c>
      <c r="B42" s="76"/>
      <c r="C42" s="76"/>
      <c r="D42" s="76"/>
      <c r="E42" s="76"/>
      <c r="F42" s="76"/>
      <c r="G42" s="76"/>
      <c r="H42" s="76"/>
      <c r="I42" s="77"/>
      <c r="J42" s="77"/>
      <c r="K42" s="77"/>
      <c r="L42" s="68"/>
      <c r="M42" s="68"/>
      <c r="N42" s="68"/>
      <c r="O42" s="68"/>
      <c r="P42" s="68"/>
      <c r="Q42" s="68"/>
      <c r="R42" s="68"/>
      <c r="S42" s="68"/>
      <c r="T42" s="68"/>
      <c r="U42" s="68"/>
      <c r="V42" s="68"/>
      <c r="W42" s="69"/>
    </row>
    <row r="43" spans="1:23" ht="99.95" customHeight="1" x14ac:dyDescent="0.25">
      <c r="A43" s="75" t="s">
        <v>186</v>
      </c>
      <c r="B43" s="76"/>
      <c r="C43" s="76"/>
      <c r="D43" s="76"/>
      <c r="E43" s="76"/>
      <c r="F43" s="76"/>
      <c r="G43" s="76"/>
      <c r="H43" s="76"/>
      <c r="I43" s="77"/>
      <c r="J43" s="77"/>
      <c r="K43" s="77"/>
      <c r="L43" s="68"/>
      <c r="M43" s="68"/>
      <c r="N43" s="68"/>
      <c r="O43" s="68"/>
      <c r="P43" s="68"/>
      <c r="Q43" s="68"/>
      <c r="R43" s="68"/>
      <c r="S43" s="68"/>
      <c r="T43" s="68"/>
      <c r="U43" s="68"/>
      <c r="V43" s="68"/>
      <c r="W43" s="69"/>
    </row>
    <row r="44" spans="1:23" ht="99.95" customHeight="1" x14ac:dyDescent="0.25">
      <c r="A44" s="75" t="s">
        <v>169</v>
      </c>
      <c r="B44" s="76"/>
      <c r="C44" s="76"/>
      <c r="D44" s="76"/>
      <c r="E44" s="76"/>
      <c r="F44" s="76"/>
      <c r="G44" s="76"/>
      <c r="H44" s="76"/>
      <c r="I44" s="77"/>
      <c r="J44" s="77"/>
      <c r="K44" s="77"/>
      <c r="L44" s="68"/>
      <c r="M44" s="68"/>
      <c r="N44" s="68"/>
      <c r="O44" s="68"/>
      <c r="P44" s="68"/>
      <c r="Q44" s="68"/>
      <c r="R44" s="68"/>
      <c r="S44" s="68"/>
      <c r="T44" s="68"/>
      <c r="U44" s="68"/>
      <c r="V44" s="68"/>
      <c r="W44" s="69"/>
    </row>
    <row r="45" spans="1:23" ht="99.95" customHeight="1" x14ac:dyDescent="0.25">
      <c r="A45" s="75" t="s">
        <v>187</v>
      </c>
      <c r="B45" s="76"/>
      <c r="C45" s="76"/>
      <c r="D45" s="76"/>
      <c r="E45" s="76"/>
      <c r="F45" s="76"/>
      <c r="G45" s="76"/>
      <c r="H45" s="76"/>
      <c r="I45" s="77"/>
      <c r="J45" s="77"/>
      <c r="K45" s="77"/>
      <c r="L45" s="68"/>
      <c r="M45" s="68"/>
      <c r="N45" s="68"/>
      <c r="O45" s="68"/>
      <c r="P45" s="68"/>
      <c r="Q45" s="68"/>
      <c r="R45" s="68"/>
      <c r="S45" s="68"/>
      <c r="T45" s="68"/>
      <c r="U45" s="68"/>
      <c r="V45" s="68"/>
      <c r="W45" s="69"/>
    </row>
    <row r="46" spans="1:23" ht="99.95" customHeight="1" x14ac:dyDescent="0.25">
      <c r="A46" s="75" t="s">
        <v>188</v>
      </c>
      <c r="B46" s="76"/>
      <c r="C46" s="76"/>
      <c r="D46" s="76"/>
      <c r="E46" s="76"/>
      <c r="F46" s="76"/>
      <c r="G46" s="76"/>
      <c r="H46" s="76"/>
      <c r="I46" s="77"/>
      <c r="J46" s="77"/>
      <c r="K46" s="77"/>
      <c r="L46" s="68"/>
      <c r="M46" s="68"/>
      <c r="N46" s="68"/>
      <c r="O46" s="68"/>
      <c r="P46" s="68"/>
      <c r="Q46" s="68"/>
      <c r="R46" s="68"/>
      <c r="S46" s="68"/>
      <c r="T46" s="68"/>
      <c r="U46" s="68"/>
      <c r="V46" s="68"/>
      <c r="W46" s="69"/>
    </row>
    <row r="47" spans="1:23" ht="99.95" customHeight="1" x14ac:dyDescent="0.25">
      <c r="A47" s="75" t="s">
        <v>189</v>
      </c>
      <c r="B47" s="76"/>
      <c r="C47" s="76"/>
      <c r="D47" s="76"/>
      <c r="E47" s="76"/>
      <c r="F47" s="76"/>
      <c r="G47" s="76"/>
      <c r="H47" s="76"/>
      <c r="I47" s="77"/>
      <c r="J47" s="77"/>
      <c r="K47" s="77"/>
      <c r="L47" s="68"/>
      <c r="M47" s="68"/>
      <c r="N47" s="68"/>
      <c r="O47" s="68"/>
      <c r="P47" s="68"/>
      <c r="Q47" s="68"/>
      <c r="R47" s="68"/>
      <c r="S47" s="68"/>
      <c r="T47" s="68"/>
      <c r="U47" s="68"/>
      <c r="V47" s="68"/>
      <c r="W47" s="69"/>
    </row>
    <row r="48" spans="1:23" ht="99.95" customHeight="1" x14ac:dyDescent="0.25">
      <c r="A48" s="75" t="s">
        <v>201</v>
      </c>
      <c r="B48" s="76"/>
      <c r="C48" s="76"/>
      <c r="D48" s="76"/>
      <c r="E48" s="76"/>
      <c r="F48" s="76"/>
      <c r="G48" s="76"/>
      <c r="H48" s="76"/>
      <c r="I48" s="77"/>
      <c r="J48" s="77"/>
      <c r="K48" s="77"/>
      <c r="L48" s="68"/>
      <c r="M48" s="68"/>
      <c r="N48" s="68"/>
      <c r="O48" s="68"/>
      <c r="P48" s="68"/>
      <c r="Q48" s="68"/>
      <c r="R48" s="68"/>
      <c r="S48" s="68"/>
      <c r="T48" s="68"/>
      <c r="U48" s="68"/>
      <c r="V48" s="68"/>
      <c r="W48" s="69"/>
    </row>
    <row r="49" spans="1:23" ht="99.95" customHeight="1" x14ac:dyDescent="0.25">
      <c r="A49" s="75" t="s">
        <v>190</v>
      </c>
      <c r="B49" s="76"/>
      <c r="C49" s="76"/>
      <c r="D49" s="76"/>
      <c r="E49" s="76"/>
      <c r="F49" s="76"/>
      <c r="G49" s="76"/>
      <c r="H49" s="76"/>
      <c r="I49" s="77"/>
      <c r="J49" s="77"/>
      <c r="K49" s="77"/>
      <c r="L49" s="68"/>
      <c r="M49" s="68"/>
      <c r="N49" s="68"/>
      <c r="O49" s="68"/>
      <c r="P49" s="68"/>
      <c r="Q49" s="68"/>
      <c r="R49" s="68"/>
      <c r="S49" s="68"/>
      <c r="T49" s="68"/>
      <c r="U49" s="68"/>
      <c r="V49" s="68"/>
      <c r="W49" s="69"/>
    </row>
    <row r="50" spans="1:23" ht="99.95" customHeight="1" x14ac:dyDescent="0.25">
      <c r="A50" s="105" t="s">
        <v>191</v>
      </c>
      <c r="B50" s="106"/>
      <c r="C50" s="106"/>
      <c r="D50" s="106"/>
      <c r="E50" s="106"/>
      <c r="F50" s="106"/>
      <c r="G50" s="106"/>
      <c r="H50" s="107"/>
      <c r="I50" s="61"/>
      <c r="J50" s="62"/>
      <c r="K50" s="63"/>
      <c r="L50" s="64"/>
      <c r="M50" s="65"/>
      <c r="N50" s="65"/>
      <c r="O50" s="65"/>
      <c r="P50" s="65"/>
      <c r="Q50" s="66"/>
      <c r="R50" s="64"/>
      <c r="S50" s="65"/>
      <c r="T50" s="65"/>
      <c r="U50" s="65"/>
      <c r="V50" s="65"/>
      <c r="W50" s="67"/>
    </row>
    <row r="51" spans="1:23" ht="99.95" customHeight="1" x14ac:dyDescent="0.25">
      <c r="A51" s="105" t="s">
        <v>192</v>
      </c>
      <c r="B51" s="106"/>
      <c r="C51" s="106"/>
      <c r="D51" s="106"/>
      <c r="E51" s="106"/>
      <c r="F51" s="106"/>
      <c r="G51" s="106"/>
      <c r="H51" s="107"/>
      <c r="I51" s="61"/>
      <c r="J51" s="62"/>
      <c r="K51" s="63"/>
      <c r="L51" s="64"/>
      <c r="M51" s="65"/>
      <c r="N51" s="65"/>
      <c r="O51" s="65"/>
      <c r="P51" s="65"/>
      <c r="Q51" s="66"/>
      <c r="R51" s="64"/>
      <c r="S51" s="65"/>
      <c r="T51" s="65"/>
      <c r="U51" s="65"/>
      <c r="V51" s="65"/>
      <c r="W51" s="67"/>
    </row>
    <row r="52" spans="1:23" ht="99.95" customHeight="1" thickBot="1" x14ac:dyDescent="0.3">
      <c r="A52" s="105" t="s">
        <v>193</v>
      </c>
      <c r="B52" s="106"/>
      <c r="C52" s="106"/>
      <c r="D52" s="106"/>
      <c r="E52" s="106"/>
      <c r="F52" s="106"/>
      <c r="G52" s="106"/>
      <c r="H52" s="107"/>
      <c r="I52" s="61"/>
      <c r="J52" s="62"/>
      <c r="K52" s="63"/>
      <c r="L52" s="64"/>
      <c r="M52" s="65"/>
      <c r="N52" s="65"/>
      <c r="O52" s="65"/>
      <c r="P52" s="65"/>
      <c r="Q52" s="66"/>
      <c r="R52" s="64"/>
      <c r="S52" s="65"/>
      <c r="T52" s="65"/>
      <c r="U52" s="65"/>
      <c r="V52" s="65"/>
      <c r="W52" s="67"/>
    </row>
    <row r="53" spans="1:23" ht="24.95" customHeight="1" thickBot="1" x14ac:dyDescent="0.3">
      <c r="A53" s="70" t="s">
        <v>44</v>
      </c>
      <c r="B53" s="71"/>
      <c r="C53" s="71"/>
      <c r="D53" s="71"/>
      <c r="E53" s="72"/>
      <c r="F53" s="72"/>
      <c r="G53" s="72"/>
      <c r="H53" s="72"/>
      <c r="I53" s="72"/>
      <c r="J53" s="72"/>
      <c r="K53" s="72"/>
      <c r="L53" s="72"/>
      <c r="M53" s="72"/>
      <c r="N53" s="72"/>
      <c r="O53" s="72"/>
      <c r="P53" s="72"/>
      <c r="Q53" s="72"/>
      <c r="R53" s="73"/>
      <c r="S53" s="73"/>
      <c r="T53" s="73"/>
      <c r="U53" s="73"/>
      <c r="V53" s="73"/>
      <c r="W53" s="74"/>
    </row>
    <row r="54" spans="1:23" ht="25.5" customHeight="1" x14ac:dyDescent="0.25">
      <c r="A54" s="88" t="s">
        <v>113</v>
      </c>
      <c r="B54" s="81"/>
      <c r="C54" s="81"/>
      <c r="D54" s="81"/>
      <c r="E54" s="81"/>
      <c r="F54" s="81"/>
      <c r="G54" s="81"/>
      <c r="H54" s="89"/>
      <c r="I54" s="80" t="s">
        <v>31</v>
      </c>
      <c r="J54" s="81"/>
      <c r="K54" s="89"/>
      <c r="L54" s="90" t="s">
        <v>160</v>
      </c>
      <c r="M54" s="91"/>
      <c r="N54" s="91"/>
      <c r="O54" s="91"/>
      <c r="P54" s="91"/>
      <c r="Q54" s="92"/>
      <c r="R54" s="80" t="s">
        <v>161</v>
      </c>
      <c r="S54" s="81"/>
      <c r="T54" s="81"/>
      <c r="U54" s="81"/>
      <c r="V54" s="81"/>
      <c r="W54" s="82"/>
    </row>
    <row r="55" spans="1:23" ht="137.25" customHeight="1" x14ac:dyDescent="0.25">
      <c r="A55" s="75" t="s">
        <v>194</v>
      </c>
      <c r="B55" s="76"/>
      <c r="C55" s="76"/>
      <c r="D55" s="76"/>
      <c r="E55" s="76"/>
      <c r="F55" s="76"/>
      <c r="G55" s="76"/>
      <c r="H55" s="76"/>
      <c r="I55" s="77"/>
      <c r="J55" s="77"/>
      <c r="K55" s="77"/>
      <c r="L55" s="68"/>
      <c r="M55" s="68"/>
      <c r="N55" s="68"/>
      <c r="O55" s="68"/>
      <c r="P55" s="68"/>
      <c r="Q55" s="68"/>
      <c r="R55" s="68"/>
      <c r="S55" s="68"/>
      <c r="T55" s="68"/>
      <c r="U55" s="68"/>
      <c r="V55" s="68"/>
      <c r="W55" s="69"/>
    </row>
    <row r="56" spans="1:23" ht="99.95" customHeight="1" x14ac:dyDescent="0.25">
      <c r="A56" s="75" t="s">
        <v>202</v>
      </c>
      <c r="B56" s="76"/>
      <c r="C56" s="76"/>
      <c r="D56" s="76"/>
      <c r="E56" s="76"/>
      <c r="F56" s="76"/>
      <c r="G56" s="76"/>
      <c r="H56" s="76"/>
      <c r="I56" s="77"/>
      <c r="J56" s="77"/>
      <c r="K56" s="77"/>
      <c r="L56" s="68"/>
      <c r="M56" s="68"/>
      <c r="N56" s="68"/>
      <c r="O56" s="68"/>
      <c r="P56" s="68"/>
      <c r="Q56" s="68"/>
      <c r="R56" s="68"/>
      <c r="S56" s="68"/>
      <c r="T56" s="68"/>
      <c r="U56" s="68"/>
      <c r="V56" s="68"/>
      <c r="W56" s="69"/>
    </row>
    <row r="57" spans="1:23" ht="99.95" customHeight="1" x14ac:dyDescent="0.25">
      <c r="A57" s="75" t="s">
        <v>59</v>
      </c>
      <c r="B57" s="76"/>
      <c r="C57" s="76"/>
      <c r="D57" s="76"/>
      <c r="E57" s="76"/>
      <c r="F57" s="76"/>
      <c r="G57" s="76"/>
      <c r="H57" s="76"/>
      <c r="I57" s="77"/>
      <c r="J57" s="77"/>
      <c r="K57" s="77"/>
      <c r="L57" s="68"/>
      <c r="M57" s="68"/>
      <c r="N57" s="68"/>
      <c r="O57" s="68"/>
      <c r="P57" s="68"/>
      <c r="Q57" s="68"/>
      <c r="R57" s="68"/>
      <c r="S57" s="68"/>
      <c r="T57" s="68"/>
      <c r="U57" s="68"/>
      <c r="V57" s="68"/>
      <c r="W57" s="69"/>
    </row>
    <row r="58" spans="1:23" ht="114.75" customHeight="1" x14ac:dyDescent="0.25">
      <c r="A58" s="75" t="s">
        <v>195</v>
      </c>
      <c r="B58" s="76"/>
      <c r="C58" s="76"/>
      <c r="D58" s="76"/>
      <c r="E58" s="76"/>
      <c r="F58" s="76"/>
      <c r="G58" s="76"/>
      <c r="H58" s="76"/>
      <c r="I58" s="77"/>
      <c r="J58" s="77"/>
      <c r="K58" s="77"/>
      <c r="L58" s="68"/>
      <c r="M58" s="68"/>
      <c r="N58" s="68"/>
      <c r="O58" s="68"/>
      <c r="P58" s="68"/>
      <c r="Q58" s="68"/>
      <c r="R58" s="68"/>
      <c r="S58" s="68"/>
      <c r="T58" s="68"/>
      <c r="U58" s="68"/>
      <c r="V58" s="68"/>
      <c r="W58" s="69"/>
    </row>
    <row r="59" spans="1:23" ht="99.95" customHeight="1" x14ac:dyDescent="0.25">
      <c r="A59" s="75" t="s">
        <v>170</v>
      </c>
      <c r="B59" s="76"/>
      <c r="C59" s="76"/>
      <c r="D59" s="76"/>
      <c r="E59" s="76"/>
      <c r="F59" s="76"/>
      <c r="G59" s="76"/>
      <c r="H59" s="76"/>
      <c r="I59" s="77"/>
      <c r="J59" s="77"/>
      <c r="K59" s="77"/>
      <c r="L59" s="68"/>
      <c r="M59" s="68"/>
      <c r="N59" s="68"/>
      <c r="O59" s="68"/>
      <c r="P59" s="68"/>
      <c r="Q59" s="68"/>
      <c r="R59" s="68"/>
      <c r="S59" s="68"/>
      <c r="T59" s="68"/>
      <c r="U59" s="68"/>
      <c r="V59" s="68"/>
      <c r="W59" s="69"/>
    </row>
    <row r="60" spans="1:23" ht="99.95" customHeight="1" x14ac:dyDescent="0.25">
      <c r="A60" s="75" t="s">
        <v>60</v>
      </c>
      <c r="B60" s="76"/>
      <c r="C60" s="76"/>
      <c r="D60" s="76"/>
      <c r="E60" s="76"/>
      <c r="F60" s="76"/>
      <c r="G60" s="76"/>
      <c r="H60" s="76"/>
      <c r="I60" s="77"/>
      <c r="J60" s="77"/>
      <c r="K60" s="77"/>
      <c r="L60" s="68"/>
      <c r="M60" s="68"/>
      <c r="N60" s="68"/>
      <c r="O60" s="68"/>
      <c r="P60" s="68"/>
      <c r="Q60" s="68"/>
      <c r="R60" s="68"/>
      <c r="S60" s="68"/>
      <c r="T60" s="68"/>
      <c r="U60" s="68"/>
      <c r="V60" s="68"/>
      <c r="W60" s="69"/>
    </row>
    <row r="61" spans="1:23" ht="99.95" customHeight="1" x14ac:dyDescent="0.25">
      <c r="A61" s="75" t="s">
        <v>196</v>
      </c>
      <c r="B61" s="76"/>
      <c r="C61" s="76"/>
      <c r="D61" s="76"/>
      <c r="E61" s="76"/>
      <c r="F61" s="76"/>
      <c r="G61" s="76"/>
      <c r="H61" s="76"/>
      <c r="I61" s="77"/>
      <c r="J61" s="77"/>
      <c r="K61" s="77"/>
      <c r="L61" s="68"/>
      <c r="M61" s="68"/>
      <c r="N61" s="68"/>
      <c r="O61" s="68"/>
      <c r="P61" s="68"/>
      <c r="Q61" s="68"/>
      <c r="R61" s="68"/>
      <c r="S61" s="68"/>
      <c r="T61" s="68"/>
      <c r="U61" s="68"/>
      <c r="V61" s="68"/>
      <c r="W61" s="69"/>
    </row>
    <row r="62" spans="1:23" ht="99.95" customHeight="1" x14ac:dyDescent="0.25">
      <c r="A62" s="75" t="s">
        <v>61</v>
      </c>
      <c r="B62" s="76"/>
      <c r="C62" s="76"/>
      <c r="D62" s="76"/>
      <c r="E62" s="76"/>
      <c r="F62" s="76"/>
      <c r="G62" s="76"/>
      <c r="H62" s="76"/>
      <c r="I62" s="77"/>
      <c r="J62" s="77"/>
      <c r="K62" s="77"/>
      <c r="L62" s="68"/>
      <c r="M62" s="68"/>
      <c r="N62" s="68"/>
      <c r="O62" s="68"/>
      <c r="P62" s="68"/>
      <c r="Q62" s="68"/>
      <c r="R62" s="68"/>
      <c r="S62" s="68"/>
      <c r="T62" s="68"/>
      <c r="U62" s="68"/>
      <c r="V62" s="68"/>
      <c r="W62" s="69"/>
    </row>
    <row r="63" spans="1:23" ht="99.95" customHeight="1" x14ac:dyDescent="0.25">
      <c r="A63" s="75" t="s">
        <v>166</v>
      </c>
      <c r="B63" s="76"/>
      <c r="C63" s="76"/>
      <c r="D63" s="76"/>
      <c r="E63" s="76"/>
      <c r="F63" s="76"/>
      <c r="G63" s="76"/>
      <c r="H63" s="76"/>
      <c r="I63" s="77"/>
      <c r="J63" s="77"/>
      <c r="K63" s="77"/>
      <c r="L63" s="68"/>
      <c r="M63" s="68"/>
      <c r="N63" s="68"/>
      <c r="O63" s="68"/>
      <c r="P63" s="68"/>
      <c r="Q63" s="68"/>
      <c r="R63" s="68"/>
      <c r="S63" s="68"/>
      <c r="T63" s="68"/>
      <c r="U63" s="68"/>
      <c r="V63" s="68"/>
      <c r="W63" s="69"/>
    </row>
    <row r="64" spans="1:23" ht="99.95" customHeight="1" x14ac:dyDescent="0.25">
      <c r="A64" s="75" t="s">
        <v>203</v>
      </c>
      <c r="B64" s="76"/>
      <c r="C64" s="76"/>
      <c r="D64" s="76"/>
      <c r="E64" s="76"/>
      <c r="F64" s="76"/>
      <c r="G64" s="76"/>
      <c r="H64" s="76"/>
      <c r="I64" s="77"/>
      <c r="J64" s="77"/>
      <c r="K64" s="77"/>
      <c r="L64" s="68"/>
      <c r="M64" s="68"/>
      <c r="N64" s="68"/>
      <c r="O64" s="68"/>
      <c r="P64" s="68"/>
      <c r="Q64" s="68"/>
      <c r="R64" s="68"/>
      <c r="S64" s="68"/>
      <c r="T64" s="68"/>
      <c r="U64" s="68"/>
      <c r="V64" s="68"/>
      <c r="W64" s="69"/>
    </row>
    <row r="65" spans="1:23" ht="99.95" customHeight="1" x14ac:dyDescent="0.25">
      <c r="A65" s="75" t="s">
        <v>204</v>
      </c>
      <c r="B65" s="76"/>
      <c r="C65" s="76"/>
      <c r="D65" s="76"/>
      <c r="E65" s="76"/>
      <c r="F65" s="76"/>
      <c r="G65" s="76"/>
      <c r="H65" s="76"/>
      <c r="I65" s="77"/>
      <c r="J65" s="77"/>
      <c r="K65" s="77"/>
      <c r="L65" s="68"/>
      <c r="M65" s="68"/>
      <c r="N65" s="68"/>
      <c r="O65" s="68"/>
      <c r="P65" s="68"/>
      <c r="Q65" s="68"/>
      <c r="R65" s="68"/>
      <c r="S65" s="68"/>
      <c r="T65" s="68"/>
      <c r="U65" s="68"/>
      <c r="V65" s="68"/>
      <c r="W65" s="69"/>
    </row>
    <row r="66" spans="1:23" ht="99.95" customHeight="1" thickBot="1" x14ac:dyDescent="0.3">
      <c r="A66" s="83" t="s">
        <v>205</v>
      </c>
      <c r="B66" s="84"/>
      <c r="C66" s="84"/>
      <c r="D66" s="84"/>
      <c r="E66" s="84"/>
      <c r="F66" s="84"/>
      <c r="G66" s="84"/>
      <c r="H66" s="84"/>
      <c r="I66" s="85"/>
      <c r="J66" s="85"/>
      <c r="K66" s="85"/>
      <c r="L66" s="78"/>
      <c r="M66" s="78"/>
      <c r="N66" s="78"/>
      <c r="O66" s="78"/>
      <c r="P66" s="78"/>
      <c r="Q66" s="78"/>
      <c r="R66" s="78"/>
      <c r="S66" s="78"/>
      <c r="T66" s="78"/>
      <c r="U66" s="78"/>
      <c r="V66" s="78"/>
      <c r="W66" s="79"/>
    </row>
    <row r="67" spans="1:23" ht="24.95" customHeight="1" thickBot="1" x14ac:dyDescent="0.3">
      <c r="A67" s="70" t="s">
        <v>45</v>
      </c>
      <c r="B67" s="71"/>
      <c r="C67" s="71"/>
      <c r="D67" s="71"/>
      <c r="E67" s="72"/>
      <c r="F67" s="72"/>
      <c r="G67" s="72"/>
      <c r="H67" s="72"/>
      <c r="I67" s="72"/>
      <c r="J67" s="72"/>
      <c r="K67" s="72"/>
      <c r="L67" s="72"/>
      <c r="M67" s="72"/>
      <c r="N67" s="72"/>
      <c r="O67" s="72"/>
      <c r="P67" s="72"/>
      <c r="Q67" s="72"/>
      <c r="R67" s="73"/>
      <c r="S67" s="73"/>
      <c r="T67" s="73"/>
      <c r="U67" s="73"/>
      <c r="V67" s="73"/>
      <c r="W67" s="74"/>
    </row>
    <row r="68" spans="1:23" ht="25.5" customHeight="1" x14ac:dyDescent="0.25">
      <c r="A68" s="88" t="s">
        <v>113</v>
      </c>
      <c r="B68" s="81"/>
      <c r="C68" s="81"/>
      <c r="D68" s="81"/>
      <c r="E68" s="81"/>
      <c r="F68" s="81"/>
      <c r="G68" s="81"/>
      <c r="H68" s="89"/>
      <c r="I68" s="80" t="s">
        <v>31</v>
      </c>
      <c r="J68" s="81"/>
      <c r="K68" s="89"/>
      <c r="L68" s="90" t="s">
        <v>160</v>
      </c>
      <c r="M68" s="91"/>
      <c r="N68" s="91"/>
      <c r="O68" s="91"/>
      <c r="P68" s="91"/>
      <c r="Q68" s="92"/>
      <c r="R68" s="80" t="s">
        <v>161</v>
      </c>
      <c r="S68" s="81"/>
      <c r="T68" s="81"/>
      <c r="U68" s="81"/>
      <c r="V68" s="81"/>
      <c r="W68" s="82"/>
    </row>
    <row r="69" spans="1:23" ht="99.95" customHeight="1" x14ac:dyDescent="0.25">
      <c r="A69" s="75" t="s">
        <v>171</v>
      </c>
      <c r="B69" s="76"/>
      <c r="C69" s="76"/>
      <c r="D69" s="76"/>
      <c r="E69" s="76"/>
      <c r="F69" s="76"/>
      <c r="G69" s="76"/>
      <c r="H69" s="76"/>
      <c r="I69" s="77"/>
      <c r="J69" s="77"/>
      <c r="K69" s="77"/>
      <c r="L69" s="68"/>
      <c r="M69" s="68"/>
      <c r="N69" s="68"/>
      <c r="O69" s="68"/>
      <c r="P69" s="68"/>
      <c r="Q69" s="68"/>
      <c r="R69" s="68"/>
      <c r="S69" s="68"/>
      <c r="T69" s="68"/>
      <c r="U69" s="68"/>
      <c r="V69" s="68"/>
      <c r="W69" s="69"/>
    </row>
    <row r="70" spans="1:23" ht="99.95" customHeight="1" x14ac:dyDescent="0.25">
      <c r="A70" s="75" t="s">
        <v>62</v>
      </c>
      <c r="B70" s="76"/>
      <c r="C70" s="76"/>
      <c r="D70" s="76"/>
      <c r="E70" s="76"/>
      <c r="F70" s="76"/>
      <c r="G70" s="76"/>
      <c r="H70" s="76"/>
      <c r="I70" s="77"/>
      <c r="J70" s="77"/>
      <c r="K70" s="77"/>
      <c r="L70" s="68"/>
      <c r="M70" s="68"/>
      <c r="N70" s="68"/>
      <c r="O70" s="68"/>
      <c r="P70" s="68"/>
      <c r="Q70" s="68"/>
      <c r="R70" s="68"/>
      <c r="S70" s="68"/>
      <c r="T70" s="68"/>
      <c r="U70" s="68"/>
      <c r="V70" s="68"/>
      <c r="W70" s="69"/>
    </row>
    <row r="71" spans="1:23" ht="99.95" customHeight="1" x14ac:dyDescent="0.25">
      <c r="A71" s="75" t="s">
        <v>63</v>
      </c>
      <c r="B71" s="76"/>
      <c r="C71" s="76"/>
      <c r="D71" s="76"/>
      <c r="E71" s="76"/>
      <c r="F71" s="76"/>
      <c r="G71" s="76"/>
      <c r="H71" s="76"/>
      <c r="I71" s="77"/>
      <c r="J71" s="77"/>
      <c r="K71" s="77"/>
      <c r="L71" s="68"/>
      <c r="M71" s="68"/>
      <c r="N71" s="68"/>
      <c r="O71" s="68"/>
      <c r="P71" s="68"/>
      <c r="Q71" s="68"/>
      <c r="R71" s="68"/>
      <c r="S71" s="68"/>
      <c r="T71" s="68"/>
      <c r="U71" s="68"/>
      <c r="V71" s="68"/>
      <c r="W71" s="69"/>
    </row>
    <row r="72" spans="1:23" ht="120" customHeight="1" x14ac:dyDescent="0.25">
      <c r="A72" s="75" t="s">
        <v>218</v>
      </c>
      <c r="B72" s="76"/>
      <c r="C72" s="76"/>
      <c r="D72" s="76"/>
      <c r="E72" s="76"/>
      <c r="F72" s="76"/>
      <c r="G72" s="76"/>
      <c r="H72" s="76"/>
      <c r="I72" s="77"/>
      <c r="J72" s="77"/>
      <c r="K72" s="77"/>
      <c r="L72" s="68"/>
      <c r="M72" s="68"/>
      <c r="N72" s="68"/>
      <c r="O72" s="68"/>
      <c r="P72" s="68"/>
      <c r="Q72" s="68"/>
      <c r="R72" s="68"/>
      <c r="S72" s="68"/>
      <c r="T72" s="68"/>
      <c r="U72" s="68"/>
      <c r="V72" s="68"/>
      <c r="W72" s="69"/>
    </row>
    <row r="73" spans="1:23" ht="99.95" customHeight="1" thickBot="1" x14ac:dyDescent="0.3">
      <c r="A73" s="83" t="s">
        <v>206</v>
      </c>
      <c r="B73" s="84"/>
      <c r="C73" s="84"/>
      <c r="D73" s="84"/>
      <c r="E73" s="84"/>
      <c r="F73" s="84"/>
      <c r="G73" s="84"/>
      <c r="H73" s="84"/>
      <c r="I73" s="85"/>
      <c r="J73" s="85"/>
      <c r="K73" s="85"/>
      <c r="L73" s="78"/>
      <c r="M73" s="78"/>
      <c r="N73" s="78"/>
      <c r="O73" s="78"/>
      <c r="P73" s="78"/>
      <c r="Q73" s="78"/>
      <c r="R73" s="78"/>
      <c r="S73" s="78"/>
      <c r="T73" s="78"/>
      <c r="U73" s="78"/>
      <c r="V73" s="78"/>
      <c r="W73" s="79"/>
    </row>
    <row r="74" spans="1:23" ht="24.95" customHeight="1" thickBot="1" x14ac:dyDescent="0.3">
      <c r="A74" s="70" t="s">
        <v>46</v>
      </c>
      <c r="B74" s="71"/>
      <c r="C74" s="71"/>
      <c r="D74" s="71"/>
      <c r="E74" s="72"/>
      <c r="F74" s="72"/>
      <c r="G74" s="72"/>
      <c r="H74" s="72"/>
      <c r="I74" s="72"/>
      <c r="J74" s="72"/>
      <c r="K74" s="72"/>
      <c r="L74" s="72"/>
      <c r="M74" s="72"/>
      <c r="N74" s="72"/>
      <c r="O74" s="72"/>
      <c r="P74" s="72"/>
      <c r="Q74" s="72"/>
      <c r="R74" s="73"/>
      <c r="S74" s="73"/>
      <c r="T74" s="73"/>
      <c r="U74" s="73"/>
      <c r="V74" s="73"/>
      <c r="W74" s="74"/>
    </row>
    <row r="75" spans="1:23" ht="25.5" customHeight="1" x14ac:dyDescent="0.25">
      <c r="A75" s="88" t="s">
        <v>113</v>
      </c>
      <c r="B75" s="81"/>
      <c r="C75" s="81"/>
      <c r="D75" s="81"/>
      <c r="E75" s="81"/>
      <c r="F75" s="81"/>
      <c r="G75" s="81"/>
      <c r="H75" s="89"/>
      <c r="I75" s="80" t="s">
        <v>31</v>
      </c>
      <c r="J75" s="81"/>
      <c r="K75" s="89"/>
      <c r="L75" s="80" t="s">
        <v>160</v>
      </c>
      <c r="M75" s="81"/>
      <c r="N75" s="81"/>
      <c r="O75" s="81"/>
      <c r="P75" s="81"/>
      <c r="Q75" s="89"/>
      <c r="R75" s="80" t="s">
        <v>161</v>
      </c>
      <c r="S75" s="81"/>
      <c r="T75" s="81"/>
      <c r="U75" s="81"/>
      <c r="V75" s="81"/>
      <c r="W75" s="82"/>
    </row>
    <row r="76" spans="1:23" ht="99.95" customHeight="1" x14ac:dyDescent="0.25">
      <c r="A76" s="75" t="s">
        <v>207</v>
      </c>
      <c r="B76" s="76"/>
      <c r="C76" s="76"/>
      <c r="D76" s="76"/>
      <c r="E76" s="76"/>
      <c r="F76" s="76"/>
      <c r="G76" s="76"/>
      <c r="H76" s="76"/>
      <c r="I76" s="77"/>
      <c r="J76" s="77"/>
      <c r="K76" s="77"/>
      <c r="L76" s="68"/>
      <c r="M76" s="68"/>
      <c r="N76" s="68"/>
      <c r="O76" s="68"/>
      <c r="P76" s="68"/>
      <c r="Q76" s="68"/>
      <c r="R76" s="68"/>
      <c r="S76" s="68"/>
      <c r="T76" s="68"/>
      <c r="U76" s="68"/>
      <c r="V76" s="68"/>
      <c r="W76" s="69"/>
    </row>
    <row r="77" spans="1:23" ht="99.95" customHeight="1" x14ac:dyDescent="0.25">
      <c r="A77" s="75" t="s">
        <v>64</v>
      </c>
      <c r="B77" s="76"/>
      <c r="C77" s="76"/>
      <c r="D77" s="76"/>
      <c r="E77" s="76"/>
      <c r="F77" s="76"/>
      <c r="G77" s="76"/>
      <c r="H77" s="76"/>
      <c r="I77" s="77"/>
      <c r="J77" s="77"/>
      <c r="K77" s="77"/>
      <c r="L77" s="68"/>
      <c r="M77" s="68"/>
      <c r="N77" s="68"/>
      <c r="O77" s="68"/>
      <c r="P77" s="68"/>
      <c r="Q77" s="68"/>
      <c r="R77" s="68"/>
      <c r="S77" s="68"/>
      <c r="T77" s="68"/>
      <c r="U77" s="68"/>
      <c r="V77" s="68"/>
      <c r="W77" s="69"/>
    </row>
    <row r="78" spans="1:23" ht="99.95" customHeight="1" x14ac:dyDescent="0.25">
      <c r="A78" s="75" t="s">
        <v>65</v>
      </c>
      <c r="B78" s="76"/>
      <c r="C78" s="76"/>
      <c r="D78" s="76"/>
      <c r="E78" s="76"/>
      <c r="F78" s="76"/>
      <c r="G78" s="76"/>
      <c r="H78" s="76"/>
      <c r="I78" s="77"/>
      <c r="J78" s="77"/>
      <c r="K78" s="77"/>
      <c r="L78" s="68"/>
      <c r="M78" s="68"/>
      <c r="N78" s="68"/>
      <c r="O78" s="68"/>
      <c r="P78" s="68"/>
      <c r="Q78" s="68"/>
      <c r="R78" s="68"/>
      <c r="S78" s="68"/>
      <c r="T78" s="68"/>
      <c r="U78" s="68"/>
      <c r="V78" s="68"/>
      <c r="W78" s="69"/>
    </row>
    <row r="79" spans="1:23" ht="99.95" customHeight="1" x14ac:dyDescent="0.25">
      <c r="A79" s="75" t="s">
        <v>66</v>
      </c>
      <c r="B79" s="76"/>
      <c r="C79" s="76"/>
      <c r="D79" s="76"/>
      <c r="E79" s="76"/>
      <c r="F79" s="76"/>
      <c r="G79" s="76"/>
      <c r="H79" s="76"/>
      <c r="I79" s="77"/>
      <c r="J79" s="77"/>
      <c r="K79" s="77"/>
      <c r="L79" s="68"/>
      <c r="M79" s="68"/>
      <c r="N79" s="68"/>
      <c r="O79" s="68"/>
      <c r="P79" s="68"/>
      <c r="Q79" s="68"/>
      <c r="R79" s="68"/>
      <c r="S79" s="68"/>
      <c r="T79" s="68"/>
      <c r="U79" s="68"/>
      <c r="V79" s="68"/>
      <c r="W79" s="69"/>
    </row>
    <row r="80" spans="1:23" ht="145.5" customHeight="1" x14ac:dyDescent="0.25">
      <c r="A80" s="75" t="s">
        <v>208</v>
      </c>
      <c r="B80" s="76"/>
      <c r="C80" s="76"/>
      <c r="D80" s="76"/>
      <c r="E80" s="76"/>
      <c r="F80" s="76"/>
      <c r="G80" s="76"/>
      <c r="H80" s="76"/>
      <c r="I80" s="77"/>
      <c r="J80" s="77"/>
      <c r="K80" s="77"/>
      <c r="L80" s="68"/>
      <c r="M80" s="68"/>
      <c r="N80" s="68"/>
      <c r="O80" s="68"/>
      <c r="P80" s="68"/>
      <c r="Q80" s="68"/>
      <c r="R80" s="68"/>
      <c r="S80" s="68"/>
      <c r="T80" s="68"/>
      <c r="U80" s="68"/>
      <c r="V80" s="68"/>
      <c r="W80" s="69"/>
    </row>
    <row r="81" spans="1:23" ht="99.95" customHeight="1" x14ac:dyDescent="0.25">
      <c r="A81" s="75" t="s">
        <v>67</v>
      </c>
      <c r="B81" s="76"/>
      <c r="C81" s="76"/>
      <c r="D81" s="76"/>
      <c r="E81" s="76"/>
      <c r="F81" s="76"/>
      <c r="G81" s="76"/>
      <c r="H81" s="76"/>
      <c r="I81" s="77"/>
      <c r="J81" s="77"/>
      <c r="K81" s="77"/>
      <c r="L81" s="68"/>
      <c r="M81" s="68"/>
      <c r="N81" s="68"/>
      <c r="O81" s="68"/>
      <c r="P81" s="68"/>
      <c r="Q81" s="68"/>
      <c r="R81" s="68"/>
      <c r="S81" s="68"/>
      <c r="T81" s="68"/>
      <c r="U81" s="68"/>
      <c r="V81" s="68"/>
      <c r="W81" s="69"/>
    </row>
    <row r="82" spans="1:23" ht="99.95" customHeight="1" x14ac:dyDescent="0.25">
      <c r="A82" s="75" t="s">
        <v>68</v>
      </c>
      <c r="B82" s="76"/>
      <c r="C82" s="76"/>
      <c r="D82" s="76"/>
      <c r="E82" s="76"/>
      <c r="F82" s="76"/>
      <c r="G82" s="76"/>
      <c r="H82" s="76"/>
      <c r="I82" s="77"/>
      <c r="J82" s="77"/>
      <c r="K82" s="77"/>
      <c r="L82" s="68"/>
      <c r="M82" s="68"/>
      <c r="N82" s="68"/>
      <c r="O82" s="68"/>
      <c r="P82" s="68"/>
      <c r="Q82" s="68"/>
      <c r="R82" s="68"/>
      <c r="S82" s="68"/>
      <c r="T82" s="68"/>
      <c r="U82" s="68"/>
      <c r="V82" s="68"/>
      <c r="W82" s="69"/>
    </row>
    <row r="83" spans="1:23" ht="107.25" customHeight="1" x14ac:dyDescent="0.25">
      <c r="A83" s="75" t="s">
        <v>209</v>
      </c>
      <c r="B83" s="76"/>
      <c r="C83" s="76"/>
      <c r="D83" s="76"/>
      <c r="E83" s="76"/>
      <c r="F83" s="76"/>
      <c r="G83" s="76"/>
      <c r="H83" s="76"/>
      <c r="I83" s="77"/>
      <c r="J83" s="77"/>
      <c r="K83" s="77"/>
      <c r="L83" s="68"/>
      <c r="M83" s="68"/>
      <c r="N83" s="68"/>
      <c r="O83" s="68"/>
      <c r="P83" s="68"/>
      <c r="Q83" s="68"/>
      <c r="R83" s="68"/>
      <c r="S83" s="68"/>
      <c r="T83" s="68"/>
      <c r="U83" s="68"/>
      <c r="V83" s="68"/>
      <c r="W83" s="69"/>
    </row>
    <row r="84" spans="1:23" ht="99.95" customHeight="1" x14ac:dyDescent="0.25">
      <c r="A84" s="75" t="s">
        <v>69</v>
      </c>
      <c r="B84" s="76"/>
      <c r="C84" s="76"/>
      <c r="D84" s="76"/>
      <c r="E84" s="76"/>
      <c r="F84" s="76"/>
      <c r="G84" s="76"/>
      <c r="H84" s="76"/>
      <c r="I84" s="77"/>
      <c r="J84" s="77"/>
      <c r="K84" s="77"/>
      <c r="L84" s="68"/>
      <c r="M84" s="68"/>
      <c r="N84" s="68"/>
      <c r="O84" s="68"/>
      <c r="P84" s="68"/>
      <c r="Q84" s="68"/>
      <c r="R84" s="68"/>
      <c r="S84" s="68"/>
      <c r="T84" s="68"/>
      <c r="U84" s="68"/>
      <c r="V84" s="68"/>
      <c r="W84" s="69"/>
    </row>
    <row r="85" spans="1:23" ht="99.95" customHeight="1" x14ac:dyDescent="0.25">
      <c r="A85" s="75" t="s">
        <v>210</v>
      </c>
      <c r="B85" s="76"/>
      <c r="C85" s="76"/>
      <c r="D85" s="76"/>
      <c r="E85" s="76"/>
      <c r="F85" s="76"/>
      <c r="G85" s="76"/>
      <c r="H85" s="76"/>
      <c r="I85" s="77"/>
      <c r="J85" s="77"/>
      <c r="K85" s="77"/>
      <c r="L85" s="68"/>
      <c r="M85" s="68"/>
      <c r="N85" s="68"/>
      <c r="O85" s="68"/>
      <c r="P85" s="68"/>
      <c r="Q85" s="68"/>
      <c r="R85" s="68"/>
      <c r="S85" s="68"/>
      <c r="T85" s="68"/>
      <c r="U85" s="68"/>
      <c r="V85" s="68"/>
      <c r="W85" s="69"/>
    </row>
    <row r="86" spans="1:23" ht="99.95" customHeight="1" x14ac:dyDescent="0.25">
      <c r="A86" s="75" t="s">
        <v>70</v>
      </c>
      <c r="B86" s="76"/>
      <c r="C86" s="76"/>
      <c r="D86" s="76"/>
      <c r="E86" s="76"/>
      <c r="F86" s="76"/>
      <c r="G86" s="76"/>
      <c r="H86" s="76"/>
      <c r="I86" s="77"/>
      <c r="J86" s="77"/>
      <c r="K86" s="77"/>
      <c r="L86" s="68"/>
      <c r="M86" s="68"/>
      <c r="N86" s="68"/>
      <c r="O86" s="68"/>
      <c r="P86" s="68"/>
      <c r="Q86" s="68"/>
      <c r="R86" s="68"/>
      <c r="S86" s="68"/>
      <c r="T86" s="68"/>
      <c r="U86" s="68"/>
      <c r="V86" s="68"/>
      <c r="W86" s="69"/>
    </row>
    <row r="87" spans="1:23" ht="99.95" customHeight="1" x14ac:dyDescent="0.25">
      <c r="A87" s="75" t="s">
        <v>71</v>
      </c>
      <c r="B87" s="76"/>
      <c r="C87" s="76"/>
      <c r="D87" s="76"/>
      <c r="E87" s="76"/>
      <c r="F87" s="76"/>
      <c r="G87" s="76"/>
      <c r="H87" s="76"/>
      <c r="I87" s="77"/>
      <c r="J87" s="77"/>
      <c r="K87" s="77"/>
      <c r="L87" s="68"/>
      <c r="M87" s="68"/>
      <c r="N87" s="68"/>
      <c r="O87" s="68"/>
      <c r="P87" s="68"/>
      <c r="Q87" s="68"/>
      <c r="R87" s="68"/>
      <c r="S87" s="68"/>
      <c r="T87" s="68"/>
      <c r="U87" s="68"/>
      <c r="V87" s="68"/>
      <c r="W87" s="69"/>
    </row>
    <row r="88" spans="1:23" ht="99.95" customHeight="1" x14ac:dyDescent="0.25">
      <c r="A88" s="75" t="s">
        <v>72</v>
      </c>
      <c r="B88" s="76"/>
      <c r="C88" s="76"/>
      <c r="D88" s="76"/>
      <c r="E88" s="76"/>
      <c r="F88" s="76"/>
      <c r="G88" s="76"/>
      <c r="H88" s="76"/>
      <c r="I88" s="77"/>
      <c r="J88" s="77"/>
      <c r="K88" s="77"/>
      <c r="L88" s="68"/>
      <c r="M88" s="68"/>
      <c r="N88" s="68"/>
      <c r="O88" s="68"/>
      <c r="P88" s="68"/>
      <c r="Q88" s="68"/>
      <c r="R88" s="68"/>
      <c r="S88" s="68"/>
      <c r="T88" s="68"/>
      <c r="U88" s="68"/>
      <c r="V88" s="68"/>
      <c r="W88" s="69"/>
    </row>
    <row r="89" spans="1:23" ht="159" customHeight="1" x14ac:dyDescent="0.25">
      <c r="A89" s="75" t="s">
        <v>211</v>
      </c>
      <c r="B89" s="76"/>
      <c r="C89" s="76"/>
      <c r="D89" s="76"/>
      <c r="E89" s="76"/>
      <c r="F89" s="76"/>
      <c r="G89" s="76"/>
      <c r="H89" s="76"/>
      <c r="I89" s="77"/>
      <c r="J89" s="77"/>
      <c r="K89" s="77"/>
      <c r="L89" s="68"/>
      <c r="M89" s="68"/>
      <c r="N89" s="68"/>
      <c r="O89" s="68"/>
      <c r="P89" s="68"/>
      <c r="Q89" s="68"/>
      <c r="R89" s="68"/>
      <c r="S89" s="68"/>
      <c r="T89" s="68"/>
      <c r="U89" s="68"/>
      <c r="V89" s="68"/>
      <c r="W89" s="69"/>
    </row>
    <row r="90" spans="1:23" ht="99.95" customHeight="1" thickBot="1" x14ac:dyDescent="0.3">
      <c r="A90" s="83" t="s">
        <v>73</v>
      </c>
      <c r="B90" s="84"/>
      <c r="C90" s="84"/>
      <c r="D90" s="84"/>
      <c r="E90" s="84"/>
      <c r="F90" s="84"/>
      <c r="G90" s="84"/>
      <c r="H90" s="84"/>
      <c r="I90" s="85"/>
      <c r="J90" s="85"/>
      <c r="K90" s="85"/>
      <c r="L90" s="78"/>
      <c r="M90" s="78"/>
      <c r="N90" s="78"/>
      <c r="O90" s="78"/>
      <c r="P90" s="78"/>
      <c r="Q90" s="78"/>
      <c r="R90" s="78"/>
      <c r="S90" s="78"/>
      <c r="T90" s="78"/>
      <c r="U90" s="78"/>
      <c r="V90" s="78"/>
      <c r="W90" s="79"/>
    </row>
    <row r="91" spans="1:23" ht="24.95" customHeight="1" thickBot="1" x14ac:dyDescent="0.3">
      <c r="A91" s="70" t="s">
        <v>47</v>
      </c>
      <c r="B91" s="71"/>
      <c r="C91" s="71"/>
      <c r="D91" s="71"/>
      <c r="E91" s="72"/>
      <c r="F91" s="72"/>
      <c r="G91" s="72"/>
      <c r="H91" s="72"/>
      <c r="I91" s="72"/>
      <c r="J91" s="72"/>
      <c r="K91" s="72"/>
      <c r="L91" s="72"/>
      <c r="M91" s="72"/>
      <c r="N91" s="72"/>
      <c r="O91" s="72"/>
      <c r="P91" s="72"/>
      <c r="Q91" s="72"/>
      <c r="R91" s="73"/>
      <c r="S91" s="73"/>
      <c r="T91" s="73"/>
      <c r="U91" s="73"/>
      <c r="V91" s="73"/>
      <c r="W91" s="74"/>
    </row>
    <row r="92" spans="1:23" ht="25.5" customHeight="1" x14ac:dyDescent="0.25">
      <c r="A92" s="88" t="s">
        <v>113</v>
      </c>
      <c r="B92" s="81"/>
      <c r="C92" s="81"/>
      <c r="D92" s="81"/>
      <c r="E92" s="81"/>
      <c r="F92" s="81"/>
      <c r="G92" s="81"/>
      <c r="H92" s="89"/>
      <c r="I92" s="80" t="s">
        <v>31</v>
      </c>
      <c r="J92" s="81"/>
      <c r="K92" s="89"/>
      <c r="L92" s="90" t="s">
        <v>160</v>
      </c>
      <c r="M92" s="91"/>
      <c r="N92" s="91"/>
      <c r="O92" s="91"/>
      <c r="P92" s="91"/>
      <c r="Q92" s="92"/>
      <c r="R92" s="80" t="s">
        <v>161</v>
      </c>
      <c r="S92" s="81"/>
      <c r="T92" s="81"/>
      <c r="U92" s="81"/>
      <c r="V92" s="81"/>
      <c r="W92" s="82"/>
    </row>
    <row r="93" spans="1:23" ht="99.95" customHeight="1" x14ac:dyDescent="0.25">
      <c r="A93" s="75" t="s">
        <v>172</v>
      </c>
      <c r="B93" s="76"/>
      <c r="C93" s="76"/>
      <c r="D93" s="76"/>
      <c r="E93" s="76"/>
      <c r="F93" s="76"/>
      <c r="G93" s="76"/>
      <c r="H93" s="76"/>
      <c r="I93" s="77"/>
      <c r="J93" s="77"/>
      <c r="K93" s="77"/>
      <c r="L93" s="68"/>
      <c r="M93" s="68"/>
      <c r="N93" s="68"/>
      <c r="O93" s="68"/>
      <c r="P93" s="68"/>
      <c r="Q93" s="68"/>
      <c r="R93" s="68"/>
      <c r="S93" s="68"/>
      <c r="T93" s="68"/>
      <c r="U93" s="68"/>
      <c r="V93" s="68"/>
      <c r="W93" s="69"/>
    </row>
    <row r="94" spans="1:23" ht="99.95" customHeight="1" x14ac:dyDescent="0.25">
      <c r="A94" s="75" t="s">
        <v>92</v>
      </c>
      <c r="B94" s="76"/>
      <c r="C94" s="76"/>
      <c r="D94" s="76"/>
      <c r="E94" s="76"/>
      <c r="F94" s="76"/>
      <c r="G94" s="76"/>
      <c r="H94" s="76"/>
      <c r="I94" s="77"/>
      <c r="J94" s="77"/>
      <c r="K94" s="77"/>
      <c r="L94" s="68"/>
      <c r="M94" s="68"/>
      <c r="N94" s="68"/>
      <c r="O94" s="68"/>
      <c r="P94" s="68"/>
      <c r="Q94" s="68"/>
      <c r="R94" s="68"/>
      <c r="S94" s="68"/>
      <c r="T94" s="68"/>
      <c r="U94" s="68"/>
      <c r="V94" s="68"/>
      <c r="W94" s="69"/>
    </row>
    <row r="95" spans="1:23" ht="99.95" customHeight="1" x14ac:dyDescent="0.25">
      <c r="A95" s="75" t="s">
        <v>93</v>
      </c>
      <c r="B95" s="76"/>
      <c r="C95" s="76"/>
      <c r="D95" s="76"/>
      <c r="E95" s="76"/>
      <c r="F95" s="76"/>
      <c r="G95" s="76"/>
      <c r="H95" s="76"/>
      <c r="I95" s="77"/>
      <c r="J95" s="77"/>
      <c r="K95" s="77"/>
      <c r="L95" s="68"/>
      <c r="M95" s="68"/>
      <c r="N95" s="68"/>
      <c r="O95" s="68"/>
      <c r="P95" s="68"/>
      <c r="Q95" s="68"/>
      <c r="R95" s="68"/>
      <c r="S95" s="68"/>
      <c r="T95" s="68"/>
      <c r="U95" s="68"/>
      <c r="V95" s="68"/>
      <c r="W95" s="69"/>
    </row>
    <row r="96" spans="1:23" ht="99.95" customHeight="1" x14ac:dyDescent="0.25">
      <c r="A96" s="75" t="s">
        <v>94</v>
      </c>
      <c r="B96" s="76"/>
      <c r="C96" s="76"/>
      <c r="D96" s="76"/>
      <c r="E96" s="76"/>
      <c r="F96" s="76"/>
      <c r="G96" s="76"/>
      <c r="H96" s="76"/>
      <c r="I96" s="77"/>
      <c r="J96" s="77"/>
      <c r="K96" s="77"/>
      <c r="L96" s="68"/>
      <c r="M96" s="68"/>
      <c r="N96" s="68"/>
      <c r="O96" s="68"/>
      <c r="P96" s="68"/>
      <c r="Q96" s="68"/>
      <c r="R96" s="68"/>
      <c r="S96" s="68"/>
      <c r="T96" s="68"/>
      <c r="U96" s="68"/>
      <c r="V96" s="68"/>
      <c r="W96" s="69"/>
    </row>
    <row r="97" spans="1:23" ht="99.95" customHeight="1" x14ac:dyDescent="0.25">
      <c r="A97" s="75" t="s">
        <v>95</v>
      </c>
      <c r="B97" s="76"/>
      <c r="C97" s="76"/>
      <c r="D97" s="76"/>
      <c r="E97" s="76"/>
      <c r="F97" s="76"/>
      <c r="G97" s="76"/>
      <c r="H97" s="76"/>
      <c r="I97" s="77"/>
      <c r="J97" s="77"/>
      <c r="K97" s="77"/>
      <c r="L97" s="68"/>
      <c r="M97" s="68"/>
      <c r="N97" s="68"/>
      <c r="O97" s="68"/>
      <c r="P97" s="68"/>
      <c r="Q97" s="68"/>
      <c r="R97" s="68"/>
      <c r="S97" s="68"/>
      <c r="T97" s="68"/>
      <c r="U97" s="68"/>
      <c r="V97" s="68"/>
      <c r="W97" s="69"/>
    </row>
    <row r="98" spans="1:23" ht="99.95" customHeight="1" x14ac:dyDescent="0.25">
      <c r="A98" s="75" t="s">
        <v>96</v>
      </c>
      <c r="B98" s="76"/>
      <c r="C98" s="76"/>
      <c r="D98" s="76"/>
      <c r="E98" s="76"/>
      <c r="F98" s="76"/>
      <c r="G98" s="76"/>
      <c r="H98" s="76"/>
      <c r="I98" s="77"/>
      <c r="J98" s="77"/>
      <c r="K98" s="77"/>
      <c r="L98" s="68"/>
      <c r="M98" s="68"/>
      <c r="N98" s="68"/>
      <c r="O98" s="68"/>
      <c r="P98" s="68"/>
      <c r="Q98" s="68"/>
      <c r="R98" s="68"/>
      <c r="S98" s="68"/>
      <c r="T98" s="68"/>
      <c r="U98" s="68"/>
      <c r="V98" s="68"/>
      <c r="W98" s="69"/>
    </row>
    <row r="99" spans="1:23" ht="99.95" customHeight="1" x14ac:dyDescent="0.25">
      <c r="A99" s="75" t="s">
        <v>97</v>
      </c>
      <c r="B99" s="76"/>
      <c r="C99" s="76"/>
      <c r="D99" s="76"/>
      <c r="E99" s="76"/>
      <c r="F99" s="76"/>
      <c r="G99" s="76"/>
      <c r="H99" s="76"/>
      <c r="I99" s="77"/>
      <c r="J99" s="77"/>
      <c r="K99" s="77"/>
      <c r="L99" s="68"/>
      <c r="M99" s="68"/>
      <c r="N99" s="68"/>
      <c r="O99" s="68"/>
      <c r="P99" s="68"/>
      <c r="Q99" s="68"/>
      <c r="R99" s="68"/>
      <c r="S99" s="68"/>
      <c r="T99" s="68"/>
      <c r="U99" s="68"/>
      <c r="V99" s="68"/>
      <c r="W99" s="69"/>
    </row>
    <row r="100" spans="1:23" ht="99.95" customHeight="1" x14ac:dyDescent="0.25">
      <c r="A100" s="75" t="s">
        <v>98</v>
      </c>
      <c r="B100" s="76"/>
      <c r="C100" s="76"/>
      <c r="D100" s="76"/>
      <c r="E100" s="76"/>
      <c r="F100" s="76"/>
      <c r="G100" s="76"/>
      <c r="H100" s="76"/>
      <c r="I100" s="77"/>
      <c r="J100" s="77"/>
      <c r="K100" s="77"/>
      <c r="L100" s="68"/>
      <c r="M100" s="68"/>
      <c r="N100" s="68"/>
      <c r="O100" s="68"/>
      <c r="P100" s="68"/>
      <c r="Q100" s="68"/>
      <c r="R100" s="68"/>
      <c r="S100" s="68"/>
      <c r="T100" s="68"/>
      <c r="U100" s="68"/>
      <c r="V100" s="68"/>
      <c r="W100" s="69"/>
    </row>
    <row r="101" spans="1:23" ht="99.95" customHeight="1" x14ac:dyDescent="0.25">
      <c r="A101" s="75" t="s">
        <v>99</v>
      </c>
      <c r="B101" s="76"/>
      <c r="C101" s="76"/>
      <c r="D101" s="76"/>
      <c r="E101" s="76"/>
      <c r="F101" s="76"/>
      <c r="G101" s="76"/>
      <c r="H101" s="76"/>
      <c r="I101" s="77"/>
      <c r="J101" s="77"/>
      <c r="K101" s="77"/>
      <c r="L101" s="68"/>
      <c r="M101" s="68"/>
      <c r="N101" s="68"/>
      <c r="O101" s="68"/>
      <c r="P101" s="68"/>
      <c r="Q101" s="68"/>
      <c r="R101" s="68"/>
      <c r="S101" s="68"/>
      <c r="T101" s="68"/>
      <c r="U101" s="68"/>
      <c r="V101" s="68"/>
      <c r="W101" s="69"/>
    </row>
    <row r="102" spans="1:23" ht="99.95" customHeight="1" x14ac:dyDescent="0.25">
      <c r="A102" s="75" t="s">
        <v>100</v>
      </c>
      <c r="B102" s="76"/>
      <c r="C102" s="76"/>
      <c r="D102" s="76"/>
      <c r="E102" s="76"/>
      <c r="F102" s="76"/>
      <c r="G102" s="76"/>
      <c r="H102" s="76"/>
      <c r="I102" s="77"/>
      <c r="J102" s="77"/>
      <c r="K102" s="77"/>
      <c r="L102" s="68"/>
      <c r="M102" s="68"/>
      <c r="N102" s="68"/>
      <c r="O102" s="68"/>
      <c r="P102" s="68"/>
      <c r="Q102" s="68"/>
      <c r="R102" s="68"/>
      <c r="S102" s="68"/>
      <c r="T102" s="68"/>
      <c r="U102" s="68"/>
      <c r="V102" s="68"/>
      <c r="W102" s="69"/>
    </row>
    <row r="103" spans="1:23" ht="99.95" customHeight="1" x14ac:dyDescent="0.25">
      <c r="A103" s="75" t="s">
        <v>101</v>
      </c>
      <c r="B103" s="76"/>
      <c r="C103" s="76"/>
      <c r="D103" s="76"/>
      <c r="E103" s="76"/>
      <c r="F103" s="76"/>
      <c r="G103" s="76"/>
      <c r="H103" s="76"/>
      <c r="I103" s="77"/>
      <c r="J103" s="77"/>
      <c r="K103" s="77"/>
      <c r="L103" s="68"/>
      <c r="M103" s="68"/>
      <c r="N103" s="68"/>
      <c r="O103" s="68"/>
      <c r="P103" s="68"/>
      <c r="Q103" s="68"/>
      <c r="R103" s="68"/>
      <c r="S103" s="68"/>
      <c r="T103" s="68"/>
      <c r="U103" s="68"/>
      <c r="V103" s="68"/>
      <c r="W103" s="69"/>
    </row>
    <row r="104" spans="1:23" ht="99.95" customHeight="1" x14ac:dyDescent="0.25">
      <c r="A104" s="75" t="s">
        <v>102</v>
      </c>
      <c r="B104" s="76"/>
      <c r="C104" s="76"/>
      <c r="D104" s="76"/>
      <c r="E104" s="76"/>
      <c r="F104" s="76"/>
      <c r="G104" s="76"/>
      <c r="H104" s="76"/>
      <c r="I104" s="77"/>
      <c r="J104" s="77"/>
      <c r="K104" s="77"/>
      <c r="L104" s="68"/>
      <c r="M104" s="68"/>
      <c r="N104" s="68"/>
      <c r="O104" s="68"/>
      <c r="P104" s="68"/>
      <c r="Q104" s="68"/>
      <c r="R104" s="68"/>
      <c r="S104" s="68"/>
      <c r="T104" s="68"/>
      <c r="U104" s="68"/>
      <c r="V104" s="68"/>
      <c r="W104" s="69"/>
    </row>
    <row r="105" spans="1:23" ht="99.95" customHeight="1" x14ac:dyDescent="0.25">
      <c r="A105" s="75" t="s">
        <v>103</v>
      </c>
      <c r="B105" s="76"/>
      <c r="C105" s="76"/>
      <c r="D105" s="76"/>
      <c r="E105" s="76"/>
      <c r="F105" s="76"/>
      <c r="G105" s="76"/>
      <c r="H105" s="76"/>
      <c r="I105" s="77"/>
      <c r="J105" s="77"/>
      <c r="K105" s="77"/>
      <c r="L105" s="68"/>
      <c r="M105" s="68"/>
      <c r="N105" s="68"/>
      <c r="O105" s="68"/>
      <c r="P105" s="68"/>
      <c r="Q105" s="68"/>
      <c r="R105" s="68"/>
      <c r="S105" s="68"/>
      <c r="T105" s="68"/>
      <c r="U105" s="68"/>
      <c r="V105" s="68"/>
      <c r="W105" s="69"/>
    </row>
    <row r="106" spans="1:23" ht="99.95" customHeight="1" x14ac:dyDescent="0.25">
      <c r="A106" s="75" t="s">
        <v>104</v>
      </c>
      <c r="B106" s="76"/>
      <c r="C106" s="76"/>
      <c r="D106" s="76"/>
      <c r="E106" s="76"/>
      <c r="F106" s="76"/>
      <c r="G106" s="76"/>
      <c r="H106" s="76"/>
      <c r="I106" s="77"/>
      <c r="J106" s="77"/>
      <c r="K106" s="77"/>
      <c r="L106" s="68"/>
      <c r="M106" s="68"/>
      <c r="N106" s="68"/>
      <c r="O106" s="68"/>
      <c r="P106" s="68"/>
      <c r="Q106" s="68"/>
      <c r="R106" s="68"/>
      <c r="S106" s="68"/>
      <c r="T106" s="68"/>
      <c r="U106" s="68"/>
      <c r="V106" s="68"/>
      <c r="W106" s="69"/>
    </row>
    <row r="107" spans="1:23" ht="123.75" customHeight="1" x14ac:dyDescent="0.25">
      <c r="A107" s="75" t="s">
        <v>217</v>
      </c>
      <c r="B107" s="76"/>
      <c r="C107" s="76"/>
      <c r="D107" s="76"/>
      <c r="E107" s="76"/>
      <c r="F107" s="76"/>
      <c r="G107" s="76"/>
      <c r="H107" s="76"/>
      <c r="I107" s="77"/>
      <c r="J107" s="77"/>
      <c r="K107" s="77"/>
      <c r="L107" s="68"/>
      <c r="M107" s="68"/>
      <c r="N107" s="68"/>
      <c r="O107" s="68"/>
      <c r="P107" s="68"/>
      <c r="Q107" s="68"/>
      <c r="R107" s="68"/>
      <c r="S107" s="68"/>
      <c r="T107" s="68"/>
      <c r="U107" s="68"/>
      <c r="V107" s="68"/>
      <c r="W107" s="69"/>
    </row>
    <row r="108" spans="1:23" ht="225.75" customHeight="1" thickBot="1" x14ac:dyDescent="0.3">
      <c r="A108" s="83" t="s">
        <v>106</v>
      </c>
      <c r="B108" s="84"/>
      <c r="C108" s="84"/>
      <c r="D108" s="84"/>
      <c r="E108" s="84"/>
      <c r="F108" s="84"/>
      <c r="G108" s="84"/>
      <c r="H108" s="84"/>
      <c r="I108" s="85"/>
      <c r="J108" s="85"/>
      <c r="K108" s="85"/>
      <c r="L108" s="78"/>
      <c r="M108" s="78"/>
      <c r="N108" s="78"/>
      <c r="O108" s="78"/>
      <c r="P108" s="78"/>
      <c r="Q108" s="78"/>
      <c r="R108" s="78"/>
      <c r="S108" s="78"/>
      <c r="T108" s="78"/>
      <c r="U108" s="78"/>
      <c r="V108" s="78"/>
      <c r="W108" s="79"/>
    </row>
    <row r="109" spans="1:23" ht="24.95" customHeight="1" thickBot="1" x14ac:dyDescent="0.3">
      <c r="A109" s="70" t="s">
        <v>212</v>
      </c>
      <c r="B109" s="71"/>
      <c r="C109" s="71"/>
      <c r="D109" s="71"/>
      <c r="E109" s="72"/>
      <c r="F109" s="72"/>
      <c r="G109" s="72"/>
      <c r="H109" s="72"/>
      <c r="I109" s="72"/>
      <c r="J109" s="72"/>
      <c r="K109" s="72"/>
      <c r="L109" s="72"/>
      <c r="M109" s="72"/>
      <c r="N109" s="72"/>
      <c r="O109" s="72"/>
      <c r="P109" s="72"/>
      <c r="Q109" s="72"/>
      <c r="R109" s="73"/>
      <c r="S109" s="73"/>
      <c r="T109" s="73"/>
      <c r="U109" s="73"/>
      <c r="V109" s="73"/>
      <c r="W109" s="74"/>
    </row>
    <row r="110" spans="1:23" ht="25.5" customHeight="1" x14ac:dyDescent="0.25">
      <c r="A110" s="88" t="s">
        <v>113</v>
      </c>
      <c r="B110" s="81"/>
      <c r="C110" s="81"/>
      <c r="D110" s="81"/>
      <c r="E110" s="81"/>
      <c r="F110" s="81"/>
      <c r="G110" s="81"/>
      <c r="H110" s="89"/>
      <c r="I110" s="80" t="s">
        <v>31</v>
      </c>
      <c r="J110" s="81"/>
      <c r="K110" s="89"/>
      <c r="L110" s="90" t="s">
        <v>160</v>
      </c>
      <c r="M110" s="91"/>
      <c r="N110" s="91"/>
      <c r="O110" s="91"/>
      <c r="P110" s="91"/>
      <c r="Q110" s="92"/>
      <c r="R110" s="80" t="s">
        <v>161</v>
      </c>
      <c r="S110" s="81"/>
      <c r="T110" s="81"/>
      <c r="U110" s="81"/>
      <c r="V110" s="81"/>
      <c r="W110" s="82"/>
    </row>
    <row r="111" spans="1:23" ht="99.95" customHeight="1" x14ac:dyDescent="0.25">
      <c r="A111" s="75" t="s">
        <v>74</v>
      </c>
      <c r="B111" s="76"/>
      <c r="C111" s="76"/>
      <c r="D111" s="76"/>
      <c r="E111" s="76"/>
      <c r="F111" s="76"/>
      <c r="G111" s="76"/>
      <c r="H111" s="76"/>
      <c r="I111" s="77"/>
      <c r="J111" s="77"/>
      <c r="K111" s="77"/>
      <c r="L111" s="68"/>
      <c r="M111" s="68"/>
      <c r="N111" s="68"/>
      <c r="O111" s="68"/>
      <c r="P111" s="68"/>
      <c r="Q111" s="68"/>
      <c r="R111" s="68"/>
      <c r="S111" s="68"/>
      <c r="T111" s="68"/>
      <c r="U111" s="68"/>
      <c r="V111" s="68"/>
      <c r="W111" s="69"/>
    </row>
    <row r="112" spans="1:23" ht="99.95" customHeight="1" x14ac:dyDescent="0.25">
      <c r="A112" s="75" t="s">
        <v>173</v>
      </c>
      <c r="B112" s="76"/>
      <c r="C112" s="76"/>
      <c r="D112" s="76"/>
      <c r="E112" s="76"/>
      <c r="F112" s="76"/>
      <c r="G112" s="76"/>
      <c r="H112" s="76"/>
      <c r="I112" s="77"/>
      <c r="J112" s="77"/>
      <c r="K112" s="77"/>
      <c r="L112" s="68"/>
      <c r="M112" s="68"/>
      <c r="N112" s="68"/>
      <c r="O112" s="68"/>
      <c r="P112" s="68"/>
      <c r="Q112" s="68"/>
      <c r="R112" s="68"/>
      <c r="S112" s="68"/>
      <c r="T112" s="68"/>
      <c r="U112" s="68"/>
      <c r="V112" s="68"/>
      <c r="W112" s="69"/>
    </row>
    <row r="113" spans="1:23" ht="99.95" customHeight="1" x14ac:dyDescent="0.25">
      <c r="A113" s="75" t="s">
        <v>75</v>
      </c>
      <c r="B113" s="76"/>
      <c r="C113" s="76"/>
      <c r="D113" s="76"/>
      <c r="E113" s="76"/>
      <c r="F113" s="76"/>
      <c r="G113" s="76"/>
      <c r="H113" s="76"/>
      <c r="I113" s="77"/>
      <c r="J113" s="77"/>
      <c r="K113" s="77"/>
      <c r="L113" s="68"/>
      <c r="M113" s="68"/>
      <c r="N113" s="68"/>
      <c r="O113" s="68"/>
      <c r="P113" s="68"/>
      <c r="Q113" s="68"/>
      <c r="R113" s="68"/>
      <c r="S113" s="68"/>
      <c r="T113" s="68"/>
      <c r="U113" s="68"/>
      <c r="V113" s="68"/>
      <c r="W113" s="69"/>
    </row>
    <row r="114" spans="1:23" ht="99.95" customHeight="1" thickBot="1" x14ac:dyDescent="0.3">
      <c r="A114" s="83" t="s">
        <v>76</v>
      </c>
      <c r="B114" s="84"/>
      <c r="C114" s="84"/>
      <c r="D114" s="84"/>
      <c r="E114" s="84"/>
      <c r="F114" s="84"/>
      <c r="G114" s="84"/>
      <c r="H114" s="84"/>
      <c r="I114" s="85"/>
      <c r="J114" s="85"/>
      <c r="K114" s="85"/>
      <c r="L114" s="78"/>
      <c r="M114" s="78"/>
      <c r="N114" s="78"/>
      <c r="O114" s="78"/>
      <c r="P114" s="78"/>
      <c r="Q114" s="78"/>
      <c r="R114" s="78"/>
      <c r="S114" s="78"/>
      <c r="T114" s="78"/>
      <c r="U114" s="78"/>
      <c r="V114" s="78"/>
      <c r="W114" s="79"/>
    </row>
    <row r="115" spans="1:23" ht="24.95" customHeight="1" thickBot="1" x14ac:dyDescent="0.3">
      <c r="A115" s="70" t="s">
        <v>213</v>
      </c>
      <c r="B115" s="71"/>
      <c r="C115" s="71"/>
      <c r="D115" s="71"/>
      <c r="E115" s="72"/>
      <c r="F115" s="72"/>
      <c r="G115" s="72"/>
      <c r="H115" s="72"/>
      <c r="I115" s="72"/>
      <c r="J115" s="72"/>
      <c r="K115" s="72"/>
      <c r="L115" s="72"/>
      <c r="M115" s="72"/>
      <c r="N115" s="72"/>
      <c r="O115" s="72"/>
      <c r="P115" s="72"/>
      <c r="Q115" s="72"/>
      <c r="R115" s="73"/>
      <c r="S115" s="73"/>
      <c r="T115" s="73"/>
      <c r="U115" s="73"/>
      <c r="V115" s="73"/>
      <c r="W115" s="74"/>
    </row>
    <row r="116" spans="1:23" ht="25.5" customHeight="1" x14ac:dyDescent="0.25">
      <c r="A116" s="88" t="s">
        <v>113</v>
      </c>
      <c r="B116" s="81"/>
      <c r="C116" s="81"/>
      <c r="D116" s="81"/>
      <c r="E116" s="81"/>
      <c r="F116" s="81"/>
      <c r="G116" s="81"/>
      <c r="H116" s="89"/>
      <c r="I116" s="80" t="s">
        <v>31</v>
      </c>
      <c r="J116" s="81"/>
      <c r="K116" s="89"/>
      <c r="L116" s="90" t="s">
        <v>160</v>
      </c>
      <c r="M116" s="91"/>
      <c r="N116" s="91"/>
      <c r="O116" s="91"/>
      <c r="P116" s="91"/>
      <c r="Q116" s="92"/>
      <c r="R116" s="80" t="s">
        <v>161</v>
      </c>
      <c r="S116" s="81"/>
      <c r="T116" s="81"/>
      <c r="U116" s="81"/>
      <c r="V116" s="81"/>
      <c r="W116" s="82"/>
    </row>
    <row r="117" spans="1:23" ht="99.95" customHeight="1" x14ac:dyDescent="0.25">
      <c r="A117" s="75" t="s">
        <v>77</v>
      </c>
      <c r="B117" s="76"/>
      <c r="C117" s="76"/>
      <c r="D117" s="76"/>
      <c r="E117" s="76"/>
      <c r="F117" s="76"/>
      <c r="G117" s="76"/>
      <c r="H117" s="76"/>
      <c r="I117" s="77"/>
      <c r="J117" s="77"/>
      <c r="K117" s="77"/>
      <c r="L117" s="68"/>
      <c r="M117" s="68"/>
      <c r="N117" s="68"/>
      <c r="O117" s="68"/>
      <c r="P117" s="68"/>
      <c r="Q117" s="68"/>
      <c r="R117" s="68"/>
      <c r="S117" s="68"/>
      <c r="T117" s="68"/>
      <c r="U117" s="68"/>
      <c r="V117" s="68"/>
      <c r="W117" s="69"/>
    </row>
    <row r="118" spans="1:23" ht="99.95" customHeight="1" x14ac:dyDescent="0.25">
      <c r="A118" s="75" t="s">
        <v>174</v>
      </c>
      <c r="B118" s="76"/>
      <c r="C118" s="76"/>
      <c r="D118" s="76"/>
      <c r="E118" s="76"/>
      <c r="F118" s="76"/>
      <c r="G118" s="76"/>
      <c r="H118" s="76"/>
      <c r="I118" s="77"/>
      <c r="J118" s="77"/>
      <c r="K118" s="77"/>
      <c r="L118" s="68"/>
      <c r="M118" s="68"/>
      <c r="N118" s="68"/>
      <c r="O118" s="68"/>
      <c r="P118" s="68"/>
      <c r="Q118" s="68"/>
      <c r="R118" s="68"/>
      <c r="S118" s="68"/>
      <c r="T118" s="68"/>
      <c r="U118" s="68"/>
      <c r="V118" s="68"/>
      <c r="W118" s="69"/>
    </row>
    <row r="119" spans="1:23" ht="99.95" customHeight="1" x14ac:dyDescent="0.25">
      <c r="A119" s="75" t="s">
        <v>78</v>
      </c>
      <c r="B119" s="76"/>
      <c r="C119" s="76"/>
      <c r="D119" s="76"/>
      <c r="E119" s="76"/>
      <c r="F119" s="76"/>
      <c r="G119" s="76"/>
      <c r="H119" s="76"/>
      <c r="I119" s="77"/>
      <c r="J119" s="77"/>
      <c r="K119" s="77"/>
      <c r="L119" s="68"/>
      <c r="M119" s="68"/>
      <c r="N119" s="68"/>
      <c r="O119" s="68"/>
      <c r="P119" s="68"/>
      <c r="Q119" s="68"/>
      <c r="R119" s="68"/>
      <c r="S119" s="68"/>
      <c r="T119" s="68"/>
      <c r="U119" s="68"/>
      <c r="V119" s="68"/>
      <c r="W119" s="69"/>
    </row>
    <row r="120" spans="1:23" ht="99.95" customHeight="1" thickBot="1" x14ac:dyDescent="0.3">
      <c r="A120" s="83" t="s">
        <v>79</v>
      </c>
      <c r="B120" s="84"/>
      <c r="C120" s="84"/>
      <c r="D120" s="84"/>
      <c r="E120" s="84"/>
      <c r="F120" s="84"/>
      <c r="G120" s="84"/>
      <c r="H120" s="84"/>
      <c r="I120" s="85"/>
      <c r="J120" s="85"/>
      <c r="K120" s="85"/>
      <c r="L120" s="78"/>
      <c r="M120" s="78"/>
      <c r="N120" s="78"/>
      <c r="O120" s="78"/>
      <c r="P120" s="78"/>
      <c r="Q120" s="78"/>
      <c r="R120" s="78"/>
      <c r="S120" s="78"/>
      <c r="T120" s="78"/>
      <c r="U120" s="78"/>
      <c r="V120" s="78"/>
      <c r="W120" s="79"/>
    </row>
    <row r="121" spans="1:23" ht="24.95" customHeight="1" thickBot="1" x14ac:dyDescent="0.3">
      <c r="A121" s="70" t="s">
        <v>214</v>
      </c>
      <c r="B121" s="71"/>
      <c r="C121" s="71"/>
      <c r="D121" s="71"/>
      <c r="E121" s="72"/>
      <c r="F121" s="72"/>
      <c r="G121" s="72"/>
      <c r="H121" s="72"/>
      <c r="I121" s="72"/>
      <c r="J121" s="72"/>
      <c r="K121" s="72"/>
      <c r="L121" s="72"/>
      <c r="M121" s="72"/>
      <c r="N121" s="72"/>
      <c r="O121" s="72"/>
      <c r="P121" s="72"/>
      <c r="Q121" s="72"/>
      <c r="R121" s="73"/>
      <c r="S121" s="73"/>
      <c r="T121" s="73"/>
      <c r="U121" s="73"/>
      <c r="V121" s="73"/>
      <c r="W121" s="74"/>
    </row>
    <row r="122" spans="1:23" ht="25.5" customHeight="1" x14ac:dyDescent="0.25">
      <c r="A122" s="88" t="s">
        <v>113</v>
      </c>
      <c r="B122" s="81"/>
      <c r="C122" s="81"/>
      <c r="D122" s="81"/>
      <c r="E122" s="81"/>
      <c r="F122" s="81"/>
      <c r="G122" s="81"/>
      <c r="H122" s="89"/>
      <c r="I122" s="80" t="s">
        <v>31</v>
      </c>
      <c r="J122" s="81"/>
      <c r="K122" s="89"/>
      <c r="L122" s="90" t="s">
        <v>160</v>
      </c>
      <c r="M122" s="91"/>
      <c r="N122" s="91"/>
      <c r="O122" s="91"/>
      <c r="P122" s="91"/>
      <c r="Q122" s="92"/>
      <c r="R122" s="80" t="s">
        <v>161</v>
      </c>
      <c r="S122" s="81"/>
      <c r="T122" s="81"/>
      <c r="U122" s="81"/>
      <c r="V122" s="81"/>
      <c r="W122" s="82"/>
    </row>
    <row r="123" spans="1:23" ht="99.95" customHeight="1" x14ac:dyDescent="0.25">
      <c r="A123" s="75" t="s">
        <v>80</v>
      </c>
      <c r="B123" s="76"/>
      <c r="C123" s="76"/>
      <c r="D123" s="76"/>
      <c r="E123" s="76"/>
      <c r="F123" s="76"/>
      <c r="G123" s="76"/>
      <c r="H123" s="76"/>
      <c r="I123" s="77"/>
      <c r="J123" s="77"/>
      <c r="K123" s="77"/>
      <c r="L123" s="68"/>
      <c r="M123" s="68"/>
      <c r="N123" s="68"/>
      <c r="O123" s="68"/>
      <c r="P123" s="68"/>
      <c r="Q123" s="68"/>
      <c r="R123" s="68"/>
      <c r="S123" s="68"/>
      <c r="T123" s="68"/>
      <c r="U123" s="68"/>
      <c r="V123" s="68"/>
      <c r="W123" s="69"/>
    </row>
    <row r="124" spans="1:23" ht="99.95" customHeight="1" x14ac:dyDescent="0.25">
      <c r="A124" s="75" t="s">
        <v>81</v>
      </c>
      <c r="B124" s="76"/>
      <c r="C124" s="76"/>
      <c r="D124" s="76"/>
      <c r="E124" s="76"/>
      <c r="F124" s="76"/>
      <c r="G124" s="76"/>
      <c r="H124" s="76"/>
      <c r="I124" s="77"/>
      <c r="J124" s="77"/>
      <c r="K124" s="77"/>
      <c r="L124" s="68"/>
      <c r="M124" s="68"/>
      <c r="N124" s="68"/>
      <c r="O124" s="68"/>
      <c r="P124" s="68"/>
      <c r="Q124" s="68"/>
      <c r="R124" s="68"/>
      <c r="S124" s="68"/>
      <c r="T124" s="68"/>
      <c r="U124" s="68"/>
      <c r="V124" s="68"/>
      <c r="W124" s="69"/>
    </row>
    <row r="125" spans="1:23" ht="99.95" customHeight="1" x14ac:dyDescent="0.25">
      <c r="A125" s="75" t="s">
        <v>82</v>
      </c>
      <c r="B125" s="76"/>
      <c r="C125" s="76"/>
      <c r="D125" s="76"/>
      <c r="E125" s="76"/>
      <c r="F125" s="76"/>
      <c r="G125" s="76"/>
      <c r="H125" s="76"/>
      <c r="I125" s="77"/>
      <c r="J125" s="77"/>
      <c r="K125" s="77"/>
      <c r="L125" s="68"/>
      <c r="M125" s="68"/>
      <c r="N125" s="68"/>
      <c r="O125" s="68"/>
      <c r="P125" s="68"/>
      <c r="Q125" s="68"/>
      <c r="R125" s="68"/>
      <c r="S125" s="68"/>
      <c r="T125" s="68"/>
      <c r="U125" s="68"/>
      <c r="V125" s="68"/>
      <c r="W125" s="69"/>
    </row>
    <row r="126" spans="1:23" ht="99.95" customHeight="1" x14ac:dyDescent="0.25">
      <c r="A126" s="75" t="s">
        <v>83</v>
      </c>
      <c r="B126" s="76"/>
      <c r="C126" s="76"/>
      <c r="D126" s="76"/>
      <c r="E126" s="76"/>
      <c r="F126" s="76"/>
      <c r="G126" s="76"/>
      <c r="H126" s="76"/>
      <c r="I126" s="77"/>
      <c r="J126" s="77"/>
      <c r="K126" s="77"/>
      <c r="L126" s="68"/>
      <c r="M126" s="68"/>
      <c r="N126" s="68"/>
      <c r="O126" s="68"/>
      <c r="P126" s="68"/>
      <c r="Q126" s="68"/>
      <c r="R126" s="68"/>
      <c r="S126" s="68"/>
      <c r="T126" s="68"/>
      <c r="U126" s="68"/>
      <c r="V126" s="68"/>
      <c r="W126" s="69"/>
    </row>
    <row r="127" spans="1:23" ht="99.95" customHeight="1" x14ac:dyDescent="0.25">
      <c r="A127" s="75" t="s">
        <v>84</v>
      </c>
      <c r="B127" s="76"/>
      <c r="C127" s="76"/>
      <c r="D127" s="76"/>
      <c r="E127" s="76"/>
      <c r="F127" s="76"/>
      <c r="G127" s="76"/>
      <c r="H127" s="76"/>
      <c r="I127" s="77"/>
      <c r="J127" s="77"/>
      <c r="K127" s="77"/>
      <c r="L127" s="68"/>
      <c r="M127" s="68"/>
      <c r="N127" s="68"/>
      <c r="O127" s="68"/>
      <c r="P127" s="68"/>
      <c r="Q127" s="68"/>
      <c r="R127" s="68"/>
      <c r="S127" s="68"/>
      <c r="T127" s="68"/>
      <c r="U127" s="68"/>
      <c r="V127" s="68"/>
      <c r="W127" s="69"/>
    </row>
    <row r="128" spans="1:23" ht="99.95" customHeight="1" thickBot="1" x14ac:dyDescent="0.3">
      <c r="A128" s="83" t="s">
        <v>85</v>
      </c>
      <c r="B128" s="84"/>
      <c r="C128" s="84"/>
      <c r="D128" s="84"/>
      <c r="E128" s="84"/>
      <c r="F128" s="84"/>
      <c r="G128" s="84"/>
      <c r="H128" s="84"/>
      <c r="I128" s="85"/>
      <c r="J128" s="85"/>
      <c r="K128" s="85"/>
      <c r="L128" s="78"/>
      <c r="M128" s="78"/>
      <c r="N128" s="78"/>
      <c r="O128" s="78"/>
      <c r="P128" s="78"/>
      <c r="Q128" s="78"/>
      <c r="R128" s="78"/>
      <c r="S128" s="78"/>
      <c r="T128" s="78"/>
      <c r="U128" s="78"/>
      <c r="V128" s="78"/>
      <c r="W128" s="79"/>
    </row>
    <row r="129" spans="1:23" ht="24.95" customHeight="1" thickBot="1" x14ac:dyDescent="0.3">
      <c r="A129" s="70" t="s">
        <v>215</v>
      </c>
      <c r="B129" s="71"/>
      <c r="C129" s="71"/>
      <c r="D129" s="71"/>
      <c r="E129" s="72"/>
      <c r="F129" s="72"/>
      <c r="G129" s="72"/>
      <c r="H129" s="72"/>
      <c r="I129" s="72"/>
      <c r="J129" s="72"/>
      <c r="K129" s="72"/>
      <c r="L129" s="72"/>
      <c r="M129" s="72"/>
      <c r="N129" s="72"/>
      <c r="O129" s="72"/>
      <c r="P129" s="72"/>
      <c r="Q129" s="72"/>
      <c r="R129" s="73"/>
      <c r="S129" s="73"/>
      <c r="T129" s="73"/>
      <c r="U129" s="73"/>
      <c r="V129" s="73"/>
      <c r="W129" s="74"/>
    </row>
    <row r="130" spans="1:23" ht="25.5" customHeight="1" x14ac:dyDescent="0.25">
      <c r="A130" s="88" t="s">
        <v>113</v>
      </c>
      <c r="B130" s="81"/>
      <c r="C130" s="81"/>
      <c r="D130" s="81"/>
      <c r="E130" s="81"/>
      <c r="F130" s="81"/>
      <c r="G130" s="81"/>
      <c r="H130" s="89"/>
      <c r="I130" s="80" t="s">
        <v>31</v>
      </c>
      <c r="J130" s="81"/>
      <c r="K130" s="89"/>
      <c r="L130" s="90" t="s">
        <v>160</v>
      </c>
      <c r="M130" s="91"/>
      <c r="N130" s="91"/>
      <c r="O130" s="91"/>
      <c r="P130" s="91"/>
      <c r="Q130" s="92"/>
      <c r="R130" s="80" t="s">
        <v>161</v>
      </c>
      <c r="S130" s="81"/>
      <c r="T130" s="81"/>
      <c r="U130" s="81"/>
      <c r="V130" s="81"/>
      <c r="W130" s="82"/>
    </row>
    <row r="131" spans="1:23" ht="99.95" customHeight="1" x14ac:dyDescent="0.25">
      <c r="A131" s="75" t="s">
        <v>86</v>
      </c>
      <c r="B131" s="76"/>
      <c r="C131" s="76"/>
      <c r="D131" s="76"/>
      <c r="E131" s="76"/>
      <c r="F131" s="76"/>
      <c r="G131" s="76"/>
      <c r="H131" s="76"/>
      <c r="I131" s="77"/>
      <c r="J131" s="77"/>
      <c r="K131" s="77"/>
      <c r="L131" s="68"/>
      <c r="M131" s="68"/>
      <c r="N131" s="68"/>
      <c r="O131" s="68"/>
      <c r="P131" s="68"/>
      <c r="Q131" s="68"/>
      <c r="R131" s="68"/>
      <c r="S131" s="68"/>
      <c r="T131" s="68"/>
      <c r="U131" s="68"/>
      <c r="V131" s="68"/>
      <c r="W131" s="69"/>
    </row>
    <row r="132" spans="1:23" ht="99.95" customHeight="1" x14ac:dyDescent="0.25">
      <c r="A132" s="75" t="s">
        <v>87</v>
      </c>
      <c r="B132" s="76"/>
      <c r="C132" s="76"/>
      <c r="D132" s="76"/>
      <c r="E132" s="76"/>
      <c r="F132" s="76"/>
      <c r="G132" s="76"/>
      <c r="H132" s="76"/>
      <c r="I132" s="77"/>
      <c r="J132" s="77"/>
      <c r="K132" s="77"/>
      <c r="L132" s="68"/>
      <c r="M132" s="68"/>
      <c r="N132" s="68"/>
      <c r="O132" s="68"/>
      <c r="P132" s="68"/>
      <c r="Q132" s="68"/>
      <c r="R132" s="68"/>
      <c r="S132" s="68"/>
      <c r="T132" s="68"/>
      <c r="U132" s="68"/>
      <c r="V132" s="68"/>
      <c r="W132" s="69"/>
    </row>
    <row r="133" spans="1:23" ht="99.95" customHeight="1" x14ac:dyDescent="0.25">
      <c r="A133" s="75" t="s">
        <v>88</v>
      </c>
      <c r="B133" s="76"/>
      <c r="C133" s="76"/>
      <c r="D133" s="76"/>
      <c r="E133" s="76"/>
      <c r="F133" s="76"/>
      <c r="G133" s="76"/>
      <c r="H133" s="76"/>
      <c r="I133" s="77"/>
      <c r="J133" s="77"/>
      <c r="K133" s="77"/>
      <c r="L133" s="68"/>
      <c r="M133" s="68"/>
      <c r="N133" s="68"/>
      <c r="O133" s="68"/>
      <c r="P133" s="68"/>
      <c r="Q133" s="68"/>
      <c r="R133" s="68"/>
      <c r="S133" s="68"/>
      <c r="T133" s="68"/>
      <c r="U133" s="68"/>
      <c r="V133" s="68"/>
      <c r="W133" s="69"/>
    </row>
    <row r="134" spans="1:23" ht="99.95" customHeight="1" x14ac:dyDescent="0.25">
      <c r="A134" s="75" t="s">
        <v>175</v>
      </c>
      <c r="B134" s="76"/>
      <c r="C134" s="76"/>
      <c r="D134" s="76"/>
      <c r="E134" s="76"/>
      <c r="F134" s="76"/>
      <c r="G134" s="76"/>
      <c r="H134" s="76"/>
      <c r="I134" s="77"/>
      <c r="J134" s="77"/>
      <c r="K134" s="77"/>
      <c r="L134" s="68"/>
      <c r="M134" s="68"/>
      <c r="N134" s="68"/>
      <c r="O134" s="68"/>
      <c r="P134" s="68"/>
      <c r="Q134" s="68"/>
      <c r="R134" s="68"/>
      <c r="S134" s="68"/>
      <c r="T134" s="68"/>
      <c r="U134" s="68"/>
      <c r="V134" s="68"/>
      <c r="W134" s="69"/>
    </row>
    <row r="135" spans="1:23" ht="99.95" customHeight="1" x14ac:dyDescent="0.25">
      <c r="A135" s="75" t="s">
        <v>89</v>
      </c>
      <c r="B135" s="76"/>
      <c r="C135" s="76"/>
      <c r="D135" s="76"/>
      <c r="E135" s="76"/>
      <c r="F135" s="76"/>
      <c r="G135" s="76"/>
      <c r="H135" s="76"/>
      <c r="I135" s="77"/>
      <c r="J135" s="77"/>
      <c r="K135" s="77"/>
      <c r="L135" s="68"/>
      <c r="M135" s="68"/>
      <c r="N135" s="68"/>
      <c r="O135" s="68"/>
      <c r="P135" s="68"/>
      <c r="Q135" s="68"/>
      <c r="R135" s="68"/>
      <c r="S135" s="68"/>
      <c r="T135" s="68"/>
      <c r="U135" s="68"/>
      <c r="V135" s="68"/>
      <c r="W135" s="69"/>
    </row>
    <row r="136" spans="1:23" ht="99.95" customHeight="1" x14ac:dyDescent="0.25">
      <c r="A136" s="75" t="s">
        <v>90</v>
      </c>
      <c r="B136" s="76"/>
      <c r="C136" s="76"/>
      <c r="D136" s="76"/>
      <c r="E136" s="76"/>
      <c r="F136" s="76"/>
      <c r="G136" s="76"/>
      <c r="H136" s="76"/>
      <c r="I136" s="77"/>
      <c r="J136" s="77"/>
      <c r="K136" s="77"/>
      <c r="L136" s="68"/>
      <c r="M136" s="68"/>
      <c r="N136" s="68"/>
      <c r="O136" s="68"/>
      <c r="P136" s="68"/>
      <c r="Q136" s="68"/>
      <c r="R136" s="68"/>
      <c r="S136" s="68"/>
      <c r="T136" s="68"/>
      <c r="U136" s="68"/>
      <c r="V136" s="68"/>
      <c r="W136" s="69"/>
    </row>
    <row r="137" spans="1:23" ht="99.95" customHeight="1" thickBot="1" x14ac:dyDescent="0.3">
      <c r="A137" s="83" t="s">
        <v>91</v>
      </c>
      <c r="B137" s="84"/>
      <c r="C137" s="84"/>
      <c r="D137" s="84"/>
      <c r="E137" s="84"/>
      <c r="F137" s="84"/>
      <c r="G137" s="84"/>
      <c r="H137" s="84"/>
      <c r="I137" s="85"/>
      <c r="J137" s="85"/>
      <c r="K137" s="85"/>
      <c r="L137" s="78"/>
      <c r="M137" s="78"/>
      <c r="N137" s="78"/>
      <c r="O137" s="78"/>
      <c r="P137" s="78"/>
      <c r="Q137" s="78"/>
      <c r="R137" s="78"/>
      <c r="S137" s="78"/>
      <c r="T137" s="78"/>
      <c r="U137" s="78"/>
      <c r="V137" s="78"/>
      <c r="W137" s="79"/>
    </row>
    <row r="138" spans="1:23" ht="30" customHeight="1" x14ac:dyDescent="0.25">
      <c r="A138" s="176" t="s">
        <v>58</v>
      </c>
      <c r="B138" s="177"/>
      <c r="C138" s="177"/>
      <c r="D138" s="177"/>
      <c r="E138" s="177"/>
      <c r="F138" s="177"/>
      <c r="G138" s="177"/>
      <c r="H138" s="177"/>
      <c r="I138" s="177"/>
      <c r="J138" s="177"/>
      <c r="K138" s="177"/>
      <c r="L138" s="177"/>
      <c r="M138" s="177"/>
      <c r="N138" s="177"/>
      <c r="O138" s="177"/>
      <c r="P138" s="177"/>
      <c r="Q138" s="177"/>
      <c r="R138" s="177"/>
      <c r="S138" s="178"/>
      <c r="T138" s="178"/>
      <c r="U138" s="178"/>
      <c r="V138" s="178"/>
      <c r="W138" s="179"/>
    </row>
    <row r="139" spans="1:23" ht="300" customHeight="1" thickBot="1" x14ac:dyDescent="0.3">
      <c r="A139" s="180"/>
      <c r="B139" s="181"/>
      <c r="C139" s="181"/>
      <c r="D139" s="181"/>
      <c r="E139" s="181"/>
      <c r="F139" s="181"/>
      <c r="G139" s="181"/>
      <c r="H139" s="181"/>
      <c r="I139" s="181"/>
      <c r="J139" s="181"/>
      <c r="K139" s="181"/>
      <c r="L139" s="181"/>
      <c r="M139" s="181"/>
      <c r="N139" s="181"/>
      <c r="O139" s="181"/>
      <c r="P139" s="181"/>
      <c r="Q139" s="181"/>
      <c r="R139" s="181"/>
      <c r="S139" s="182"/>
      <c r="T139" s="182"/>
      <c r="U139" s="182"/>
      <c r="V139" s="182"/>
      <c r="W139" s="183"/>
    </row>
    <row r="140" spans="1:23" ht="30" customHeight="1" x14ac:dyDescent="0.25">
      <c r="A140" s="100" t="s">
        <v>57</v>
      </c>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2"/>
    </row>
    <row r="141" spans="1:23" ht="24.95" customHeight="1" x14ac:dyDescent="0.25">
      <c r="A141" s="95" t="s">
        <v>48</v>
      </c>
      <c r="B141" s="96"/>
      <c r="C141" s="86"/>
      <c r="D141" s="86"/>
      <c r="E141" s="86"/>
      <c r="F141" s="86"/>
      <c r="G141" s="86"/>
      <c r="H141" s="86"/>
      <c r="I141" s="86"/>
      <c r="J141" s="86"/>
      <c r="K141" s="86"/>
      <c r="L141" s="51"/>
      <c r="M141" s="96" t="s">
        <v>49</v>
      </c>
      <c r="N141" s="96"/>
      <c r="O141" s="86"/>
      <c r="P141" s="86"/>
      <c r="Q141" s="86"/>
      <c r="R141" s="86"/>
      <c r="S141" s="86"/>
      <c r="T141" s="86"/>
      <c r="U141" s="86"/>
      <c r="V141" s="86"/>
      <c r="W141" s="87"/>
    </row>
    <row r="142" spans="1:23" ht="24.95" customHeight="1" x14ac:dyDescent="0.25">
      <c r="A142" s="95" t="s">
        <v>50</v>
      </c>
      <c r="B142" s="96"/>
      <c r="C142" s="86"/>
      <c r="D142" s="86"/>
      <c r="E142" s="86"/>
      <c r="F142" s="86"/>
      <c r="G142" s="86"/>
      <c r="H142" s="86"/>
      <c r="I142" s="86"/>
      <c r="J142" s="86"/>
      <c r="K142" s="86"/>
      <c r="L142" s="51"/>
      <c r="M142" s="96" t="s">
        <v>50</v>
      </c>
      <c r="N142" s="96"/>
      <c r="O142" s="86"/>
      <c r="P142" s="86"/>
      <c r="Q142" s="86"/>
      <c r="R142" s="86"/>
      <c r="S142" s="86"/>
      <c r="T142" s="86"/>
      <c r="U142" s="86"/>
      <c r="V142" s="86"/>
      <c r="W142" s="87"/>
    </row>
    <row r="143" spans="1:23" ht="24.95" customHeight="1" x14ac:dyDescent="0.25">
      <c r="A143" s="95" t="s">
        <v>51</v>
      </c>
      <c r="B143" s="96"/>
      <c r="C143" s="86"/>
      <c r="D143" s="86"/>
      <c r="E143" s="86"/>
      <c r="F143" s="86"/>
      <c r="G143" s="86"/>
      <c r="H143" s="86"/>
      <c r="I143" s="86"/>
      <c r="J143" s="86"/>
      <c r="K143" s="86"/>
      <c r="L143" s="51"/>
      <c r="M143" s="96" t="s">
        <v>51</v>
      </c>
      <c r="N143" s="96"/>
      <c r="O143" s="86"/>
      <c r="P143" s="86"/>
      <c r="Q143" s="86"/>
      <c r="R143" s="86"/>
      <c r="S143" s="86"/>
      <c r="T143" s="86"/>
      <c r="U143" s="86"/>
      <c r="V143" s="86"/>
      <c r="W143" s="87"/>
    </row>
    <row r="144" spans="1:23" ht="24.95" customHeight="1" x14ac:dyDescent="0.25">
      <c r="A144" s="95" t="s">
        <v>52</v>
      </c>
      <c r="B144" s="96"/>
      <c r="C144" s="86"/>
      <c r="D144" s="86"/>
      <c r="E144" s="86"/>
      <c r="F144" s="86"/>
      <c r="G144" s="86"/>
      <c r="H144" s="86"/>
      <c r="I144" s="86"/>
      <c r="J144" s="86"/>
      <c r="K144" s="86"/>
      <c r="L144" s="51"/>
      <c r="M144" s="96" t="s">
        <v>52</v>
      </c>
      <c r="N144" s="96"/>
      <c r="O144" s="86"/>
      <c r="P144" s="86"/>
      <c r="Q144" s="86"/>
      <c r="R144" s="86"/>
      <c r="S144" s="86"/>
      <c r="T144" s="86"/>
      <c r="U144" s="86"/>
      <c r="V144" s="86"/>
      <c r="W144" s="87"/>
    </row>
    <row r="145" spans="1:23" ht="5.0999999999999996" customHeight="1" x14ac:dyDescent="0.25">
      <c r="A145" s="97"/>
      <c r="B145" s="98"/>
      <c r="C145" s="98"/>
      <c r="D145" s="98"/>
      <c r="E145" s="98"/>
      <c r="F145" s="98"/>
      <c r="G145" s="98"/>
      <c r="H145" s="98"/>
      <c r="I145" s="98"/>
      <c r="J145" s="98"/>
      <c r="K145" s="98"/>
      <c r="L145" s="98"/>
      <c r="M145" s="98"/>
      <c r="N145" s="98"/>
      <c r="O145" s="98"/>
      <c r="P145" s="98"/>
      <c r="Q145" s="98"/>
      <c r="R145" s="98"/>
      <c r="S145" s="98"/>
      <c r="T145" s="98"/>
      <c r="U145" s="98"/>
      <c r="V145" s="98"/>
      <c r="W145" s="99"/>
    </row>
    <row r="146" spans="1:23" ht="24.95" customHeight="1" x14ac:dyDescent="0.25">
      <c r="A146" s="95" t="s">
        <v>53</v>
      </c>
      <c r="B146" s="96"/>
      <c r="C146" s="86"/>
      <c r="D146" s="86"/>
      <c r="E146" s="86"/>
      <c r="F146" s="86"/>
      <c r="G146" s="86"/>
      <c r="H146" s="86"/>
      <c r="I146" s="86"/>
      <c r="J146" s="86"/>
      <c r="K146" s="86"/>
      <c r="L146" s="51"/>
      <c r="M146" s="96" t="s">
        <v>54</v>
      </c>
      <c r="N146" s="96"/>
      <c r="O146" s="86"/>
      <c r="P146" s="86"/>
      <c r="Q146" s="86"/>
      <c r="R146" s="86"/>
      <c r="S146" s="86"/>
      <c r="T146" s="86"/>
      <c r="U146" s="86"/>
      <c r="V146" s="86"/>
      <c r="W146" s="87"/>
    </row>
    <row r="147" spans="1:23" ht="24.95" customHeight="1" x14ac:dyDescent="0.25">
      <c r="A147" s="95" t="s">
        <v>50</v>
      </c>
      <c r="B147" s="96"/>
      <c r="C147" s="86"/>
      <c r="D147" s="86"/>
      <c r="E147" s="86"/>
      <c r="F147" s="86"/>
      <c r="G147" s="86"/>
      <c r="H147" s="86"/>
      <c r="I147" s="86"/>
      <c r="J147" s="86"/>
      <c r="K147" s="86"/>
      <c r="L147" s="51"/>
      <c r="M147" s="96" t="s">
        <v>50</v>
      </c>
      <c r="N147" s="96"/>
      <c r="O147" s="86"/>
      <c r="P147" s="86"/>
      <c r="Q147" s="86"/>
      <c r="R147" s="86"/>
      <c r="S147" s="86"/>
      <c r="T147" s="86"/>
      <c r="U147" s="86"/>
      <c r="V147" s="86"/>
      <c r="W147" s="87"/>
    </row>
    <row r="148" spans="1:23" ht="24.95" customHeight="1" x14ac:dyDescent="0.25">
      <c r="A148" s="95" t="s">
        <v>51</v>
      </c>
      <c r="B148" s="96"/>
      <c r="C148" s="86"/>
      <c r="D148" s="86"/>
      <c r="E148" s="86"/>
      <c r="F148" s="86"/>
      <c r="G148" s="86"/>
      <c r="H148" s="86"/>
      <c r="I148" s="86"/>
      <c r="J148" s="86"/>
      <c r="K148" s="86"/>
      <c r="L148" s="51"/>
      <c r="M148" s="96" t="s">
        <v>51</v>
      </c>
      <c r="N148" s="96"/>
      <c r="O148" s="86"/>
      <c r="P148" s="86"/>
      <c r="Q148" s="86"/>
      <c r="R148" s="86"/>
      <c r="S148" s="86"/>
      <c r="T148" s="86"/>
      <c r="U148" s="86"/>
      <c r="V148" s="86"/>
      <c r="W148" s="87"/>
    </row>
    <row r="149" spans="1:23" ht="24.95" customHeight="1" x14ac:dyDescent="0.25">
      <c r="A149" s="95" t="s">
        <v>52</v>
      </c>
      <c r="B149" s="96"/>
      <c r="C149" s="86"/>
      <c r="D149" s="86"/>
      <c r="E149" s="86"/>
      <c r="F149" s="86"/>
      <c r="G149" s="86"/>
      <c r="H149" s="86"/>
      <c r="I149" s="86"/>
      <c r="J149" s="86"/>
      <c r="K149" s="86"/>
      <c r="L149" s="51"/>
      <c r="M149" s="96" t="s">
        <v>52</v>
      </c>
      <c r="N149" s="96"/>
      <c r="O149" s="86"/>
      <c r="P149" s="86"/>
      <c r="Q149" s="86"/>
      <c r="R149" s="86"/>
      <c r="S149" s="86"/>
      <c r="T149" s="86"/>
      <c r="U149" s="86"/>
      <c r="V149" s="86"/>
      <c r="W149" s="87"/>
    </row>
    <row r="150" spans="1:23" ht="5.0999999999999996" customHeight="1" x14ac:dyDescent="0.25">
      <c r="A150" s="97"/>
      <c r="B150" s="98"/>
      <c r="C150" s="98"/>
      <c r="D150" s="98"/>
      <c r="E150" s="98"/>
      <c r="F150" s="98"/>
      <c r="G150" s="98"/>
      <c r="H150" s="98"/>
      <c r="I150" s="98"/>
      <c r="J150" s="98"/>
      <c r="K150" s="98"/>
      <c r="L150" s="98"/>
      <c r="M150" s="98"/>
      <c r="N150" s="98"/>
      <c r="O150" s="98"/>
      <c r="P150" s="98"/>
      <c r="Q150" s="98"/>
      <c r="R150" s="98"/>
      <c r="S150" s="98"/>
      <c r="T150" s="98"/>
      <c r="U150" s="98"/>
      <c r="V150" s="98"/>
      <c r="W150" s="99"/>
    </row>
    <row r="151" spans="1:23" ht="24.95" customHeight="1" x14ac:dyDescent="0.25">
      <c r="A151" s="95" t="s">
        <v>55</v>
      </c>
      <c r="B151" s="96"/>
      <c r="C151" s="86"/>
      <c r="D151" s="86"/>
      <c r="E151" s="86"/>
      <c r="F151" s="86"/>
      <c r="G151" s="86"/>
      <c r="H151" s="86"/>
      <c r="I151" s="86"/>
      <c r="J151" s="86"/>
      <c r="K151" s="86"/>
      <c r="L151" s="51"/>
      <c r="M151" s="96" t="s">
        <v>56</v>
      </c>
      <c r="N151" s="96"/>
      <c r="O151" s="86"/>
      <c r="P151" s="86"/>
      <c r="Q151" s="86"/>
      <c r="R151" s="86"/>
      <c r="S151" s="86"/>
      <c r="T151" s="86"/>
      <c r="U151" s="86"/>
      <c r="V151" s="86"/>
      <c r="W151" s="87"/>
    </row>
    <row r="152" spans="1:23" ht="24.95" customHeight="1" x14ac:dyDescent="0.25">
      <c r="A152" s="95" t="s">
        <v>50</v>
      </c>
      <c r="B152" s="96"/>
      <c r="C152" s="86"/>
      <c r="D152" s="86"/>
      <c r="E152" s="86"/>
      <c r="F152" s="86"/>
      <c r="G152" s="86"/>
      <c r="H152" s="86"/>
      <c r="I152" s="86"/>
      <c r="J152" s="86"/>
      <c r="K152" s="86"/>
      <c r="L152" s="51"/>
      <c r="M152" s="96" t="s">
        <v>50</v>
      </c>
      <c r="N152" s="96"/>
      <c r="O152" s="86"/>
      <c r="P152" s="86"/>
      <c r="Q152" s="86"/>
      <c r="R152" s="86"/>
      <c r="S152" s="86"/>
      <c r="T152" s="86"/>
      <c r="U152" s="86"/>
      <c r="V152" s="86"/>
      <c r="W152" s="87"/>
    </row>
    <row r="153" spans="1:23" ht="24.95" customHeight="1" x14ac:dyDescent="0.25">
      <c r="A153" s="95" t="s">
        <v>51</v>
      </c>
      <c r="B153" s="96"/>
      <c r="C153" s="86"/>
      <c r="D153" s="86"/>
      <c r="E153" s="86"/>
      <c r="F153" s="86"/>
      <c r="G153" s="86"/>
      <c r="H153" s="86"/>
      <c r="I153" s="86"/>
      <c r="J153" s="86"/>
      <c r="K153" s="86"/>
      <c r="L153" s="51"/>
      <c r="M153" s="96" t="s">
        <v>51</v>
      </c>
      <c r="N153" s="96"/>
      <c r="O153" s="86"/>
      <c r="P153" s="86"/>
      <c r="Q153" s="86"/>
      <c r="R153" s="86"/>
      <c r="S153" s="86"/>
      <c r="T153" s="86"/>
      <c r="U153" s="86"/>
      <c r="V153" s="86"/>
      <c r="W153" s="87"/>
    </row>
    <row r="154" spans="1:23" ht="24.95" customHeight="1" thickBot="1" x14ac:dyDescent="0.3">
      <c r="A154" s="93" t="s">
        <v>52</v>
      </c>
      <c r="B154" s="94"/>
      <c r="C154" s="103"/>
      <c r="D154" s="103"/>
      <c r="E154" s="103"/>
      <c r="F154" s="103"/>
      <c r="G154" s="103"/>
      <c r="H154" s="103"/>
      <c r="I154" s="103"/>
      <c r="J154" s="103"/>
      <c r="K154" s="103"/>
      <c r="L154" s="52"/>
      <c r="M154" s="94" t="s">
        <v>52</v>
      </c>
      <c r="N154" s="94"/>
      <c r="O154" s="103"/>
      <c r="P154" s="103"/>
      <c r="Q154" s="103"/>
      <c r="R154" s="103"/>
      <c r="S154" s="103"/>
      <c r="T154" s="103"/>
      <c r="U154" s="103"/>
      <c r="V154" s="103"/>
      <c r="W154" s="104"/>
    </row>
  </sheetData>
  <sheetProtection algorithmName="SHA-512" hashValue="Zk1nck8V0supSwuuzCziuxFxTbC24VMu1Py6ZSehASvHKSZjJVRYXArpYLc7fhGTSqwVae8zfK53MeRmudF+8g==" saltValue="x30HbCDWKVsADRxfl22aYA==" spinCount="100000" sheet="1" formatRows="0"/>
  <mergeCells count="561">
    <mergeCell ref="O149:W149"/>
    <mergeCell ref="O151:W151"/>
    <mergeCell ref="M152:N152"/>
    <mergeCell ref="M153:N153"/>
    <mergeCell ref="M154:N154"/>
    <mergeCell ref="A50:H50"/>
    <mergeCell ref="I50:K50"/>
    <mergeCell ref="L50:Q50"/>
    <mergeCell ref="R50:W50"/>
    <mergeCell ref="A138:W138"/>
    <mergeCell ref="A139:W139"/>
    <mergeCell ref="C151:K151"/>
    <mergeCell ref="A153:B153"/>
    <mergeCell ref="C141:K141"/>
    <mergeCell ref="C142:K142"/>
    <mergeCell ref="C143:K143"/>
    <mergeCell ref="C144:K144"/>
    <mergeCell ref="C146:K146"/>
    <mergeCell ref="C147:K147"/>
    <mergeCell ref="C148:K148"/>
    <mergeCell ref="C149:K149"/>
    <mergeCell ref="C152:K152"/>
    <mergeCell ref="O152:W152"/>
    <mergeCell ref="O153:W153"/>
    <mergeCell ref="M141:N141"/>
    <mergeCell ref="M142:N142"/>
    <mergeCell ref="M143:N143"/>
    <mergeCell ref="M144:N144"/>
    <mergeCell ref="M146:N146"/>
    <mergeCell ref="M147:N147"/>
    <mergeCell ref="M148:N148"/>
    <mergeCell ref="M149:N149"/>
    <mergeCell ref="M151:N151"/>
    <mergeCell ref="A133:H133"/>
    <mergeCell ref="I133:K133"/>
    <mergeCell ref="L133:Q133"/>
    <mergeCell ref="A137:H137"/>
    <mergeCell ref="I137:K137"/>
    <mergeCell ref="L137:Q137"/>
    <mergeCell ref="A134:H134"/>
    <mergeCell ref="I134:K134"/>
    <mergeCell ref="L134:Q134"/>
    <mergeCell ref="A135:H135"/>
    <mergeCell ref="I135:K135"/>
    <mergeCell ref="L135:Q135"/>
    <mergeCell ref="A136:H136"/>
    <mergeCell ref="I136:K136"/>
    <mergeCell ref="L136:Q136"/>
    <mergeCell ref="A130:H130"/>
    <mergeCell ref="I130:K130"/>
    <mergeCell ref="L130:Q130"/>
    <mergeCell ref="A131:H131"/>
    <mergeCell ref="I131:K131"/>
    <mergeCell ref="L131:Q131"/>
    <mergeCell ref="A132:H132"/>
    <mergeCell ref="I132:K132"/>
    <mergeCell ref="L132:Q132"/>
    <mergeCell ref="A126:H126"/>
    <mergeCell ref="I126:K126"/>
    <mergeCell ref="L126:Q126"/>
    <mergeCell ref="R126:W126"/>
    <mergeCell ref="A127:H127"/>
    <mergeCell ref="I127:K127"/>
    <mergeCell ref="L127:Q127"/>
    <mergeCell ref="R127:W127"/>
    <mergeCell ref="A128:H128"/>
    <mergeCell ref="I128:K128"/>
    <mergeCell ref="L128:Q128"/>
    <mergeCell ref="A122:H122"/>
    <mergeCell ref="I122:K122"/>
    <mergeCell ref="L122:Q122"/>
    <mergeCell ref="A123:H123"/>
    <mergeCell ref="I123:K123"/>
    <mergeCell ref="L123:Q123"/>
    <mergeCell ref="R123:W123"/>
    <mergeCell ref="A121:W121"/>
    <mergeCell ref="I125:K125"/>
    <mergeCell ref="L125:Q125"/>
    <mergeCell ref="R125:W125"/>
    <mergeCell ref="A118:H118"/>
    <mergeCell ref="I118:K118"/>
    <mergeCell ref="L118:Q118"/>
    <mergeCell ref="R118:W118"/>
    <mergeCell ref="A119:H119"/>
    <mergeCell ref="I119:K119"/>
    <mergeCell ref="L119:Q119"/>
    <mergeCell ref="R119:W119"/>
    <mergeCell ref="A120:H120"/>
    <mergeCell ref="I120:K120"/>
    <mergeCell ref="L120:Q120"/>
    <mergeCell ref="R120:W120"/>
    <mergeCell ref="A116:H116"/>
    <mergeCell ref="I116:K116"/>
    <mergeCell ref="L116:Q116"/>
    <mergeCell ref="R116:W116"/>
    <mergeCell ref="A113:H113"/>
    <mergeCell ref="I113:K113"/>
    <mergeCell ref="A117:H117"/>
    <mergeCell ref="I117:K117"/>
    <mergeCell ref="L117:Q117"/>
    <mergeCell ref="L113:Q113"/>
    <mergeCell ref="R113:W113"/>
    <mergeCell ref="R110:W110"/>
    <mergeCell ref="A111:H111"/>
    <mergeCell ref="I111:K111"/>
    <mergeCell ref="L111:Q111"/>
    <mergeCell ref="R111:W111"/>
    <mergeCell ref="A114:H114"/>
    <mergeCell ref="I114:K114"/>
    <mergeCell ref="L114:Q114"/>
    <mergeCell ref="R114:W114"/>
    <mergeCell ref="A69:H69"/>
    <mergeCell ref="I69:K69"/>
    <mergeCell ref="L69:Q69"/>
    <mergeCell ref="A67:W67"/>
    <mergeCell ref="I59:K59"/>
    <mergeCell ref="L59:Q59"/>
    <mergeCell ref="R55:W55"/>
    <mergeCell ref="R56:W56"/>
    <mergeCell ref="L112:Q112"/>
    <mergeCell ref="R112:W112"/>
    <mergeCell ref="A110:H110"/>
    <mergeCell ref="I110:K110"/>
    <mergeCell ref="L110:Q110"/>
    <mergeCell ref="A107:H107"/>
    <mergeCell ref="I107:K107"/>
    <mergeCell ref="L107:Q107"/>
    <mergeCell ref="I103:K103"/>
    <mergeCell ref="L103:Q103"/>
    <mergeCell ref="A104:H104"/>
    <mergeCell ref="I104:K104"/>
    <mergeCell ref="L104:Q104"/>
    <mergeCell ref="A105:H105"/>
    <mergeCell ref="I105:K105"/>
    <mergeCell ref="L105:Q105"/>
    <mergeCell ref="A106:H106"/>
    <mergeCell ref="I106:K106"/>
    <mergeCell ref="L106:Q106"/>
    <mergeCell ref="A35:W35"/>
    <mergeCell ref="L43:Q43"/>
    <mergeCell ref="R43:W43"/>
    <mergeCell ref="R36:W36"/>
    <mergeCell ref="A54:H54"/>
    <mergeCell ref="I54:K54"/>
    <mergeCell ref="L54:Q54"/>
    <mergeCell ref="R54:W54"/>
    <mergeCell ref="A55:H55"/>
    <mergeCell ref="I55:K55"/>
    <mergeCell ref="L55:Q55"/>
    <mergeCell ref="A36:H36"/>
    <mergeCell ref="I36:K36"/>
    <mergeCell ref="L36:Q36"/>
    <mergeCell ref="A44:H44"/>
    <mergeCell ref="I44:K44"/>
    <mergeCell ref="R37:W37"/>
    <mergeCell ref="A38:H38"/>
    <mergeCell ref="A47:H47"/>
    <mergeCell ref="I47:K47"/>
    <mergeCell ref="L47:Q47"/>
    <mergeCell ref="A51:H51"/>
    <mergeCell ref="A32:H32"/>
    <mergeCell ref="I32:K32"/>
    <mergeCell ref="L32:Q32"/>
    <mergeCell ref="R32:W32"/>
    <mergeCell ref="R34:W34"/>
    <mergeCell ref="A31:H31"/>
    <mergeCell ref="I31:K31"/>
    <mergeCell ref="R31:W31"/>
    <mergeCell ref="A34:H34"/>
    <mergeCell ref="I34:K34"/>
    <mergeCell ref="L31:Q31"/>
    <mergeCell ref="L34:Q34"/>
    <mergeCell ref="A33:H33"/>
    <mergeCell ref="I33:K33"/>
    <mergeCell ref="L33:Q33"/>
    <mergeCell ref="R33:W33"/>
    <mergeCell ref="R38:W38"/>
    <mergeCell ref="A39:H39"/>
    <mergeCell ref="I39:K39"/>
    <mergeCell ref="L39:Q39"/>
    <mergeCell ref="R39:W39"/>
    <mergeCell ref="R40:W40"/>
    <mergeCell ref="A46:H46"/>
    <mergeCell ref="A29:H29"/>
    <mergeCell ref="I29:K29"/>
    <mergeCell ref="L29:Q29"/>
    <mergeCell ref="R29:W29"/>
    <mergeCell ref="A30:H30"/>
    <mergeCell ref="I30:K30"/>
    <mergeCell ref="L30:Q30"/>
    <mergeCell ref="R30:W30"/>
    <mergeCell ref="R45:W45"/>
    <mergeCell ref="R41:W41"/>
    <mergeCell ref="A42:H42"/>
    <mergeCell ref="I42:K42"/>
    <mergeCell ref="A37:H37"/>
    <mergeCell ref="I37:K37"/>
    <mergeCell ref="L37:Q37"/>
    <mergeCell ref="I45:K45"/>
    <mergeCell ref="L45:Q45"/>
    <mergeCell ref="A26:H26"/>
    <mergeCell ref="I26:K26"/>
    <mergeCell ref="L26:Q26"/>
    <mergeCell ref="R26:W26"/>
    <mergeCell ref="A27:H27"/>
    <mergeCell ref="I27:K27"/>
    <mergeCell ref="L27:Q27"/>
    <mergeCell ref="R27:W27"/>
    <mergeCell ref="A28:H28"/>
    <mergeCell ref="I28:K28"/>
    <mergeCell ref="L28:Q28"/>
    <mergeCell ref="R28:W28"/>
    <mergeCell ref="A11:W11"/>
    <mergeCell ref="J12:L12"/>
    <mergeCell ref="M12:P12"/>
    <mergeCell ref="Q12:W12"/>
    <mergeCell ref="A12:B12"/>
    <mergeCell ref="Q13:W13"/>
    <mergeCell ref="A13:B13"/>
    <mergeCell ref="S15:W15"/>
    <mergeCell ref="N14:R14"/>
    <mergeCell ref="N15:R15"/>
    <mergeCell ref="I14:M14"/>
    <mergeCell ref="I15:M15"/>
    <mergeCell ref="A14:E14"/>
    <mergeCell ref="F14:H14"/>
    <mergeCell ref="J13:L13"/>
    <mergeCell ref="M13:P13"/>
    <mergeCell ref="A15:E15"/>
    <mergeCell ref="F15:H15"/>
    <mergeCell ref="S14:W14"/>
    <mergeCell ref="H9:L9"/>
    <mergeCell ref="M9:W9"/>
    <mergeCell ref="P7:W7"/>
    <mergeCell ref="P8:W8"/>
    <mergeCell ref="A7:I7"/>
    <mergeCell ref="A8:I8"/>
    <mergeCell ref="J7:O7"/>
    <mergeCell ref="J8:O8"/>
    <mergeCell ref="A9:G9"/>
    <mergeCell ref="A10:G10"/>
    <mergeCell ref="C12:I12"/>
    <mergeCell ref="C13:I13"/>
    <mergeCell ref="H10:L10"/>
    <mergeCell ref="M10:W10"/>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2:W2"/>
    <mergeCell ref="A3:E3"/>
    <mergeCell ref="F3:P3"/>
    <mergeCell ref="Q3:W3"/>
    <mergeCell ref="R19:W19"/>
    <mergeCell ref="P16:W16"/>
    <mergeCell ref="A17:E17"/>
    <mergeCell ref="P17:W17"/>
    <mergeCell ref="A16:E16"/>
    <mergeCell ref="A19:H19"/>
    <mergeCell ref="I19:K19"/>
    <mergeCell ref="L19:Q19"/>
    <mergeCell ref="A20:H20"/>
    <mergeCell ref="I20:K20"/>
    <mergeCell ref="L20:Q20"/>
    <mergeCell ref="A18:W18"/>
    <mergeCell ref="R20:W20"/>
    <mergeCell ref="F16:O16"/>
    <mergeCell ref="F17:O17"/>
    <mergeCell ref="R21:W21"/>
    <mergeCell ref="R22:W22"/>
    <mergeCell ref="R23:W23"/>
    <mergeCell ref="R24:W24"/>
    <mergeCell ref="R25:W25"/>
    <mergeCell ref="A21:H21"/>
    <mergeCell ref="I21:K21"/>
    <mergeCell ref="L21:Q21"/>
    <mergeCell ref="A22:H22"/>
    <mergeCell ref="I22:K22"/>
    <mergeCell ref="L22:Q22"/>
    <mergeCell ref="A23:H23"/>
    <mergeCell ref="I23:K23"/>
    <mergeCell ref="L23:Q23"/>
    <mergeCell ref="A24:H24"/>
    <mergeCell ref="I24:K24"/>
    <mergeCell ref="L24:Q24"/>
    <mergeCell ref="A25:H25"/>
    <mergeCell ref="I25:K25"/>
    <mergeCell ref="L25:Q25"/>
    <mergeCell ref="I46:K46"/>
    <mergeCell ref="L46:Q46"/>
    <mergeCell ref="A41:H41"/>
    <mergeCell ref="I41:K41"/>
    <mergeCell ref="L41:Q41"/>
    <mergeCell ref="I38:K38"/>
    <mergeCell ref="L38:Q38"/>
    <mergeCell ref="A40:H40"/>
    <mergeCell ref="L44:Q44"/>
    <mergeCell ref="A45:H45"/>
    <mergeCell ref="I40:K40"/>
    <mergeCell ref="L40:Q40"/>
    <mergeCell ref="L60:Q60"/>
    <mergeCell ref="A61:H61"/>
    <mergeCell ref="I61:K61"/>
    <mergeCell ref="L61:Q61"/>
    <mergeCell ref="A62:H62"/>
    <mergeCell ref="L42:Q42"/>
    <mergeCell ref="R42:W42"/>
    <mergeCell ref="A43:H43"/>
    <mergeCell ref="I43:K43"/>
    <mergeCell ref="R47:W47"/>
    <mergeCell ref="R48:W48"/>
    <mergeCell ref="R49:W49"/>
    <mergeCell ref="R46:W46"/>
    <mergeCell ref="I48:K48"/>
    <mergeCell ref="L48:Q48"/>
    <mergeCell ref="A49:H49"/>
    <mergeCell ref="I49:K49"/>
    <mergeCell ref="L49:Q49"/>
    <mergeCell ref="I51:K51"/>
    <mergeCell ref="L51:Q51"/>
    <mergeCell ref="R51:W51"/>
    <mergeCell ref="A52:H52"/>
    <mergeCell ref="R44:W44"/>
    <mergeCell ref="A48:H48"/>
    <mergeCell ref="A68:H68"/>
    <mergeCell ref="I68:K68"/>
    <mergeCell ref="L68:Q68"/>
    <mergeCell ref="R68:W68"/>
    <mergeCell ref="A63:H63"/>
    <mergeCell ref="I63:K63"/>
    <mergeCell ref="L63:Q63"/>
    <mergeCell ref="R63:W63"/>
    <mergeCell ref="A64:H64"/>
    <mergeCell ref="I64:K64"/>
    <mergeCell ref="L64:Q64"/>
    <mergeCell ref="R64:W64"/>
    <mergeCell ref="A65:H65"/>
    <mergeCell ref="I65:K65"/>
    <mergeCell ref="L65:Q65"/>
    <mergeCell ref="R65:W65"/>
    <mergeCell ref="A66:H66"/>
    <mergeCell ref="I66:K66"/>
    <mergeCell ref="L66:Q66"/>
    <mergeCell ref="R66:W66"/>
    <mergeCell ref="L83:Q83"/>
    <mergeCell ref="R70:W70"/>
    <mergeCell ref="R69:W69"/>
    <mergeCell ref="A70:H70"/>
    <mergeCell ref="I70:K70"/>
    <mergeCell ref="L70:Q70"/>
    <mergeCell ref="A71:H71"/>
    <mergeCell ref="I71:K71"/>
    <mergeCell ref="A77:H77"/>
    <mergeCell ref="I77:K77"/>
    <mergeCell ref="L77:Q77"/>
    <mergeCell ref="L71:Q71"/>
    <mergeCell ref="R71:W71"/>
    <mergeCell ref="A73:H73"/>
    <mergeCell ref="I73:K73"/>
    <mergeCell ref="L73:Q73"/>
    <mergeCell ref="R73:W73"/>
    <mergeCell ref="A76:H76"/>
    <mergeCell ref="I76:K76"/>
    <mergeCell ref="L76:Q76"/>
    <mergeCell ref="A75:H75"/>
    <mergeCell ref="I75:K75"/>
    <mergeCell ref="L75:Q75"/>
    <mergeCell ref="R75:W75"/>
    <mergeCell ref="A96:H96"/>
    <mergeCell ref="I96:K96"/>
    <mergeCell ref="L96:Q96"/>
    <mergeCell ref="A97:H97"/>
    <mergeCell ref="I97:K97"/>
    <mergeCell ref="L97:Q97"/>
    <mergeCell ref="A98:H98"/>
    <mergeCell ref="I98:K98"/>
    <mergeCell ref="L98:Q98"/>
    <mergeCell ref="A99:H99"/>
    <mergeCell ref="I99:K99"/>
    <mergeCell ref="L99:Q99"/>
    <mergeCell ref="A100:H100"/>
    <mergeCell ref="I100:K100"/>
    <mergeCell ref="L100:Q100"/>
    <mergeCell ref="A101:H101"/>
    <mergeCell ref="I101:K101"/>
    <mergeCell ref="L101:Q101"/>
    <mergeCell ref="A102:H102"/>
    <mergeCell ref="I102:K102"/>
    <mergeCell ref="L102:Q102"/>
    <mergeCell ref="A103:H103"/>
    <mergeCell ref="A154:B154"/>
    <mergeCell ref="A148:B148"/>
    <mergeCell ref="A149:B149"/>
    <mergeCell ref="A150:W150"/>
    <mergeCell ref="A151:B151"/>
    <mergeCell ref="A152:B152"/>
    <mergeCell ref="A140:W140"/>
    <mergeCell ref="A141:B141"/>
    <mergeCell ref="A142:B142"/>
    <mergeCell ref="A145:W145"/>
    <mergeCell ref="A146:B146"/>
    <mergeCell ref="A147:B147"/>
    <mergeCell ref="A144:B144"/>
    <mergeCell ref="A143:B143"/>
    <mergeCell ref="C153:K153"/>
    <mergeCell ref="C154:K154"/>
    <mergeCell ref="O154:W154"/>
    <mergeCell ref="O141:W141"/>
    <mergeCell ref="O142:W142"/>
    <mergeCell ref="O143:W143"/>
    <mergeCell ref="A82:H82"/>
    <mergeCell ref="A83:H83"/>
    <mergeCell ref="I83:K83"/>
    <mergeCell ref="O144:W144"/>
    <mergeCell ref="O146:W146"/>
    <mergeCell ref="O147:W147"/>
    <mergeCell ref="O148:W148"/>
    <mergeCell ref="L124:Q124"/>
    <mergeCell ref="R124:W124"/>
    <mergeCell ref="A125:H125"/>
    <mergeCell ref="R88:W88"/>
    <mergeCell ref="R90:W90"/>
    <mergeCell ref="R93:W93"/>
    <mergeCell ref="L88:Q88"/>
    <mergeCell ref="A90:H90"/>
    <mergeCell ref="I90:K90"/>
    <mergeCell ref="L90:Q90"/>
    <mergeCell ref="A92:H92"/>
    <mergeCell ref="I92:K92"/>
    <mergeCell ref="L92:Q92"/>
    <mergeCell ref="R92:W92"/>
    <mergeCell ref="A93:H93"/>
    <mergeCell ref="I93:K93"/>
    <mergeCell ref="L93:Q93"/>
    <mergeCell ref="A79:H79"/>
    <mergeCell ref="I79:K79"/>
    <mergeCell ref="L79:Q79"/>
    <mergeCell ref="A80:H80"/>
    <mergeCell ref="I80:K80"/>
    <mergeCell ref="L80:Q80"/>
    <mergeCell ref="A81:H81"/>
    <mergeCell ref="I81:K81"/>
    <mergeCell ref="L81:Q81"/>
    <mergeCell ref="A95:H95"/>
    <mergeCell ref="I95:K95"/>
    <mergeCell ref="L95:Q95"/>
    <mergeCell ref="R94:W94"/>
    <mergeCell ref="R95:W95"/>
    <mergeCell ref="R84:W84"/>
    <mergeCell ref="R85:W85"/>
    <mergeCell ref="R87:W87"/>
    <mergeCell ref="A85:H85"/>
    <mergeCell ref="I85:K85"/>
    <mergeCell ref="L85:Q85"/>
    <mergeCell ref="A87:H87"/>
    <mergeCell ref="I87:K87"/>
    <mergeCell ref="L87:Q87"/>
    <mergeCell ref="A84:H84"/>
    <mergeCell ref="I84:K84"/>
    <mergeCell ref="L84:Q84"/>
    <mergeCell ref="A86:H86"/>
    <mergeCell ref="I86:K86"/>
    <mergeCell ref="A88:H88"/>
    <mergeCell ref="I88:K88"/>
    <mergeCell ref="A91:W91"/>
    <mergeCell ref="R106:W106"/>
    <mergeCell ref="R107:W107"/>
    <mergeCell ref="R108:W108"/>
    <mergeCell ref="R128:W128"/>
    <mergeCell ref="R122:W122"/>
    <mergeCell ref="R135:W135"/>
    <mergeCell ref="R136:W136"/>
    <mergeCell ref="R137:W137"/>
    <mergeCell ref="R131:W131"/>
    <mergeCell ref="R132:W132"/>
    <mergeCell ref="R133:W133"/>
    <mergeCell ref="R134:W134"/>
    <mergeCell ref="R130:W130"/>
    <mergeCell ref="A129:W129"/>
    <mergeCell ref="A109:W109"/>
    <mergeCell ref="A115:W115"/>
    <mergeCell ref="R117:W117"/>
    <mergeCell ref="A124:H124"/>
    <mergeCell ref="I124:K124"/>
    <mergeCell ref="A108:H108"/>
    <mergeCell ref="I108:K108"/>
    <mergeCell ref="L108:Q108"/>
    <mergeCell ref="A112:H112"/>
    <mergeCell ref="I112:K112"/>
    <mergeCell ref="R105:W105"/>
    <mergeCell ref="L86:Q86"/>
    <mergeCell ref="R86:W86"/>
    <mergeCell ref="R98:W98"/>
    <mergeCell ref="R99:W99"/>
    <mergeCell ref="R100:W100"/>
    <mergeCell ref="R101:W101"/>
    <mergeCell ref="R102:W102"/>
    <mergeCell ref="R103:W103"/>
    <mergeCell ref="R104:W104"/>
    <mergeCell ref="R96:W96"/>
    <mergeCell ref="R97:W97"/>
    <mergeCell ref="L94:Q94"/>
    <mergeCell ref="I82:K82"/>
    <mergeCell ref="L82:Q82"/>
    <mergeCell ref="A94:H94"/>
    <mergeCell ref="I94:K94"/>
    <mergeCell ref="A72:H72"/>
    <mergeCell ref="I72:K72"/>
    <mergeCell ref="L72:Q72"/>
    <mergeCell ref="R72:W72"/>
    <mergeCell ref="A89:H89"/>
    <mergeCell ref="I89:K89"/>
    <mergeCell ref="L89:Q89"/>
    <mergeCell ref="R89:W89"/>
    <mergeCell ref="A74:W74"/>
    <mergeCell ref="R76:W76"/>
    <mergeCell ref="R80:W80"/>
    <mergeCell ref="R81:W81"/>
    <mergeCell ref="R82:W82"/>
    <mergeCell ref="R83:W83"/>
    <mergeCell ref="R77:W77"/>
    <mergeCell ref="R78:W78"/>
    <mergeCell ref="R79:W79"/>
    <mergeCell ref="A78:H78"/>
    <mergeCell ref="I78:K78"/>
    <mergeCell ref="L78:Q78"/>
    <mergeCell ref="I52:K52"/>
    <mergeCell ref="L52:Q52"/>
    <mergeCell ref="R52:W52"/>
    <mergeCell ref="R60:W60"/>
    <mergeCell ref="R61:W61"/>
    <mergeCell ref="R62:W62"/>
    <mergeCell ref="A53:W53"/>
    <mergeCell ref="R58:W58"/>
    <mergeCell ref="A57:H57"/>
    <mergeCell ref="I57:K57"/>
    <mergeCell ref="L57:Q57"/>
    <mergeCell ref="A58:H58"/>
    <mergeCell ref="I58:K58"/>
    <mergeCell ref="L58:Q58"/>
    <mergeCell ref="R57:W57"/>
    <mergeCell ref="R59:W59"/>
    <mergeCell ref="A56:H56"/>
    <mergeCell ref="I56:K56"/>
    <mergeCell ref="L56:Q56"/>
    <mergeCell ref="I62:K62"/>
    <mergeCell ref="L62:Q62"/>
    <mergeCell ref="A59:H59"/>
    <mergeCell ref="A60:H60"/>
    <mergeCell ref="I60:K60"/>
  </mergeCells>
  <conditionalFormatting sqref="C13">
    <cfRule type="containsBlanks" dxfId="52" priority="51">
      <formula>LEN(TRIM(C13))=0</formula>
    </cfRule>
  </conditionalFormatting>
  <conditionalFormatting sqref="E1">
    <cfRule type="containsBlanks" dxfId="51" priority="124">
      <formula>LEN(TRIM(E1))=0</formula>
    </cfRule>
  </conditionalFormatting>
  <conditionalFormatting sqref="G1 I1 A4:W4 A6 J6:W6 A8 J8 P8:W8 A10 H10:W10 A13 J13:K13 M13:O13 Q13:V13 A15:D15 F15 I15 N15 S15 A17:D17 F17 P17">
    <cfRule type="containsBlanks" dxfId="50" priority="125">
      <formula>LEN(TRIM(A1))=0</formula>
    </cfRule>
  </conditionalFormatting>
  <conditionalFormatting sqref="I20:I34">
    <cfRule type="containsBlanks" dxfId="49" priority="116">
      <formula>LEN(TRIM(I20))=0</formula>
    </cfRule>
    <cfRule type="beginsWith" dxfId="48" priority="104" operator="beginsWith" text="C">
      <formula>LEFT(I20,LEN("C"))="C"</formula>
    </cfRule>
    <cfRule type="beginsWith" dxfId="47" priority="102" operator="beginsWith" text="O">
      <formula>LEFT(I20,LEN("O"))="O"</formula>
    </cfRule>
    <cfRule type="beginsWith" dxfId="46" priority="103" operator="beginsWith" text="N">
      <formula>LEFT(I20,LEN("N"))="N"</formula>
    </cfRule>
  </conditionalFormatting>
  <conditionalFormatting sqref="I37:I52 I55:I66 I76:I90">
    <cfRule type="beginsWith" dxfId="45" priority="46" operator="beginsWith" text="O">
      <formula>LEFT(I37,LEN("O"))="O"</formula>
    </cfRule>
    <cfRule type="containsBlanks" dxfId="44" priority="50">
      <formula>LEN(TRIM(I37))=0</formula>
    </cfRule>
    <cfRule type="beginsWith" dxfId="43" priority="49" operator="beginsWith" text="Cumple">
      <formula>LEFT(I37,LEN("Cumple"))="Cumple"</formula>
    </cfRule>
    <cfRule type="beginsWith" dxfId="42" priority="48" operator="beginsWith" text="C">
      <formula>LEFT(I37,LEN("C"))="C"</formula>
    </cfRule>
    <cfRule type="beginsWith" dxfId="41" priority="47" operator="beginsWith" text="N">
      <formula>LEFT(I37,LEN("N"))="N"</formula>
    </cfRule>
  </conditionalFormatting>
  <conditionalFormatting sqref="I69:I73">
    <cfRule type="beginsWith" dxfId="40" priority="37" operator="beginsWith" text="N">
      <formula>LEFT(I69,LEN("N"))="N"</formula>
    </cfRule>
    <cfRule type="beginsWith" dxfId="39" priority="36" operator="beginsWith" text="O">
      <formula>LEFT(I69,LEN("O"))="O"</formula>
    </cfRule>
    <cfRule type="containsBlanks" dxfId="38" priority="40">
      <formula>LEN(TRIM(I69))=0</formula>
    </cfRule>
    <cfRule type="beginsWith" dxfId="37" priority="39" operator="beginsWith" text="Cumple">
      <formula>LEFT(I69,LEN("Cumple"))="Cumple"</formula>
    </cfRule>
    <cfRule type="beginsWith" dxfId="36" priority="38" operator="beginsWith" text="C">
      <formula>LEFT(I69,LEN("C"))="C"</formula>
    </cfRule>
  </conditionalFormatting>
  <conditionalFormatting sqref="I93:I108">
    <cfRule type="beginsWith" dxfId="35" priority="28" operator="beginsWith" text="C">
      <formula>LEFT(I93,LEN("C"))="C"</formula>
    </cfRule>
    <cfRule type="beginsWith" dxfId="34" priority="29" operator="beginsWith" text="Cumple">
      <formula>LEFT(I93,LEN("Cumple"))="Cumple"</formula>
    </cfRule>
    <cfRule type="containsBlanks" dxfId="33" priority="30">
      <formula>LEN(TRIM(I93))=0</formula>
    </cfRule>
    <cfRule type="beginsWith" dxfId="32" priority="26" operator="beginsWith" text="O">
      <formula>LEFT(I93,LEN("O"))="O"</formula>
    </cfRule>
    <cfRule type="beginsWith" dxfId="31" priority="27" operator="beginsWith" text="N">
      <formula>LEFT(I93,LEN("N"))="N"</formula>
    </cfRule>
  </conditionalFormatting>
  <conditionalFormatting sqref="I111:I114">
    <cfRule type="containsBlanks" dxfId="30" priority="20">
      <formula>LEN(TRIM(I111))=0</formula>
    </cfRule>
    <cfRule type="beginsWith" dxfId="29" priority="18" operator="beginsWith" text="C">
      <formula>LEFT(I111,LEN("C"))="C"</formula>
    </cfRule>
    <cfRule type="beginsWith" dxfId="28" priority="17" operator="beginsWith" text="N">
      <formula>LEFT(I111,LEN("N"))="N"</formula>
    </cfRule>
    <cfRule type="beginsWith" dxfId="27" priority="16" operator="beginsWith" text="O">
      <formula>LEFT(I111,LEN("O"))="O"</formula>
    </cfRule>
    <cfRule type="beginsWith" dxfId="26" priority="19" operator="beginsWith" text="Cumple">
      <formula>LEFT(I111,LEN("Cumple"))="Cumple"</formula>
    </cfRule>
  </conditionalFormatting>
  <conditionalFormatting sqref="I117:I120">
    <cfRule type="beginsWith" dxfId="25" priority="13" operator="beginsWith" text="C">
      <formula>LEFT(I117,LEN("C"))="C"</formula>
    </cfRule>
    <cfRule type="containsBlanks" dxfId="24" priority="15">
      <formula>LEN(TRIM(I117))=0</formula>
    </cfRule>
    <cfRule type="beginsWith" dxfId="23" priority="14" operator="beginsWith" text="Cumple">
      <formula>LEFT(I117,LEN("Cumple"))="Cumple"</formula>
    </cfRule>
    <cfRule type="beginsWith" dxfId="22" priority="12" operator="beginsWith" text="N">
      <formula>LEFT(I117,LEN("N"))="N"</formula>
    </cfRule>
    <cfRule type="beginsWith" dxfId="21" priority="11" operator="beginsWith" text="O">
      <formula>LEFT(I117,LEN("O"))="O"</formula>
    </cfRule>
  </conditionalFormatting>
  <conditionalFormatting sqref="I123:I128">
    <cfRule type="containsBlanks" dxfId="20" priority="10">
      <formula>LEN(TRIM(I123))=0</formula>
    </cfRule>
    <cfRule type="beginsWith" dxfId="19" priority="9" operator="beginsWith" text="Cumple">
      <formula>LEFT(I123,LEN("Cumple"))="Cumple"</formula>
    </cfRule>
    <cfRule type="beginsWith" dxfId="18" priority="8" operator="beginsWith" text="C">
      <formula>LEFT(I123,LEN("C"))="C"</formula>
    </cfRule>
    <cfRule type="beginsWith" dxfId="17" priority="6" operator="beginsWith" text="O">
      <formula>LEFT(I123,LEN("O"))="O"</formula>
    </cfRule>
    <cfRule type="beginsWith" dxfId="16" priority="7" operator="beginsWith" text="N">
      <formula>LEFT(I123,LEN("N"))="N"</formula>
    </cfRule>
  </conditionalFormatting>
  <conditionalFormatting sqref="I131:I137">
    <cfRule type="beginsWith" dxfId="15" priority="2" operator="beginsWith" text="N">
      <formula>LEFT(I131,LEN("N"))="N"</formula>
    </cfRule>
    <cfRule type="beginsWith" dxfId="14" priority="3" operator="beginsWith" text="C">
      <formula>LEFT(I131,LEN("C"))="C"</formula>
    </cfRule>
    <cfRule type="beginsWith" dxfId="13" priority="1" operator="beginsWith" text="O">
      <formula>LEFT(I131,LEN("O"))="O"</formula>
    </cfRule>
    <cfRule type="containsBlanks" dxfId="12" priority="5">
      <formula>LEN(TRIM(I131))=0</formula>
    </cfRule>
    <cfRule type="beginsWith" dxfId="11" priority="4" operator="beginsWith" text="Cumple">
      <formula>LEFT(I131,LEN("Cumple"))="Cumple"</formula>
    </cfRule>
  </conditionalFormatting>
  <conditionalFormatting sqref="M1">
    <cfRule type="containsBlanks" dxfId="10" priority="123">
      <formula>LEN(TRIM(M1))=0</formula>
    </cfRule>
  </conditionalFormatting>
  <conditionalFormatting sqref="R1">
    <cfRule type="containsBlanks" priority="117" stopIfTrue="1">
      <formula>LEN(TRIM(R1))=0</formula>
    </cfRule>
    <cfRule type="cellIs" dxfId="9" priority="118" operator="lessThan">
      <formula>0.7</formula>
    </cfRule>
    <cfRule type="cellIs" dxfId="8" priority="120" operator="lessThan">
      <formula>0.9</formula>
    </cfRule>
    <cfRule type="cellIs" dxfId="7" priority="121" operator="lessThan">
      <formula>1</formula>
    </cfRule>
    <cfRule type="cellIs" dxfId="6" priority="122" operator="equal">
      <formula>1</formula>
    </cfRule>
    <cfRule type="cellIs" dxfId="5" priority="119" operator="lessThan">
      <formula>0.8</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CASA UNIVERSITARIA SRD&amp;RF1.A5.G27.P 
Versión 2 
Página &amp;P de &amp;N 
04/06/2024 
Clasificación de la Información: Clasificada</oddHeader>
    <oddFooter>&amp;C&amp;G</oddFooter>
  </headerFooter>
  <rowBreaks count="2" manualBreakCount="2">
    <brk id="128" max="22" man="1"/>
    <brk id="137"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I55:I66 I111:I114 I117:I120 I123:I128 I131:I137 I93:I108 I69:I73 I37:I52 I76:I90 I20:I34</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MU10"/>
  <sheetViews>
    <sheetView showGridLines="0" topLeftCell="MC1" zoomScale="60" zoomScaleNormal="60" workbookViewId="0">
      <selection activeCell="MR2" sqref="MR2"/>
    </sheetView>
  </sheetViews>
  <sheetFormatPr baseColWidth="10" defaultColWidth="25.7109375" defaultRowHeight="15" customHeight="1" x14ac:dyDescent="0.25"/>
  <cols>
    <col min="1" max="13" width="15.7109375" style="9" customWidth="1"/>
    <col min="14" max="14" width="23" style="9" bestFit="1" customWidth="1"/>
    <col min="15" max="15" width="15" style="9" bestFit="1" customWidth="1"/>
    <col min="16" max="27" width="15.7109375" style="9" customWidth="1"/>
    <col min="28" max="327" width="50.7109375" style="9" customWidth="1"/>
    <col min="328" max="328" width="35.7109375" style="9" customWidth="1"/>
    <col min="329" max="16384" width="25.7109375" style="9"/>
  </cols>
  <sheetData>
    <row r="1" spans="1:359" ht="30" customHeight="1" x14ac:dyDescent="0.25">
      <c r="A1" s="184"/>
      <c r="B1" s="189" t="s">
        <v>176</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1"/>
      <c r="MR1" s="7" t="s">
        <v>216</v>
      </c>
      <c r="MS1" s="8">
        <v>45447</v>
      </c>
    </row>
    <row r="2" spans="1:359" ht="30" customHeight="1" x14ac:dyDescent="0.25">
      <c r="A2" s="185"/>
      <c r="B2" s="192"/>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4"/>
      <c r="MR2" s="10" t="s">
        <v>219</v>
      </c>
      <c r="MS2" s="11" t="s">
        <v>107</v>
      </c>
    </row>
    <row r="3" spans="1:359" ht="30" customHeight="1" thickBot="1" x14ac:dyDescent="0.3">
      <c r="A3" s="186"/>
      <c r="B3" s="195"/>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c r="IS3" s="196"/>
      <c r="IT3" s="196"/>
      <c r="IU3" s="196"/>
      <c r="IV3" s="196"/>
      <c r="IW3" s="196"/>
      <c r="IX3" s="196"/>
      <c r="IY3" s="196"/>
      <c r="IZ3" s="196"/>
      <c r="JA3" s="196"/>
      <c r="JB3" s="196"/>
      <c r="JC3" s="196"/>
      <c r="JD3" s="196"/>
      <c r="JE3" s="196"/>
      <c r="JF3" s="196"/>
      <c r="JG3" s="196"/>
      <c r="JH3" s="196"/>
      <c r="JI3" s="196"/>
      <c r="JJ3" s="196"/>
      <c r="JK3" s="196"/>
      <c r="JL3" s="196"/>
      <c r="JM3" s="196"/>
      <c r="JN3" s="196"/>
      <c r="JO3" s="196"/>
      <c r="JP3" s="196"/>
      <c r="JQ3" s="196"/>
      <c r="JR3" s="196"/>
      <c r="JS3" s="196"/>
      <c r="JT3" s="196"/>
      <c r="JU3" s="196"/>
      <c r="JV3" s="196"/>
      <c r="JW3" s="196"/>
      <c r="JX3" s="196"/>
      <c r="JY3" s="196"/>
      <c r="JZ3" s="196"/>
      <c r="KA3" s="196"/>
      <c r="KB3" s="196"/>
      <c r="KC3" s="196"/>
      <c r="KD3" s="196"/>
      <c r="KE3" s="196"/>
      <c r="KF3" s="196"/>
      <c r="KG3" s="196"/>
      <c r="KH3" s="196"/>
      <c r="KI3" s="196"/>
      <c r="KJ3" s="196"/>
      <c r="KK3" s="196"/>
      <c r="KL3" s="196"/>
      <c r="KM3" s="196"/>
      <c r="KN3" s="196"/>
      <c r="KO3" s="196"/>
      <c r="KP3" s="196"/>
      <c r="KQ3" s="196"/>
      <c r="KR3" s="196"/>
      <c r="KS3" s="196"/>
      <c r="KT3" s="196"/>
      <c r="KU3" s="196"/>
      <c r="KV3" s="196"/>
      <c r="KW3" s="196"/>
      <c r="KX3" s="196"/>
      <c r="KY3" s="196"/>
      <c r="KZ3" s="196"/>
      <c r="LA3" s="196"/>
      <c r="LB3" s="196"/>
      <c r="LC3" s="196"/>
      <c r="LD3" s="196"/>
      <c r="LE3" s="196"/>
      <c r="LF3" s="196"/>
      <c r="LG3" s="196"/>
      <c r="LH3" s="196"/>
      <c r="LI3" s="196"/>
      <c r="LJ3" s="196"/>
      <c r="LK3" s="196"/>
      <c r="LL3" s="196"/>
      <c r="LM3" s="196"/>
      <c r="LN3" s="196"/>
      <c r="LO3" s="196"/>
      <c r="LP3" s="196"/>
      <c r="LQ3" s="196"/>
      <c r="LR3" s="196"/>
      <c r="LS3" s="196"/>
      <c r="LT3" s="196"/>
      <c r="LU3" s="196"/>
      <c r="LV3" s="196"/>
      <c r="LW3" s="196"/>
      <c r="LX3" s="196"/>
      <c r="LY3" s="196"/>
      <c r="LZ3" s="196"/>
      <c r="MA3" s="196"/>
      <c r="MB3" s="196"/>
      <c r="MC3" s="196"/>
      <c r="MD3" s="196"/>
      <c r="ME3" s="196"/>
      <c r="MF3" s="196"/>
      <c r="MG3" s="196"/>
      <c r="MH3" s="196"/>
      <c r="MI3" s="196"/>
      <c r="MJ3" s="196"/>
      <c r="MK3" s="196"/>
      <c r="ML3" s="196"/>
      <c r="MM3" s="196"/>
      <c r="MN3" s="196"/>
      <c r="MO3" s="196"/>
      <c r="MP3" s="196"/>
      <c r="MQ3" s="197"/>
      <c r="MR3" s="187" t="s">
        <v>108</v>
      </c>
      <c r="MS3" s="79"/>
    </row>
    <row r="4" spans="1:359" ht="12.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3"/>
      <c r="MU4" s="13"/>
    </row>
    <row r="5" spans="1:359" ht="12.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3"/>
      <c r="MU5" s="13"/>
    </row>
    <row r="6" spans="1:359" ht="12.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3"/>
      <c r="MU6" s="13"/>
    </row>
    <row r="7" spans="1:359" ht="12.75" x14ac:dyDescent="0.25">
      <c r="A7" s="12"/>
      <c r="B7" s="12"/>
      <c r="C7" s="12"/>
      <c r="D7" s="12"/>
      <c r="E7" s="12"/>
      <c r="F7" s="12"/>
      <c r="G7" s="12"/>
      <c r="H7" s="12"/>
      <c r="I7" s="14"/>
      <c r="J7" s="14"/>
      <c r="AB7" s="15" t="s">
        <v>113</v>
      </c>
      <c r="AC7" s="15" t="s">
        <v>113</v>
      </c>
      <c r="AD7" s="15" t="s">
        <v>113</v>
      </c>
      <c r="AE7" s="15" t="s">
        <v>113</v>
      </c>
      <c r="AF7" s="15" t="s">
        <v>113</v>
      </c>
      <c r="AG7" s="15" t="s">
        <v>113</v>
      </c>
      <c r="AH7" s="15" t="s">
        <v>113</v>
      </c>
      <c r="AI7" s="15" t="s">
        <v>113</v>
      </c>
      <c r="AJ7" s="15" t="s">
        <v>113</v>
      </c>
      <c r="AK7" s="15" t="s">
        <v>113</v>
      </c>
      <c r="AL7" s="15" t="s">
        <v>113</v>
      </c>
      <c r="AM7" s="15" t="s">
        <v>113</v>
      </c>
      <c r="AN7" s="15" t="s">
        <v>113</v>
      </c>
      <c r="AO7" s="15" t="s">
        <v>113</v>
      </c>
      <c r="AP7" s="15" t="s">
        <v>113</v>
      </c>
      <c r="AQ7" s="15" t="s">
        <v>113</v>
      </c>
      <c r="AR7" s="15" t="s">
        <v>113</v>
      </c>
      <c r="AS7" s="15" t="s">
        <v>113</v>
      </c>
      <c r="AT7" s="15" t="s">
        <v>113</v>
      </c>
      <c r="AU7" s="15" t="s">
        <v>113</v>
      </c>
      <c r="AV7" s="15" t="s">
        <v>113</v>
      </c>
      <c r="AW7" s="15" t="s">
        <v>113</v>
      </c>
      <c r="AX7" s="15" t="s">
        <v>113</v>
      </c>
      <c r="AY7" s="15" t="s">
        <v>113</v>
      </c>
      <c r="AZ7" s="15" t="s">
        <v>113</v>
      </c>
      <c r="BA7" s="15" t="s">
        <v>113</v>
      </c>
      <c r="BB7" s="15" t="s">
        <v>113</v>
      </c>
      <c r="BC7" s="15" t="s">
        <v>113</v>
      </c>
      <c r="BD7" s="15" t="s">
        <v>113</v>
      </c>
      <c r="BE7" s="15" t="s">
        <v>113</v>
      </c>
      <c r="BF7" s="15" t="s">
        <v>113</v>
      </c>
      <c r="BG7" s="15" t="s">
        <v>113</v>
      </c>
      <c r="BH7" s="15" t="s">
        <v>113</v>
      </c>
      <c r="BI7" s="15" t="s">
        <v>113</v>
      </c>
      <c r="BJ7" s="15" t="s">
        <v>113</v>
      </c>
      <c r="BK7" s="15" t="s">
        <v>113</v>
      </c>
      <c r="BL7" s="15" t="s">
        <v>113</v>
      </c>
      <c r="BM7" s="15" t="s">
        <v>113</v>
      </c>
      <c r="BN7" s="15" t="s">
        <v>113</v>
      </c>
      <c r="BO7" s="15" t="s">
        <v>113</v>
      </c>
      <c r="BP7" s="15" t="s">
        <v>113</v>
      </c>
      <c r="BQ7" s="15" t="s">
        <v>113</v>
      </c>
      <c r="BR7" s="15" t="s">
        <v>113</v>
      </c>
      <c r="BS7" s="15" t="s">
        <v>113</v>
      </c>
      <c r="BT7" s="15" t="s">
        <v>113</v>
      </c>
      <c r="BU7" s="15" t="s">
        <v>113</v>
      </c>
      <c r="BV7" s="15" t="s">
        <v>113</v>
      </c>
      <c r="BW7" s="15" t="s">
        <v>113</v>
      </c>
      <c r="BX7" s="15" t="s">
        <v>113</v>
      </c>
      <c r="BY7" s="15" t="s">
        <v>113</v>
      </c>
      <c r="BZ7" s="15" t="s">
        <v>113</v>
      </c>
      <c r="CA7" s="15" t="s">
        <v>113</v>
      </c>
      <c r="CB7" s="15" t="s">
        <v>113</v>
      </c>
      <c r="CC7" s="15" t="s">
        <v>113</v>
      </c>
      <c r="CD7" s="15" t="s">
        <v>113</v>
      </c>
      <c r="CE7" s="15" t="s">
        <v>113</v>
      </c>
      <c r="CF7" s="15" t="s">
        <v>113</v>
      </c>
      <c r="CG7" s="15" t="s">
        <v>113</v>
      </c>
      <c r="CH7" s="15" t="s">
        <v>113</v>
      </c>
      <c r="CI7" s="15" t="s">
        <v>113</v>
      </c>
      <c r="CJ7" s="15" t="s">
        <v>113</v>
      </c>
      <c r="CK7" s="15" t="s">
        <v>113</v>
      </c>
      <c r="CL7" s="15" t="s">
        <v>113</v>
      </c>
      <c r="CM7" s="15" t="s">
        <v>113</v>
      </c>
      <c r="CN7" s="15" t="s">
        <v>113</v>
      </c>
      <c r="CO7" s="15" t="s">
        <v>113</v>
      </c>
      <c r="CP7" s="15" t="s">
        <v>113</v>
      </c>
      <c r="CQ7" s="15" t="s">
        <v>113</v>
      </c>
      <c r="CR7" s="15" t="s">
        <v>113</v>
      </c>
      <c r="CS7" s="15" t="s">
        <v>113</v>
      </c>
      <c r="CT7" s="15" t="s">
        <v>113</v>
      </c>
      <c r="CU7" s="15" t="s">
        <v>113</v>
      </c>
      <c r="CV7" s="15" t="s">
        <v>113</v>
      </c>
      <c r="CW7" s="15" t="s">
        <v>113</v>
      </c>
      <c r="CX7" s="15" t="s">
        <v>113</v>
      </c>
      <c r="CY7" s="15" t="s">
        <v>113</v>
      </c>
      <c r="CZ7" s="15" t="s">
        <v>113</v>
      </c>
      <c r="DA7" s="15" t="s">
        <v>113</v>
      </c>
      <c r="DB7" s="15" t="s">
        <v>113</v>
      </c>
      <c r="DC7" s="15" t="s">
        <v>113</v>
      </c>
      <c r="DD7" s="15" t="s">
        <v>113</v>
      </c>
      <c r="DE7" s="15" t="s">
        <v>113</v>
      </c>
      <c r="DF7" s="15" t="s">
        <v>113</v>
      </c>
      <c r="DG7" s="15" t="s">
        <v>113</v>
      </c>
      <c r="DH7" s="15" t="s">
        <v>113</v>
      </c>
      <c r="DI7" s="15" t="s">
        <v>113</v>
      </c>
      <c r="DJ7" s="15" t="s">
        <v>113</v>
      </c>
      <c r="DK7" s="15" t="s">
        <v>113</v>
      </c>
      <c r="DL7" s="15" t="s">
        <v>113</v>
      </c>
      <c r="DM7" s="15" t="s">
        <v>113</v>
      </c>
      <c r="DN7" s="15" t="s">
        <v>113</v>
      </c>
      <c r="DO7" s="15" t="s">
        <v>113</v>
      </c>
      <c r="DP7" s="15" t="s">
        <v>113</v>
      </c>
      <c r="DQ7" s="15" t="s">
        <v>113</v>
      </c>
      <c r="DR7" s="15" t="s">
        <v>113</v>
      </c>
      <c r="DS7" s="15" t="s">
        <v>113</v>
      </c>
      <c r="DT7" s="15" t="s">
        <v>113</v>
      </c>
      <c r="DU7" s="15" t="s">
        <v>113</v>
      </c>
      <c r="DV7" s="15" t="s">
        <v>113</v>
      </c>
      <c r="DW7" s="15" t="s">
        <v>113</v>
      </c>
      <c r="DX7" s="15" t="s">
        <v>162</v>
      </c>
      <c r="DY7" s="15" t="s">
        <v>162</v>
      </c>
      <c r="DZ7" s="15" t="s">
        <v>162</v>
      </c>
      <c r="EA7" s="15" t="s">
        <v>162</v>
      </c>
      <c r="EB7" s="15" t="s">
        <v>162</v>
      </c>
      <c r="EC7" s="15" t="s">
        <v>162</v>
      </c>
      <c r="ED7" s="15" t="s">
        <v>162</v>
      </c>
      <c r="EE7" s="15" t="s">
        <v>162</v>
      </c>
      <c r="EF7" s="15" t="s">
        <v>162</v>
      </c>
      <c r="EG7" s="15" t="s">
        <v>162</v>
      </c>
      <c r="EH7" s="15" t="s">
        <v>162</v>
      </c>
      <c r="EI7" s="15" t="s">
        <v>162</v>
      </c>
      <c r="EJ7" s="15" t="s">
        <v>162</v>
      </c>
      <c r="EK7" s="15" t="s">
        <v>162</v>
      </c>
      <c r="EL7" s="15" t="s">
        <v>162</v>
      </c>
      <c r="EM7" s="15" t="s">
        <v>162</v>
      </c>
      <c r="EN7" s="15" t="s">
        <v>162</v>
      </c>
      <c r="EO7" s="15" t="s">
        <v>162</v>
      </c>
      <c r="EP7" s="15" t="s">
        <v>162</v>
      </c>
      <c r="EQ7" s="15" t="s">
        <v>162</v>
      </c>
      <c r="ER7" s="15" t="s">
        <v>162</v>
      </c>
      <c r="ES7" s="15" t="s">
        <v>162</v>
      </c>
      <c r="ET7" s="15" t="s">
        <v>162</v>
      </c>
      <c r="EU7" s="15" t="s">
        <v>162</v>
      </c>
      <c r="EV7" s="15" t="s">
        <v>162</v>
      </c>
      <c r="EW7" s="15" t="s">
        <v>162</v>
      </c>
      <c r="EX7" s="15" t="s">
        <v>162</v>
      </c>
      <c r="EY7" s="15" t="s">
        <v>162</v>
      </c>
      <c r="EZ7" s="15" t="s">
        <v>162</v>
      </c>
      <c r="FA7" s="15" t="s">
        <v>162</v>
      </c>
      <c r="FB7" s="15" t="s">
        <v>162</v>
      </c>
      <c r="FC7" s="15" t="s">
        <v>162</v>
      </c>
      <c r="FD7" s="15" t="s">
        <v>162</v>
      </c>
      <c r="FE7" s="15" t="s">
        <v>162</v>
      </c>
      <c r="FF7" s="15" t="s">
        <v>162</v>
      </c>
      <c r="FG7" s="15" t="s">
        <v>162</v>
      </c>
      <c r="FH7" s="15" t="s">
        <v>162</v>
      </c>
      <c r="FI7" s="15" t="s">
        <v>162</v>
      </c>
      <c r="FJ7" s="15" t="s">
        <v>162</v>
      </c>
      <c r="FK7" s="15" t="s">
        <v>162</v>
      </c>
      <c r="FL7" s="15" t="s">
        <v>162</v>
      </c>
      <c r="FM7" s="15" t="s">
        <v>162</v>
      </c>
      <c r="FN7" s="15" t="s">
        <v>162</v>
      </c>
      <c r="FO7" s="15" t="s">
        <v>162</v>
      </c>
      <c r="FP7" s="15" t="s">
        <v>162</v>
      </c>
      <c r="FQ7" s="15" t="s">
        <v>162</v>
      </c>
      <c r="FR7" s="15" t="s">
        <v>162</v>
      </c>
      <c r="FS7" s="15" t="s">
        <v>162</v>
      </c>
      <c r="FT7" s="15" t="s">
        <v>162</v>
      </c>
      <c r="FU7" s="15" t="s">
        <v>162</v>
      </c>
      <c r="FV7" s="15" t="s">
        <v>162</v>
      </c>
      <c r="FW7" s="15" t="s">
        <v>162</v>
      </c>
      <c r="FX7" s="15" t="s">
        <v>162</v>
      </c>
      <c r="FY7" s="15" t="s">
        <v>162</v>
      </c>
      <c r="FZ7" s="15" t="s">
        <v>162</v>
      </c>
      <c r="GA7" s="15" t="s">
        <v>162</v>
      </c>
      <c r="GB7" s="15" t="s">
        <v>162</v>
      </c>
      <c r="GC7" s="15" t="s">
        <v>162</v>
      </c>
      <c r="GD7" s="15" t="s">
        <v>162</v>
      </c>
      <c r="GE7" s="15" t="s">
        <v>162</v>
      </c>
      <c r="GF7" s="15" t="s">
        <v>162</v>
      </c>
      <c r="GG7" s="15" t="s">
        <v>162</v>
      </c>
      <c r="GH7" s="15" t="s">
        <v>162</v>
      </c>
      <c r="GI7" s="15" t="s">
        <v>162</v>
      </c>
      <c r="GJ7" s="15" t="s">
        <v>162</v>
      </c>
      <c r="GK7" s="15" t="s">
        <v>162</v>
      </c>
      <c r="GL7" s="15" t="s">
        <v>162</v>
      </c>
      <c r="GM7" s="15" t="s">
        <v>162</v>
      </c>
      <c r="GN7" s="15" t="s">
        <v>162</v>
      </c>
      <c r="GO7" s="15" t="s">
        <v>162</v>
      </c>
      <c r="GP7" s="15" t="s">
        <v>162</v>
      </c>
      <c r="GQ7" s="15" t="s">
        <v>162</v>
      </c>
      <c r="GR7" s="15" t="s">
        <v>162</v>
      </c>
      <c r="GS7" s="15" t="s">
        <v>162</v>
      </c>
      <c r="GT7" s="15" t="s">
        <v>162</v>
      </c>
      <c r="GU7" s="15" t="s">
        <v>162</v>
      </c>
      <c r="GV7" s="15" t="s">
        <v>162</v>
      </c>
      <c r="GW7" s="15" t="s">
        <v>162</v>
      </c>
      <c r="GX7" s="15" t="s">
        <v>162</v>
      </c>
      <c r="GY7" s="15" t="s">
        <v>162</v>
      </c>
      <c r="GZ7" s="15" t="s">
        <v>162</v>
      </c>
      <c r="HA7" s="15" t="s">
        <v>162</v>
      </c>
      <c r="HB7" s="15" t="s">
        <v>162</v>
      </c>
      <c r="HC7" s="15" t="s">
        <v>162</v>
      </c>
      <c r="HD7" s="15" t="s">
        <v>162</v>
      </c>
      <c r="HE7" s="15" t="s">
        <v>162</v>
      </c>
      <c r="HF7" s="15" t="s">
        <v>162</v>
      </c>
      <c r="HG7" s="15" t="s">
        <v>162</v>
      </c>
      <c r="HH7" s="15" t="s">
        <v>162</v>
      </c>
      <c r="HI7" s="15" t="s">
        <v>162</v>
      </c>
      <c r="HJ7" s="15" t="s">
        <v>162</v>
      </c>
      <c r="HK7" s="15" t="s">
        <v>162</v>
      </c>
      <c r="HL7" s="15" t="s">
        <v>162</v>
      </c>
      <c r="HM7" s="15" t="s">
        <v>162</v>
      </c>
      <c r="HN7" s="15" t="s">
        <v>162</v>
      </c>
      <c r="HO7" s="15" t="s">
        <v>162</v>
      </c>
      <c r="HP7" s="15" t="s">
        <v>162</v>
      </c>
      <c r="HQ7" s="15" t="s">
        <v>162</v>
      </c>
      <c r="HR7" s="15" t="s">
        <v>162</v>
      </c>
      <c r="HS7" s="15" t="s">
        <v>162</v>
      </c>
      <c r="HT7" s="15" t="s">
        <v>163</v>
      </c>
      <c r="HU7" s="15" t="s">
        <v>163</v>
      </c>
      <c r="HV7" s="15" t="s">
        <v>163</v>
      </c>
      <c r="HW7" s="15" t="s">
        <v>163</v>
      </c>
      <c r="HX7" s="15" t="s">
        <v>163</v>
      </c>
      <c r="HY7" s="15" t="s">
        <v>163</v>
      </c>
      <c r="HZ7" s="15" t="s">
        <v>163</v>
      </c>
      <c r="IA7" s="15" t="s">
        <v>163</v>
      </c>
      <c r="IB7" s="15" t="s">
        <v>163</v>
      </c>
      <c r="IC7" s="15" t="s">
        <v>163</v>
      </c>
      <c r="ID7" s="15" t="s">
        <v>163</v>
      </c>
      <c r="IE7" s="15" t="s">
        <v>163</v>
      </c>
      <c r="IF7" s="15" t="s">
        <v>163</v>
      </c>
      <c r="IG7" s="15" t="s">
        <v>163</v>
      </c>
      <c r="IH7" s="15" t="s">
        <v>163</v>
      </c>
      <c r="II7" s="15" t="s">
        <v>163</v>
      </c>
      <c r="IJ7" s="15" t="s">
        <v>163</v>
      </c>
      <c r="IK7" s="15" t="s">
        <v>163</v>
      </c>
      <c r="IL7" s="15" t="s">
        <v>163</v>
      </c>
      <c r="IM7" s="15" t="s">
        <v>163</v>
      </c>
      <c r="IN7" s="15" t="s">
        <v>163</v>
      </c>
      <c r="IO7" s="15" t="s">
        <v>163</v>
      </c>
      <c r="IP7" s="15" t="s">
        <v>163</v>
      </c>
      <c r="IQ7" s="15" t="s">
        <v>163</v>
      </c>
      <c r="IR7" s="15" t="s">
        <v>163</v>
      </c>
      <c r="IS7" s="15" t="s">
        <v>163</v>
      </c>
      <c r="IT7" s="15" t="s">
        <v>163</v>
      </c>
      <c r="IU7" s="15" t="s">
        <v>163</v>
      </c>
      <c r="IV7" s="15" t="s">
        <v>163</v>
      </c>
      <c r="IW7" s="15" t="s">
        <v>163</v>
      </c>
      <c r="IX7" s="15" t="s">
        <v>163</v>
      </c>
      <c r="IY7" s="15" t="s">
        <v>163</v>
      </c>
      <c r="IZ7" s="15" t="s">
        <v>163</v>
      </c>
      <c r="JA7" s="15" t="s">
        <v>163</v>
      </c>
      <c r="JB7" s="15" t="s">
        <v>163</v>
      </c>
      <c r="JC7" s="15" t="s">
        <v>163</v>
      </c>
      <c r="JD7" s="15" t="s">
        <v>163</v>
      </c>
      <c r="JE7" s="15" t="s">
        <v>163</v>
      </c>
      <c r="JF7" s="15" t="s">
        <v>163</v>
      </c>
      <c r="JG7" s="15" t="s">
        <v>163</v>
      </c>
      <c r="JH7" s="15" t="s">
        <v>163</v>
      </c>
      <c r="JI7" s="15" t="s">
        <v>163</v>
      </c>
      <c r="JJ7" s="15" t="s">
        <v>163</v>
      </c>
      <c r="JK7" s="15" t="s">
        <v>163</v>
      </c>
      <c r="JL7" s="15" t="s">
        <v>163</v>
      </c>
      <c r="JM7" s="15" t="s">
        <v>163</v>
      </c>
      <c r="JN7" s="15" t="s">
        <v>163</v>
      </c>
      <c r="JO7" s="15" t="s">
        <v>163</v>
      </c>
      <c r="JP7" s="15" t="s">
        <v>163</v>
      </c>
      <c r="JQ7" s="15" t="s">
        <v>163</v>
      </c>
      <c r="JR7" s="15" t="s">
        <v>163</v>
      </c>
      <c r="JS7" s="15" t="s">
        <v>163</v>
      </c>
      <c r="JT7" s="15" t="s">
        <v>163</v>
      </c>
      <c r="JU7" s="15" t="s">
        <v>163</v>
      </c>
      <c r="JV7" s="15" t="s">
        <v>163</v>
      </c>
      <c r="JW7" s="15" t="s">
        <v>163</v>
      </c>
      <c r="JX7" s="15" t="s">
        <v>163</v>
      </c>
      <c r="JY7" s="15" t="s">
        <v>163</v>
      </c>
      <c r="JZ7" s="15" t="s">
        <v>163</v>
      </c>
      <c r="KA7" s="15" t="s">
        <v>163</v>
      </c>
      <c r="KB7" s="15" t="s">
        <v>163</v>
      </c>
      <c r="KC7" s="15" t="s">
        <v>163</v>
      </c>
      <c r="KD7" s="15" t="s">
        <v>163</v>
      </c>
      <c r="KE7" s="15" t="s">
        <v>163</v>
      </c>
      <c r="KF7" s="15" t="s">
        <v>163</v>
      </c>
      <c r="KG7" s="15" t="s">
        <v>163</v>
      </c>
      <c r="KH7" s="15" t="s">
        <v>163</v>
      </c>
      <c r="KI7" s="15" t="s">
        <v>163</v>
      </c>
      <c r="KJ7" s="15" t="s">
        <v>163</v>
      </c>
      <c r="KK7" s="15" t="s">
        <v>163</v>
      </c>
      <c r="KL7" s="15" t="s">
        <v>163</v>
      </c>
      <c r="KM7" s="15" t="s">
        <v>163</v>
      </c>
      <c r="KN7" s="15" t="s">
        <v>163</v>
      </c>
      <c r="KO7" s="15" t="s">
        <v>163</v>
      </c>
      <c r="KP7" s="15" t="s">
        <v>163</v>
      </c>
      <c r="KQ7" s="15" t="s">
        <v>163</v>
      </c>
      <c r="KR7" s="15" t="s">
        <v>163</v>
      </c>
      <c r="KS7" s="15" t="s">
        <v>163</v>
      </c>
      <c r="KT7" s="15" t="s">
        <v>163</v>
      </c>
      <c r="KU7" s="15" t="s">
        <v>163</v>
      </c>
      <c r="KV7" s="15" t="s">
        <v>163</v>
      </c>
      <c r="KW7" s="15" t="s">
        <v>163</v>
      </c>
      <c r="KX7" s="15" t="s">
        <v>163</v>
      </c>
      <c r="KY7" s="15" t="s">
        <v>163</v>
      </c>
      <c r="KZ7" s="15" t="s">
        <v>163</v>
      </c>
      <c r="LA7" s="15" t="s">
        <v>163</v>
      </c>
      <c r="LB7" s="15" t="s">
        <v>163</v>
      </c>
      <c r="LC7" s="15" t="s">
        <v>163</v>
      </c>
      <c r="LD7" s="15" t="s">
        <v>163</v>
      </c>
      <c r="LE7" s="15" t="s">
        <v>163</v>
      </c>
      <c r="LF7" s="15" t="s">
        <v>163</v>
      </c>
      <c r="LG7" s="15" t="s">
        <v>163</v>
      </c>
      <c r="LH7" s="15" t="s">
        <v>163</v>
      </c>
      <c r="LI7" s="15" t="s">
        <v>163</v>
      </c>
      <c r="LJ7" s="15" t="s">
        <v>163</v>
      </c>
      <c r="LK7" s="15" t="s">
        <v>163</v>
      </c>
      <c r="LL7" s="15" t="s">
        <v>163</v>
      </c>
      <c r="LM7" s="15" t="s">
        <v>163</v>
      </c>
      <c r="LN7" s="15" t="s">
        <v>163</v>
      </c>
      <c r="LO7" s="15" t="s">
        <v>163</v>
      </c>
      <c r="LP7" s="12"/>
      <c r="LQ7" s="12"/>
      <c r="LR7" s="12"/>
      <c r="LS7" s="12"/>
      <c r="LT7" s="12"/>
      <c r="LU7" s="12"/>
      <c r="LV7" s="12"/>
      <c r="LW7" s="12"/>
      <c r="LX7" s="12"/>
      <c r="LY7" s="12"/>
      <c r="LZ7" s="12"/>
      <c r="MA7" s="12"/>
      <c r="MB7" s="12"/>
      <c r="MC7" s="12"/>
      <c r="MD7" s="12"/>
      <c r="ME7" s="12"/>
      <c r="MF7" s="12"/>
      <c r="MG7" s="12"/>
      <c r="MH7" s="12"/>
      <c r="MI7" s="12"/>
      <c r="MJ7" s="12"/>
      <c r="MK7" s="12"/>
      <c r="ML7" s="12"/>
      <c r="MM7" s="12"/>
      <c r="MN7" s="12"/>
    </row>
    <row r="8" spans="1:359" ht="15" customHeight="1" x14ac:dyDescent="0.25">
      <c r="D8" s="188" t="s">
        <v>3</v>
      </c>
      <c r="E8" s="188"/>
      <c r="F8" s="188"/>
      <c r="G8" s="188"/>
      <c r="H8" s="188"/>
      <c r="I8" s="188"/>
      <c r="J8" s="188"/>
      <c r="K8" s="188"/>
      <c r="L8" s="188"/>
      <c r="M8" s="188"/>
      <c r="N8" s="188"/>
      <c r="O8" s="16"/>
      <c r="P8" s="188" t="s">
        <v>14</v>
      </c>
      <c r="Q8" s="188"/>
      <c r="R8" s="188"/>
      <c r="S8" s="188"/>
      <c r="T8" s="188"/>
      <c r="U8" s="188"/>
      <c r="V8" s="188"/>
      <c r="W8" s="188"/>
      <c r="X8" s="188"/>
      <c r="Y8" s="188"/>
      <c r="Z8" s="188"/>
      <c r="AA8" s="16"/>
      <c r="AB8" s="23" t="s">
        <v>129</v>
      </c>
      <c r="AC8" s="23" t="s">
        <v>129</v>
      </c>
      <c r="AD8" s="23" t="s">
        <v>129</v>
      </c>
      <c r="AE8" s="23" t="s">
        <v>129</v>
      </c>
      <c r="AF8" s="23" t="s">
        <v>129</v>
      </c>
      <c r="AG8" s="23" t="s">
        <v>129</v>
      </c>
      <c r="AH8" s="23" t="s">
        <v>129</v>
      </c>
      <c r="AI8" s="23" t="s">
        <v>129</v>
      </c>
      <c r="AJ8" s="23" t="s">
        <v>129</v>
      </c>
      <c r="AK8" s="23" t="s">
        <v>129</v>
      </c>
      <c r="AL8" s="23" t="s">
        <v>129</v>
      </c>
      <c r="AM8" s="23" t="s">
        <v>129</v>
      </c>
      <c r="AN8" s="23" t="s">
        <v>129</v>
      </c>
      <c r="AO8" s="23" t="s">
        <v>129</v>
      </c>
      <c r="AP8" s="23" t="s">
        <v>129</v>
      </c>
      <c r="AQ8" s="33" t="s">
        <v>109</v>
      </c>
      <c r="AR8" s="33" t="s">
        <v>109</v>
      </c>
      <c r="AS8" s="33" t="s">
        <v>109</v>
      </c>
      <c r="AT8" s="33" t="s">
        <v>109</v>
      </c>
      <c r="AU8" s="33" t="s">
        <v>109</v>
      </c>
      <c r="AV8" s="33" t="s">
        <v>109</v>
      </c>
      <c r="AW8" s="33" t="s">
        <v>109</v>
      </c>
      <c r="AX8" s="33" t="s">
        <v>109</v>
      </c>
      <c r="AY8" s="33" t="s">
        <v>109</v>
      </c>
      <c r="AZ8" s="33" t="s">
        <v>109</v>
      </c>
      <c r="BA8" s="33" t="s">
        <v>109</v>
      </c>
      <c r="BB8" s="33" t="s">
        <v>109</v>
      </c>
      <c r="BC8" s="33" t="s">
        <v>109</v>
      </c>
      <c r="BD8" s="33" t="s">
        <v>109</v>
      </c>
      <c r="BE8" s="33" t="s">
        <v>109</v>
      </c>
      <c r="BF8" s="33" t="s">
        <v>109</v>
      </c>
      <c r="BG8" s="25" t="s">
        <v>110</v>
      </c>
      <c r="BH8" s="25" t="s">
        <v>110</v>
      </c>
      <c r="BI8" s="25" t="s">
        <v>110</v>
      </c>
      <c r="BJ8" s="25" t="s">
        <v>110</v>
      </c>
      <c r="BK8" s="25" t="s">
        <v>110</v>
      </c>
      <c r="BL8" s="25" t="s">
        <v>110</v>
      </c>
      <c r="BM8" s="25" t="s">
        <v>110</v>
      </c>
      <c r="BN8" s="25" t="s">
        <v>110</v>
      </c>
      <c r="BO8" s="25" t="s">
        <v>110</v>
      </c>
      <c r="BP8" s="25" t="s">
        <v>110</v>
      </c>
      <c r="BQ8" s="25" t="s">
        <v>110</v>
      </c>
      <c r="BR8" s="25" t="s">
        <v>110</v>
      </c>
      <c r="BS8" s="27" t="s">
        <v>130</v>
      </c>
      <c r="BT8" s="27" t="s">
        <v>130</v>
      </c>
      <c r="BU8" s="27" t="s">
        <v>130</v>
      </c>
      <c r="BV8" s="27" t="s">
        <v>130</v>
      </c>
      <c r="BW8" s="27" t="s">
        <v>130</v>
      </c>
      <c r="BX8" s="29" t="s">
        <v>111</v>
      </c>
      <c r="BY8" s="29" t="s">
        <v>111</v>
      </c>
      <c r="BZ8" s="29" t="s">
        <v>111</v>
      </c>
      <c r="CA8" s="29" t="s">
        <v>111</v>
      </c>
      <c r="CB8" s="29" t="s">
        <v>111</v>
      </c>
      <c r="CC8" s="29" t="s">
        <v>111</v>
      </c>
      <c r="CD8" s="29" t="s">
        <v>111</v>
      </c>
      <c r="CE8" s="29" t="s">
        <v>111</v>
      </c>
      <c r="CF8" s="29" t="s">
        <v>111</v>
      </c>
      <c r="CG8" s="29" t="s">
        <v>111</v>
      </c>
      <c r="CH8" s="29" t="s">
        <v>111</v>
      </c>
      <c r="CI8" s="29" t="s">
        <v>111</v>
      </c>
      <c r="CJ8" s="29" t="s">
        <v>111</v>
      </c>
      <c r="CK8" s="29" t="s">
        <v>111</v>
      </c>
      <c r="CL8" s="29" t="s">
        <v>111</v>
      </c>
      <c r="CM8" s="31" t="s">
        <v>112</v>
      </c>
      <c r="CN8" s="31" t="s">
        <v>112</v>
      </c>
      <c r="CO8" s="31" t="s">
        <v>112</v>
      </c>
      <c r="CP8" s="31" t="s">
        <v>112</v>
      </c>
      <c r="CQ8" s="31" t="s">
        <v>112</v>
      </c>
      <c r="CR8" s="31" t="s">
        <v>112</v>
      </c>
      <c r="CS8" s="31" t="s">
        <v>112</v>
      </c>
      <c r="CT8" s="31" t="s">
        <v>112</v>
      </c>
      <c r="CU8" s="31" t="s">
        <v>112</v>
      </c>
      <c r="CV8" s="31" t="s">
        <v>112</v>
      </c>
      <c r="CW8" s="31" t="s">
        <v>112</v>
      </c>
      <c r="CX8" s="31" t="s">
        <v>112</v>
      </c>
      <c r="CY8" s="31" t="s">
        <v>112</v>
      </c>
      <c r="CZ8" s="31" t="s">
        <v>112</v>
      </c>
      <c r="DA8" s="31" t="s">
        <v>112</v>
      </c>
      <c r="DB8" s="31" t="s">
        <v>112</v>
      </c>
      <c r="DC8" s="34" t="s">
        <v>131</v>
      </c>
      <c r="DD8" s="34" t="s">
        <v>131</v>
      </c>
      <c r="DE8" s="34" t="s">
        <v>131</v>
      </c>
      <c r="DF8" s="34" t="s">
        <v>131</v>
      </c>
      <c r="DG8" s="36" t="s">
        <v>132</v>
      </c>
      <c r="DH8" s="36" t="s">
        <v>132</v>
      </c>
      <c r="DI8" s="36" t="s">
        <v>132</v>
      </c>
      <c r="DJ8" s="36" t="s">
        <v>132</v>
      </c>
      <c r="DK8" s="38" t="s">
        <v>133</v>
      </c>
      <c r="DL8" s="38" t="s">
        <v>133</v>
      </c>
      <c r="DM8" s="38" t="s">
        <v>133</v>
      </c>
      <c r="DN8" s="38" t="s">
        <v>133</v>
      </c>
      <c r="DO8" s="38" t="s">
        <v>133</v>
      </c>
      <c r="DP8" s="38" t="s">
        <v>133</v>
      </c>
      <c r="DQ8" s="40" t="s">
        <v>134</v>
      </c>
      <c r="DR8" s="40" t="s">
        <v>134</v>
      </c>
      <c r="DS8" s="40" t="s">
        <v>134</v>
      </c>
      <c r="DT8" s="40" t="s">
        <v>134</v>
      </c>
      <c r="DU8" s="40" t="s">
        <v>134</v>
      </c>
      <c r="DV8" s="40" t="s">
        <v>134</v>
      </c>
      <c r="DW8" s="40" t="s">
        <v>134</v>
      </c>
      <c r="DX8" s="23" t="s">
        <v>129</v>
      </c>
      <c r="DY8" s="23" t="s">
        <v>129</v>
      </c>
      <c r="DZ8" s="23" t="s">
        <v>129</v>
      </c>
      <c r="EA8" s="23" t="s">
        <v>129</v>
      </c>
      <c r="EB8" s="23" t="s">
        <v>129</v>
      </c>
      <c r="EC8" s="23" t="s">
        <v>129</v>
      </c>
      <c r="ED8" s="23" t="s">
        <v>129</v>
      </c>
      <c r="EE8" s="23" t="s">
        <v>129</v>
      </c>
      <c r="EF8" s="23" t="s">
        <v>129</v>
      </c>
      <c r="EG8" s="23" t="s">
        <v>129</v>
      </c>
      <c r="EH8" s="23" t="s">
        <v>129</v>
      </c>
      <c r="EI8" s="23" t="s">
        <v>129</v>
      </c>
      <c r="EJ8" s="23" t="s">
        <v>129</v>
      </c>
      <c r="EK8" s="23" t="s">
        <v>129</v>
      </c>
      <c r="EL8" s="23" t="s">
        <v>129</v>
      </c>
      <c r="EM8" s="33" t="s">
        <v>109</v>
      </c>
      <c r="EN8" s="33" t="s">
        <v>109</v>
      </c>
      <c r="EO8" s="33" t="s">
        <v>109</v>
      </c>
      <c r="EP8" s="33" t="s">
        <v>109</v>
      </c>
      <c r="EQ8" s="33" t="s">
        <v>109</v>
      </c>
      <c r="ER8" s="33" t="s">
        <v>109</v>
      </c>
      <c r="ES8" s="33" t="s">
        <v>109</v>
      </c>
      <c r="ET8" s="33" t="s">
        <v>109</v>
      </c>
      <c r="EU8" s="33" t="s">
        <v>109</v>
      </c>
      <c r="EV8" s="33" t="s">
        <v>109</v>
      </c>
      <c r="EW8" s="33" t="s">
        <v>109</v>
      </c>
      <c r="EX8" s="33" t="s">
        <v>109</v>
      </c>
      <c r="EY8" s="33" t="s">
        <v>109</v>
      </c>
      <c r="EZ8" s="33" t="s">
        <v>109</v>
      </c>
      <c r="FA8" s="33" t="s">
        <v>109</v>
      </c>
      <c r="FB8" s="33" t="s">
        <v>109</v>
      </c>
      <c r="FC8" s="25" t="s">
        <v>110</v>
      </c>
      <c r="FD8" s="25" t="s">
        <v>110</v>
      </c>
      <c r="FE8" s="25" t="s">
        <v>110</v>
      </c>
      <c r="FF8" s="25" t="s">
        <v>110</v>
      </c>
      <c r="FG8" s="25" t="s">
        <v>110</v>
      </c>
      <c r="FH8" s="25" t="s">
        <v>110</v>
      </c>
      <c r="FI8" s="25" t="s">
        <v>110</v>
      </c>
      <c r="FJ8" s="25" t="s">
        <v>110</v>
      </c>
      <c r="FK8" s="25" t="s">
        <v>110</v>
      </c>
      <c r="FL8" s="25" t="s">
        <v>110</v>
      </c>
      <c r="FM8" s="25" t="s">
        <v>110</v>
      </c>
      <c r="FN8" s="25" t="s">
        <v>110</v>
      </c>
      <c r="FO8" s="27" t="s">
        <v>130</v>
      </c>
      <c r="FP8" s="27" t="s">
        <v>130</v>
      </c>
      <c r="FQ8" s="27" t="s">
        <v>130</v>
      </c>
      <c r="FR8" s="27" t="s">
        <v>130</v>
      </c>
      <c r="FS8" s="27" t="s">
        <v>130</v>
      </c>
      <c r="FT8" s="29" t="s">
        <v>111</v>
      </c>
      <c r="FU8" s="29" t="s">
        <v>111</v>
      </c>
      <c r="FV8" s="29" t="s">
        <v>111</v>
      </c>
      <c r="FW8" s="29" t="s">
        <v>111</v>
      </c>
      <c r="FX8" s="29" t="s">
        <v>111</v>
      </c>
      <c r="FY8" s="29" t="s">
        <v>111</v>
      </c>
      <c r="FZ8" s="29" t="s">
        <v>111</v>
      </c>
      <c r="GA8" s="29" t="s">
        <v>111</v>
      </c>
      <c r="GB8" s="29" t="s">
        <v>111</v>
      </c>
      <c r="GC8" s="29" t="s">
        <v>111</v>
      </c>
      <c r="GD8" s="29" t="s">
        <v>111</v>
      </c>
      <c r="GE8" s="29" t="s">
        <v>111</v>
      </c>
      <c r="GF8" s="29" t="s">
        <v>111</v>
      </c>
      <c r="GG8" s="29" t="s">
        <v>111</v>
      </c>
      <c r="GH8" s="29" t="s">
        <v>111</v>
      </c>
      <c r="GI8" s="31" t="s">
        <v>112</v>
      </c>
      <c r="GJ8" s="31" t="s">
        <v>112</v>
      </c>
      <c r="GK8" s="31" t="s">
        <v>112</v>
      </c>
      <c r="GL8" s="31" t="s">
        <v>112</v>
      </c>
      <c r="GM8" s="31" t="s">
        <v>112</v>
      </c>
      <c r="GN8" s="31" t="s">
        <v>112</v>
      </c>
      <c r="GO8" s="31" t="s">
        <v>112</v>
      </c>
      <c r="GP8" s="31" t="s">
        <v>112</v>
      </c>
      <c r="GQ8" s="31" t="s">
        <v>112</v>
      </c>
      <c r="GR8" s="31" t="s">
        <v>112</v>
      </c>
      <c r="GS8" s="31" t="s">
        <v>112</v>
      </c>
      <c r="GT8" s="31" t="s">
        <v>112</v>
      </c>
      <c r="GU8" s="31" t="s">
        <v>112</v>
      </c>
      <c r="GV8" s="31" t="s">
        <v>112</v>
      </c>
      <c r="GW8" s="31" t="s">
        <v>112</v>
      </c>
      <c r="GX8" s="31" t="s">
        <v>112</v>
      </c>
      <c r="GY8" s="34" t="s">
        <v>131</v>
      </c>
      <c r="GZ8" s="34" t="s">
        <v>131</v>
      </c>
      <c r="HA8" s="34" t="s">
        <v>131</v>
      </c>
      <c r="HB8" s="34" t="s">
        <v>131</v>
      </c>
      <c r="HC8" s="36" t="s">
        <v>132</v>
      </c>
      <c r="HD8" s="36" t="s">
        <v>132</v>
      </c>
      <c r="HE8" s="36" t="s">
        <v>132</v>
      </c>
      <c r="HF8" s="36" t="s">
        <v>132</v>
      </c>
      <c r="HG8" s="38" t="s">
        <v>133</v>
      </c>
      <c r="HH8" s="38" t="s">
        <v>133</v>
      </c>
      <c r="HI8" s="38" t="s">
        <v>133</v>
      </c>
      <c r="HJ8" s="38" t="s">
        <v>133</v>
      </c>
      <c r="HK8" s="38" t="s">
        <v>133</v>
      </c>
      <c r="HL8" s="38" t="s">
        <v>133</v>
      </c>
      <c r="HM8" s="40" t="s">
        <v>134</v>
      </c>
      <c r="HN8" s="40" t="s">
        <v>134</v>
      </c>
      <c r="HO8" s="40" t="s">
        <v>134</v>
      </c>
      <c r="HP8" s="40" t="s">
        <v>134</v>
      </c>
      <c r="HQ8" s="40" t="s">
        <v>134</v>
      </c>
      <c r="HR8" s="40" t="s">
        <v>134</v>
      </c>
      <c r="HS8" s="40" t="s">
        <v>134</v>
      </c>
      <c r="HT8" s="23" t="s">
        <v>129</v>
      </c>
      <c r="HU8" s="23" t="s">
        <v>129</v>
      </c>
      <c r="HV8" s="23" t="s">
        <v>129</v>
      </c>
      <c r="HW8" s="23" t="s">
        <v>129</v>
      </c>
      <c r="HX8" s="23" t="s">
        <v>129</v>
      </c>
      <c r="HY8" s="23" t="s">
        <v>129</v>
      </c>
      <c r="HZ8" s="23" t="s">
        <v>129</v>
      </c>
      <c r="IA8" s="23" t="s">
        <v>129</v>
      </c>
      <c r="IB8" s="23" t="s">
        <v>129</v>
      </c>
      <c r="IC8" s="23" t="s">
        <v>129</v>
      </c>
      <c r="ID8" s="23" t="s">
        <v>129</v>
      </c>
      <c r="IE8" s="23" t="s">
        <v>129</v>
      </c>
      <c r="IF8" s="23" t="s">
        <v>129</v>
      </c>
      <c r="IG8" s="23" t="s">
        <v>129</v>
      </c>
      <c r="IH8" s="23" t="s">
        <v>129</v>
      </c>
      <c r="II8" s="33" t="s">
        <v>109</v>
      </c>
      <c r="IJ8" s="33" t="s">
        <v>109</v>
      </c>
      <c r="IK8" s="33" t="s">
        <v>109</v>
      </c>
      <c r="IL8" s="33" t="s">
        <v>109</v>
      </c>
      <c r="IM8" s="33" t="s">
        <v>109</v>
      </c>
      <c r="IN8" s="33" t="s">
        <v>109</v>
      </c>
      <c r="IO8" s="33" t="s">
        <v>109</v>
      </c>
      <c r="IP8" s="33" t="s">
        <v>109</v>
      </c>
      <c r="IQ8" s="33" t="s">
        <v>109</v>
      </c>
      <c r="IR8" s="33" t="s">
        <v>109</v>
      </c>
      <c r="IS8" s="33" t="s">
        <v>109</v>
      </c>
      <c r="IT8" s="33" t="s">
        <v>109</v>
      </c>
      <c r="IU8" s="33" t="s">
        <v>109</v>
      </c>
      <c r="IV8" s="33" t="s">
        <v>109</v>
      </c>
      <c r="IW8" s="33" t="s">
        <v>109</v>
      </c>
      <c r="IX8" s="33" t="s">
        <v>109</v>
      </c>
      <c r="IY8" s="25" t="s">
        <v>110</v>
      </c>
      <c r="IZ8" s="25" t="s">
        <v>110</v>
      </c>
      <c r="JA8" s="25" t="s">
        <v>110</v>
      </c>
      <c r="JB8" s="25" t="s">
        <v>110</v>
      </c>
      <c r="JC8" s="25" t="s">
        <v>110</v>
      </c>
      <c r="JD8" s="25" t="s">
        <v>110</v>
      </c>
      <c r="JE8" s="25" t="s">
        <v>110</v>
      </c>
      <c r="JF8" s="25" t="s">
        <v>110</v>
      </c>
      <c r="JG8" s="25" t="s">
        <v>110</v>
      </c>
      <c r="JH8" s="25" t="s">
        <v>110</v>
      </c>
      <c r="JI8" s="25" t="s">
        <v>110</v>
      </c>
      <c r="JJ8" s="25" t="s">
        <v>110</v>
      </c>
      <c r="JK8" s="27" t="s">
        <v>130</v>
      </c>
      <c r="JL8" s="27" t="s">
        <v>130</v>
      </c>
      <c r="JM8" s="27" t="s">
        <v>130</v>
      </c>
      <c r="JN8" s="27" t="s">
        <v>130</v>
      </c>
      <c r="JO8" s="27" t="s">
        <v>130</v>
      </c>
      <c r="JP8" s="29" t="s">
        <v>111</v>
      </c>
      <c r="JQ8" s="29" t="s">
        <v>111</v>
      </c>
      <c r="JR8" s="29" t="s">
        <v>111</v>
      </c>
      <c r="JS8" s="29" t="s">
        <v>111</v>
      </c>
      <c r="JT8" s="29" t="s">
        <v>111</v>
      </c>
      <c r="JU8" s="29" t="s">
        <v>111</v>
      </c>
      <c r="JV8" s="29" t="s">
        <v>111</v>
      </c>
      <c r="JW8" s="29" t="s">
        <v>111</v>
      </c>
      <c r="JX8" s="29" t="s">
        <v>111</v>
      </c>
      <c r="JY8" s="29" t="s">
        <v>111</v>
      </c>
      <c r="JZ8" s="29" t="s">
        <v>111</v>
      </c>
      <c r="KA8" s="29" t="s">
        <v>111</v>
      </c>
      <c r="KB8" s="29" t="s">
        <v>111</v>
      </c>
      <c r="KC8" s="29" t="s">
        <v>111</v>
      </c>
      <c r="KD8" s="29" t="s">
        <v>111</v>
      </c>
      <c r="KE8" s="31" t="s">
        <v>112</v>
      </c>
      <c r="KF8" s="31" t="s">
        <v>112</v>
      </c>
      <c r="KG8" s="31" t="s">
        <v>112</v>
      </c>
      <c r="KH8" s="31" t="s">
        <v>112</v>
      </c>
      <c r="KI8" s="31" t="s">
        <v>112</v>
      </c>
      <c r="KJ8" s="31" t="s">
        <v>112</v>
      </c>
      <c r="KK8" s="31" t="s">
        <v>112</v>
      </c>
      <c r="KL8" s="31" t="s">
        <v>112</v>
      </c>
      <c r="KM8" s="31" t="s">
        <v>112</v>
      </c>
      <c r="KN8" s="31" t="s">
        <v>112</v>
      </c>
      <c r="KO8" s="31" t="s">
        <v>112</v>
      </c>
      <c r="KP8" s="31" t="s">
        <v>112</v>
      </c>
      <c r="KQ8" s="31" t="s">
        <v>112</v>
      </c>
      <c r="KR8" s="31" t="s">
        <v>112</v>
      </c>
      <c r="KS8" s="31" t="s">
        <v>112</v>
      </c>
      <c r="KT8" s="31" t="s">
        <v>112</v>
      </c>
      <c r="KU8" s="34" t="s">
        <v>131</v>
      </c>
      <c r="KV8" s="34" t="s">
        <v>131</v>
      </c>
      <c r="KW8" s="34" t="s">
        <v>131</v>
      </c>
      <c r="KX8" s="34" t="s">
        <v>131</v>
      </c>
      <c r="KY8" s="36" t="s">
        <v>132</v>
      </c>
      <c r="KZ8" s="36" t="s">
        <v>132</v>
      </c>
      <c r="LA8" s="36" t="s">
        <v>132</v>
      </c>
      <c r="LB8" s="36" t="s">
        <v>132</v>
      </c>
      <c r="LC8" s="38" t="s">
        <v>133</v>
      </c>
      <c r="LD8" s="38" t="s">
        <v>133</v>
      </c>
      <c r="LE8" s="38" t="s">
        <v>133</v>
      </c>
      <c r="LF8" s="38" t="s">
        <v>133</v>
      </c>
      <c r="LG8" s="38" t="s">
        <v>133</v>
      </c>
      <c r="LH8" s="38" t="s">
        <v>133</v>
      </c>
      <c r="LI8" s="40" t="s">
        <v>134</v>
      </c>
      <c r="LJ8" s="40" t="s">
        <v>134</v>
      </c>
      <c r="LK8" s="40" t="s">
        <v>134</v>
      </c>
      <c r="LL8" s="40" t="s">
        <v>134</v>
      </c>
      <c r="LM8" s="40" t="s">
        <v>134</v>
      </c>
      <c r="LN8" s="40" t="s">
        <v>134</v>
      </c>
      <c r="LO8" s="40" t="s">
        <v>134</v>
      </c>
      <c r="LP8" s="48"/>
      <c r="LQ8" s="198" t="s">
        <v>114</v>
      </c>
      <c r="LR8" s="199"/>
      <c r="LS8" s="199"/>
      <c r="LT8" s="200"/>
      <c r="LU8" s="198" t="s">
        <v>115</v>
      </c>
      <c r="LV8" s="199"/>
      <c r="LW8" s="199"/>
      <c r="LX8" s="200"/>
      <c r="LY8" s="198" t="s">
        <v>116</v>
      </c>
      <c r="LZ8" s="199"/>
      <c r="MA8" s="199"/>
      <c r="MB8" s="200"/>
      <c r="MC8" s="198" t="s">
        <v>117</v>
      </c>
      <c r="MD8" s="199"/>
      <c r="ME8" s="199"/>
      <c r="MF8" s="200"/>
      <c r="MG8" s="198" t="s">
        <v>118</v>
      </c>
      <c r="MH8" s="199"/>
      <c r="MI8" s="199"/>
      <c r="MJ8" s="200"/>
      <c r="MK8" s="188" t="s">
        <v>119</v>
      </c>
      <c r="ML8" s="188"/>
      <c r="MM8" s="188"/>
      <c r="MN8" s="188"/>
      <c r="MO8" s="12"/>
      <c r="MP8" s="12"/>
      <c r="MQ8" s="12"/>
    </row>
    <row r="9" spans="1:359" ht="369.75" x14ac:dyDescent="0.25">
      <c r="A9" s="17" t="s">
        <v>120</v>
      </c>
      <c r="B9" s="17" t="s">
        <v>121</v>
      </c>
      <c r="C9" s="18" t="s">
        <v>122</v>
      </c>
      <c r="D9" s="17" t="s">
        <v>4</v>
      </c>
      <c r="E9" s="17" t="s">
        <v>5</v>
      </c>
      <c r="F9" s="17" t="s">
        <v>123</v>
      </c>
      <c r="G9" s="17" t="s">
        <v>124</v>
      </c>
      <c r="H9" s="17" t="s">
        <v>7</v>
      </c>
      <c r="I9" s="17" t="s">
        <v>8</v>
      </c>
      <c r="J9" s="17" t="s">
        <v>9</v>
      </c>
      <c r="K9" s="17" t="s">
        <v>10</v>
      </c>
      <c r="L9" s="17" t="s">
        <v>11</v>
      </c>
      <c r="M9" s="17" t="s">
        <v>12</v>
      </c>
      <c r="N9" s="17" t="s">
        <v>13</v>
      </c>
      <c r="O9" s="17" t="s">
        <v>15</v>
      </c>
      <c r="P9" s="17" t="s">
        <v>16</v>
      </c>
      <c r="Q9" s="17" t="s">
        <v>125</v>
      </c>
      <c r="R9" s="17" t="s">
        <v>18</v>
      </c>
      <c r="S9" s="17" t="s">
        <v>19</v>
      </c>
      <c r="T9" s="17" t="s">
        <v>20</v>
      </c>
      <c r="U9" s="17" t="s">
        <v>21</v>
      </c>
      <c r="V9" s="17" t="s">
        <v>22</v>
      </c>
      <c r="W9" s="17" t="s">
        <v>126</v>
      </c>
      <c r="X9" s="17" t="s">
        <v>127</v>
      </c>
      <c r="Y9" s="17" t="s">
        <v>25</v>
      </c>
      <c r="Z9" s="17" t="s">
        <v>26</v>
      </c>
      <c r="AA9" s="17" t="s">
        <v>27</v>
      </c>
      <c r="AB9" s="24" t="s">
        <v>35</v>
      </c>
      <c r="AC9" s="24" t="s">
        <v>177</v>
      </c>
      <c r="AD9" s="24" t="s">
        <v>178</v>
      </c>
      <c r="AE9" s="24" t="s">
        <v>179</v>
      </c>
      <c r="AF9" s="24" t="s">
        <v>167</v>
      </c>
      <c r="AG9" s="24" t="s">
        <v>168</v>
      </c>
      <c r="AH9" s="24" t="s">
        <v>165</v>
      </c>
      <c r="AI9" s="24" t="s">
        <v>36</v>
      </c>
      <c r="AJ9" s="24" t="s">
        <v>37</v>
      </c>
      <c r="AK9" s="24" t="s">
        <v>38</v>
      </c>
      <c r="AL9" s="24" t="s">
        <v>39</v>
      </c>
      <c r="AM9" s="24" t="s">
        <v>40</v>
      </c>
      <c r="AN9" s="24" t="s">
        <v>180</v>
      </c>
      <c r="AO9" s="24" t="s">
        <v>180</v>
      </c>
      <c r="AP9" s="24" t="s">
        <v>41</v>
      </c>
      <c r="AQ9" s="19" t="s">
        <v>181</v>
      </c>
      <c r="AR9" s="19" t="s">
        <v>182</v>
      </c>
      <c r="AS9" s="19" t="s">
        <v>200</v>
      </c>
      <c r="AT9" s="19" t="s">
        <v>183</v>
      </c>
      <c r="AU9" s="19" t="s">
        <v>184</v>
      </c>
      <c r="AV9" s="19" t="s">
        <v>185</v>
      </c>
      <c r="AW9" s="19" t="s">
        <v>186</v>
      </c>
      <c r="AX9" s="19" t="s">
        <v>169</v>
      </c>
      <c r="AY9" s="19" t="s">
        <v>187</v>
      </c>
      <c r="AZ9" s="19" t="s">
        <v>188</v>
      </c>
      <c r="BA9" s="19" t="s">
        <v>189</v>
      </c>
      <c r="BB9" s="19" t="s">
        <v>201</v>
      </c>
      <c r="BC9" s="19" t="s">
        <v>190</v>
      </c>
      <c r="BD9" s="19" t="s">
        <v>191</v>
      </c>
      <c r="BE9" s="19" t="s">
        <v>192</v>
      </c>
      <c r="BF9" s="19" t="s">
        <v>193</v>
      </c>
      <c r="BG9" s="26" t="s">
        <v>194</v>
      </c>
      <c r="BH9" s="26" t="s">
        <v>202</v>
      </c>
      <c r="BI9" s="26" t="s">
        <v>59</v>
      </c>
      <c r="BJ9" s="26" t="s">
        <v>195</v>
      </c>
      <c r="BK9" s="26" t="s">
        <v>170</v>
      </c>
      <c r="BL9" s="26" t="s">
        <v>60</v>
      </c>
      <c r="BM9" s="26" t="s">
        <v>196</v>
      </c>
      <c r="BN9" s="26" t="s">
        <v>61</v>
      </c>
      <c r="BO9" s="26" t="s">
        <v>166</v>
      </c>
      <c r="BP9" s="26" t="s">
        <v>203</v>
      </c>
      <c r="BQ9" s="26" t="s">
        <v>204</v>
      </c>
      <c r="BR9" s="26" t="s">
        <v>205</v>
      </c>
      <c r="BS9" s="28" t="s">
        <v>171</v>
      </c>
      <c r="BT9" s="28" t="s">
        <v>62</v>
      </c>
      <c r="BU9" s="28" t="s">
        <v>63</v>
      </c>
      <c r="BV9" s="28" t="s">
        <v>218</v>
      </c>
      <c r="BW9" s="28" t="s">
        <v>206</v>
      </c>
      <c r="BX9" s="30" t="s">
        <v>207</v>
      </c>
      <c r="BY9" s="30" t="s">
        <v>64</v>
      </c>
      <c r="BZ9" s="30" t="s">
        <v>65</v>
      </c>
      <c r="CA9" s="30" t="s">
        <v>66</v>
      </c>
      <c r="CB9" s="30" t="s">
        <v>208</v>
      </c>
      <c r="CC9" s="30" t="s">
        <v>67</v>
      </c>
      <c r="CD9" s="30" t="s">
        <v>68</v>
      </c>
      <c r="CE9" s="30" t="s">
        <v>209</v>
      </c>
      <c r="CF9" s="30" t="s">
        <v>69</v>
      </c>
      <c r="CG9" s="30" t="s">
        <v>210</v>
      </c>
      <c r="CH9" s="30" t="s">
        <v>70</v>
      </c>
      <c r="CI9" s="30" t="s">
        <v>71</v>
      </c>
      <c r="CJ9" s="30" t="s">
        <v>72</v>
      </c>
      <c r="CK9" s="30" t="s">
        <v>211</v>
      </c>
      <c r="CL9" s="30" t="s">
        <v>73</v>
      </c>
      <c r="CM9" s="32" t="s">
        <v>172</v>
      </c>
      <c r="CN9" s="32" t="s">
        <v>92</v>
      </c>
      <c r="CO9" s="32" t="s">
        <v>93</v>
      </c>
      <c r="CP9" s="32" t="s">
        <v>94</v>
      </c>
      <c r="CQ9" s="32" t="s">
        <v>95</v>
      </c>
      <c r="CR9" s="32" t="s">
        <v>96</v>
      </c>
      <c r="CS9" s="32" t="s">
        <v>97</v>
      </c>
      <c r="CT9" s="32" t="s">
        <v>98</v>
      </c>
      <c r="CU9" s="32" t="s">
        <v>99</v>
      </c>
      <c r="CV9" s="32" t="s">
        <v>100</v>
      </c>
      <c r="CW9" s="32" t="s">
        <v>101</v>
      </c>
      <c r="CX9" s="32" t="s">
        <v>102</v>
      </c>
      <c r="CY9" s="32" t="s">
        <v>103</v>
      </c>
      <c r="CZ9" s="32" t="s">
        <v>104</v>
      </c>
      <c r="DA9" s="32" t="s">
        <v>105</v>
      </c>
      <c r="DB9" s="32" t="s">
        <v>106</v>
      </c>
      <c r="DC9" s="35" t="s">
        <v>74</v>
      </c>
      <c r="DD9" s="35" t="s">
        <v>173</v>
      </c>
      <c r="DE9" s="35" t="s">
        <v>75</v>
      </c>
      <c r="DF9" s="35" t="s">
        <v>76</v>
      </c>
      <c r="DG9" s="37" t="s">
        <v>77</v>
      </c>
      <c r="DH9" s="37" t="s">
        <v>174</v>
      </c>
      <c r="DI9" s="37" t="s">
        <v>78</v>
      </c>
      <c r="DJ9" s="37" t="s">
        <v>79</v>
      </c>
      <c r="DK9" s="39" t="s">
        <v>80</v>
      </c>
      <c r="DL9" s="39" t="s">
        <v>81</v>
      </c>
      <c r="DM9" s="39" t="s">
        <v>82</v>
      </c>
      <c r="DN9" s="39" t="s">
        <v>83</v>
      </c>
      <c r="DO9" s="39" t="s">
        <v>84</v>
      </c>
      <c r="DP9" s="39" t="s">
        <v>85</v>
      </c>
      <c r="DQ9" s="41" t="s">
        <v>86</v>
      </c>
      <c r="DR9" s="41" t="s">
        <v>87</v>
      </c>
      <c r="DS9" s="41" t="s">
        <v>88</v>
      </c>
      <c r="DT9" s="41" t="s">
        <v>175</v>
      </c>
      <c r="DU9" s="41" t="s">
        <v>89</v>
      </c>
      <c r="DV9" s="41" t="s">
        <v>90</v>
      </c>
      <c r="DW9" s="41" t="s">
        <v>91</v>
      </c>
      <c r="DX9" s="24" t="s">
        <v>35</v>
      </c>
      <c r="DY9" s="24" t="s">
        <v>177</v>
      </c>
      <c r="DZ9" s="24" t="s">
        <v>178</v>
      </c>
      <c r="EA9" s="24" t="s">
        <v>179</v>
      </c>
      <c r="EB9" s="24" t="s">
        <v>167</v>
      </c>
      <c r="EC9" s="24" t="s">
        <v>168</v>
      </c>
      <c r="ED9" s="24" t="s">
        <v>165</v>
      </c>
      <c r="EE9" s="24" t="s">
        <v>36</v>
      </c>
      <c r="EF9" s="24" t="s">
        <v>37</v>
      </c>
      <c r="EG9" s="24" t="s">
        <v>38</v>
      </c>
      <c r="EH9" s="24" t="s">
        <v>39</v>
      </c>
      <c r="EI9" s="24" t="s">
        <v>40</v>
      </c>
      <c r="EJ9" s="24" t="s">
        <v>180</v>
      </c>
      <c r="EK9" s="24" t="s">
        <v>180</v>
      </c>
      <c r="EL9" s="24" t="s">
        <v>41</v>
      </c>
      <c r="EM9" s="19" t="s">
        <v>181</v>
      </c>
      <c r="EN9" s="19" t="s">
        <v>182</v>
      </c>
      <c r="EO9" s="19" t="s">
        <v>200</v>
      </c>
      <c r="EP9" s="19" t="s">
        <v>183</v>
      </c>
      <c r="EQ9" s="19" t="s">
        <v>184</v>
      </c>
      <c r="ER9" s="19" t="s">
        <v>185</v>
      </c>
      <c r="ES9" s="19" t="s">
        <v>186</v>
      </c>
      <c r="ET9" s="19" t="s">
        <v>169</v>
      </c>
      <c r="EU9" s="19" t="s">
        <v>187</v>
      </c>
      <c r="EV9" s="19" t="s">
        <v>188</v>
      </c>
      <c r="EW9" s="19" t="s">
        <v>189</v>
      </c>
      <c r="EX9" s="19" t="s">
        <v>201</v>
      </c>
      <c r="EY9" s="19" t="s">
        <v>190</v>
      </c>
      <c r="EZ9" s="19" t="s">
        <v>191</v>
      </c>
      <c r="FA9" s="19" t="s">
        <v>192</v>
      </c>
      <c r="FB9" s="19" t="s">
        <v>193</v>
      </c>
      <c r="FC9" s="26" t="s">
        <v>194</v>
      </c>
      <c r="FD9" s="26" t="s">
        <v>202</v>
      </c>
      <c r="FE9" s="26" t="s">
        <v>59</v>
      </c>
      <c r="FF9" s="26" t="s">
        <v>195</v>
      </c>
      <c r="FG9" s="26" t="s">
        <v>170</v>
      </c>
      <c r="FH9" s="26" t="s">
        <v>60</v>
      </c>
      <c r="FI9" s="26" t="s">
        <v>196</v>
      </c>
      <c r="FJ9" s="26" t="s">
        <v>61</v>
      </c>
      <c r="FK9" s="26" t="s">
        <v>166</v>
      </c>
      <c r="FL9" s="26" t="s">
        <v>203</v>
      </c>
      <c r="FM9" s="26" t="s">
        <v>204</v>
      </c>
      <c r="FN9" s="26" t="s">
        <v>205</v>
      </c>
      <c r="FO9" s="28" t="s">
        <v>171</v>
      </c>
      <c r="FP9" s="28" t="s">
        <v>62</v>
      </c>
      <c r="FQ9" s="28" t="s">
        <v>63</v>
      </c>
      <c r="FR9" s="28" t="s">
        <v>218</v>
      </c>
      <c r="FS9" s="28" t="s">
        <v>206</v>
      </c>
      <c r="FT9" s="30" t="s">
        <v>207</v>
      </c>
      <c r="FU9" s="30" t="s">
        <v>64</v>
      </c>
      <c r="FV9" s="30" t="s">
        <v>65</v>
      </c>
      <c r="FW9" s="30" t="s">
        <v>66</v>
      </c>
      <c r="FX9" s="30" t="s">
        <v>208</v>
      </c>
      <c r="FY9" s="30" t="s">
        <v>67</v>
      </c>
      <c r="FZ9" s="30" t="s">
        <v>68</v>
      </c>
      <c r="GA9" s="30" t="s">
        <v>209</v>
      </c>
      <c r="GB9" s="30" t="s">
        <v>69</v>
      </c>
      <c r="GC9" s="30" t="s">
        <v>210</v>
      </c>
      <c r="GD9" s="30" t="s">
        <v>70</v>
      </c>
      <c r="GE9" s="30" t="s">
        <v>71</v>
      </c>
      <c r="GF9" s="30" t="s">
        <v>72</v>
      </c>
      <c r="GG9" s="30" t="s">
        <v>211</v>
      </c>
      <c r="GH9" s="30" t="s">
        <v>73</v>
      </c>
      <c r="GI9" s="32" t="s">
        <v>172</v>
      </c>
      <c r="GJ9" s="32" t="s">
        <v>92</v>
      </c>
      <c r="GK9" s="32" t="s">
        <v>93</v>
      </c>
      <c r="GL9" s="32" t="s">
        <v>94</v>
      </c>
      <c r="GM9" s="32" t="s">
        <v>95</v>
      </c>
      <c r="GN9" s="32" t="s">
        <v>96</v>
      </c>
      <c r="GO9" s="32" t="s">
        <v>97</v>
      </c>
      <c r="GP9" s="32" t="s">
        <v>98</v>
      </c>
      <c r="GQ9" s="32" t="s">
        <v>99</v>
      </c>
      <c r="GR9" s="32" t="s">
        <v>100</v>
      </c>
      <c r="GS9" s="32" t="s">
        <v>101</v>
      </c>
      <c r="GT9" s="32" t="s">
        <v>102</v>
      </c>
      <c r="GU9" s="32" t="s">
        <v>103</v>
      </c>
      <c r="GV9" s="32" t="s">
        <v>104</v>
      </c>
      <c r="GW9" s="32" t="s">
        <v>105</v>
      </c>
      <c r="GX9" s="32" t="s">
        <v>106</v>
      </c>
      <c r="GY9" s="35" t="s">
        <v>74</v>
      </c>
      <c r="GZ9" s="35" t="s">
        <v>173</v>
      </c>
      <c r="HA9" s="35" t="s">
        <v>75</v>
      </c>
      <c r="HB9" s="35" t="s">
        <v>76</v>
      </c>
      <c r="HC9" s="37" t="s">
        <v>77</v>
      </c>
      <c r="HD9" s="37" t="s">
        <v>174</v>
      </c>
      <c r="HE9" s="37" t="s">
        <v>78</v>
      </c>
      <c r="HF9" s="37" t="s">
        <v>79</v>
      </c>
      <c r="HG9" s="39" t="s">
        <v>80</v>
      </c>
      <c r="HH9" s="39" t="s">
        <v>81</v>
      </c>
      <c r="HI9" s="39" t="s">
        <v>82</v>
      </c>
      <c r="HJ9" s="39" t="s">
        <v>83</v>
      </c>
      <c r="HK9" s="39" t="s">
        <v>84</v>
      </c>
      <c r="HL9" s="39" t="s">
        <v>85</v>
      </c>
      <c r="HM9" s="41" t="s">
        <v>86</v>
      </c>
      <c r="HN9" s="41" t="s">
        <v>87</v>
      </c>
      <c r="HO9" s="41" t="s">
        <v>88</v>
      </c>
      <c r="HP9" s="41" t="s">
        <v>175</v>
      </c>
      <c r="HQ9" s="41" t="s">
        <v>89</v>
      </c>
      <c r="HR9" s="41" t="s">
        <v>90</v>
      </c>
      <c r="HS9" s="41" t="s">
        <v>91</v>
      </c>
      <c r="HT9" s="24" t="s">
        <v>35</v>
      </c>
      <c r="HU9" s="24" t="s">
        <v>177</v>
      </c>
      <c r="HV9" s="24" t="s">
        <v>178</v>
      </c>
      <c r="HW9" s="24" t="s">
        <v>179</v>
      </c>
      <c r="HX9" s="24" t="s">
        <v>167</v>
      </c>
      <c r="HY9" s="24" t="s">
        <v>168</v>
      </c>
      <c r="HZ9" s="24" t="s">
        <v>165</v>
      </c>
      <c r="IA9" s="24" t="s">
        <v>36</v>
      </c>
      <c r="IB9" s="24" t="s">
        <v>37</v>
      </c>
      <c r="IC9" s="24" t="s">
        <v>38</v>
      </c>
      <c r="ID9" s="24" t="s">
        <v>39</v>
      </c>
      <c r="IE9" s="24" t="s">
        <v>40</v>
      </c>
      <c r="IF9" s="24" t="s">
        <v>180</v>
      </c>
      <c r="IG9" s="24" t="s">
        <v>180</v>
      </c>
      <c r="IH9" s="24" t="s">
        <v>41</v>
      </c>
      <c r="II9" s="19" t="s">
        <v>181</v>
      </c>
      <c r="IJ9" s="19" t="s">
        <v>182</v>
      </c>
      <c r="IK9" s="19" t="s">
        <v>200</v>
      </c>
      <c r="IL9" s="19" t="s">
        <v>183</v>
      </c>
      <c r="IM9" s="19" t="s">
        <v>184</v>
      </c>
      <c r="IN9" s="19" t="s">
        <v>185</v>
      </c>
      <c r="IO9" s="19" t="s">
        <v>186</v>
      </c>
      <c r="IP9" s="19" t="s">
        <v>169</v>
      </c>
      <c r="IQ9" s="19" t="s">
        <v>187</v>
      </c>
      <c r="IR9" s="19" t="s">
        <v>188</v>
      </c>
      <c r="IS9" s="19" t="s">
        <v>189</v>
      </c>
      <c r="IT9" s="19" t="s">
        <v>201</v>
      </c>
      <c r="IU9" s="19" t="s">
        <v>190</v>
      </c>
      <c r="IV9" s="19" t="s">
        <v>191</v>
      </c>
      <c r="IW9" s="19" t="s">
        <v>192</v>
      </c>
      <c r="IX9" s="19" t="s">
        <v>193</v>
      </c>
      <c r="IY9" s="26" t="s">
        <v>194</v>
      </c>
      <c r="IZ9" s="26" t="s">
        <v>202</v>
      </c>
      <c r="JA9" s="26" t="s">
        <v>59</v>
      </c>
      <c r="JB9" s="26" t="s">
        <v>195</v>
      </c>
      <c r="JC9" s="26" t="s">
        <v>170</v>
      </c>
      <c r="JD9" s="26" t="s">
        <v>60</v>
      </c>
      <c r="JE9" s="26" t="s">
        <v>196</v>
      </c>
      <c r="JF9" s="26" t="s">
        <v>61</v>
      </c>
      <c r="JG9" s="26" t="s">
        <v>166</v>
      </c>
      <c r="JH9" s="26" t="s">
        <v>203</v>
      </c>
      <c r="JI9" s="26" t="s">
        <v>204</v>
      </c>
      <c r="JJ9" s="26" t="s">
        <v>205</v>
      </c>
      <c r="JK9" s="28" t="s">
        <v>171</v>
      </c>
      <c r="JL9" s="28" t="s">
        <v>62</v>
      </c>
      <c r="JM9" s="28" t="s">
        <v>63</v>
      </c>
      <c r="JN9" s="28" t="s">
        <v>218</v>
      </c>
      <c r="JO9" s="28" t="s">
        <v>206</v>
      </c>
      <c r="JP9" s="30" t="s">
        <v>207</v>
      </c>
      <c r="JQ9" s="30" t="s">
        <v>64</v>
      </c>
      <c r="JR9" s="30" t="s">
        <v>65</v>
      </c>
      <c r="JS9" s="30" t="s">
        <v>66</v>
      </c>
      <c r="JT9" s="30" t="s">
        <v>208</v>
      </c>
      <c r="JU9" s="30" t="s">
        <v>67</v>
      </c>
      <c r="JV9" s="30" t="s">
        <v>68</v>
      </c>
      <c r="JW9" s="30" t="s">
        <v>209</v>
      </c>
      <c r="JX9" s="30" t="s">
        <v>69</v>
      </c>
      <c r="JY9" s="30" t="s">
        <v>210</v>
      </c>
      <c r="JZ9" s="30" t="s">
        <v>70</v>
      </c>
      <c r="KA9" s="30" t="s">
        <v>71</v>
      </c>
      <c r="KB9" s="30" t="s">
        <v>72</v>
      </c>
      <c r="KC9" s="30" t="s">
        <v>211</v>
      </c>
      <c r="KD9" s="30" t="s">
        <v>73</v>
      </c>
      <c r="KE9" s="32" t="s">
        <v>172</v>
      </c>
      <c r="KF9" s="32" t="s">
        <v>92</v>
      </c>
      <c r="KG9" s="32" t="s">
        <v>93</v>
      </c>
      <c r="KH9" s="32" t="s">
        <v>94</v>
      </c>
      <c r="KI9" s="32" t="s">
        <v>95</v>
      </c>
      <c r="KJ9" s="32" t="s">
        <v>96</v>
      </c>
      <c r="KK9" s="32" t="s">
        <v>97</v>
      </c>
      <c r="KL9" s="32" t="s">
        <v>98</v>
      </c>
      <c r="KM9" s="32" t="s">
        <v>99</v>
      </c>
      <c r="KN9" s="32" t="s">
        <v>100</v>
      </c>
      <c r="KO9" s="32" t="s">
        <v>101</v>
      </c>
      <c r="KP9" s="32" t="s">
        <v>102</v>
      </c>
      <c r="KQ9" s="32" t="s">
        <v>103</v>
      </c>
      <c r="KR9" s="32" t="s">
        <v>104</v>
      </c>
      <c r="KS9" s="32" t="s">
        <v>105</v>
      </c>
      <c r="KT9" s="32" t="s">
        <v>106</v>
      </c>
      <c r="KU9" s="35" t="s">
        <v>74</v>
      </c>
      <c r="KV9" s="35" t="s">
        <v>173</v>
      </c>
      <c r="KW9" s="35" t="s">
        <v>75</v>
      </c>
      <c r="KX9" s="35" t="s">
        <v>76</v>
      </c>
      <c r="KY9" s="37" t="s">
        <v>77</v>
      </c>
      <c r="KZ9" s="37" t="s">
        <v>174</v>
      </c>
      <c r="LA9" s="37" t="s">
        <v>78</v>
      </c>
      <c r="LB9" s="37" t="s">
        <v>79</v>
      </c>
      <c r="LC9" s="39" t="s">
        <v>80</v>
      </c>
      <c r="LD9" s="39" t="s">
        <v>81</v>
      </c>
      <c r="LE9" s="39" t="s">
        <v>82</v>
      </c>
      <c r="LF9" s="39" t="s">
        <v>83</v>
      </c>
      <c r="LG9" s="39" t="s">
        <v>84</v>
      </c>
      <c r="LH9" s="39" t="s">
        <v>85</v>
      </c>
      <c r="LI9" s="41" t="s">
        <v>86</v>
      </c>
      <c r="LJ9" s="41" t="s">
        <v>87</v>
      </c>
      <c r="LK9" s="41" t="s">
        <v>88</v>
      </c>
      <c r="LL9" s="41" t="s">
        <v>175</v>
      </c>
      <c r="LM9" s="41" t="s">
        <v>89</v>
      </c>
      <c r="LN9" s="41" t="s">
        <v>90</v>
      </c>
      <c r="LO9" s="41" t="s">
        <v>91</v>
      </c>
      <c r="LP9" s="49" t="s">
        <v>58</v>
      </c>
      <c r="LQ9" s="17" t="s">
        <v>48</v>
      </c>
      <c r="LR9" s="17" t="s">
        <v>50</v>
      </c>
      <c r="LS9" s="17" t="s">
        <v>51</v>
      </c>
      <c r="LT9" s="17" t="s">
        <v>52</v>
      </c>
      <c r="LU9" s="17" t="s">
        <v>49</v>
      </c>
      <c r="LV9" s="17" t="s">
        <v>50</v>
      </c>
      <c r="LW9" s="17" t="s">
        <v>51</v>
      </c>
      <c r="LX9" s="17" t="s">
        <v>52</v>
      </c>
      <c r="LY9" s="17" t="s">
        <v>53</v>
      </c>
      <c r="LZ9" s="17" t="s">
        <v>50</v>
      </c>
      <c r="MA9" s="17" t="s">
        <v>51</v>
      </c>
      <c r="MB9" s="17" t="s">
        <v>52</v>
      </c>
      <c r="MC9" s="17" t="s">
        <v>54</v>
      </c>
      <c r="MD9" s="17" t="s">
        <v>50</v>
      </c>
      <c r="ME9" s="17" t="s">
        <v>51</v>
      </c>
      <c r="MF9" s="17" t="s">
        <v>52</v>
      </c>
      <c r="MG9" s="17" t="s">
        <v>55</v>
      </c>
      <c r="MH9" s="17" t="s">
        <v>50</v>
      </c>
      <c r="MI9" s="17" t="s">
        <v>51</v>
      </c>
      <c r="MJ9" s="17" t="s">
        <v>52</v>
      </c>
      <c r="MK9" s="17" t="s">
        <v>56</v>
      </c>
      <c r="ML9" s="17" t="s">
        <v>50</v>
      </c>
      <c r="MM9" s="17" t="s">
        <v>51</v>
      </c>
      <c r="MN9" s="17" t="s">
        <v>52</v>
      </c>
      <c r="MO9" s="20" t="s">
        <v>32</v>
      </c>
      <c r="MP9" s="46" t="s">
        <v>33</v>
      </c>
      <c r="MQ9" s="47" t="s">
        <v>34</v>
      </c>
      <c r="MR9" s="21" t="s">
        <v>2</v>
      </c>
      <c r="MS9" s="22" t="s">
        <v>128</v>
      </c>
    </row>
    <row r="10" spans="1:359" ht="120" customHeight="1" x14ac:dyDescent="0.25">
      <c r="A10" s="53">
        <f>+Registro!E1</f>
        <v>0</v>
      </c>
      <c r="B10" s="53">
        <f>+Registro!I1</f>
        <v>0</v>
      </c>
      <c r="C10" s="19">
        <f>+Registro!M1</f>
        <v>0</v>
      </c>
      <c r="D10" s="53" t="str">
        <f>+Registro!A4</f>
        <v/>
      </c>
      <c r="E10" s="53" t="str">
        <f>+Registro!F4</f>
        <v/>
      </c>
      <c r="F10" s="53" t="str">
        <f>+Registro!Q4</f>
        <v/>
      </c>
      <c r="G10" s="53" t="str">
        <f>+Registro!A6</f>
        <v/>
      </c>
      <c r="H10" s="53" t="str">
        <f>+Registro!J6</f>
        <v/>
      </c>
      <c r="I10" s="53" t="str">
        <f>+Registro!A8</f>
        <v/>
      </c>
      <c r="J10" s="53" t="str">
        <f>+Registro!J8</f>
        <v/>
      </c>
      <c r="K10" s="53" t="str">
        <f>+Registro!P8</f>
        <v/>
      </c>
      <c r="L10" s="53" t="str">
        <f>+Registro!A10</f>
        <v/>
      </c>
      <c r="M10" s="53" t="str">
        <f>+Registro!H10</f>
        <v/>
      </c>
      <c r="N10" s="54" t="str">
        <f>+Registro!M10</f>
        <v/>
      </c>
      <c r="O10" s="53" t="str">
        <f>+Registro!A13</f>
        <v/>
      </c>
      <c r="P10" s="53" t="str">
        <f>+Registro!C13</f>
        <v/>
      </c>
      <c r="Q10" s="53" t="str">
        <f>+Registro!J13</f>
        <v/>
      </c>
      <c r="R10" s="53" t="str">
        <f>+Registro!M13</f>
        <v/>
      </c>
      <c r="S10" s="53" t="str">
        <f>+Registro!Q13</f>
        <v/>
      </c>
      <c r="T10" s="53" t="str">
        <f>+Registro!A15</f>
        <v/>
      </c>
      <c r="U10" s="53" t="str">
        <f>+Registro!F15</f>
        <v/>
      </c>
      <c r="V10" s="53" t="str">
        <f>+Registro!I15</f>
        <v/>
      </c>
      <c r="W10" s="53" t="str">
        <f>+Registro!N15</f>
        <v/>
      </c>
      <c r="X10" s="53" t="str">
        <f>+Registro!N15</f>
        <v/>
      </c>
      <c r="Y10" s="55" t="str">
        <f>+Registro!A17</f>
        <v/>
      </c>
      <c r="Z10" s="53" t="str">
        <f>+Registro!F17</f>
        <v/>
      </c>
      <c r="AA10" s="53" t="str">
        <f>+Registro!P17</f>
        <v/>
      </c>
      <c r="AB10" s="24">
        <f>+Registro!I20</f>
        <v>0</v>
      </c>
      <c r="AC10" s="24">
        <f>+Registro!I21</f>
        <v>0</v>
      </c>
      <c r="AD10" s="24">
        <f>+Registro!I22</f>
        <v>0</v>
      </c>
      <c r="AE10" s="24">
        <f>+Registro!I23</f>
        <v>0</v>
      </c>
      <c r="AF10" s="24">
        <f>+Registro!I24</f>
        <v>0</v>
      </c>
      <c r="AG10" s="24">
        <f>+Registro!I25</f>
        <v>0</v>
      </c>
      <c r="AH10" s="24">
        <f>+Registro!I26</f>
        <v>0</v>
      </c>
      <c r="AI10" s="24">
        <f>+Registro!I27</f>
        <v>0</v>
      </c>
      <c r="AJ10" s="24">
        <f>+Registro!I28</f>
        <v>0</v>
      </c>
      <c r="AK10" s="24">
        <f>+Registro!I29</f>
        <v>0</v>
      </c>
      <c r="AL10" s="24">
        <f>+Registro!I30</f>
        <v>0</v>
      </c>
      <c r="AM10" s="24">
        <f>+Registro!I31</f>
        <v>0</v>
      </c>
      <c r="AN10" s="24">
        <f>+Registro!I32</f>
        <v>0</v>
      </c>
      <c r="AO10" s="42">
        <f>+Registro!I33</f>
        <v>0</v>
      </c>
      <c r="AP10" s="24">
        <f>+Registro!I34</f>
        <v>0</v>
      </c>
      <c r="AQ10" s="19">
        <f>+Registro!I37</f>
        <v>0</v>
      </c>
      <c r="AR10" s="19">
        <f>+Registro!I38</f>
        <v>0</v>
      </c>
      <c r="AS10" s="19">
        <f>+Registro!I39</f>
        <v>0</v>
      </c>
      <c r="AT10" s="19">
        <f>+Registro!I40</f>
        <v>0</v>
      </c>
      <c r="AU10" s="19">
        <f>+Registro!I41</f>
        <v>0</v>
      </c>
      <c r="AV10" s="19">
        <f>+Registro!I42</f>
        <v>0</v>
      </c>
      <c r="AW10" s="19">
        <f>+Registro!I43</f>
        <v>0</v>
      </c>
      <c r="AX10" s="19">
        <f>+Registro!I44</f>
        <v>0</v>
      </c>
      <c r="AY10" s="19">
        <f>+Registro!I45</f>
        <v>0</v>
      </c>
      <c r="AZ10" s="19">
        <f>+Registro!I46</f>
        <v>0</v>
      </c>
      <c r="BA10" s="19">
        <f>+Registro!I47</f>
        <v>0</v>
      </c>
      <c r="BB10" s="19">
        <f>+Registro!I48</f>
        <v>0</v>
      </c>
      <c r="BC10" s="19">
        <f>+Registro!I49</f>
        <v>0</v>
      </c>
      <c r="BD10" s="19">
        <f>+Registro!I50</f>
        <v>0</v>
      </c>
      <c r="BE10" s="19">
        <f>+Registro!I51</f>
        <v>0</v>
      </c>
      <c r="BF10" s="19">
        <f>+Registro!I52</f>
        <v>0</v>
      </c>
      <c r="BG10" s="26">
        <f>+Registro!I55</f>
        <v>0</v>
      </c>
      <c r="BH10" s="26">
        <f>+Registro!I56</f>
        <v>0</v>
      </c>
      <c r="BI10" s="26">
        <f>+Registro!I57</f>
        <v>0</v>
      </c>
      <c r="BJ10" s="26">
        <f>+Registro!I58</f>
        <v>0</v>
      </c>
      <c r="BK10" s="26">
        <f>+Registro!I59</f>
        <v>0</v>
      </c>
      <c r="BL10" s="26">
        <f>+Registro!I60</f>
        <v>0</v>
      </c>
      <c r="BM10" s="26">
        <f>+Registro!I61</f>
        <v>0</v>
      </c>
      <c r="BN10" s="26">
        <f>+Registro!I62</f>
        <v>0</v>
      </c>
      <c r="BO10" s="43">
        <f>+Registro!I63</f>
        <v>0</v>
      </c>
      <c r="BP10" s="43">
        <f>+Registro!I64</f>
        <v>0</v>
      </c>
      <c r="BQ10" s="43">
        <f>+Registro!I65</f>
        <v>0</v>
      </c>
      <c r="BR10" s="26">
        <f>+Registro!I66</f>
        <v>0</v>
      </c>
      <c r="BS10" s="28">
        <f>+Registro!I69</f>
        <v>0</v>
      </c>
      <c r="BT10" s="28">
        <f>+Registro!I70</f>
        <v>0</v>
      </c>
      <c r="BU10" s="28">
        <f>+Registro!I71</f>
        <v>0</v>
      </c>
      <c r="BV10" s="44">
        <f>+Registro!I72</f>
        <v>0</v>
      </c>
      <c r="BW10" s="28">
        <f>+Registro!I73</f>
        <v>0</v>
      </c>
      <c r="BX10" s="30">
        <f>+Registro!I76</f>
        <v>0</v>
      </c>
      <c r="BY10" s="30">
        <f>+Registro!I77</f>
        <v>0</v>
      </c>
      <c r="BZ10" s="30">
        <f>+Registro!I78</f>
        <v>0</v>
      </c>
      <c r="CA10" s="30">
        <f>+Registro!I79</f>
        <v>0</v>
      </c>
      <c r="CB10" s="30">
        <f>+Registro!I80</f>
        <v>0</v>
      </c>
      <c r="CC10" s="30">
        <f>+Registro!I81</f>
        <v>0</v>
      </c>
      <c r="CD10" s="30">
        <f>+Registro!I82</f>
        <v>0</v>
      </c>
      <c r="CE10" s="30">
        <f>+Registro!I83</f>
        <v>0</v>
      </c>
      <c r="CF10" s="30">
        <f>+Registro!I84</f>
        <v>0</v>
      </c>
      <c r="CG10" s="30">
        <f>+Registro!I85</f>
        <v>0</v>
      </c>
      <c r="CH10" s="30">
        <f>+Registro!I86</f>
        <v>0</v>
      </c>
      <c r="CI10" s="30">
        <f>+Registro!I87</f>
        <v>0</v>
      </c>
      <c r="CJ10" s="30">
        <f>+Registro!I88</f>
        <v>0</v>
      </c>
      <c r="CK10" s="45">
        <f>+Registro!I89</f>
        <v>0</v>
      </c>
      <c r="CL10" s="30">
        <f>+Registro!I90</f>
        <v>0</v>
      </c>
      <c r="CM10" s="32">
        <f>+Registro!I93</f>
        <v>0</v>
      </c>
      <c r="CN10" s="32">
        <f>+Registro!I94</f>
        <v>0</v>
      </c>
      <c r="CO10" s="32">
        <f>+Registro!I95</f>
        <v>0</v>
      </c>
      <c r="CP10" s="32">
        <f>+Registro!I96</f>
        <v>0</v>
      </c>
      <c r="CQ10" s="32">
        <f>+Registro!I97</f>
        <v>0</v>
      </c>
      <c r="CR10" s="32">
        <f>+Registro!I98</f>
        <v>0</v>
      </c>
      <c r="CS10" s="32">
        <f>+Registro!I99</f>
        <v>0</v>
      </c>
      <c r="CT10" s="32">
        <f>+Registro!I100</f>
        <v>0</v>
      </c>
      <c r="CU10" s="32">
        <f>+Registro!I101</f>
        <v>0</v>
      </c>
      <c r="CV10" s="32">
        <f>+Registro!I102</f>
        <v>0</v>
      </c>
      <c r="CW10" s="32">
        <f>+Registro!I103</f>
        <v>0</v>
      </c>
      <c r="CX10" s="32">
        <f>+Registro!I104</f>
        <v>0</v>
      </c>
      <c r="CY10" s="32">
        <f>+Registro!I105</f>
        <v>0</v>
      </c>
      <c r="CZ10" s="32">
        <f>+Registro!I106</f>
        <v>0</v>
      </c>
      <c r="DA10" s="32">
        <f>+Registro!I107</f>
        <v>0</v>
      </c>
      <c r="DB10" s="32">
        <f>+Registro!I108</f>
        <v>0</v>
      </c>
      <c r="DC10" s="35">
        <f>+Registro!I111</f>
        <v>0</v>
      </c>
      <c r="DD10" s="35">
        <f>+Registro!I112</f>
        <v>0</v>
      </c>
      <c r="DE10" s="35">
        <f>+Registro!I113</f>
        <v>0</v>
      </c>
      <c r="DF10" s="35">
        <f>+Registro!I114</f>
        <v>0</v>
      </c>
      <c r="DG10" s="37">
        <f>+Registro!I117</f>
        <v>0</v>
      </c>
      <c r="DH10" s="37">
        <f>+Registro!I118</f>
        <v>0</v>
      </c>
      <c r="DI10" s="37">
        <f>+Registro!I119</f>
        <v>0</v>
      </c>
      <c r="DJ10" s="37">
        <f>+Registro!I120</f>
        <v>0</v>
      </c>
      <c r="DK10" s="39">
        <f>+Registro!I123</f>
        <v>0</v>
      </c>
      <c r="DL10" s="39">
        <f>+Registro!I124</f>
        <v>0</v>
      </c>
      <c r="DM10" s="39">
        <f>+Registro!I125</f>
        <v>0</v>
      </c>
      <c r="DN10" s="39">
        <f>+Registro!I126</f>
        <v>0</v>
      </c>
      <c r="DO10" s="39">
        <f>+Registro!I127</f>
        <v>0</v>
      </c>
      <c r="DP10" s="39">
        <f>+Registro!I128</f>
        <v>0</v>
      </c>
      <c r="DQ10" s="41">
        <f>+Registro!I131</f>
        <v>0</v>
      </c>
      <c r="DR10" s="41">
        <f>+Registro!I132</f>
        <v>0</v>
      </c>
      <c r="DS10" s="41">
        <f>+Registro!I133</f>
        <v>0</v>
      </c>
      <c r="DT10" s="41">
        <f>+Registro!I134</f>
        <v>0</v>
      </c>
      <c r="DU10" s="41">
        <f>+Registro!I135</f>
        <v>0</v>
      </c>
      <c r="DV10" s="41">
        <f>+Registro!I136</f>
        <v>0</v>
      </c>
      <c r="DW10" s="41">
        <f>+Registro!I137</f>
        <v>0</v>
      </c>
      <c r="DX10" s="24">
        <f>+Registro!L20</f>
        <v>0</v>
      </c>
      <c r="DY10" s="24">
        <f>+Registro!L21</f>
        <v>0</v>
      </c>
      <c r="DZ10" s="24">
        <f>+Registro!L22</f>
        <v>0</v>
      </c>
      <c r="EA10" s="24">
        <f>+Registro!L23</f>
        <v>0</v>
      </c>
      <c r="EB10" s="24">
        <f>+Registro!L24</f>
        <v>0</v>
      </c>
      <c r="EC10" s="24">
        <f>+Registro!L25</f>
        <v>0</v>
      </c>
      <c r="ED10" s="24">
        <f>+Registro!L26</f>
        <v>0</v>
      </c>
      <c r="EE10" s="24">
        <f>+Registro!L27</f>
        <v>0</v>
      </c>
      <c r="EF10" s="24">
        <f>+Registro!L28</f>
        <v>0</v>
      </c>
      <c r="EG10" s="24">
        <f>+Registro!L29</f>
        <v>0</v>
      </c>
      <c r="EH10" s="24">
        <f>+Registro!L30</f>
        <v>0</v>
      </c>
      <c r="EI10" s="24">
        <f>+Registro!L31</f>
        <v>0</v>
      </c>
      <c r="EJ10" s="24">
        <f>+Registro!L32</f>
        <v>0</v>
      </c>
      <c r="EK10" s="24">
        <f>+Registro!L33</f>
        <v>0</v>
      </c>
      <c r="EL10" s="24">
        <f>+Registro!L34</f>
        <v>0</v>
      </c>
      <c r="EM10" s="19">
        <f>+Registro!L37</f>
        <v>0</v>
      </c>
      <c r="EN10" s="19">
        <f>+Registro!L38</f>
        <v>0</v>
      </c>
      <c r="EO10" s="19">
        <f>+Registro!L39</f>
        <v>0</v>
      </c>
      <c r="EP10" s="19">
        <f>+Registro!L40</f>
        <v>0</v>
      </c>
      <c r="EQ10" s="19">
        <f>+Registro!L41</f>
        <v>0</v>
      </c>
      <c r="ER10" s="19">
        <f>+Registro!L42</f>
        <v>0</v>
      </c>
      <c r="ES10" s="19">
        <f>+Registro!L43</f>
        <v>0</v>
      </c>
      <c r="ET10" s="19">
        <f>+Registro!L44</f>
        <v>0</v>
      </c>
      <c r="EU10" s="19">
        <f>+Registro!L45</f>
        <v>0</v>
      </c>
      <c r="EV10" s="19">
        <f>+Registro!L46</f>
        <v>0</v>
      </c>
      <c r="EW10" s="19">
        <f>+Registro!L47</f>
        <v>0</v>
      </c>
      <c r="EX10" s="19">
        <f>+Registro!L48</f>
        <v>0</v>
      </c>
      <c r="EY10" s="19">
        <f>+Registro!L49</f>
        <v>0</v>
      </c>
      <c r="EZ10" s="19">
        <f>+Registro!L50</f>
        <v>0</v>
      </c>
      <c r="FA10" s="19">
        <f>+Registro!L51</f>
        <v>0</v>
      </c>
      <c r="FB10" s="19">
        <f>+Registro!L52</f>
        <v>0</v>
      </c>
      <c r="FC10" s="26">
        <f>+Registro!L55</f>
        <v>0</v>
      </c>
      <c r="FD10" s="26">
        <f>+Registro!L56</f>
        <v>0</v>
      </c>
      <c r="FE10" s="26">
        <f>+Registro!L57</f>
        <v>0</v>
      </c>
      <c r="FF10" s="26">
        <f>+Registro!L58</f>
        <v>0</v>
      </c>
      <c r="FG10" s="26">
        <f>+Registro!L59</f>
        <v>0</v>
      </c>
      <c r="FH10" s="26">
        <f>+Registro!L60</f>
        <v>0</v>
      </c>
      <c r="FI10" s="26">
        <f>+Registro!L61</f>
        <v>0</v>
      </c>
      <c r="FJ10" s="26">
        <f>+Registro!L62</f>
        <v>0</v>
      </c>
      <c r="FK10" s="26">
        <f>+Registro!L63</f>
        <v>0</v>
      </c>
      <c r="FL10" s="26">
        <f>+Registro!L64</f>
        <v>0</v>
      </c>
      <c r="FM10" s="26">
        <f>+Registro!L65</f>
        <v>0</v>
      </c>
      <c r="FN10" s="26">
        <f>+Registro!L66</f>
        <v>0</v>
      </c>
      <c r="FO10" s="28">
        <f>+Registro!L69</f>
        <v>0</v>
      </c>
      <c r="FP10" s="28">
        <f>+Registro!L70</f>
        <v>0</v>
      </c>
      <c r="FQ10" s="28">
        <f>+Registro!L71</f>
        <v>0</v>
      </c>
      <c r="FR10" s="28">
        <f>+Registro!L72</f>
        <v>0</v>
      </c>
      <c r="FS10" s="28">
        <f>+Registro!L73</f>
        <v>0</v>
      </c>
      <c r="FT10" s="30">
        <f>+Registro!L76</f>
        <v>0</v>
      </c>
      <c r="FU10" s="30">
        <f>+Registro!L77</f>
        <v>0</v>
      </c>
      <c r="FV10" s="30">
        <f>+Registro!L78</f>
        <v>0</v>
      </c>
      <c r="FW10" s="30">
        <f>+Registro!L79</f>
        <v>0</v>
      </c>
      <c r="FX10" s="30">
        <f>+Registro!L80</f>
        <v>0</v>
      </c>
      <c r="FY10" s="30">
        <f>+Registro!L81</f>
        <v>0</v>
      </c>
      <c r="FZ10" s="30">
        <f>+Registro!L82</f>
        <v>0</v>
      </c>
      <c r="GA10" s="30">
        <f>+Registro!L83</f>
        <v>0</v>
      </c>
      <c r="GB10" s="30">
        <f>+Registro!L84</f>
        <v>0</v>
      </c>
      <c r="GC10" s="30">
        <f>+Registro!L85</f>
        <v>0</v>
      </c>
      <c r="GD10" s="30">
        <f>+Registro!L86</f>
        <v>0</v>
      </c>
      <c r="GE10" s="30">
        <f>+Registro!L87</f>
        <v>0</v>
      </c>
      <c r="GF10" s="30">
        <f>+Registro!L88</f>
        <v>0</v>
      </c>
      <c r="GG10" s="30">
        <f>+Registro!L89</f>
        <v>0</v>
      </c>
      <c r="GH10" s="30">
        <f>+Registro!L90</f>
        <v>0</v>
      </c>
      <c r="GI10" s="32">
        <f>+Registro!L93</f>
        <v>0</v>
      </c>
      <c r="GJ10" s="32">
        <f>+Registro!L94</f>
        <v>0</v>
      </c>
      <c r="GK10" s="32">
        <f>+Registro!L95</f>
        <v>0</v>
      </c>
      <c r="GL10" s="32">
        <f>+Registro!L96</f>
        <v>0</v>
      </c>
      <c r="GM10" s="32">
        <f>+Registro!L97</f>
        <v>0</v>
      </c>
      <c r="GN10" s="32">
        <f>+Registro!L98</f>
        <v>0</v>
      </c>
      <c r="GO10" s="32">
        <f>+Registro!L99</f>
        <v>0</v>
      </c>
      <c r="GP10" s="32">
        <f>+Registro!L100</f>
        <v>0</v>
      </c>
      <c r="GQ10" s="32">
        <f>+Registro!L101</f>
        <v>0</v>
      </c>
      <c r="GR10" s="32">
        <f>+Registro!L102</f>
        <v>0</v>
      </c>
      <c r="GS10" s="32">
        <f>+Registro!L103</f>
        <v>0</v>
      </c>
      <c r="GT10" s="32">
        <f>+Registro!L104</f>
        <v>0</v>
      </c>
      <c r="GU10" s="32">
        <f>+Registro!L105</f>
        <v>0</v>
      </c>
      <c r="GV10" s="32">
        <f>+Registro!L106</f>
        <v>0</v>
      </c>
      <c r="GW10" s="32">
        <f>+Registro!L107</f>
        <v>0</v>
      </c>
      <c r="GX10" s="32">
        <f>+Registro!L108</f>
        <v>0</v>
      </c>
      <c r="GY10" s="35">
        <f>+Registro!L111</f>
        <v>0</v>
      </c>
      <c r="GZ10" s="35">
        <f>+Registro!L112</f>
        <v>0</v>
      </c>
      <c r="HA10" s="35">
        <f>+Registro!L113</f>
        <v>0</v>
      </c>
      <c r="HB10" s="35">
        <f>+Registro!L114</f>
        <v>0</v>
      </c>
      <c r="HC10" s="37">
        <f>+Registro!L117</f>
        <v>0</v>
      </c>
      <c r="HD10" s="37">
        <f>+Registro!L118</f>
        <v>0</v>
      </c>
      <c r="HE10" s="37">
        <f>+Registro!L119</f>
        <v>0</v>
      </c>
      <c r="HF10" s="37">
        <f>+Registro!L120</f>
        <v>0</v>
      </c>
      <c r="HG10" s="39">
        <f>+Registro!L123</f>
        <v>0</v>
      </c>
      <c r="HH10" s="39">
        <f>+Registro!L124</f>
        <v>0</v>
      </c>
      <c r="HI10" s="39">
        <f>+Registro!L125</f>
        <v>0</v>
      </c>
      <c r="HJ10" s="39">
        <f>+Registro!L126</f>
        <v>0</v>
      </c>
      <c r="HK10" s="39">
        <f>+Registro!L127</f>
        <v>0</v>
      </c>
      <c r="HL10" s="39">
        <f>+Registro!L128</f>
        <v>0</v>
      </c>
      <c r="HM10" s="41">
        <f>+Registro!L131</f>
        <v>0</v>
      </c>
      <c r="HN10" s="41">
        <f>+Registro!L132</f>
        <v>0</v>
      </c>
      <c r="HO10" s="41">
        <f>+Registro!L133</f>
        <v>0</v>
      </c>
      <c r="HP10" s="41">
        <f>+Registro!L134</f>
        <v>0</v>
      </c>
      <c r="HQ10" s="41">
        <f>+Registro!L135</f>
        <v>0</v>
      </c>
      <c r="HR10" s="41">
        <f>+Registro!L136</f>
        <v>0</v>
      </c>
      <c r="HS10" s="41">
        <f>+Registro!L137</f>
        <v>0</v>
      </c>
      <c r="HT10" s="24">
        <f>+Registro!R20</f>
        <v>0</v>
      </c>
      <c r="HU10" s="24">
        <f>+Registro!R21</f>
        <v>0</v>
      </c>
      <c r="HV10" s="24">
        <f>+Registro!R22</f>
        <v>0</v>
      </c>
      <c r="HW10" s="24">
        <f>+Registro!R23</f>
        <v>0</v>
      </c>
      <c r="HX10" s="24">
        <f>+Registro!R24</f>
        <v>0</v>
      </c>
      <c r="HY10" s="24">
        <f>+Registro!R25</f>
        <v>0</v>
      </c>
      <c r="HZ10" s="24">
        <f>+Registro!R26</f>
        <v>0</v>
      </c>
      <c r="IA10" s="24">
        <f>+Registro!R27</f>
        <v>0</v>
      </c>
      <c r="IB10" s="24">
        <f>+Registro!R28</f>
        <v>0</v>
      </c>
      <c r="IC10" s="24">
        <f>+Registro!R29</f>
        <v>0</v>
      </c>
      <c r="ID10" s="24">
        <f>+Registro!R30</f>
        <v>0</v>
      </c>
      <c r="IE10" s="24">
        <f>+Registro!R31</f>
        <v>0</v>
      </c>
      <c r="IF10" s="24">
        <f>+Registro!R32</f>
        <v>0</v>
      </c>
      <c r="IG10" s="24">
        <f>+Registro!R33</f>
        <v>0</v>
      </c>
      <c r="IH10" s="24">
        <f>+Registro!R34</f>
        <v>0</v>
      </c>
      <c r="II10" s="19">
        <f>+Registro!R37</f>
        <v>0</v>
      </c>
      <c r="IJ10" s="19">
        <f>+Registro!R38</f>
        <v>0</v>
      </c>
      <c r="IK10" s="19">
        <f>+Registro!R39</f>
        <v>0</v>
      </c>
      <c r="IL10" s="19">
        <f>+Registro!R40</f>
        <v>0</v>
      </c>
      <c r="IM10" s="19">
        <f>+Registro!R41</f>
        <v>0</v>
      </c>
      <c r="IN10" s="19">
        <f>+Registro!R42</f>
        <v>0</v>
      </c>
      <c r="IO10" s="19">
        <f>+Registro!R43</f>
        <v>0</v>
      </c>
      <c r="IP10" s="19">
        <f>+Registro!R44</f>
        <v>0</v>
      </c>
      <c r="IQ10" s="19">
        <f>+Registro!R45</f>
        <v>0</v>
      </c>
      <c r="IR10" s="19">
        <f>+Registro!R46</f>
        <v>0</v>
      </c>
      <c r="IS10" s="19">
        <f>+Registro!R47</f>
        <v>0</v>
      </c>
      <c r="IT10" s="19">
        <f>+Registro!R48</f>
        <v>0</v>
      </c>
      <c r="IU10" s="19">
        <f>+Registro!R49</f>
        <v>0</v>
      </c>
      <c r="IV10" s="19">
        <f>+Registro!R50</f>
        <v>0</v>
      </c>
      <c r="IW10" s="19">
        <f>+Registro!R51</f>
        <v>0</v>
      </c>
      <c r="IX10" s="19">
        <f>+Registro!R52</f>
        <v>0</v>
      </c>
      <c r="IY10" s="26">
        <f>+Registro!R55</f>
        <v>0</v>
      </c>
      <c r="IZ10" s="26">
        <f>+Registro!R56</f>
        <v>0</v>
      </c>
      <c r="JA10" s="26">
        <f>+Registro!R57</f>
        <v>0</v>
      </c>
      <c r="JB10" s="26">
        <f>+Registro!R58</f>
        <v>0</v>
      </c>
      <c r="JC10" s="26">
        <f>+Registro!R59</f>
        <v>0</v>
      </c>
      <c r="JD10" s="26">
        <f>+Registro!R60</f>
        <v>0</v>
      </c>
      <c r="JE10" s="26">
        <f>+Registro!R61</f>
        <v>0</v>
      </c>
      <c r="JF10" s="26">
        <f>+Registro!R62</f>
        <v>0</v>
      </c>
      <c r="JG10" s="26">
        <f>+Registro!R63</f>
        <v>0</v>
      </c>
      <c r="JH10" s="26">
        <f>+Registro!R64</f>
        <v>0</v>
      </c>
      <c r="JI10" s="26">
        <f>+Registro!R65</f>
        <v>0</v>
      </c>
      <c r="JJ10" s="26">
        <f>+Registro!R66</f>
        <v>0</v>
      </c>
      <c r="JK10" s="28">
        <f>+Registro!R69</f>
        <v>0</v>
      </c>
      <c r="JL10" s="28">
        <f>+Registro!R70</f>
        <v>0</v>
      </c>
      <c r="JM10" s="28">
        <f>+Registro!R71</f>
        <v>0</v>
      </c>
      <c r="JN10" s="28">
        <f>+Registro!R72</f>
        <v>0</v>
      </c>
      <c r="JO10" s="28">
        <f>+Registro!R73</f>
        <v>0</v>
      </c>
      <c r="JP10" s="30">
        <f>+Registro!R76</f>
        <v>0</v>
      </c>
      <c r="JQ10" s="30">
        <f>+Registro!R77</f>
        <v>0</v>
      </c>
      <c r="JR10" s="30">
        <f>+Registro!R78</f>
        <v>0</v>
      </c>
      <c r="JS10" s="30">
        <f>+Registro!R79</f>
        <v>0</v>
      </c>
      <c r="JT10" s="30">
        <f>+Registro!R80</f>
        <v>0</v>
      </c>
      <c r="JU10" s="30">
        <f>+Registro!R81</f>
        <v>0</v>
      </c>
      <c r="JV10" s="30">
        <f>+Registro!R82</f>
        <v>0</v>
      </c>
      <c r="JW10" s="30">
        <f>+Registro!R83</f>
        <v>0</v>
      </c>
      <c r="JX10" s="30">
        <f>+Registro!R84</f>
        <v>0</v>
      </c>
      <c r="JY10" s="30">
        <f>+Registro!R85</f>
        <v>0</v>
      </c>
      <c r="JZ10" s="30">
        <f>+Registro!R86</f>
        <v>0</v>
      </c>
      <c r="KA10" s="30">
        <f>+Registro!R87</f>
        <v>0</v>
      </c>
      <c r="KB10" s="30">
        <f>+Registro!R88</f>
        <v>0</v>
      </c>
      <c r="KC10" s="30">
        <f>+Registro!R89</f>
        <v>0</v>
      </c>
      <c r="KD10" s="30">
        <f>+Registro!R90</f>
        <v>0</v>
      </c>
      <c r="KE10" s="32">
        <f>+Registro!R93</f>
        <v>0</v>
      </c>
      <c r="KF10" s="32">
        <f>+Registro!R94</f>
        <v>0</v>
      </c>
      <c r="KG10" s="32">
        <f>+Registro!R95</f>
        <v>0</v>
      </c>
      <c r="KH10" s="32">
        <f>+Registro!R96</f>
        <v>0</v>
      </c>
      <c r="KI10" s="32">
        <f>+Registro!R97</f>
        <v>0</v>
      </c>
      <c r="KJ10" s="32">
        <f>+Registro!R98</f>
        <v>0</v>
      </c>
      <c r="KK10" s="32">
        <f>+Registro!R99</f>
        <v>0</v>
      </c>
      <c r="KL10" s="32">
        <f>+Registro!R100</f>
        <v>0</v>
      </c>
      <c r="KM10" s="32">
        <f>+Registro!R101</f>
        <v>0</v>
      </c>
      <c r="KN10" s="32">
        <f>+Registro!R102</f>
        <v>0</v>
      </c>
      <c r="KO10" s="32">
        <f>+Registro!R103</f>
        <v>0</v>
      </c>
      <c r="KP10" s="32">
        <f>+Registro!R104</f>
        <v>0</v>
      </c>
      <c r="KQ10" s="32">
        <f>+Registro!R105</f>
        <v>0</v>
      </c>
      <c r="KR10" s="32">
        <f>+Registro!R106</f>
        <v>0</v>
      </c>
      <c r="KS10" s="32">
        <f>+Registro!R107</f>
        <v>0</v>
      </c>
      <c r="KT10" s="32">
        <f>+Registro!R108</f>
        <v>0</v>
      </c>
      <c r="KU10" s="35">
        <f>+Registro!R111</f>
        <v>0</v>
      </c>
      <c r="KV10" s="35">
        <f>+Registro!R112</f>
        <v>0</v>
      </c>
      <c r="KW10" s="35">
        <f>+Registro!R113</f>
        <v>0</v>
      </c>
      <c r="KX10" s="35">
        <f>+Registro!R114</f>
        <v>0</v>
      </c>
      <c r="KY10" s="37">
        <f>+Registro!R117</f>
        <v>0</v>
      </c>
      <c r="KZ10" s="37">
        <f>+Registro!R118</f>
        <v>0</v>
      </c>
      <c r="LA10" s="37">
        <f>+Registro!R119</f>
        <v>0</v>
      </c>
      <c r="LB10" s="37">
        <f>+Registro!R120</f>
        <v>0</v>
      </c>
      <c r="LC10" s="39">
        <f>+Registro!R123</f>
        <v>0</v>
      </c>
      <c r="LD10" s="39">
        <f>+Registro!R124</f>
        <v>0</v>
      </c>
      <c r="LE10" s="39">
        <f>+Registro!R125</f>
        <v>0</v>
      </c>
      <c r="LF10" s="39">
        <f>+Registro!R126</f>
        <v>0</v>
      </c>
      <c r="LG10" s="39">
        <f>+Registro!R127</f>
        <v>0</v>
      </c>
      <c r="LH10" s="39">
        <f>+Registro!R128</f>
        <v>0</v>
      </c>
      <c r="LI10" s="41">
        <f>+Registro!R131</f>
        <v>0</v>
      </c>
      <c r="LJ10" s="41">
        <f>+Registro!R132</f>
        <v>0</v>
      </c>
      <c r="LK10" s="41">
        <f>+Registro!R133</f>
        <v>0</v>
      </c>
      <c r="LL10" s="41">
        <f>+Registro!R134</f>
        <v>0</v>
      </c>
      <c r="LM10" s="41">
        <f>+Registro!R135</f>
        <v>0</v>
      </c>
      <c r="LN10" s="41">
        <f>+Registro!R136</f>
        <v>0</v>
      </c>
      <c r="LO10" s="41">
        <f>+Registro!R137</f>
        <v>0</v>
      </c>
      <c r="LP10" s="56">
        <f>+Registro!A139</f>
        <v>0</v>
      </c>
      <c r="LQ10" s="53">
        <f>+Registro!C141</f>
        <v>0</v>
      </c>
      <c r="LR10" s="53">
        <f>+Registro!C142</f>
        <v>0</v>
      </c>
      <c r="LS10" s="53">
        <f>+Registro!C143</f>
        <v>0</v>
      </c>
      <c r="LT10" s="53">
        <f>+Registro!C144</f>
        <v>0</v>
      </c>
      <c r="LU10" s="53">
        <f>+Registro!O141</f>
        <v>0</v>
      </c>
      <c r="LV10" s="53">
        <f>+Registro!O142</f>
        <v>0</v>
      </c>
      <c r="LW10" s="53">
        <f>+Registro!O143</f>
        <v>0</v>
      </c>
      <c r="LX10" s="53">
        <f>+Registro!O144</f>
        <v>0</v>
      </c>
      <c r="LY10" s="53">
        <f>+Registro!C146</f>
        <v>0</v>
      </c>
      <c r="LZ10" s="53">
        <f>+Registro!C147</f>
        <v>0</v>
      </c>
      <c r="MA10" s="53">
        <f>+Registro!C148</f>
        <v>0</v>
      </c>
      <c r="MB10" s="53">
        <f>+Registro!C149</f>
        <v>0</v>
      </c>
      <c r="MC10" s="53">
        <f>+Registro!O146</f>
        <v>0</v>
      </c>
      <c r="MD10" s="53">
        <f>+Registro!O147</f>
        <v>0</v>
      </c>
      <c r="ME10" s="53">
        <f>+Registro!O148</f>
        <v>0</v>
      </c>
      <c r="MF10" s="53">
        <f>+Registro!O149</f>
        <v>0</v>
      </c>
      <c r="MG10" s="53">
        <f>+Registro!C151</f>
        <v>0</v>
      </c>
      <c r="MH10" s="53">
        <f>+Registro!C152</f>
        <v>0</v>
      </c>
      <c r="MI10" s="53">
        <f>+Registro!C153</f>
        <v>0</v>
      </c>
      <c r="MJ10" s="53">
        <f>+Registro!C154</f>
        <v>0</v>
      </c>
      <c r="MK10" s="53">
        <f>+Registro!O151</f>
        <v>0</v>
      </c>
      <c r="ML10" s="53">
        <f>+Registro!O152</f>
        <v>0</v>
      </c>
      <c r="MM10" s="53">
        <f>+Registro!O153</f>
        <v>0</v>
      </c>
      <c r="MN10" s="53">
        <f>+Registro!O154</f>
        <v>0</v>
      </c>
      <c r="MO10" s="57">
        <f>+COUNTIF(AB10:DW10,"Cumple obligación")</f>
        <v>0</v>
      </c>
      <c r="MP10" s="58">
        <f>+COUNTIF(AB10:DW10,"No cumple obligación")</f>
        <v>0</v>
      </c>
      <c r="MQ10" s="59">
        <f>+COUNTIF(AB10:DW10,"Obligación no aplica")</f>
        <v>0</v>
      </c>
      <c r="MR10" s="60" t="e">
        <f>+MO10/(MO10+MP10)</f>
        <v>#DIV/0!</v>
      </c>
      <c r="MS10" s="60" t="e">
        <f>+IF(MR10=1,"100%",IF(AND(MR10&lt;1,MR10&gt;=0.9),"90%-99%",IF(AND(MR10&lt;0.9,MR10&gt;=0.8),"80%-89%",IF(AND(MR10&lt;8,MR10&gt;=0.7),"70%-79%","&lt;70"))))</f>
        <v>#DIV/0!</v>
      </c>
    </row>
  </sheetData>
  <sheetProtection algorithmName="SHA-512" hashValue="3ze9U7iEEqc5Yk4c3W7auRnzUfVbyLFWrUOZiEzdMgX7joe4s+dJeRWDewuc1ocdylsSjt7w6iWb7xMy1egv6Q==" saltValue="qLsnMwbeFroYTK+/NzINow==" spinCount="100000" sheet="1" objects="1" scenarios="1"/>
  <mergeCells count="11">
    <mergeCell ref="A1:A3"/>
    <mergeCell ref="MR3:MS3"/>
    <mergeCell ref="D8:N8"/>
    <mergeCell ref="P8:Z8"/>
    <mergeCell ref="MK8:MN8"/>
    <mergeCell ref="B1:MQ3"/>
    <mergeCell ref="LQ8:LT8"/>
    <mergeCell ref="LU8:LX8"/>
    <mergeCell ref="LY8:MB8"/>
    <mergeCell ref="MC8:MF8"/>
    <mergeCell ref="MG8:MJ8"/>
  </mergeCells>
  <conditionalFormatting sqref="MR10">
    <cfRule type="containsBlanks" priority="1" stopIfTrue="1">
      <formula>LEN(TRIM(MR10))=0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1" t="s">
        <v>28</v>
      </c>
      <c r="B1" s="3" t="s">
        <v>31</v>
      </c>
    </row>
    <row r="2" spans="1:2" x14ac:dyDescent="0.25">
      <c r="A2" s="2" t="s">
        <v>135</v>
      </c>
      <c r="B2" s="4" t="s">
        <v>32</v>
      </c>
    </row>
    <row r="3" spans="1:2" x14ac:dyDescent="0.25">
      <c r="A3" s="2" t="s">
        <v>136</v>
      </c>
      <c r="B3" s="4" t="s">
        <v>33</v>
      </c>
    </row>
    <row r="4" spans="1:2" x14ac:dyDescent="0.25">
      <c r="A4" s="2" t="s">
        <v>137</v>
      </c>
      <c r="B4" s="5" t="s">
        <v>34</v>
      </c>
    </row>
    <row r="5" spans="1:2" x14ac:dyDescent="0.25">
      <c r="A5" s="2" t="s">
        <v>138</v>
      </c>
    </row>
    <row r="6" spans="1:2" x14ac:dyDescent="0.25">
      <c r="A6" s="2" t="s">
        <v>139</v>
      </c>
    </row>
    <row r="7" spans="1:2" x14ac:dyDescent="0.25">
      <c r="A7" s="2" t="s">
        <v>140</v>
      </c>
    </row>
    <row r="8" spans="1:2" x14ac:dyDescent="0.25">
      <c r="A8" s="2" t="s">
        <v>141</v>
      </c>
    </row>
    <row r="9" spans="1:2" x14ac:dyDescent="0.25">
      <c r="A9" s="2" t="s">
        <v>142</v>
      </c>
    </row>
    <row r="10" spans="1:2" x14ac:dyDescent="0.25">
      <c r="A10" s="2" t="s">
        <v>143</v>
      </c>
    </row>
    <row r="11" spans="1:2" x14ac:dyDescent="0.25">
      <c r="A11" s="2" t="s">
        <v>144</v>
      </c>
    </row>
    <row r="12" spans="1:2" x14ac:dyDescent="0.25">
      <c r="A12" s="2" t="s">
        <v>145</v>
      </c>
    </row>
    <row r="13" spans="1:2" x14ac:dyDescent="0.25">
      <c r="A13" s="2" t="s">
        <v>146</v>
      </c>
    </row>
    <row r="14" spans="1:2" x14ac:dyDescent="0.25">
      <c r="A14" s="2" t="s">
        <v>147</v>
      </c>
    </row>
    <row r="15" spans="1:2" x14ac:dyDescent="0.25">
      <c r="A15" s="2" t="s">
        <v>148</v>
      </c>
    </row>
    <row r="16" spans="1:2" x14ac:dyDescent="0.25">
      <c r="A16" s="2" t="s">
        <v>149</v>
      </c>
    </row>
    <row r="17" spans="1:1" x14ac:dyDescent="0.25">
      <c r="A17" s="2" t="s">
        <v>150</v>
      </c>
    </row>
    <row r="18" spans="1:1" x14ac:dyDescent="0.25">
      <c r="A18" s="2" t="s">
        <v>151</v>
      </c>
    </row>
    <row r="19" spans="1:1" x14ac:dyDescent="0.25">
      <c r="A19" s="2" t="s">
        <v>152</v>
      </c>
    </row>
    <row r="20" spans="1:1" x14ac:dyDescent="0.25">
      <c r="A20" s="2" t="s">
        <v>153</v>
      </c>
    </row>
    <row r="21" spans="1:1" x14ac:dyDescent="0.25">
      <c r="A21" s="2" t="s">
        <v>154</v>
      </c>
    </row>
    <row r="22" spans="1:1" x14ac:dyDescent="0.25">
      <c r="A22" s="2" t="s">
        <v>155</v>
      </c>
    </row>
    <row r="23" spans="1:1" x14ac:dyDescent="0.25">
      <c r="A23" s="2" t="s">
        <v>156</v>
      </c>
    </row>
    <row r="24" spans="1:1" x14ac:dyDescent="0.25">
      <c r="A24" s="2" t="s">
        <v>157</v>
      </c>
    </row>
    <row r="25" spans="1:1" x14ac:dyDescent="0.25">
      <c r="A25" s="2" t="s">
        <v>158</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E4A52-DBE3-4773-9EEB-10F6AEBB3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EC5B2-675C-4168-A682-DBCD6F0F7D7E}">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customXml/itemProps3.xml><?xml version="1.0" encoding="utf-8"?>
<ds:datastoreItem xmlns:ds="http://schemas.openxmlformats.org/officeDocument/2006/customXml" ds:itemID="{6960B70A-FC01-4FB5-89F3-6DD9407681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2024-06-04T15:05:10Z</cp:lastPrinted>
  <dcterms:created xsi:type="dcterms:W3CDTF">2023-10-11T15:59:24Z</dcterms:created>
  <dcterms:modified xsi:type="dcterms:W3CDTF">2024-06-04T15:06:02Z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