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0819D348-6585-4A1E-9ABC-AD9E1E711D1B}" xr6:coauthVersionLast="47" xr6:coauthVersionMax="47" xr10:uidLastSave="{FD91EF18-1091-4FFC-9D06-D849F17945B7}"/>
  <bookViews>
    <workbookView xWindow="-120" yWindow="-120" windowWidth="29040" windowHeight="15840" xr2:uid="{55A33807-DF6F-4BEE-A485-4F57C7E2E3F8}"/>
  </bookViews>
  <sheets>
    <sheet name="Registro" sheetId="1" r:id="rId1"/>
    <sheet name="Consolidado" sheetId="3" r:id="rId2"/>
    <sheet name="Listas" sheetId="2" state="hidden" r:id="rId3"/>
  </sheets>
  <externalReferences>
    <externalReference r:id="rId4"/>
    <externalReference r:id="rId5"/>
  </externalReferences>
  <definedNames>
    <definedName name="_xlnm.Print_Area" localSheetId="0">Registro!$A$1:$W$167</definedName>
    <definedName name="Planes">[1]Parametros!#REF!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F17" i="1"/>
  <c r="A17" i="1"/>
  <c r="S15" i="1"/>
  <c r="N15" i="1"/>
  <c r="X10" i="3" s="1"/>
  <c r="I15" i="1"/>
  <c r="F15" i="1"/>
  <c r="A15" i="1"/>
  <c r="Q13" i="1"/>
  <c r="M13" i="1"/>
  <c r="J13" i="1"/>
  <c r="C13" i="1"/>
  <c r="A13" i="1"/>
  <c r="M10" i="1"/>
  <c r="H10" i="1"/>
  <c r="A10" i="1"/>
  <c r="P8" i="1"/>
  <c r="J8" i="1"/>
  <c r="A8" i="1"/>
  <c r="J6" i="1"/>
  <c r="A6" i="1"/>
  <c r="Q4" i="1"/>
  <c r="F4" i="1"/>
  <c r="A4" i="1"/>
  <c r="KW10" i="3"/>
  <c r="KH10" i="3"/>
  <c r="KC10" i="3"/>
  <c r="KB10" i="3"/>
  <c r="KA10" i="3"/>
  <c r="GP10" i="3"/>
  <c r="GA10" i="3"/>
  <c r="FV10" i="3"/>
  <c r="FU10" i="3"/>
  <c r="FT10" i="3"/>
  <c r="CI10" i="3"/>
  <c r="BT10" i="3"/>
  <c r="BO10" i="3"/>
  <c r="BN10" i="3"/>
  <c r="BM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P10" i="3"/>
  <c r="BQ10" i="3"/>
  <c r="BR10" i="3"/>
  <c r="BS10" i="3"/>
  <c r="BU10" i="3"/>
  <c r="BV10" i="3"/>
  <c r="BW10" i="3"/>
  <c r="BX10" i="3"/>
  <c r="BY10" i="3"/>
  <c r="BZ10" i="3"/>
  <c r="CA10" i="3"/>
  <c r="CB10" i="3"/>
  <c r="CC10" i="3"/>
  <c r="CD10" i="3"/>
  <c r="CE10" i="3"/>
  <c r="CF10" i="3"/>
  <c r="CG10" i="3"/>
  <c r="CH10" i="3"/>
  <c r="CJ10" i="3"/>
  <c r="NQ10" i="3"/>
  <c r="NP10" i="3"/>
  <c r="NO10" i="3"/>
  <c r="NN10" i="3"/>
  <c r="NI10" i="3"/>
  <c r="NH10" i="3"/>
  <c r="NG10" i="3"/>
  <c r="NF10" i="3"/>
  <c r="NA10" i="3"/>
  <c r="MZ10" i="3"/>
  <c r="MY10" i="3"/>
  <c r="MX10" i="3"/>
  <c r="B10" i="3"/>
  <c r="A10" i="3"/>
  <c r="V10" i="3"/>
  <c r="P10" i="3"/>
  <c r="W10" i="3" l="1"/>
  <c r="MV10" i="3" l="1"/>
  <c r="MU10" i="3"/>
  <c r="MT10" i="3"/>
  <c r="MS10" i="3"/>
  <c r="MR10" i="3"/>
  <c r="MQ10" i="3"/>
  <c r="MP10" i="3"/>
  <c r="MO10" i="3"/>
  <c r="MN10" i="3"/>
  <c r="MM10" i="3"/>
  <c r="ML10" i="3"/>
  <c r="MK10" i="3"/>
  <c r="MJ10" i="3"/>
  <c r="MI10" i="3"/>
  <c r="MH10" i="3"/>
  <c r="MG10" i="3"/>
  <c r="MF10" i="3"/>
  <c r="ME10" i="3"/>
  <c r="MD10" i="3"/>
  <c r="MC10" i="3"/>
  <c r="MB10" i="3"/>
  <c r="MA10" i="3"/>
  <c r="LZ10" i="3"/>
  <c r="LY10" i="3"/>
  <c r="LX10" i="3"/>
  <c r="LW10" i="3"/>
  <c r="LV10" i="3"/>
  <c r="LU10" i="3"/>
  <c r="LT10" i="3"/>
  <c r="LS10" i="3"/>
  <c r="LR10" i="3"/>
  <c r="LQ10" i="3"/>
  <c r="LP10" i="3"/>
  <c r="LO10" i="3"/>
  <c r="LN10" i="3"/>
  <c r="LM10" i="3"/>
  <c r="LL10" i="3"/>
  <c r="LK10" i="3"/>
  <c r="LJ10" i="3"/>
  <c r="LI10" i="3"/>
  <c r="LH10" i="3"/>
  <c r="LG10" i="3"/>
  <c r="LF10" i="3"/>
  <c r="LE10" i="3"/>
  <c r="LD10" i="3"/>
  <c r="LC10" i="3"/>
  <c r="LB10" i="3"/>
  <c r="LA10" i="3"/>
  <c r="KZ10" i="3"/>
  <c r="KY10" i="3"/>
  <c r="KX10" i="3"/>
  <c r="KV10" i="3"/>
  <c r="KU10" i="3"/>
  <c r="KT10" i="3"/>
  <c r="KS10" i="3"/>
  <c r="KR10" i="3"/>
  <c r="KQ10" i="3"/>
  <c r="KP10" i="3"/>
  <c r="KO10" i="3"/>
  <c r="KN10" i="3"/>
  <c r="KM10" i="3"/>
  <c r="KL10" i="3"/>
  <c r="KK10" i="3"/>
  <c r="KJ10" i="3"/>
  <c r="KI10" i="3"/>
  <c r="KG10" i="3"/>
  <c r="KF10" i="3"/>
  <c r="KE10" i="3"/>
  <c r="KD10" i="3"/>
  <c r="JZ10" i="3"/>
  <c r="JY10" i="3"/>
  <c r="JX10" i="3"/>
  <c r="JW10" i="3"/>
  <c r="JV10" i="3"/>
  <c r="JU10" i="3"/>
  <c r="JT10" i="3"/>
  <c r="JS10" i="3"/>
  <c r="JR10" i="3"/>
  <c r="JQ10" i="3"/>
  <c r="JP10" i="3"/>
  <c r="JO10" i="3"/>
  <c r="JN10" i="3"/>
  <c r="JM10" i="3"/>
  <c r="JL10" i="3"/>
  <c r="JK10" i="3"/>
  <c r="JJ10" i="3"/>
  <c r="JI10" i="3"/>
  <c r="JH10" i="3"/>
  <c r="JG10" i="3"/>
  <c r="JF10" i="3"/>
  <c r="JE10" i="3"/>
  <c r="JD10" i="3"/>
  <c r="JC10" i="3"/>
  <c r="JB10" i="3"/>
  <c r="JA10" i="3"/>
  <c r="IZ10" i="3"/>
  <c r="IY10" i="3"/>
  <c r="IX10" i="3"/>
  <c r="IW10" i="3"/>
  <c r="IV10" i="3"/>
  <c r="IU10" i="3"/>
  <c r="IT10" i="3"/>
  <c r="IS10" i="3"/>
  <c r="IR10" i="3"/>
  <c r="IQ10" i="3"/>
  <c r="IP10" i="3"/>
  <c r="IO10" i="3"/>
  <c r="IN10" i="3"/>
  <c r="IM10" i="3"/>
  <c r="IL10" i="3"/>
  <c r="IK10" i="3"/>
  <c r="IJ10" i="3"/>
  <c r="II10" i="3"/>
  <c r="IH10" i="3"/>
  <c r="IG10" i="3"/>
  <c r="IF10" i="3"/>
  <c r="IE10" i="3"/>
  <c r="ID10" i="3"/>
  <c r="IC10" i="3"/>
  <c r="IB10" i="3"/>
  <c r="IA10" i="3"/>
  <c r="HZ10" i="3"/>
  <c r="HY10" i="3"/>
  <c r="HX10" i="3"/>
  <c r="HW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Q10" i="3"/>
  <c r="GO10" i="3"/>
  <c r="GN10" i="3"/>
  <c r="GM10" i="3"/>
  <c r="GL10" i="3"/>
  <c r="GK10" i="3"/>
  <c r="GJ10" i="3"/>
  <c r="GI10" i="3"/>
  <c r="GH10" i="3"/>
  <c r="GG10" i="3"/>
  <c r="GF10" i="3"/>
  <c r="GE10" i="3"/>
  <c r="GD10" i="3"/>
  <c r="GC10" i="3"/>
  <c r="GB10" i="3"/>
  <c r="FZ10" i="3"/>
  <c r="FY10" i="3"/>
  <c r="FX10" i="3"/>
  <c r="FW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MW10" i="3"/>
  <c r="DF10" i="3" l="1"/>
  <c r="CV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E10" i="3"/>
  <c r="DD10" i="3"/>
  <c r="DC10" i="3"/>
  <c r="DB10" i="3"/>
  <c r="DA10" i="3"/>
  <c r="CZ10" i="3"/>
  <c r="CY10" i="3"/>
  <c r="CX10" i="3"/>
  <c r="CW10" i="3"/>
  <c r="CU10" i="3"/>
  <c r="CT10" i="3"/>
  <c r="CS10" i="3"/>
  <c r="CR10" i="3"/>
  <c r="CQ10" i="3"/>
  <c r="CP10" i="3"/>
  <c r="CO10" i="3"/>
  <c r="CN10" i="3"/>
  <c r="CM10" i="3"/>
  <c r="CL10" i="3"/>
  <c r="CK10" i="3"/>
  <c r="NU10" i="3"/>
  <c r="NT10" i="3"/>
  <c r="NS10" i="3"/>
  <c r="NR10" i="3"/>
  <c r="NM10" i="3"/>
  <c r="NL10" i="3"/>
  <c r="NK10" i="3"/>
  <c r="NJ10" i="3"/>
  <c r="NE10" i="3"/>
  <c r="ND10" i="3"/>
  <c r="NC10" i="3"/>
  <c r="NB10" i="3"/>
  <c r="C10" i="3"/>
  <c r="NV10" i="3" l="1"/>
  <c r="NW10" i="3"/>
  <c r="NX10" i="3"/>
  <c r="NY10" i="3" l="1"/>
  <c r="R1" i="1" s="1" a="1"/>
  <c r="R1" i="1" s="1"/>
  <c r="AA10" i="3"/>
  <c r="Z10" i="3"/>
  <c r="Y10" i="3"/>
  <c r="U10" i="3"/>
  <c r="T10" i="3"/>
  <c r="S10" i="3"/>
  <c r="R10" i="3"/>
  <c r="Q10" i="3"/>
  <c r="O10" i="3"/>
  <c r="N10" i="3"/>
  <c r="M10" i="3"/>
  <c r="L10" i="3"/>
  <c r="K10" i="3"/>
  <c r="J10" i="3"/>
  <c r="I10" i="3"/>
  <c r="H10" i="3"/>
  <c r="G10" i="3"/>
  <c r="F10" i="3"/>
  <c r="E10" i="3"/>
  <c r="D10" i="3"/>
  <c r="NZ1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<sst xmlns="http://schemas.openxmlformats.org/spreadsheetml/2006/main" count="1320" uniqueCount="231">
  <si>
    <t>Fecha (dd/mm/aaaa)</t>
  </si>
  <si>
    <t>Código EC</t>
  </si>
  <si>
    <t>% Cumplimiento Global</t>
  </si>
  <si>
    <t>Datos de la entidad contratista</t>
  </si>
  <si>
    <t>Regional</t>
  </si>
  <si>
    <t>Entidad contratista</t>
  </si>
  <si>
    <t>Nombre Representante Legal EC</t>
  </si>
  <si>
    <t>Nombre de la sede de atención</t>
  </si>
  <si>
    <t>Dirección de la sede de atención</t>
  </si>
  <si>
    <t>Municipio</t>
  </si>
  <si>
    <t>Centro Zonal</t>
  </si>
  <si>
    <t>Teléfono fijo</t>
  </si>
  <si>
    <t>Teléfono móvil</t>
  </si>
  <si>
    <t>Correo electrónico</t>
  </si>
  <si>
    <t>Datos del contrato</t>
  </si>
  <si>
    <t>Subdirección</t>
  </si>
  <si>
    <t>Modalidad</t>
  </si>
  <si>
    <t xml:space="preserve">Jornada de atención </t>
  </si>
  <si>
    <t>Población que atiende</t>
  </si>
  <si>
    <t>Tipo de discapacidad</t>
  </si>
  <si>
    <t>No. Contrato</t>
  </si>
  <si>
    <t>Cupos contratados</t>
  </si>
  <si>
    <t>Fecha SECOP aprobación de la póliza</t>
  </si>
  <si>
    <t>Fecha de inicio del contrato</t>
  </si>
  <si>
    <t>Fecha de finalización del contrato</t>
  </si>
  <si>
    <t>Valor del contrato</t>
  </si>
  <si>
    <t>Nombre del Supervisor del Contrato</t>
  </si>
  <si>
    <t>Cargo del supervisor del contrato</t>
  </si>
  <si>
    <t>Mes</t>
  </si>
  <si>
    <t>NIT Entidad contratista</t>
  </si>
  <si>
    <t>Nombre del supervisor del contrato</t>
  </si>
  <si>
    <t>Cumplimiento</t>
  </si>
  <si>
    <t>Cumple obligación</t>
  </si>
  <si>
    <t>No cumple obligación</t>
  </si>
  <si>
    <t>Obligación no aplica</t>
  </si>
  <si>
    <t>Asumir la responsabilidad de todas las actividades relativas a la ejecución de las obligaciones establecidas en este contrato.</t>
  </si>
  <si>
    <t>Realizar durante la ejecución del contrato el seguimiento de los eventos que afecten la permanencia o atención de los niños, niñas, adolescentes y sus familias o redes vinculares de apoyo y dar aviso inmediato al supervisor sobre cualquier anomalía o dificultad que advierta en la ejecución, proponer alternativas de solución y realizar seguimiento para prevenir riesgos teniendo en cuenta la guía de orientaciones.</t>
  </si>
  <si>
    <t>Presentar información y soportes que den repuesta a los requerimientos efectuados por los organismos de control relacionados con la ejecución del contrato.</t>
  </si>
  <si>
    <t>Cumplir con las disposiciones establecidas en el capítulo “Buenas Prácticas en la Gestión Contractual” del Manual de Contratación del ICBF vigente.</t>
  </si>
  <si>
    <t>Dar a conocer ante la entidad y organismos competentes los hechos o circunstancias que puedan constituir actos de corrupción tipificados como conductas punibles o que puedan poner o pongan en riesgo el cumplimiento del contrato.</t>
  </si>
  <si>
    <t>Constituir y cargar en SECOP las garantías requeridas dentro de los tres (3) días hábiles siguientes a la suscripción del contrato.</t>
  </si>
  <si>
    <t>Cumplir con las demás que correspondan a la naturaleza del contrato.</t>
  </si>
  <si>
    <t>I. OBLIGACIONES GENERALES</t>
  </si>
  <si>
    <t>II. OBLIGACIONES COMPONENTE TÉCNICO</t>
  </si>
  <si>
    <t>III. OBLIGACIONES COMPONENTE ADMINISTRATIVO</t>
  </si>
  <si>
    <t>IV. OBLIGACIONES COMPONENTE LEGAL</t>
  </si>
  <si>
    <t>V. OBLIGACIONES COMPONENTE FINANCIERO</t>
  </si>
  <si>
    <t>VI. OBLIGACIONES RELACIONADAS CON LA DOTACIÓN ADQUIRIDA O RECIBIDA POR EL CONTRATISTA</t>
  </si>
  <si>
    <t>VII. OBLIGACIONES RECEPCIÓN, ALMACENAMIENTO, SUMINISTRO, INVENTARIO Y CUSTODIA DE LOS ALIMENTOS DE ALTO VALOR NUTRICIONAL</t>
  </si>
  <si>
    <t>1. Nombre</t>
  </si>
  <si>
    <t>2. Nombre</t>
  </si>
  <si>
    <t>CC</t>
  </si>
  <si>
    <t>Profesión</t>
  </si>
  <si>
    <t>Teléfono</t>
  </si>
  <si>
    <t>3. Nombre</t>
  </si>
  <si>
    <t>4. Nombre</t>
  </si>
  <si>
    <t>5. Nombre</t>
  </si>
  <si>
    <t>6. Nombre</t>
  </si>
  <si>
    <t>PROFESIONALES DEL ICBF QUE REALIZAN LA REVISIÓN DOCUMENTAL</t>
  </si>
  <si>
    <t>OBSERVACIONES DE LOS RESPONSABLES DE REALIZAR LA REVISIÓN DOCUMENTAL</t>
  </si>
  <si>
    <t>Abrir para cada niño, niña o adolescente un anexo de historia de atención que cumpla con los criterios establecidos en los documentos vigentes del ICBF.</t>
  </si>
  <si>
    <t>Elaborar e implementar los documentos para el control y seguimiento al suministro de alimentos - Servicio de alimentos, de acuerdo con la minuta de alimentación vigente.</t>
  </si>
  <si>
    <t>Cumplir con lo establecido en la Guía de orientaciones para la prevención y manejo de situaciones de riesgo de los niños, niñas y adolescentes en las modalidades y servicio de restablecimiento de derechos.</t>
  </si>
  <si>
    <t>Reportar mensualmente los eventos que se presenten en la institución de acuerdo con lo establecido en la Política de Prevención del Daño Antijurídico.</t>
  </si>
  <si>
    <t>Disponer del talento humano en perfil y tiempo de dedicación exigido para el desarrollo del servicio, acorde con los documentos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antecedentes profesionales (cuando aplique), soportes de pago de seguridad social y documentos de compromiso de confidencialidad y de protección de datos firmados. Lo anterior, puede ser físico o magnético. La contratación del talento humano que se requiera no podrá ser tercerizado.</t>
  </si>
  <si>
    <t>Cumplir y mantener durante toda la ejecución del contrato, adecuadas condiciones locativas, de infraestructura y dotación institucional, de acuerdo con lo establecido en los documentos vigentes.</t>
  </si>
  <si>
    <t>Solicitar autorización previa y por escrito a la autoridad administrativa y al supervisor del contrato, para atender a los beneficiarios en otra sede.</t>
  </si>
  <si>
    <t>Contar con los medios tecnológicos y de comunicaciones necesarios para registrar y transmitir la información al ICBF.</t>
  </si>
  <si>
    <t>Realizar las confirmaciones de los ingresos y egresos de cada usuario (a), de acuerdo con las órdenes de los Defensores de Familia y Comisarios de Familia, en el Sistema de Información Misional del ICBF siempre y cuando el sistema se encuentre disponible y operando correctamente.</t>
  </si>
  <si>
    <t>Cumplir con las acciones establecidas en la Guía técnica para la metrología aplicable a los programas de los procesos misionales del ICBF vigente.</t>
  </si>
  <si>
    <t>Mantener la licencia de funcionamiento vigente para el servicio objeto del presente contrato durante el plazo de ejecución.</t>
  </si>
  <si>
    <t>Suscribir el acta de inicio del contrato.</t>
  </si>
  <si>
    <t>Suscribir todas las actas que se produzcan con ocasión de la ejecución del contrato.</t>
  </si>
  <si>
    <t>Presentar dentro de los cinco (5) días hábiles siguientes al mes vencido los soportes correspondientes para la expedición del certificado de cumplimiento, acorde con la cláusula séptima.</t>
  </si>
  <si>
    <t>Presentar informe al finalizar el contrato, el cual contenga como mínimo: registro de cupos contratados y efectivamente atendidos mensualmente, logros y dificultades y aportes recibidos y su utilización.</t>
  </si>
  <si>
    <t>Estructurar la información financiera de acuerdo con el Plan Único de Cuentas – PUC- según la directriz que defina el ICBF, con sus soportes debidamente organizados que identifiquen la implementación de las NIIF y de la información actualizada.</t>
  </si>
  <si>
    <t>CUMPLIMIENTO DE LA LEY 2046 DE 2020. El contratista deberá cumplir con la Ley 2046 de 2020, invirtiendo al menos el 30% de los recursos ejecutados para la compra de alimentos, adquiriéndolos directamente a los pequeños productores agropecuarios locales, productores de la agricultura campesina, familiar o comunitaria locales, organizaciones de estos productores o a las industrias y emprendimientos agroalimentarios que procesen materias primas adquiridas directamente a estos productores locales. Estas compras deberán realizarse aplicando y cumpliendo con lo dispuesto en la guía “G5.ABS- Guía Orientadora para la Implementación de la Estrategia de Compras Locales” y deberán ser reportadas mensualmente al supervisor del contrato, haciendo uso de la última versión del formato “F1.G5.ABS- Formato seguimiento Compras Locales” o del medio que para tal efecto adopte el ICBF dentro del Sistema de Gestión de Calidad.</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</si>
  <si>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</si>
  <si>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Pagar oportunamente a los proveedores y presentar paz y salvo mensual o de acuerdo con su política de pago.</t>
  </si>
  <si>
    <t>Facilitar de manera oportuna e integral, libros de registro, archivos, actas, informes, expedientes y demás información financiera que le solicite el supervisor del contrato; esta información se debe suministrar completa en el lugar de ejecución del presente contrato y debe estar actualizada, de tal manera que permita verificar la ejecución del recurso de forma mensual, acorde con lo establecido en los documentos y sus respectivos clasificadores de costo según aplique para la modalidad.</t>
  </si>
  <si>
    <t>Contar con la aprobación previa por parte del supervisor del contrato, para realizar traslado de recursos en el informe de presupuesto, ingresos y gastos.</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</si>
  <si>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</si>
  <si>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Realizar en los tiempos acordados o establecidos para ello, el pago de las obligaciones adquiridas por parte del contratista, sin condicionar estos a la entrega de los recursos aportados por el ICBF del contrato de aporte.</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</si>
  <si>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</si>
  <si>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</si>
  <si>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</si>
  <si>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Entregar los resultados de la percepción del beneficiario frente a la prestación del servicio.</t>
  </si>
  <si>
    <t>Identificar y gestionar acciones de mejora que fortalezcan de manera adecuada la prestación de servicio.</t>
  </si>
  <si>
    <t>Contar con información documentada para la recepción, tratamiento y respuesta a las peticiones, quejas, reclamos y sugerencias (PQRS), en el marco de la ejecución del objeto contractual.</t>
  </si>
  <si>
    <t>Suscribir un documento de compromiso de confidencialidad el cual deberá ser entregado al supervisor del contrato una vez se firme el contrato.</t>
  </si>
  <si>
    <t>Informar al supervisor, en el momento que ocurran incidentes de seguridad o se materialice un riesgo de seguridad de la información que afecten la disponibilidad, integridad y/o confidencialidad de la información del ICBF, en el marco de la ejecución del contrato.</t>
  </si>
  <si>
    <t>Prever el plan de recuperación y contingencia del servicio contratado ante los eventos que puedan afectar el cumplimiento de la ejecución de este.</t>
  </si>
  <si>
    <t>Certificar el cumplimiento, seguimiento y revisión de los asuntos correspondientes a seguridad de la información enmarcado en la normativa interna del ICBF vigente en virtud de la ejecución del objeto del contrato.</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</si>
  <si>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</si>
  <si>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</si>
  <si>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</si>
  <si>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</si>
  <si>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Presentar el concepto médico ocupacional favorable de los colaboradores vinculados para la ejecución del contrato.</t>
  </si>
  <si>
    <t>Formular e implementar el plan de prevención, preparación y respuesta ante emergencias.</t>
  </si>
  <si>
    <t>Adoptar las medidas necesarias para el ahorro y uso eficiente de agua, energía, papel, y manejo de residuos que se generen durante la ejecución del contrato, de acuerdo con la política ambiental de la Entidad.</t>
  </si>
  <si>
    <t>Presentar los permisos y/o autorizaciones ambientales vigentes requeridas para prestación del servicio.</t>
  </si>
  <si>
    <t>Adoptar las medidas necesarias para el almacenamiento y manejo adecuado de los productos químicos utilizados durante la ejecución del contrato; de acuerdo con la normatividad vigente.</t>
  </si>
  <si>
    <t>Adoptar las medidas necesarias para el transporte y manejo adecuado de combustibles utilizados durante la prestación del servicio; de acuerdo con la normatividad vigente. (aplica solo en caso de que se manejen combustibles en la unidad de servicio).</t>
  </si>
  <si>
    <t>Adoptar las medidas necesarias para el manejo adecuado y la disposición final de los residuos especiales y/o peligrosos que se generen durante la ejecución del contrato.</t>
  </si>
  <si>
    <t>Realizar el mantenimiento y lavado de la trampa de grasas y/o sistemas de tratamiento de aguas residuales, adoptando las medidas necesarias para el manejo adecuado de los residuos generados.</t>
  </si>
  <si>
    <t>Formular e implementar plan de saneamiento que incluya como mínimo los programas de limpieza y desinfección, manejo de residuos, control de plagas y abastecimiento o suministro de agua potable, de acuerdo con la normatividad vigente.</t>
  </si>
  <si>
    <t>Suscribir acta de recibo y de entrega de los bienes muebles entregados por el ICBF al inicio y al final de la vigencia del presente contrato y adquiridos durante la ejecución del mismo con la respectiva relación de inventarios, bienes que quedaran bajo su custodia, serán su responsabilidad y deberán ser devueltos una vez se dé por terminado el contrato. Así mismo, se deberán actualizar y reportar a la supervisión de contrato, con una periodicidad cuatrimestral las novedades presentadas en el inventario, siendo el supervisor responsable de garantizar el cumplimiento de las obligaciones.</t>
  </si>
  <si>
    <t>Informar de manera inmediata al supervisor, una vez sean adquiridos bienes muebles con recursos entregados por el ICBF, junto con el traslado de las correspondientes facturas y demás soportes que apliquen.</t>
  </si>
  <si>
    <t>Si una vez se reciba la dotación por parte del contratista responsable de los bienes, en la verificación inicial encuentra inconsistencias, al confrontar la relación o acta de bienes que tiene a cargo contra el inventario físico realizado respecto de los bienes que le han sido suministrados para su servicio, comunicará por escrito dentro de los cinco (5) días hábiles siguientes a su recibo al servidor público encargado del control de inventarios -responsable de almacén- sobre las diferencias detectadas -faltantes y sobrantes- para que efectúe las verificaciones y correcciones si a ello hubiere lugar.</t>
  </si>
  <si>
    <t>Utilizar los bienes entregados por el ICBF y adquiridos durante la ejecución del contrato conforme al uso legítimo autorizado.</t>
  </si>
  <si>
    <t>Responder por cualquier deterioro de los bienes muebles devolutivos, que no provenga del desgaste natural o que provenga del uso no autorizado por el ICBF.</t>
  </si>
  <si>
    <t>Emplear la mayor diligencia en la conservación de los bienes entregados por el ICBF y adquiridos durante la ejecución del contrato.</t>
  </si>
  <si>
    <t>Efectuar las reparaciones y mantenimientos indispensables para la conservación de bienes muebles entregados por el ICBF y adquiridos durante la ejecución del contrato.</t>
  </si>
  <si>
    <t>Vigilar y custodiar los bienes muebles entregados y adquiridos durante la ejecución del contrato, evitando que sean perturbados por terceros. En caso de ocurrir cualquier perturbación a la tenencia, dar aviso al ICBF en un plazo máximo de cinco (5) días hábiles siguientes a la ocurrencia del hecho.</t>
  </si>
  <si>
    <t>Llevar la contabilidad de los bienes muebles por centro de costos, de acuerdo con lo establecido en el anexo técnico - y documentos administrativos vigentes que rijan para el programa, en los casos que aplique.</t>
  </si>
  <si>
    <t>Informar al supervisor del contrato la existencia de siniestros dentro de los cinco (5) días hábiles a su ocurrencia.</t>
  </si>
  <si>
    <t>Elaborar en coordinación con el delegado del ICBF el inventario de los elementos de dotación que sean adquiridos y entregados con recursos del ICBF, y entregarlo al supervisor del contrato para el respectivo procedimiento de ingreso y egreso de bienes que establezca el ICBF.</t>
  </si>
  <si>
    <t>Restituir mediante acta a la persona natural o jurídica que determine el ICBF a la terminación del contrato, los bienes muebles devolutivos adquiridos con recursos del ICBF, según inventario inicial, salvo que al terminar el contrato los bienes hayan cumplido su vida útil y no puedan ser utilizados para el servicio. En este caso, se procederá conforme con lo establecido en el anexo técnico respectivo dado por el ICBF.</t>
  </si>
  <si>
    <t>Relacionar en acta, tanto al inicio como al final del contrato, los elementos propiedad del CONTRATISTA y puestos a disposición de las unidades de servicios, incluidos en el plan de trabajo.</t>
  </si>
  <si>
    <t>Garantizar en caso de traslado o cierre de las unidades de servicio, que los elementos de dotación propiedad del ICBF sean transferidos a la nueva unidad, mediante acta de entrega, en presencia del supervisor del contrato, representante legal del contratista y del almacenista de la Regional cuando aplique.</t>
  </si>
  <si>
    <t>Entregar al supervisor del contrato, la relación de actas de entrega a cada unidad de servicio, en la que se especifiquen los elementos entregados, la referencia, marca, serial, modelo-en los casos que aplique-, la cantidad y el estado en que se reciben. PARÁGRAFO PRIMERO. La EAS serán responsables en los siguientes eventos: a). Cuando el hecho hubiere sobrevenido por culpa suya, inclusive levísima; b. Cuando por peligro del bien prestado o propio, haya preferido salvar el suyo; y c. cuando expresamente haya aceptado la responsabilidad del caso fortuito. PARÁGRAFO SEGUNDO. La falta de reporte de los bienes muebles devolutivos adquiridos como dotación en el marco del contrato de aporte, o su no devolución a la finalización del contrato, harán incurrir al Contratista en responsabilidad contractual, disciplinaria, fiscal y penal.</t>
  </si>
  <si>
    <t>Baja de bienes muebles, se da cuando los elementos se encuentren totalmente inservibles o cuando existan bienes que contengan elementos o compuestos peligrosos, que si bien no generan problema durante su uso, pero se convierten en un peligro cuando se liberan al medio ambiente y que además presentan alto grado de deterioro, o que ya no son útiles para la entidad por estar en estado de inservibles, el supervisor de contrato deberá solicitar el inventario -responsable de almacén y en articulación con el CONTRATISTA clasificará el listado de bienes según su estado en deterioro, obsolescencia, inservibles o reubicación, (sólo aplica para los bienes devolutivos) y mediante correo electrónico lo remitirá al responsable de almacén para que realice las gestiones correspondientes. Para los bienes clasificados como de CONSUMO se levantará un acta firmada por el supervisor y el CONTRATISTA o delegado, y desde la Unidad de Servicio se realizará la baja de bienes muebles, el CONTRATISTA deberá atender los preceptos constitucionales, legales, reglamentarios, así como las metas de la Política Ambiental del ICBF para prevenir, mitigar y compensar los impactos que causen o puedan causar daño al medio ambiente y/o a la salud humana; para el tratamiento de baja de los bienes , estos se deberán entregar a las empresas autorizadas por la autoridad ambiental competente, para que den destinación final según las normas ambientales existentes, con el fin de que se prevengan y reduzcan los impactos ambientales.</t>
  </si>
  <si>
    <t>Suministrar a la regional del ICBF los datos del punto de entrega o puntos primarios donde el contratista recibirá los Alimentos de Alto Valor Nutricional (municipio de ubicación del punto, nombre del responsable y suplente, número de identificación, teléfonos, horario de atención, número de cupos a atender en este punto). Así mismo, informar oportunamente los cambios de los datos del punto de entrega primario a la Regional o Centro Zonal en los primeros 15 días calendario del mes.</t>
  </si>
  <si>
    <t>Recibir el Alimento de Alto Valor Nutricional y almacenarlo cumpliendo con lo establecido en la normatividad legal vigente, y de acuerdo con las instrucciones que imparta el ICBF, con el fin de garantizar su conservación.</t>
  </si>
  <si>
    <t>Informar al ICBF oportunamente (como máximo el día 15 de cada mes) sobre las dificultades presentadas en el desarrollo del servicio y las que afecten la cantidad y calidad de los Alimentos de Alto Valor Nutricional recibidos, así como los saldos de los AAVN en los puntos de entrega, para que el ICBF pueda ajustar las cantidades a entregar en el siguiente mes y realizar las acciones correspondientes.</t>
  </si>
  <si>
    <t>Entregar oportunamente los Alimentos de Alto Valor Nutricional a las unidades ejecutoras o de servicio o usuarios que harán uso de los mismos, para evitar su deterioro.</t>
  </si>
  <si>
    <t>Llevar control por escrito en los formatos definidos por el ICBF mediante el Instrumento Anexo 57 de la rotación de inventarios y la entrega de los Alimentos de Alto Valor Nutricional a las unidades ejecutoras o de servicio o usuarios, donde se registre el movimiento de los alimentos, los saldos y las personas responsables de su recibo y distribución, el cual debe corresponder a la cantidad de usuarios programados. Estos soportes deben presentarse en medio magnético o en documento físico de acuerdo con las particularidades de los territorios donde se ejecutan las modalidades, mensualmente durante los diez primeros días hábiles siguientes al mes vencido, al Centro Zonal ICBF de influencia en el municipio donde está ubicado el punto de entrega.</t>
  </si>
  <si>
    <t>Solicitar y aceptar el apoyo y la asesoría técnica del ICBF en lo concerniente al manejo, recepción, custodia y distribución de los Alimentos de Alto Valor Nutricional.</t>
  </si>
  <si>
    <t>Realizar actividades que promuevan el control social para el adecuado uso de los Alimentos de Alto Valor Nutricional de acuerdo con las indicaciones dadas por el ICBF, así como asistir a las capacitaciones, mesas públicas, rendición de cuentas o audiencias de veeduría ciudadana a las cuales se le convoque por parte del ICBF.</t>
  </si>
  <si>
    <t>Atender oportunamente los requerimientos que el ICBF realice, especialmente para dar respuesta a los organismos de control del Estado y novedades presentadas en las visitas realizadas por la Interventoría y/o el ICBF.</t>
  </si>
  <si>
    <t>Cancelar al ICBF el valor de los Alimentos de Alto Valor Nutricional cuando se presenten vencimientos o generen averías por mal almacenamiento, redistribución de producto, hurto o pérdida, teniendo en cuenta el precio del mes de entrega o el precio definido por el ICBF en caso de entregarse otro tipo de Alimento de Alto Valor Nutricional.</t>
  </si>
  <si>
    <t>Atender con oportunidad las visitas que se efectúen por parte del ICBF o la interventoría del contrato de producción y distribución de Alimentos de Alto Valor Nutricional y leer y firmar el acta de visita anotando las observaciones a que haya lugar. Así mismo, dar trámite oportuno, a las acciones preventivas y correctivas necesarias para la solución de las novedades generadas producto de las visitas del ICBF o de la interventoría.</t>
  </si>
  <si>
    <t>Al finalizar el contrato, el contratista deberá redistribuir por su cuenta (transportar de un lugar a otro) los saldos de los Alimentos de Alto Valor Nutricional que queden en sus puntos de entrega de acuerdo con las indicaciones que imparta el ICBF.</t>
  </si>
  <si>
    <t>Página 1 de 1</t>
  </si>
  <si>
    <t>Clasificación de la Información 
Clasificada</t>
  </si>
  <si>
    <t>Técnico</t>
  </si>
  <si>
    <t>Administrativo</t>
  </si>
  <si>
    <t>Financiero</t>
  </si>
  <si>
    <t>Dotación</t>
  </si>
  <si>
    <t>Obligación</t>
  </si>
  <si>
    <t>Profesional 1 ICBF</t>
  </si>
  <si>
    <t>Profesional 2 ICBF</t>
  </si>
  <si>
    <t>Profesional 3 ICBF</t>
  </si>
  <si>
    <t>Profesional 4 ICBF</t>
  </si>
  <si>
    <t>Profesional 5 ICBF</t>
  </si>
  <si>
    <t>Profesional 6 ICBF</t>
  </si>
  <si>
    <t>Fecha de la visita</t>
  </si>
  <si>
    <t>Número de visita</t>
  </si>
  <si>
    <t>Código</t>
  </si>
  <si>
    <t>NIT Entidad Contratista (123456789-x)</t>
  </si>
  <si>
    <t>Nombre del representante legal EC</t>
  </si>
  <si>
    <t>Jornada de atención 
(Aplica para Externado)</t>
  </si>
  <si>
    <t>Fecha de inicio del contrato
(dd/mm/aaaa)</t>
  </si>
  <si>
    <t>Fecha de finalización del contrato
(dd/mm/aaaa)</t>
  </si>
  <si>
    <t>Rango</t>
  </si>
  <si>
    <t>Generales</t>
  </si>
  <si>
    <t>Legal</t>
  </si>
  <si>
    <t>AAVN</t>
  </si>
  <si>
    <t>Calidad</t>
  </si>
  <si>
    <t>Seguridad de la información</t>
  </si>
  <si>
    <t>Seguridad y salud en el trabajo</t>
  </si>
  <si>
    <t>Ambiental</t>
  </si>
  <si>
    <t>Enero-Inicial</t>
  </si>
  <si>
    <t>Enero-Ajuste</t>
  </si>
  <si>
    <t>Febrero-Inicial</t>
  </si>
  <si>
    <t>Febrero-Ajuste</t>
  </si>
  <si>
    <t>Marzo-Inicial</t>
  </si>
  <si>
    <t>Marzo-Ajuste</t>
  </si>
  <si>
    <t>Abril-Inicial</t>
  </si>
  <si>
    <t>Abril-Ajuste</t>
  </si>
  <si>
    <t>Mayo-Inicial</t>
  </si>
  <si>
    <t>Mayo-Ajuste</t>
  </si>
  <si>
    <t>Junio-Inicial</t>
  </si>
  <si>
    <t>Junio-Ajuste</t>
  </si>
  <si>
    <t>Julio-Inicial</t>
  </si>
  <si>
    <t>Julio-Ajuste</t>
  </si>
  <si>
    <t>Agosto-Inicial</t>
  </si>
  <si>
    <t>Agosto-Ajuste</t>
  </si>
  <si>
    <t>Septiembre-Inicial</t>
  </si>
  <si>
    <t>Septiembre-Ajuste</t>
  </si>
  <si>
    <t>Octubre-Inicial</t>
  </si>
  <si>
    <t>Octubre-Ajuste</t>
  </si>
  <si>
    <t>Noviembre-Inicial</t>
  </si>
  <si>
    <t>Noviembre-Ajuste</t>
  </si>
  <si>
    <t>Diciembre-Inicial</t>
  </si>
  <si>
    <t>Diciembre-Ajuste</t>
  </si>
  <si>
    <t>Mes y tipo de revisión</t>
  </si>
  <si>
    <t>Documento que evidencia el cumplimiento de la obligación y ubicación de éste</t>
  </si>
  <si>
    <t>Observaciones</t>
  </si>
  <si>
    <t>Documento soporte</t>
  </si>
  <si>
    <t>Observación</t>
  </si>
  <si>
    <t>% Cumplimiento Verificación Documental</t>
  </si>
  <si>
    <t>Disponer de los medios necesarios para el archivo, mantenimiento, cuidado y custodia de la documentación objeto del presente contrato.</t>
  </si>
  <si>
    <t>Atender durante la ejecución del contrato, los requerimientos, instrucciones, acompañamiento técnico, financiero y administrativo y demás recomendaciones que le imparta el ICBF, para una correcta ejecución y cumplimiento de sus obligaciones.</t>
  </si>
  <si>
    <t>Entregar oportunamente, al supervisor del contrato, los informes que se soliciten sobre cualquier aspecto y/o resultados obtenidos en la ejecución del contrato cuando así se requiera.</t>
  </si>
  <si>
    <t>Atender XX cupos en la modalidad Externado-media jornada, para la población: niñas, niños y adolescentes con Proceso Administrativo de Restablecimiento, de acuerdo con las solicitudes de cupo realizadas por la regional.</t>
  </si>
  <si>
    <t>Cumplir con el componente de alimentación y nutrición, acorde con lo establecido en los documentos técnicos, memorandos, requerimientos y/o directrices que emita el ICBF.</t>
  </si>
  <si>
    <t>Apoyar las gestiones necesarias en conjunto con la red familiar o vincular responsables para mantener la vinculación de los beneficiarios al Sistema General de Seguridad Social en Salud y al Sistema de Educación Formal.</t>
  </si>
  <si>
    <t>Realizar acciones para que las niñas, niños, adolescentes y sus familias participen en actividades lúdicas, artísticas, culturales, recreativas y deportivas, acorde con sus intereses y características de desarrollo orientadas a su proyecto de vida y que se encuentren en la Propuesta de Implementación y Cualificación aprobada.</t>
  </si>
  <si>
    <t>Realizar la articulación permanente necesaria con el sistema nacional de bienestar familiar a fin de promover el cuidado parental y la garantía de derechos.</t>
  </si>
  <si>
    <t>Entregar de forma inmediata la información solicitada por el ICBF referente a los procesos de los usuarios para atender las demandas y solicitudes de conciliación en acciones de medio de control reparación directa y demás que se requieran, por situaciones de afectación a la vida e integridad de los usuarios que sean atendidos en cualquier tiempo por el operador.</t>
  </si>
  <si>
    <t>Presentar dentro del primer mes de ejecución contrato el presupuesto de ingresos y gastos de acuerdo con los clasificadores de costo establecidos para la modalidad, para la revisión y aprobación por parte del Supervisor.</t>
  </si>
  <si>
    <t>Reintegrar los recursos aportados,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</si>
  <si>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Utilizar los Alimentos de Alto Valor Nutricional únicamente para cumplir a cabalidad el objeto del presente contrato, y suministro de la alimentación a las niñas, niños y adolescentes beneficiarios para la Modalidad de atención, de conformidad con las directrices, documentos, normas y procedimientos establecidos por el ICBF. En ningún caso, se podrá donar, vender, intercambiar, usar indebidamente, destinar o en general disponer de los Alimentos de Alto Valor Nutricional en forma diferente a la autorizada por el ICBF.</t>
  </si>
  <si>
    <t>Transportar los Alimentos de Alto Valor Nutricional a las unidades ejecutoras o de servicio en condiciones adecuadas que garanticen la inocuidad del AAVN.</t>
  </si>
  <si>
    <t>PROCESO
PROTECCIÓN
VERIFICACIÓN DOCUMENTAL
EXTERNADO MEDIA JORNADA SRD</t>
  </si>
  <si>
    <t>F1.A3.G27.P</t>
  </si>
  <si>
    <t>Cumplir con el objeto del contrato y con todos los documentos técnicos, manuales operativos, propuesta de implementación y cualificación, condiciones de calidad y demás documentos aplicables a la modalidad bajo su propia responsabilidad.</t>
  </si>
  <si>
    <t>Abstenerse de recibir o solicitar cualquier dádiva o beneficio a nombre propio o de terceros con el fin de alterar o manipular información para generar beneficio de la gestión de un proceso, y notificando a la supervisión y autoridades competentes cualquier hecho que se relacione con estas conductas.</t>
  </si>
  <si>
    <t>El contratista se comprometen a asumir un buen trato para con los demás colaboradores internos y externos del Instituto Colombiano de Bienestar Familiar – ICBF, y actuar con responsabilidad, eficiencia y transparencia, dejando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</si>
  <si>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Promover acciones para la participación de padres de familia, red vincular y vecinos en el desarrollo de la modalidad.</t>
  </si>
  <si>
    <t>Reportar por escrito y de forma inmediata al supervisor cualquier novedad o anomalía en la ejecución del contrato.</t>
  </si>
  <si>
    <t>Elaborar e implementar las estrategias, acciones o metodologías, acorde con el proceso de atención establecido en los documentos técnicos del ICBF y Propuesta de Implementación y Cualificación-PIYC.</t>
  </si>
  <si>
    <t>Contar con mecanismos de control para asegurar que los medicamentos estén fuera del alcance de los niños, niñas o adolescentes y se suministren de acuerdo con lo indicado en la fórmula médica expedida por la EAPB, Además, que no tengan acceso a objetos cortopunzantes, armas de fuego, sustancias psicoactivas y cualquier otro material que signifique un riesgo o con lo que se pueda atentar contra su integridad personal o la de los demás. Lo anterior. debe quedar contemplado en cada plan de acción en el marco de la política de prevención del daño antijurídico propuesto.</t>
  </si>
  <si>
    <t>Garantizar a los usuarios, los elementos de dotación de aseo e higiene y disponer del material lúdico deportivo, acorde con lo establecido en el Manual Operativo de las modalidades:</t>
  </si>
  <si>
    <t>Presentar mensualmente certificado emitido por el representante legal y contador en el que haga constar que el talento humano contratado para la prestación de la modalidad cumple con el perfil y los requisitos exigidos en los lineamientos, con la verificación trimestral del registro nacional de medidas correctivas, la consulta de antecedentes por delitos sexuales contra niños, niñas y adolescentes y con el tiempo de dedicación definido en la tabla de talento humano para la modalidad.</t>
  </si>
  <si>
    <t>Solicitar autorización previa y por escrito a la autoridad administrativa competente y al supervisor del contrato, de acuerdo con los procesos, procedimientos y orientaciones establecidos por las Direcciones de Planeación, Protección y la Oficina Asesora de Comunicaciones para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el servicio Aplica para universidades, ONG, periodistas, estudiantes, docentes, cooperantes, contratistas del ICBF, funcionarios del ICBF y cualquier otra persona.</t>
  </si>
  <si>
    <t>Realizar las gestiones de adquisición de elemento de dotación para la modalidad de atención según sea el caso, de acuerdo con los recursos destinados en el contrato para tal fin, cuando aplique</t>
  </si>
  <si>
    <t>Contar con un banco de hojas de vida y proceso de selección que le permita cubrir antes de 10 días hábiles alguna vacante del personal que opera el servicio cuando se presenta renuncia unilateral por parte del empleado.</t>
  </si>
  <si>
    <t>Contar con un programa que propenda por la estabilidad del talento humano, con el fin de disminuir la rotación de personal en los servicios, lo que impacta negativamente la adherencia pedagógica de los usuarios</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</si>
  <si>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pago de sueldos u honorarios en los tiempos establecidos para tal fin, según la vinculación laboral (no se admiten mora en los pagos); iv) el suministro de elementos necesarios para el adecuado cumplimiento de sus labores; v) el reconocimiento de viáticos, gastos de viaje, entre otros..</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</si>
  <si>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</si>
  <si>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Pagar contra entrega el, o los productos adquiridos a los pequeños productores y productores de la Agricultura Campesina, Familiar y Comunitaria, o de sus organizaciones. La forma de pago utilizada por el Contratista para realizar el pago de los productos a los pequeños productores y demás actores de la agricultura campesina, familiar y comunitaria, o de sus organizaciones, se deberá realizar por transferencia bancaria a cuentas de ahorros, cuentas corrientes o transferencias a través de billeteras digitales, depósitos de bajo monto o transferencias a cuentas de ahorros de trámite simplificado (CATS). Para pagos en efectivo de requiere autorización previa del supervisor</t>
  </si>
  <si>
    <t>A. OBLIGACIONES SIGE: EJE DE CALIDAD</t>
  </si>
  <si>
    <t>B. OBLIGACIONES SIGE: EJE DE SEGURIDAD DE LA INFORMACIÓN</t>
  </si>
  <si>
    <t>C. OBLIGACIONES SIGE: EJE DE SEGURIDAD Y SALUD EN EL TRABAJO</t>
  </si>
  <si>
    <t>D. OBLIGACIONES SIGE: EJE DE GESTIÓN AMBIENTAL</t>
  </si>
  <si>
    <t>Entregar al supervisor del contrato, la relación de actas de entrega a cada unidad de servicio, en la que se especifiquen los elementos entregados, la referencia, marca, serial, modelo-en los casos que aplique-, la cantidad y el estado en que se reciben.</t>
  </si>
  <si>
    <t>Realizar acciones para que la familia o red vincular de apoyo se adhiera y participe en el proceso de atención de los usuarios(as) beneficiarios acordes con lo establecido en los documentos técnicos del ICBF.</t>
  </si>
  <si>
    <t>Presentar soporte de entrega del plan de acción vigente en el marco de la Política de Prevención del Daño Antijurídico a la Dirección Regional así como las acciones y estrategias adelantadas para tal fin.</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</si>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</sst>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24"/>
      <color theme="1"/>
      <name val="Calibri"/>
      <family val="2"/>
      <scheme val="minor"/>
    </font>
    <font>
      <b/>
      <sz val="10"/>
      <color theme="1"/>
      <name val="Arial"/>
      <family val="2"/>
    </font>
    <font>
      <b/>
      <sz val="12"/>
      <color theme="1"/>
      <name val="Arial"/>
      <family val="2"/>
    </font>
    <font>
      <b/>
      <sz val="11"/>
      <color rgb="FF000000"/>
      <name val="Calibri"/>
      <family val="2"/>
    </font>
    <font>
      <u/>
      <sz val="11"/>
      <color theme="10"/>
      <name val="Calibri"/>
      <family val="2"/>
      <scheme val="minor"/>
    </font>
    <font>
      <u/>
      <sz val="10"/>
      <color theme="10"/>
      <name val="Arial"/>
      <family val="2"/>
    </font>
    <font>
      <sz val="8"/>
      <name val="Calibri"/>
      <family val="2"/>
      <scheme val="minor"/>
    </font>
    <font>
      <sz val="14"/>
      <color theme="1"/>
      <name val="Arial"/>
      <family val="2"/>
    </font>
    <font>
      <b/>
      <sz val="14"/>
      <color theme="1"/>
      <name val="Arial"/>
      <family val="2"/>
    </font>
    <font>
      <sz val="14"/>
      <color theme="1"/>
      <name val="Calibri"/>
      <family val="2"/>
      <scheme val="minor"/>
    </font>
    <font>
      <b/>
      <sz val="22"/>
      <color theme="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00B05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2" fontId="1" fillId="0" borderId="0" applyFont="0" applyFill="0" applyBorder="0" applyAlignment="0" applyProtection="0"/>
  </cellStyleXfs>
  <cellXfs count="192">
    <xf numFmtId="0" fontId="0" fillId="0" borderId="0" xfId="0"/>
    <xf numFmtId="0" fontId="2" fillId="2" borderId="9" xfId="0" applyFont="1" applyFill="1" applyBorder="1" applyAlignment="1">
      <alignment horizontal="center"/>
    </xf>
    <xf numFmtId="0" fontId="0" fillId="0" borderId="9" xfId="0" applyBorder="1" applyAlignment="1">
      <alignment horizontal="center"/>
    </xf>
    <xf numFmtId="0" fontId="2" fillId="2" borderId="27" xfId="0" applyFont="1" applyFill="1" applyBorder="1" applyAlignment="1">
      <alignment horizontal="center"/>
    </xf>
    <xf numFmtId="0" fontId="0" fillId="0" borderId="9" xfId="0" applyBorder="1"/>
    <xf numFmtId="0" fontId="0" fillId="8" borderId="9" xfId="0" applyFill="1" applyBorder="1"/>
    <xf numFmtId="0" fontId="0" fillId="0" borderId="0" xfId="0" applyAlignment="1">
      <alignment wrapText="1"/>
    </xf>
    <xf numFmtId="0" fontId="3" fillId="0" borderId="26"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8" borderId="9" xfId="0" applyFont="1" applyFill="1" applyBorder="1" applyAlignment="1">
      <alignment horizontal="center" vertical="center" wrapText="1"/>
    </xf>
    <xf numFmtId="0" fontId="3" fillId="0" borderId="0" xfId="0" applyFont="1" applyAlignment="1">
      <alignment horizontal="center" vertical="center" wrapText="1"/>
    </xf>
    <xf numFmtId="0" fontId="5" fillId="9"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3" fillId="16" borderId="29" xfId="0" applyFont="1" applyFill="1" applyBorder="1" applyAlignment="1">
      <alignment horizontal="center" vertical="center"/>
    </xf>
    <xf numFmtId="0" fontId="3" fillId="16" borderId="9" xfId="0" applyFont="1" applyFill="1" applyBorder="1" applyAlignment="1">
      <alignment horizontal="center" vertical="center" wrapText="1"/>
    </xf>
    <xf numFmtId="0" fontId="3" fillId="17" borderId="2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8" borderId="29" xfId="0" applyFont="1" applyFill="1" applyBorder="1" applyAlignment="1">
      <alignment horizontal="center" vertical="center"/>
    </xf>
    <xf numFmtId="0" fontId="3" fillId="18" borderId="9"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9" xfId="0" applyFont="1" applyFill="1" applyBorder="1" applyAlignment="1">
      <alignment horizontal="center" vertical="center" wrapText="1"/>
    </xf>
    <xf numFmtId="0" fontId="3" fillId="20" borderId="2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8" borderId="29" xfId="0" applyFont="1" applyFill="1" applyBorder="1" applyAlignment="1">
      <alignment horizontal="center" vertical="center"/>
    </xf>
    <xf numFmtId="0" fontId="3" fillId="6"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13" borderId="29" xfId="0" applyFont="1" applyFill="1" applyBorder="1" applyAlignment="1">
      <alignment horizontal="center" vertical="center"/>
    </xf>
    <xf numFmtId="0" fontId="3" fillId="13" borderId="9" xfId="0" applyFont="1" applyFill="1" applyBorder="1" applyAlignment="1">
      <alignment horizontal="center" vertical="center" wrapText="1"/>
    </xf>
    <xf numFmtId="0" fontId="3" fillId="21" borderId="29" xfId="0" applyFont="1" applyFill="1" applyBorder="1" applyAlignment="1">
      <alignment horizontal="center" vertical="center"/>
    </xf>
    <xf numFmtId="0" fontId="3" fillId="21" borderId="9" xfId="0" applyFont="1" applyFill="1" applyBorder="1" applyAlignment="1">
      <alignment horizontal="center" vertical="center" wrapText="1"/>
    </xf>
    <xf numFmtId="0" fontId="3" fillId="22" borderId="29" xfId="0" applyFont="1" applyFill="1" applyBorder="1" applyAlignment="1">
      <alignment horizontal="center" vertical="center"/>
    </xf>
    <xf numFmtId="0" fontId="3" fillId="22" borderId="9" xfId="0" applyFont="1" applyFill="1" applyBorder="1" applyAlignment="1">
      <alignment horizontal="center" vertical="center" wrapText="1"/>
    </xf>
    <xf numFmtId="49" fontId="3" fillId="17" borderId="9" xfId="0" applyNumberFormat="1" applyFont="1" applyFill="1" applyBorder="1" applyAlignment="1">
      <alignment horizontal="center" vertical="center" wrapText="1"/>
    </xf>
    <xf numFmtId="49" fontId="3" fillId="18" borderId="9" xfId="0" applyNumberFormat="1" applyFont="1" applyFill="1" applyBorder="1" applyAlignment="1">
      <alignment horizontal="center" vertical="center" wrapText="1"/>
    </xf>
    <xf numFmtId="49" fontId="3" fillId="19" borderId="9" xfId="0" applyNumberFormat="1"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wrapText="1"/>
    </xf>
    <xf numFmtId="0" fontId="13" fillId="0" borderId="0" xfId="0" applyFont="1"/>
    <xf numFmtId="0" fontId="5" fillId="15" borderId="9" xfId="0" applyFont="1" applyFill="1" applyBorder="1" applyAlignment="1">
      <alignment vertical="center"/>
    </xf>
    <xf numFmtId="0" fontId="5" fillId="15" borderId="12" xfId="0" applyFont="1" applyFill="1" applyBorder="1" applyAlignment="1">
      <alignment vertical="center"/>
    </xf>
    <xf numFmtId="0" fontId="3" fillId="0" borderId="9" xfId="0" applyFont="1" applyBorder="1" applyAlignment="1">
      <alignment horizontal="center" vertical="center" wrapText="1"/>
    </xf>
    <xf numFmtId="0" fontId="9" fillId="0" borderId="9" xfId="3" applyNumberFormat="1" applyFont="1" applyBorder="1" applyAlignment="1">
      <alignment horizontal="center" vertical="center" wrapText="1"/>
    </xf>
    <xf numFmtId="0" fontId="3" fillId="0" borderId="9" xfId="4" applyNumberFormat="1" applyFont="1" applyBorder="1" applyAlignment="1">
      <alignment vertical="center" wrapText="1"/>
    </xf>
    <xf numFmtId="0" fontId="3" fillId="14" borderId="9" xfId="0" applyFont="1" applyFill="1" applyBorder="1" applyAlignment="1">
      <alignment horizontal="center" vertical="center" wrapText="1"/>
    </xf>
    <xf numFmtId="0" fontId="7" fillId="10" borderId="9" xfId="2" applyNumberFormat="1" applyFont="1" applyFill="1" applyBorder="1" applyAlignment="1">
      <alignment horizontal="center" vertical="center"/>
    </xf>
    <xf numFmtId="0" fontId="7" fillId="11" borderId="9" xfId="2" applyNumberFormat="1" applyFont="1" applyFill="1" applyBorder="1" applyAlignment="1">
      <alignment horizontal="center" vertical="center"/>
    </xf>
    <xf numFmtId="0" fontId="7" fillId="12" borderId="9" xfId="2" applyNumberFormat="1" applyFont="1" applyFill="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5" borderId="8" xfId="0" applyFont="1" applyFill="1" applyBorder="1" applyAlignment="1">
      <alignment horizontal="justify" vertical="center" wrapText="1"/>
    </xf>
    <xf numFmtId="0" fontId="3" fillId="5" borderId="9" xfId="0" applyFont="1" applyFill="1" applyBorder="1" applyAlignment="1">
      <alignment horizontal="justify" vertical="center" wrapText="1"/>
    </xf>
    <xf numFmtId="49" fontId="5" fillId="0" borderId="9"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5" fillId="9" borderId="30"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49" fontId="5" fillId="0" borderId="12" xfId="0" applyNumberFormat="1" applyFont="1" applyBorder="1" applyAlignment="1" applyProtection="1">
      <alignment horizontal="center" vertical="center" wrapText="1"/>
      <protection locked="0"/>
    </xf>
    <xf numFmtId="0" fontId="5" fillId="9" borderId="3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9" borderId="39"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42" fontId="11" fillId="0" borderId="11" xfId="1" applyFont="1" applyBorder="1" applyAlignment="1" applyProtection="1">
      <alignment horizontal="center" vertical="center"/>
      <protection locked="0"/>
    </xf>
    <xf numFmtId="42" fontId="11" fillId="0" borderId="12" xfId="1"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12" borderId="8" xfId="0" applyFont="1" applyFill="1" applyBorder="1" applyAlignment="1">
      <alignment horizontal="center" vertical="center"/>
    </xf>
    <xf numFmtId="0" fontId="12" fillId="12" borderId="9" xfId="0" applyFont="1" applyFill="1" applyBorder="1" applyAlignment="1">
      <alignment horizontal="center" vertical="center"/>
    </xf>
    <xf numFmtId="0" fontId="5" fillId="9" borderId="33" xfId="0" applyFont="1" applyFill="1" applyBorder="1" applyAlignment="1">
      <alignment horizontal="center" vertical="center" wrapText="1"/>
    </xf>
    <xf numFmtId="0" fontId="12" fillId="12" borderId="3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7" xfId="0" applyFont="1" applyFill="1" applyBorder="1" applyAlignment="1">
      <alignment horizontal="center" vertical="center"/>
    </xf>
    <xf numFmtId="0" fontId="12" fillId="12" borderId="15"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7" xfId="0" applyFont="1" applyFill="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0" fontId="14" fillId="0" borderId="2"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2" fillId="12" borderId="14"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2" fillId="5" borderId="8" xfId="0" applyFont="1" applyFill="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1" fillId="0" borderId="10" xfId="0" applyFont="1" applyBorder="1" applyAlignment="1">
      <alignment horizontal="center" vertical="center"/>
    </xf>
    <xf numFmtId="0" fontId="6" fillId="12" borderId="42" xfId="0" applyFont="1" applyFill="1" applyBorder="1" applyAlignment="1">
      <alignment horizontal="center" vertical="center"/>
    </xf>
    <xf numFmtId="0" fontId="6" fillId="12" borderId="29"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3"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5" fillId="10" borderId="9"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10" borderId="15"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6" xfId="0" applyFont="1" applyFill="1" applyBorder="1" applyAlignment="1">
      <alignment horizontal="center" vertical="center"/>
    </xf>
  </cellXfs>
  <cellStyles count="5">
    <cellStyle name="Hipervínculo" xfId="3" builtinId="8"/>
    <cellStyle name="Moneda [0]" xfId="1" builtinId="7"/>
    <cellStyle name="Moneda [0] 2" xfId="4" xr:uid="{5BC61935-603B-43EF-A21D-7620D45D5A58}"/>
    <cellStyle name="Normal" xfId="0" builtinId="0"/>
    <cellStyle name="Porcentaje 2" xfId="2" xr:uid="{2071642E-5CC9-4240-A210-DBA3D4CE7E09}"/>
  </cellStyles>
  <dxfs count="68">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rgb="FFFFC000"/>
        </patternFill>
      </fill>
    </dxf>
    <dxf>
      <fill>
        <patternFill>
          <bgColor theme="0" tint="-0.24994659260841701"/>
        </patternFill>
      </fill>
    </dxf>
    <dxf>
      <fill>
        <patternFill>
          <bgColor theme="9"/>
        </patternFill>
      </fill>
    </dxf>
    <dxf>
      <fill>
        <patternFill>
          <bgColor theme="9"/>
        </patternFill>
      </fill>
    </dxf>
    <dxf>
      <fill>
        <patternFill>
          <bgColor rgb="FFFF0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rgb="FFFF0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2" name="Imagen 1" descr="ICBFNEW">
          <a:extLst>
            <a:ext uri="{FF2B5EF4-FFF2-40B4-BE49-F238E27FC236}">
              <a16:creationId xmlns:a16="http://schemas.microsoft.com/office/drawing/2014/main" id="{07FEA820-7350-40E0-89DA-6F7D0686742D}"/>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3" name="Imagen 2">
          <a:extLst>
            <a:ext uri="{FF2B5EF4-FFF2-40B4-BE49-F238E27FC236}">
              <a16:creationId xmlns:a16="http://schemas.microsoft.com/office/drawing/2014/main" id="{334F81F4-E0C9-4FBC-9CC1-6E0BFF38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5019675"/>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Wendy Johana Fajardo Barbosa</v>
          </cell>
          <cell r="Z2" t="str">
            <v>Profesional universitario de la Dirección Regional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Wendy Johana Fajardo Barbosa</v>
          </cell>
          <cell r="Z3" t="str">
            <v>Profesional universitario de la Dirección Regional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Wendy Johana Fajardo Barbosa</v>
          </cell>
          <cell r="Z4" t="str">
            <v>Profesional universitario de la Dirección Regional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Wendy Johana Fajardo Barbosa</v>
          </cell>
          <cell r="Z5" t="str">
            <v>Profesional universitario de la Dirección Regional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Wendy Johana Fajardo Barbosa</v>
          </cell>
          <cell r="Z6" t="str">
            <v>Profesional universitario de la Dirección Regional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Wendy Johana Fajardo Barbosa</v>
          </cell>
          <cell r="Z7" t="str">
            <v>Profesional universitario de la Dirección Regional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Wendy Johana Fajardo Barbosa</v>
          </cell>
          <cell r="Z8" t="str">
            <v>Profesional universitario de la Dirección Regional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Wendy Johana Fajardo Barbosa</v>
          </cell>
          <cell r="Z9" t="str">
            <v>Profesional universitario de la Dirección Regional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0500-653-2024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Sor Ana Inés Rincón Barbosa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0500-683-2024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Felix Arturo Polo Martinez</v>
          </cell>
          <cell r="Z110" t="str">
            <v>Profesional universitario Grupo de asistencia técnica</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Alejandro Camargo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Felix Arturo Polo Martinez</v>
          </cell>
          <cell r="Z115" t="str">
            <v>Profesional universitario Grupo de asistencia técnica</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Carmen Cecilia Carrillo Suárez</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13</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Carmen Consuelo Delgado Motato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Carmen Consuelo Delgado Motato</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Carmen Consuelo Delgado Motato</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Carmen Consuelo Delgado Motato</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Carmen Consuelo Delgado Motato</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Carmen Consuelo Delgado Motato</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Carmen Consuelo Delgado Motato</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Seneida Velez</v>
          </cell>
          <cell r="Z424" t="str">
            <v>Coordinador centro zonal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Patricia Ojeda</v>
          </cell>
          <cell r="Z429" t="str">
            <v>Profesional universitario Grupo de asistencia técnica</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Patricia Ojeda</v>
          </cell>
          <cell r="Z436" t="str">
            <v>Profesional universitario Grupo de asistencia técnica</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Alvaro Barbosa Arango</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Lina Paola Oliveros Amador</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Scarlett Tovar Rojas</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Yolima Galeano Galeano</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Yolima Galeano Galeano</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Lina Paola Oliveros Amador</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Calle 72 No. 20b-56 Barrio San Felipe</v>
          </cell>
          <cell r="I472" t="str">
            <v>Bogotá, D.C.</v>
          </cell>
          <cell r="J472" t="str">
            <v>Regional</v>
          </cell>
          <cell r="K472">
            <v>6945681</v>
          </cell>
          <cell r="L472" t="str">
            <v>3125109520- 3102038233 - 3138763117</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Scarlett Tovar Rojas</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Scarlett Tovar Rojas</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Scarlett Tovar Rojas</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10</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65</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4400-103-2024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4400-103-2024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4400-103-2024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Martha Liliana Alvarez Blanco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Martha Liliana Alvarez Blanco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Con PARD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Con PARD</v>
          </cell>
          <cell r="R624"/>
          <cell r="S624" t="str">
            <v>6300-134-2024</v>
          </cell>
          <cell r="T624"/>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Discapacidad</v>
          </cell>
          <cell r="R626"/>
          <cell r="S626" t="str">
            <v>6300-135-2024</v>
          </cell>
          <cell r="T626"/>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100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100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100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v>13</v>
          </cell>
          <cell r="U718">
            <v>45261</v>
          </cell>
          <cell r="V718">
            <v>45261</v>
          </cell>
          <cell r="W718">
            <v>45432</v>
          </cell>
          <cell r="X718">
            <v>2246520952</v>
          </cell>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Alba Lucia Obonaga Carvajal</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Alba Lucia Obonaga Carvajal</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Alba Lucia Obonaga Carvajal</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Alba Lucia Obonaga Carvajal</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Alba Lucia Obonaga Carvajal</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Tatiana Narvaez Jimenez</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Tatiana Narvaez Jimenez</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Alba Lucia Obonaga Carvajal</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Alba Lucia Obonaga Carvajal</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Alba Lucia Obonaga Carvajal</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Tatiana Narvaez Jimenez</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Alba Lucia Obonaga Carvajal</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Tatiana Narvaez Jimenez</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Tatiana Narvaez Jimenez</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row r="854">
          <cell r="B854" t="str">
            <v>05-251-853</v>
          </cell>
          <cell r="C854" t="str">
            <v>Antioquia</v>
          </cell>
          <cell r="D854" t="str">
            <v>Casa nuestra señora de Chiquinquirá</v>
          </cell>
          <cell r="E854" t="str">
            <v>890905743-8</v>
          </cell>
          <cell r="F854" t="str">
            <v>Beatriz Eugenia Vega Trujillo</v>
          </cell>
          <cell r="G854"/>
          <cell r="H854" t="str">
            <v>Diagonal 79 No. 15-75</v>
          </cell>
          <cell r="I854" t="str">
            <v>Medellín</v>
          </cell>
          <cell r="J854" t="str">
            <v>Noroccidental</v>
          </cell>
          <cell r="K854" t="str">
            <v>3422149, 2380977 - 3422192</v>
          </cell>
          <cell r="L854">
            <v>3104342073</v>
          </cell>
          <cell r="M854" t="str">
            <v>direccion@casadelachinca.org; secretaria@casadelachinca.org; trabajosocial@casadelachinca.org</v>
          </cell>
          <cell r="N854" t="str">
            <v>SRD</v>
          </cell>
          <cell r="O854" t="str">
            <v>Internado</v>
          </cell>
          <cell r="P854"/>
          <cell r="Q854" t="str">
            <v>Con PARD</v>
          </cell>
          <cell r="R854"/>
          <cell r="S854" t="str">
            <v>0500-665-2024</v>
          </cell>
          <cell r="T854">
            <v>50</v>
          </cell>
          <cell r="U854">
            <v>45383</v>
          </cell>
          <cell r="V854">
            <v>45383</v>
          </cell>
          <cell r="W854">
            <v>45626</v>
          </cell>
          <cell r="X854">
            <v>861742000</v>
          </cell>
          <cell r="Y854" t="str">
            <v>Claribel Guzmán Castrillón</v>
          </cell>
          <cell r="Z854" t="str">
            <v>Profesional centro zonal</v>
          </cell>
        </row>
        <row r="855">
          <cell r="B855" t="str">
            <v>05-251-854</v>
          </cell>
          <cell r="C855" t="str">
            <v>Antioquia</v>
          </cell>
          <cell r="D855" t="str">
            <v>Casa nuestra señora de Chiquinquirá</v>
          </cell>
          <cell r="E855" t="str">
            <v>890905743-8</v>
          </cell>
          <cell r="F855" t="str">
            <v>Beatriz Eugenia Vega Trujillo</v>
          </cell>
          <cell r="G855"/>
          <cell r="H855" t="str">
            <v>Calle 27A No. 80-33 ; Calle 27A No. 80-29</v>
          </cell>
          <cell r="I855" t="str">
            <v>Medellín</v>
          </cell>
          <cell r="J855" t="str">
            <v>Noroccidental</v>
          </cell>
          <cell r="K855">
            <v>5575571</v>
          </cell>
          <cell r="L855">
            <v>3104342073</v>
          </cell>
          <cell r="M855" t="str">
            <v>casauniversitaria@casadelachinca.org</v>
          </cell>
          <cell r="N855" t="str">
            <v>SRD</v>
          </cell>
          <cell r="O855" t="str">
            <v>Casa universitaria</v>
          </cell>
          <cell r="P855"/>
          <cell r="Q855" t="str">
            <v>Con PARD</v>
          </cell>
          <cell r="R855"/>
          <cell r="S855" t="str">
            <v>0500-679-2024</v>
          </cell>
          <cell r="T855">
            <v>48</v>
          </cell>
          <cell r="U855">
            <v>45383</v>
          </cell>
          <cell r="V855">
            <v>45383</v>
          </cell>
          <cell r="W855">
            <v>45626</v>
          </cell>
          <cell r="X855">
            <v>854337024</v>
          </cell>
          <cell r="Y855" t="str">
            <v>Claribel Guzmán Castrillón</v>
          </cell>
          <cell r="Z855" t="str">
            <v>Profesional centro zonal</v>
          </cell>
        </row>
        <row r="856">
          <cell r="B856" t="str">
            <v>05-49-855</v>
          </cell>
          <cell r="C856" t="str">
            <v>Antioquia</v>
          </cell>
          <cell r="D856" t="str">
            <v>Corporación centro de recursos integrales para la familia - CERFAMI</v>
          </cell>
          <cell r="E856" t="str">
            <v>800102505-8</v>
          </cell>
          <cell r="F856" t="str">
            <v>Raquel Adriana Hoyos Guerrero</v>
          </cell>
          <cell r="G856"/>
          <cell r="H856" t="str">
            <v>Carrera 68 No. 49-30</v>
          </cell>
          <cell r="I856" t="str">
            <v>Medellín</v>
          </cell>
          <cell r="J856" t="str">
            <v>Noroccidental</v>
          </cell>
          <cell r="K856" t="str">
            <v>2601400 XT 230</v>
          </cell>
          <cell r="L856">
            <v>3017892811</v>
          </cell>
          <cell r="M856" t="str">
            <v>direccionejecutiva@cerfami.org.co; mauricio.gil@cerfami.org.co; zully.cuadros@cerfami.org.co; juan.muñoz@cerfami.org.co</v>
          </cell>
          <cell r="N856" t="str">
            <v>SRD</v>
          </cell>
          <cell r="O856" t="str">
            <v>Apoyo psicológico especializado</v>
          </cell>
          <cell r="P856"/>
          <cell r="Q856" t="str">
            <v>Con PARD</v>
          </cell>
          <cell r="R856"/>
          <cell r="S856" t="str">
            <v>0500-689-2024</v>
          </cell>
          <cell r="T856">
            <v>284</v>
          </cell>
          <cell r="U856">
            <v>45383</v>
          </cell>
          <cell r="V856">
            <v>45383</v>
          </cell>
          <cell r="W856">
            <v>45504</v>
          </cell>
          <cell r="X856">
            <v>379257008</v>
          </cell>
          <cell r="Y856" t="str">
            <v>Claribel Guzmán Castrillón</v>
          </cell>
          <cell r="Z856" t="str">
            <v>Profesional centro zonal</v>
          </cell>
        </row>
        <row r="857">
          <cell r="B857" t="str">
            <v>05-252-856</v>
          </cell>
          <cell r="C857" t="str">
            <v>Antioquia</v>
          </cell>
          <cell r="D857" t="str">
            <v>Asociación amigos con calor humano</v>
          </cell>
          <cell r="E857" t="str">
            <v>890983816-1</v>
          </cell>
          <cell r="F857" t="str">
            <v>Alba Doris Rojas Silva</v>
          </cell>
          <cell r="G857"/>
          <cell r="H857" t="str">
            <v>Carrera 50c No. 59-87</v>
          </cell>
          <cell r="I857" t="str">
            <v>Medellín</v>
          </cell>
          <cell r="J857" t="str">
            <v>Noroccidental</v>
          </cell>
          <cell r="K857">
            <v>2921140</v>
          </cell>
          <cell r="L857" t="str">
            <v>3137919698 - 3188925410</v>
          </cell>
          <cell r="M857" t="str">
            <v>coordinacionhogaressustitutos@asociacionamigos.org; direccion@asociacionamigos.org; financiera@asociacionamigos.org; aalzate@asociacionamigos.org;</v>
          </cell>
          <cell r="N857" t="str">
            <v>SRD</v>
          </cell>
          <cell r="O857" t="str">
            <v>Hogar sustituto entidad</v>
          </cell>
          <cell r="P857"/>
          <cell r="Q857" t="str">
            <v>Con PARD</v>
          </cell>
          <cell r="R857"/>
          <cell r="S857" t="str">
            <v>0500-688-2024</v>
          </cell>
          <cell r="T857">
            <v>600</v>
          </cell>
          <cell r="U857">
            <v>45383</v>
          </cell>
          <cell r="V857">
            <v>45383</v>
          </cell>
          <cell r="W857">
            <v>45504</v>
          </cell>
          <cell r="X857">
            <v>8371510400</v>
          </cell>
          <cell r="Y857" t="str">
            <v>Claribel Guzmán Castrillón</v>
          </cell>
          <cell r="Z857" t="str">
            <v>Profesional centro zonal</v>
          </cell>
        </row>
        <row r="858">
          <cell r="B858" t="str">
            <v>05-36-857</v>
          </cell>
          <cell r="C858" t="str">
            <v>Antioquia</v>
          </cell>
          <cell r="D858" t="str">
            <v>Ciudad don Bosco</v>
          </cell>
          <cell r="E858" t="str">
            <v>890905717-6</v>
          </cell>
          <cell r="F858" t="str">
            <v>Carlos Manuel Barrios Gonzalez</v>
          </cell>
          <cell r="G858"/>
          <cell r="H858" t="str">
            <v>Carrera 96B No. 78C-11 Barrio Robledo Aures</v>
          </cell>
          <cell r="I858" t="str">
            <v>Medellín</v>
          </cell>
          <cell r="J858" t="str">
            <v>Noroccidental</v>
          </cell>
          <cell r="K858" t="str">
            <v>6045408180 Ext 117</v>
          </cell>
          <cell r="L858">
            <v>3008710845</v>
          </cell>
          <cell r="M858" t="str">
            <v>coord.derechosonar@ciudaddonbosco.org</v>
          </cell>
          <cell r="N858" t="str">
            <v>SRD</v>
          </cell>
          <cell r="O858" t="str">
            <v>Intervención de apoyo psicosocial</v>
          </cell>
          <cell r="P858"/>
          <cell r="Q858" t="str">
            <v>Con PARD</v>
          </cell>
          <cell r="R858"/>
          <cell r="S858" t="str">
            <v>0500-690-2024</v>
          </cell>
          <cell r="T858">
            <v>250</v>
          </cell>
          <cell r="U858">
            <v>45383</v>
          </cell>
          <cell r="V858">
            <v>45383</v>
          </cell>
          <cell r="W858">
            <v>45626</v>
          </cell>
          <cell r="X858">
            <v>1046994000</v>
          </cell>
          <cell r="Y858" t="str">
            <v>Claribel Guzmán Castrillón</v>
          </cell>
          <cell r="Z858" t="str">
            <v>Profesional centro zonal</v>
          </cell>
        </row>
        <row r="859">
          <cell r="B859" t="str">
            <v>05-36-858</v>
          </cell>
          <cell r="C859" t="str">
            <v>Antioquia</v>
          </cell>
          <cell r="D859" t="str">
            <v>Ciudad don Bosco</v>
          </cell>
          <cell r="E859" t="str">
            <v>890905717-6</v>
          </cell>
          <cell r="F859" t="str">
            <v>Carlos Manuel Barrios Gonzalez</v>
          </cell>
          <cell r="G859"/>
          <cell r="H859" t="str">
            <v>Corregimiento La Clarita - Vereda Minas</v>
          </cell>
          <cell r="I859" t="str">
            <v>Amagá</v>
          </cell>
          <cell r="J859" t="str">
            <v>Noroccidental</v>
          </cell>
          <cell r="K859" t="str">
            <v>6045408180 Ext 117</v>
          </cell>
          <cell r="L859">
            <v>3160443078</v>
          </cell>
          <cell r="M859" t="str">
            <v>coord.amaga@ciudaddonbosco.org</v>
          </cell>
          <cell r="N859" t="str">
            <v>SRD</v>
          </cell>
          <cell r="O859" t="str">
            <v>Intervención de apoyo psicosocial</v>
          </cell>
          <cell r="P859"/>
          <cell r="Q859" t="str">
            <v>Con PARD</v>
          </cell>
          <cell r="R859"/>
          <cell r="S859" t="str">
            <v>0500-690-2024</v>
          </cell>
          <cell r="T859"/>
          <cell r="U859">
            <v>45383</v>
          </cell>
          <cell r="V859">
            <v>45383</v>
          </cell>
          <cell r="W859">
            <v>45626</v>
          </cell>
          <cell r="X859"/>
          <cell r="Y859" t="str">
            <v>Claribel Guzmán Castrillón</v>
          </cell>
          <cell r="Z859" t="str">
            <v>Profesional centro zonal</v>
          </cell>
        </row>
        <row r="860">
          <cell r="B860" t="str">
            <v>05-36-859</v>
          </cell>
          <cell r="C860" t="str">
            <v>Antioquia</v>
          </cell>
          <cell r="D860" t="str">
            <v>Ciudad don Bosco</v>
          </cell>
          <cell r="E860" t="str">
            <v>890905717-6</v>
          </cell>
          <cell r="F860" t="str">
            <v>Carlos Manuel Barrios Gonzalez</v>
          </cell>
          <cell r="G860"/>
          <cell r="H860" t="str">
            <v>Carrera 96B No. 78C-11 Barrio Robledo Aures</v>
          </cell>
          <cell r="I860" t="str">
            <v>Medellín</v>
          </cell>
          <cell r="J860" t="str">
            <v>Noroccidental</v>
          </cell>
          <cell r="K860" t="str">
            <v>6045408180 Ext 117</v>
          </cell>
          <cell r="L860">
            <v>3008710845</v>
          </cell>
          <cell r="M860" t="str">
            <v>direccion@ciudaddonbosco.org; calidad@ciudaddonbosco.org;  contabilidad@ciudaddonbosco.org; gestionhumana@ciudaddonbosco.org; ): coord.internado@ciudaddonbosco.org, coord.semillas@ciudaddonbosco.org</v>
          </cell>
          <cell r="N860" t="str">
            <v>SRD</v>
          </cell>
          <cell r="O860" t="str">
            <v>Internado</v>
          </cell>
          <cell r="P860"/>
          <cell r="Q860" t="str">
            <v>Con PARD</v>
          </cell>
          <cell r="R860"/>
          <cell r="S860" t="str">
            <v>0500-661-2024</v>
          </cell>
          <cell r="T860">
            <v>150</v>
          </cell>
          <cell r="U860">
            <v>45383</v>
          </cell>
          <cell r="V860">
            <v>45383</v>
          </cell>
          <cell r="W860">
            <v>45626</v>
          </cell>
          <cell r="X860">
            <v>2555226000</v>
          </cell>
          <cell r="Y860" t="str">
            <v>Claribel Guzmán Castrillón</v>
          </cell>
          <cell r="Z860" t="str">
            <v>Profesional centro zonal</v>
          </cell>
        </row>
        <row r="861">
          <cell r="B861" t="str">
            <v>05-253-860</v>
          </cell>
          <cell r="C861" t="str">
            <v>Antioquia</v>
          </cell>
          <cell r="D861" t="str">
            <v>Corporación gente de corazón</v>
          </cell>
          <cell r="E861" t="str">
            <v>900404024-6</v>
          </cell>
          <cell r="F861" t="str">
            <v>Elizabeth Tatiana Tobon Muñoz</v>
          </cell>
          <cell r="G861"/>
          <cell r="H861" t="str">
            <v>Carrera 130 No. 34B-71</v>
          </cell>
          <cell r="I861" t="str">
            <v>Medellín</v>
          </cell>
          <cell r="J861" t="str">
            <v>Noroccidental</v>
          </cell>
          <cell r="K861"/>
          <cell r="L861">
            <v>3172212623</v>
          </cell>
          <cell r="M861" t="str">
            <v>gentedecorazon@yahoo.com</v>
          </cell>
          <cell r="N861" t="str">
            <v>SRD</v>
          </cell>
          <cell r="O861" t="str">
            <v>Externado</v>
          </cell>
          <cell r="P861" t="str">
            <v>Media jornada</v>
          </cell>
          <cell r="Q861" t="str">
            <v>Con PARD</v>
          </cell>
          <cell r="R861"/>
          <cell r="S861" t="str">
            <v>0500-657-2024</v>
          </cell>
          <cell r="T861">
            <v>65</v>
          </cell>
          <cell r="U861">
            <v>45383</v>
          </cell>
          <cell r="V861">
            <v>45383</v>
          </cell>
          <cell r="W861">
            <v>45626</v>
          </cell>
          <cell r="X861">
            <v>434670080</v>
          </cell>
          <cell r="Y861" t="str">
            <v>Claribel Guzmán Castrillón</v>
          </cell>
          <cell r="Z861" t="str">
            <v>Profesional centro zonal</v>
          </cell>
        </row>
        <row r="862">
          <cell r="B862" t="str">
            <v>05-254-861</v>
          </cell>
          <cell r="C862" t="str">
            <v>Antioquia</v>
          </cell>
          <cell r="D862" t="str">
            <v>Clínica del oriente - Corporación para la salud mental</v>
          </cell>
          <cell r="E862" t="str">
            <v>900271660-8</v>
          </cell>
          <cell r="F862" t="str">
            <v>Ramon Eduardo Lopera Lopera</v>
          </cell>
          <cell r="G862"/>
          <cell r="H862" t="str">
            <v>Vía La Ceja-Rionegro Kilómetro 3-Vereda San Miguel-Sector El Yarumo-Finca La Palestina</v>
          </cell>
          <cell r="I862" t="str">
            <v>La Ceja</v>
          </cell>
          <cell r="J862" t="str">
            <v>Noroccidental</v>
          </cell>
          <cell r="K862" t="str">
            <v>4534623
2743086
2741583</v>
          </cell>
          <cell r="L862">
            <v>3113842875</v>
          </cell>
          <cell r="M862" t="str">
            <v>clinicadeloriente@gmail.com; doralopera20@hotmail.com;</v>
          </cell>
          <cell r="N862" t="str">
            <v>SRD</v>
          </cell>
          <cell r="O862" t="str">
            <v>Internado</v>
          </cell>
          <cell r="P862"/>
          <cell r="Q862" t="str">
            <v>Discapacidad</v>
          </cell>
          <cell r="R862" t="str">
            <v>Psicosocial</v>
          </cell>
          <cell r="S862" t="str">
            <v>0500-668-2024</v>
          </cell>
          <cell r="T862">
            <v>150</v>
          </cell>
          <cell r="U862">
            <v>45383</v>
          </cell>
          <cell r="V862">
            <v>45383</v>
          </cell>
          <cell r="W862">
            <v>45626</v>
          </cell>
          <cell r="X862">
            <v>3951044400</v>
          </cell>
          <cell r="Y862" t="str">
            <v>Claribel Guzmán Castrillón</v>
          </cell>
          <cell r="Z862" t="str">
            <v>Profesional centro zonal</v>
          </cell>
        </row>
        <row r="863">
          <cell r="B863" t="str">
            <v>05-255-862</v>
          </cell>
          <cell r="C863" t="str">
            <v>Antioquia</v>
          </cell>
          <cell r="D863" t="str">
            <v>Acarpin hogar de niñez y juventud</v>
          </cell>
          <cell r="E863" t="str">
            <v>890980435-3</v>
          </cell>
          <cell r="F863" t="str">
            <v>Mario Hernan Correa Robledo</v>
          </cell>
          <cell r="G863"/>
          <cell r="H863" t="str">
            <v>Calle 50 No. 31-49 Barrio San Juan Copacabana</v>
          </cell>
          <cell r="I863" t="str">
            <v>Copacabana</v>
          </cell>
          <cell r="J863" t="str">
            <v>Noroccidental</v>
          </cell>
          <cell r="K863" t="str">
            <v>4606550 
2741583</v>
          </cell>
          <cell r="L863">
            <v>3104903713</v>
          </cell>
          <cell r="M863" t="str">
            <v>direccion@acarpin.org - coordinacion@acarpin.org</v>
          </cell>
          <cell r="N863" t="str">
            <v>SRD</v>
          </cell>
          <cell r="O863" t="str">
            <v>Internado</v>
          </cell>
          <cell r="P863"/>
          <cell r="Q863" t="str">
            <v>Con PARD</v>
          </cell>
          <cell r="R863"/>
          <cell r="S863" t="str">
            <v>0500-662-2024</v>
          </cell>
          <cell r="T863">
            <v>50</v>
          </cell>
          <cell r="U863">
            <v>45383</v>
          </cell>
          <cell r="V863">
            <v>45383</v>
          </cell>
          <cell r="W863">
            <v>45626</v>
          </cell>
          <cell r="X863">
            <v>841742000</v>
          </cell>
          <cell r="Y863" t="str">
            <v>Claribel Guzmán Castrillón</v>
          </cell>
          <cell r="Z863" t="str">
            <v>Profesional centro zonal</v>
          </cell>
        </row>
        <row r="864">
          <cell r="B864" t="str">
            <v>47-256-863</v>
          </cell>
          <cell r="C864" t="str">
            <v>Magdalena</v>
          </cell>
          <cell r="D864" t="str">
            <v>Fundación horizontes</v>
          </cell>
          <cell r="E864" t="str">
            <v>819007124-8</v>
          </cell>
          <cell r="F864" t="str">
            <v>Claritza Esther Pertuz Segovia</v>
          </cell>
          <cell r="G864"/>
          <cell r="H864" t="str">
            <v>Calle 10 No. 14-28 Barrio Miraflores</v>
          </cell>
          <cell r="I864" t="str">
            <v>Santa Marta</v>
          </cell>
          <cell r="J864" t="str">
            <v>Santa Marta 2</v>
          </cell>
          <cell r="K864">
            <v>4218686</v>
          </cell>
          <cell r="L864">
            <v>3003184694</v>
          </cell>
          <cell r="M864" t="str">
            <v>gerencia.fhorizontes@gmail.com</v>
          </cell>
          <cell r="N864" t="str">
            <v>SRD</v>
          </cell>
          <cell r="O864" t="str">
            <v>Intervención de apoyo psicosocial</v>
          </cell>
          <cell r="P864"/>
          <cell r="Q864" t="str">
            <v>Con PARD</v>
          </cell>
          <cell r="R864"/>
          <cell r="S864" t="str">
            <v>4700-200-2024</v>
          </cell>
          <cell r="T864">
            <v>150</v>
          </cell>
          <cell r="U864">
            <v>45404</v>
          </cell>
          <cell r="V864">
            <v>45404</v>
          </cell>
          <cell r="W864">
            <v>45626</v>
          </cell>
          <cell r="X864">
            <v>628196400</v>
          </cell>
          <cell r="Y864" t="str">
            <v>Maria Del Socorro Pabón Castañeda</v>
          </cell>
          <cell r="Z864" t="str">
            <v>Coordinador centro zonal</v>
          </cell>
        </row>
        <row r="865">
          <cell r="B865" t="str">
            <v>47-256-864</v>
          </cell>
          <cell r="C865" t="str">
            <v>Magdalena</v>
          </cell>
          <cell r="D865" t="str">
            <v>Fundación horizontes</v>
          </cell>
          <cell r="E865" t="str">
            <v>819007124-8</v>
          </cell>
          <cell r="F865" t="str">
            <v>Claritza Esther Pertuz Segovia</v>
          </cell>
          <cell r="G865"/>
          <cell r="H865" t="str">
            <v>Calle 10 No. 14-28 Barrio Miraflores</v>
          </cell>
          <cell r="I865" t="str">
            <v>Ciénaga</v>
          </cell>
          <cell r="J865" t="str">
            <v>Del Rio</v>
          </cell>
          <cell r="K865">
            <v>4226815</v>
          </cell>
          <cell r="L865">
            <v>3003184694</v>
          </cell>
          <cell r="M865" t="str">
            <v>gerencia.fhorizontes@gmail.com</v>
          </cell>
          <cell r="N865" t="str">
            <v>SRD</v>
          </cell>
          <cell r="O865" t="str">
            <v>Intervención de apoyo psicosocial</v>
          </cell>
          <cell r="P865"/>
          <cell r="Q865" t="str">
            <v>Con PARD</v>
          </cell>
          <cell r="R865"/>
          <cell r="S865" t="str">
            <v>4700-201-2024</v>
          </cell>
          <cell r="T865">
            <v>150</v>
          </cell>
          <cell r="U865">
            <v>45404</v>
          </cell>
          <cell r="V865">
            <v>45407</v>
          </cell>
          <cell r="W865">
            <v>45626</v>
          </cell>
          <cell r="X865">
            <v>628196400</v>
          </cell>
          <cell r="Y865" t="str">
            <v>Niyireth Teresa Fraija Urieles</v>
          </cell>
          <cell r="Z865" t="str">
            <v>Profesional centro zonal</v>
          </cell>
        </row>
        <row r="866">
          <cell r="B866" t="str">
            <v>47-256-865</v>
          </cell>
          <cell r="C866" t="str">
            <v>Magdalena</v>
          </cell>
          <cell r="D866" t="str">
            <v>Fundación horizontes</v>
          </cell>
          <cell r="E866" t="str">
            <v>819007124-8</v>
          </cell>
          <cell r="F866" t="str">
            <v>Claritza Esther Pertuz Segovia</v>
          </cell>
          <cell r="G866"/>
          <cell r="H866" t="str">
            <v>Calle 10 No. 14-28 Barrio Miraflores</v>
          </cell>
          <cell r="I866" t="str">
            <v>Pivijay</v>
          </cell>
          <cell r="J866" t="str">
            <v>Del Rio</v>
          </cell>
          <cell r="K866">
            <v>4226815</v>
          </cell>
          <cell r="L866">
            <v>3003184694</v>
          </cell>
          <cell r="M866" t="str">
            <v>gerencia.fhorizontes@gmail.com</v>
          </cell>
          <cell r="N866" t="str">
            <v>SRD</v>
          </cell>
          <cell r="O866" t="str">
            <v>Intervención de apoyo psicosocial</v>
          </cell>
          <cell r="P866"/>
          <cell r="Q866" t="str">
            <v>Con PARD</v>
          </cell>
          <cell r="R866"/>
          <cell r="S866" t="str">
            <v>4700-201-2024</v>
          </cell>
          <cell r="T866">
            <v>70</v>
          </cell>
          <cell r="U866">
            <v>45404</v>
          </cell>
          <cell r="V866">
            <v>45407</v>
          </cell>
          <cell r="W866">
            <v>45626</v>
          </cell>
          <cell r="X866">
            <v>293158320</v>
          </cell>
          <cell r="Y866" t="str">
            <v>Niyireth Teresa Fraija Urieles</v>
          </cell>
          <cell r="Z866" t="str">
            <v>Profesional centro zonal</v>
          </cell>
        </row>
        <row r="867">
          <cell r="B867" t="str">
            <v>47-256-866</v>
          </cell>
          <cell r="C867" t="str">
            <v>Magdalena</v>
          </cell>
          <cell r="D867" t="str">
            <v>Fundación horizontes</v>
          </cell>
          <cell r="E867" t="str">
            <v>819007124-8</v>
          </cell>
          <cell r="F867" t="str">
            <v>Claritza Esther Pertuz Segovia</v>
          </cell>
          <cell r="G867"/>
          <cell r="H867" t="str">
            <v>Calle 10 No. 14-28 Barrio Miraflores</v>
          </cell>
          <cell r="I867" t="str">
            <v>Fundación</v>
          </cell>
          <cell r="J867" t="str">
            <v>Del Rio</v>
          </cell>
          <cell r="K867">
            <v>4226815</v>
          </cell>
          <cell r="L867">
            <v>3003184694</v>
          </cell>
          <cell r="M867" t="str">
            <v>gerencia.fhorizontes@gmail.com</v>
          </cell>
          <cell r="N867" t="str">
            <v>SRD</v>
          </cell>
          <cell r="O867" t="str">
            <v>Intervención de apoyo psicosocial</v>
          </cell>
          <cell r="P867"/>
          <cell r="Q867" t="str">
            <v>Con PARD</v>
          </cell>
          <cell r="R867"/>
          <cell r="S867" t="str">
            <v>4700-201-2024</v>
          </cell>
          <cell r="T867">
            <v>40</v>
          </cell>
          <cell r="U867">
            <v>45404</v>
          </cell>
          <cell r="V867">
            <v>45407</v>
          </cell>
          <cell r="W867">
            <v>45626</v>
          </cell>
          <cell r="X867">
            <v>167519070</v>
          </cell>
          <cell r="Y867" t="str">
            <v>Niyireth Teresa Fraija Urieles</v>
          </cell>
          <cell r="Z867" t="str">
            <v>Profesional centro zonal</v>
          </cell>
        </row>
        <row r="868">
          <cell r="B868" t="str">
            <v>76-240-867</v>
          </cell>
          <cell r="C868" t="str">
            <v>Valle</v>
          </cell>
          <cell r="D868" t="str">
            <v>ONG Crecer en familia</v>
          </cell>
          <cell r="E868" t="str">
            <v>805020621-1</v>
          </cell>
          <cell r="F868" t="str">
            <v>Zulamita Ana Liliana Kaim Torres</v>
          </cell>
          <cell r="G868" t="str">
            <v>Sede Valle del Lili</v>
          </cell>
          <cell r="H868" t="str">
            <v>Carrera 108 No. 48-91 Kilometro 1 Via Jamundi</v>
          </cell>
          <cell r="I868" t="str">
            <v>Cali</v>
          </cell>
          <cell r="J868" t="str">
            <v>Restaurar</v>
          </cell>
          <cell r="K868">
            <v>5143661</v>
          </cell>
          <cell r="L868">
            <v>3165282646</v>
          </cell>
          <cell r="M868" t="str">
            <v>vallecfjvalledellili@crecefamilia.org; vallecfjbuenpastor@crecefamilia.org</v>
          </cell>
          <cell r="N868" t="str">
            <v>SRPA</v>
          </cell>
          <cell r="O868" t="str">
            <v>Centro de atención especializada</v>
          </cell>
          <cell r="P868"/>
          <cell r="Q868" t="str">
            <v>SRPA</v>
          </cell>
          <cell r="R868"/>
          <cell r="S868" t="str">
            <v>7600-687-2024</v>
          </cell>
          <cell r="T868">
            <v>231</v>
          </cell>
          <cell r="U868">
            <v>45413</v>
          </cell>
          <cell r="V868">
            <v>45413</v>
          </cell>
          <cell r="W868">
            <v>45626</v>
          </cell>
          <cell r="X868">
            <v>4930758525</v>
          </cell>
          <cell r="Y868" t="str">
            <v>Luz Karime Rodas Kilman</v>
          </cell>
          <cell r="Z868" t="str">
            <v>Profesional centro zonal</v>
          </cell>
        </row>
        <row r="869">
          <cell r="B869" t="str">
            <v>76-240-868</v>
          </cell>
          <cell r="C869" t="str">
            <v>Valle</v>
          </cell>
          <cell r="D869" t="str">
            <v>ONG Crecer en familia</v>
          </cell>
          <cell r="E869" t="str">
            <v>805020621-1</v>
          </cell>
          <cell r="F869" t="str">
            <v>Zulamita Ana Liliana Kaim Torres</v>
          </cell>
          <cell r="G869" t="str">
            <v>Sede Buen Pastor</v>
          </cell>
          <cell r="H869" t="str">
            <v>Carrera 31a No. 28m1-34 Barrio La Fortaleza</v>
          </cell>
          <cell r="I869" t="str">
            <v>Cali</v>
          </cell>
          <cell r="J869" t="str">
            <v>Restaurar</v>
          </cell>
          <cell r="K869">
            <v>5143661</v>
          </cell>
          <cell r="L869">
            <v>3165282646</v>
          </cell>
          <cell r="M869" t="str">
            <v>vallecfjvalledellili@crecefamilia.org; vallecfjbuenpastor@crecefamilia.org</v>
          </cell>
          <cell r="N869" t="str">
            <v>SRPA</v>
          </cell>
          <cell r="O869" t="str">
            <v>Centro de atención especializada</v>
          </cell>
          <cell r="P869"/>
          <cell r="Q869" t="str">
            <v>SRPA</v>
          </cell>
          <cell r="R869"/>
          <cell r="S869" t="str">
            <v>7600-685-2024</v>
          </cell>
          <cell r="T869">
            <v>200</v>
          </cell>
          <cell r="U869">
            <v>45413</v>
          </cell>
          <cell r="V869">
            <v>45413</v>
          </cell>
          <cell r="W869">
            <v>45488</v>
          </cell>
          <cell r="X869">
            <v>1524662500</v>
          </cell>
          <cell r="Y869" t="str">
            <v>Luz Karime Rodas Kilman</v>
          </cell>
          <cell r="Z869" t="str">
            <v>Profesional centro zonal</v>
          </cell>
        </row>
        <row r="870">
          <cell r="B870" t="str">
            <v>76-240-869</v>
          </cell>
          <cell r="C870" t="str">
            <v>Valle</v>
          </cell>
          <cell r="D870" t="str">
            <v>ONG Crecer en familia</v>
          </cell>
          <cell r="E870" t="str">
            <v>805020621-1</v>
          </cell>
          <cell r="F870" t="str">
            <v>Zulamita Ana Liliana Kaim Torres</v>
          </cell>
          <cell r="G870" t="str">
            <v>Sede Buen Pastor</v>
          </cell>
          <cell r="H870" t="str">
            <v>Carrera 31a No. 28m1-34 Barrio La Fortaleza</v>
          </cell>
          <cell r="I870" t="str">
            <v>Cali</v>
          </cell>
          <cell r="J870" t="str">
            <v>Restaurar</v>
          </cell>
          <cell r="K870">
            <v>5143661</v>
          </cell>
          <cell r="L870">
            <v>3165282646</v>
          </cell>
          <cell r="M870" t="str">
            <v>vallecfjvalledellili@crecefamilia.org; vallecfjbuenpastor@crecefamilia.org</v>
          </cell>
          <cell r="N870" t="str">
            <v>SRPA</v>
          </cell>
          <cell r="O870" t="str">
            <v>Centro de internamiento preventivo</v>
          </cell>
          <cell r="P870"/>
          <cell r="Q870" t="str">
            <v>SRPA</v>
          </cell>
          <cell r="R870"/>
          <cell r="S870" t="str">
            <v>7600-686-2024</v>
          </cell>
          <cell r="T870">
            <v>55</v>
          </cell>
          <cell r="U870">
            <v>45414</v>
          </cell>
          <cell r="V870">
            <v>45413</v>
          </cell>
          <cell r="W870">
            <v>45488</v>
          </cell>
          <cell r="X870">
            <v>760719500</v>
          </cell>
          <cell r="Y870" t="str">
            <v>Luz Karime Rodas Kilman</v>
          </cell>
          <cell r="Z870" t="str">
            <v>Profesional centro zonal</v>
          </cell>
        </row>
        <row r="871">
          <cell r="B871" t="str">
            <v>76-240-870</v>
          </cell>
          <cell r="C871" t="str">
            <v>Valle</v>
          </cell>
          <cell r="D871" t="str">
            <v>ONG Crecer en familia</v>
          </cell>
          <cell r="E871" t="str">
            <v>805020621-1</v>
          </cell>
          <cell r="F871" t="str">
            <v>Zulamita Ana Liliana Kaim Torres</v>
          </cell>
          <cell r="G871" t="str">
            <v>Sede Valle del Lili</v>
          </cell>
          <cell r="H871" t="str">
            <v>Carrera 108 No. 48-91 Kilometro 1 Via Jamundi</v>
          </cell>
          <cell r="I871" t="str">
            <v>Cali</v>
          </cell>
          <cell r="J871" t="str">
            <v>Restaurar</v>
          </cell>
          <cell r="K871">
            <v>5143661</v>
          </cell>
          <cell r="L871">
            <v>3165282646</v>
          </cell>
          <cell r="M871" t="str">
            <v>vallecfjvalledellili@crecefamilia.org; vallecfjbuenpastor@crecefamilia.org</v>
          </cell>
          <cell r="N871" t="str">
            <v>SRPA</v>
          </cell>
          <cell r="O871" t="str">
            <v>Centro de internamiento preventivo</v>
          </cell>
          <cell r="P871"/>
          <cell r="Q871" t="str">
            <v>SRPA</v>
          </cell>
          <cell r="R871"/>
          <cell r="S871" t="str">
            <v>7600-686-2024</v>
          </cell>
          <cell r="T871">
            <v>45</v>
          </cell>
          <cell r="U871">
            <v>45414</v>
          </cell>
          <cell r="V871">
            <v>45413</v>
          </cell>
          <cell r="W871">
            <v>45488</v>
          </cell>
          <cell r="X871"/>
          <cell r="Y871" t="str">
            <v>Luz Karime Rodas Kilman</v>
          </cell>
          <cell r="Z871" t="str">
            <v>Profesional centro zonal</v>
          </cell>
        </row>
        <row r="872">
          <cell r="B872" t="str">
            <v>76-240-871</v>
          </cell>
          <cell r="C872" t="str">
            <v>Valle</v>
          </cell>
          <cell r="D872" t="str">
            <v>ONG Crecer en familia</v>
          </cell>
          <cell r="E872" t="str">
            <v>805020621-1</v>
          </cell>
          <cell r="F872" t="str">
            <v>Zulamita Ana Liliana Kaim Torres</v>
          </cell>
          <cell r="G872"/>
          <cell r="H872" t="str">
            <v>Carrera 24A No. 6-58 Barrio El Cedro</v>
          </cell>
          <cell r="I872" t="str">
            <v>Cali</v>
          </cell>
          <cell r="J872" t="str">
            <v>Restaurar</v>
          </cell>
          <cell r="K872">
            <v>5143661</v>
          </cell>
          <cell r="L872">
            <v>3165282646</v>
          </cell>
          <cell r="M872" t="str">
            <v>administrativoprincipal@crecefamilia.org</v>
          </cell>
          <cell r="N872" t="str">
            <v>SRPA</v>
          </cell>
          <cell r="O872" t="str">
            <v>Internación en medio semicerrado</v>
          </cell>
          <cell r="P872"/>
          <cell r="Q872" t="str">
            <v>SRPA</v>
          </cell>
          <cell r="R872"/>
          <cell r="S872" t="str">
            <v>7600-688-2024</v>
          </cell>
          <cell r="T872">
            <v>49</v>
          </cell>
          <cell r="U872">
            <v>45414</v>
          </cell>
          <cell r="V872">
            <v>45414</v>
          </cell>
          <cell r="W872">
            <v>45626</v>
          </cell>
          <cell r="X872">
            <v>376348861</v>
          </cell>
          <cell r="Y872" t="str">
            <v>Luz Karime Rodas Kilman</v>
          </cell>
          <cell r="Z872" t="str">
            <v>Profesional centro zonal</v>
          </cell>
        </row>
        <row r="873">
          <cell r="B873" t="str">
            <v>05-206-872</v>
          </cell>
          <cell r="C873" t="str">
            <v>Antioquia</v>
          </cell>
          <cell r="D873" t="str">
            <v>Fundación social yo te cuido</v>
          </cell>
          <cell r="E873" t="str">
            <v>901496702-9</v>
          </cell>
          <cell r="F873" t="str">
            <v>Yudi Pahola Aguirre Losada</v>
          </cell>
          <cell r="G873"/>
          <cell r="H873" t="str">
            <v>Calle 4 Sur No. 13-321 El Poblado</v>
          </cell>
          <cell r="I873" t="str">
            <v>Medellín</v>
          </cell>
          <cell r="J873" t="str">
            <v>Aburra Sur</v>
          </cell>
          <cell r="K873"/>
          <cell r="L873">
            <v>3206193497</v>
          </cell>
          <cell r="M873" t="str">
            <v>fundaciónsocialyotecuido@gmail.com</v>
          </cell>
          <cell r="N873" t="str">
            <v>SRD</v>
          </cell>
          <cell r="O873" t="str">
            <v>Hogar sustituto entidad</v>
          </cell>
          <cell r="P873"/>
          <cell r="Q873" t="str">
            <v>Discapacidad</v>
          </cell>
          <cell r="R873" t="str">
            <v>Intelectual</v>
          </cell>
          <cell r="S873" t="str">
            <v>0500-790-2024</v>
          </cell>
          <cell r="T873">
            <v>200</v>
          </cell>
          <cell r="U873">
            <v>45413</v>
          </cell>
          <cell r="V873">
            <v>45413</v>
          </cell>
          <cell r="W873">
            <v>45626</v>
          </cell>
          <cell r="X873">
            <v>3607785800</v>
          </cell>
          <cell r="Y873" t="str">
            <v>Alba Janneth Florez Alvarez</v>
          </cell>
          <cell r="Z873" t="str">
            <v>Profesional centro zonal</v>
          </cell>
        </row>
        <row r="874">
          <cell r="B874" t="str">
            <v>68-149-873</v>
          </cell>
          <cell r="C874" t="str">
            <v>Santander</v>
          </cell>
          <cell r="D874" t="str">
            <v>Fundación MUNAY</v>
          </cell>
          <cell r="E874" t="str">
            <v>900276174-2</v>
          </cell>
          <cell r="F874" t="str">
            <v>Jose Miguel Mendez Tavera</v>
          </cell>
          <cell r="G874" t="str">
            <v>Escuela de formacion integral los Robles - EFIR La Granja</v>
          </cell>
          <cell r="H874" t="str">
            <v>Kilómetro 2 Vía Guatiguara</v>
          </cell>
          <cell r="I874" t="str">
            <v>Piedecuesta</v>
          </cell>
          <cell r="J874" t="str">
            <v>Resurgir</v>
          </cell>
          <cell r="K874"/>
          <cell r="L874">
            <v>3214395771</v>
          </cell>
          <cell r="M874" t="str">
            <v>fundacionmunay@gmail.com</v>
          </cell>
          <cell r="N874" t="str">
            <v>SRPA</v>
          </cell>
          <cell r="O874" t="str">
            <v>Centro de atención especializada</v>
          </cell>
          <cell r="P874"/>
          <cell r="Q874" t="str">
            <v>SRPA</v>
          </cell>
          <cell r="R874"/>
          <cell r="S874" t="str">
            <v>6800-397-2024</v>
          </cell>
          <cell r="T874">
            <v>30</v>
          </cell>
          <cell r="U874">
            <v>45413</v>
          </cell>
          <cell r="V874">
            <v>45413</v>
          </cell>
          <cell r="W874">
            <v>45626</v>
          </cell>
          <cell r="X874">
            <v>646658250</v>
          </cell>
          <cell r="Y874" t="str">
            <v>Liliana Maria Rincon Mantilla</v>
          </cell>
          <cell r="Z874" t="str">
            <v>Coordinador centro zonal</v>
          </cell>
        </row>
        <row r="875">
          <cell r="B875" t="str">
            <v>63-115-874</v>
          </cell>
          <cell r="C875" t="str">
            <v>Quindío</v>
          </cell>
          <cell r="D875" t="str">
            <v>Fundación familia y futuro - FUNDAFAM</v>
          </cell>
          <cell r="E875" t="str">
            <v>900916893-7</v>
          </cell>
          <cell r="F875" t="str">
            <v>Mauricio Murillo Gutierrez</v>
          </cell>
          <cell r="G875"/>
          <cell r="H875" t="str">
            <v>Kilómetro 8 Vía Armenia Club Campestre Vaga Del Cabrero-Finca El Bosque Vereda La Moya</v>
          </cell>
          <cell r="I875" t="str">
            <v>Armenia</v>
          </cell>
          <cell r="J875" t="str">
            <v>Sur</v>
          </cell>
          <cell r="K875">
            <v>7107703</v>
          </cell>
          <cell r="L875">
            <v>3165335743</v>
          </cell>
          <cell r="M875" t="str">
            <v>casauniversitariafundafam@gmail.com</v>
          </cell>
          <cell r="N875" t="str">
            <v>SRD</v>
          </cell>
          <cell r="O875" t="str">
            <v>Casa universitaria</v>
          </cell>
          <cell r="P875"/>
          <cell r="Q875" t="str">
            <v>Con PARD</v>
          </cell>
          <cell r="R875"/>
          <cell r="S875" t="str">
            <v>6300-149-2024</v>
          </cell>
          <cell r="T875">
            <v>36</v>
          </cell>
          <cell r="U875">
            <v>45413</v>
          </cell>
          <cell r="V875">
            <v>45413</v>
          </cell>
          <cell r="W875">
            <v>45626</v>
          </cell>
          <cell r="X875">
            <v>560658672</v>
          </cell>
          <cell r="Y875" t="str">
            <v>Julio Andrés Torres Báquiro</v>
          </cell>
          <cell r="Z875" t="str">
            <v>Profesional coordinación técnica Protección</v>
          </cell>
        </row>
        <row r="876">
          <cell r="B876" t="str">
            <v>73-149-875</v>
          </cell>
          <cell r="C876" t="str">
            <v>Tolima</v>
          </cell>
          <cell r="D876" t="str">
            <v>Fundación MUNAY</v>
          </cell>
          <cell r="E876" t="str">
            <v>900276174-2</v>
          </cell>
          <cell r="F876" t="str">
            <v>Jose Miguel Mendez Tavera</v>
          </cell>
          <cell r="G876" t="str">
            <v>Munay Ocobos</v>
          </cell>
          <cell r="H876" t="str">
            <v>Calle 32 No 5a-21 Barrio San Simón</v>
          </cell>
          <cell r="I876" t="str">
            <v>Ibagué</v>
          </cell>
          <cell r="J876" t="str">
            <v>Jordán</v>
          </cell>
          <cell r="K876"/>
          <cell r="L876" t="str">
            <v>3214395771-3125731553</v>
          </cell>
          <cell r="M876" t="str">
            <v>munaytolima@gmail.com</v>
          </cell>
          <cell r="N876" t="str">
            <v>SRPA</v>
          </cell>
          <cell r="O876" t="str">
            <v>Atención domiciliaria en privación de la libertad</v>
          </cell>
          <cell r="P876"/>
          <cell r="Q876" t="str">
            <v>SRPA</v>
          </cell>
          <cell r="R876"/>
          <cell r="S876" t="str">
            <v>7300-326-2024</v>
          </cell>
          <cell r="T876">
            <v>1</v>
          </cell>
          <cell r="U876">
            <v>45404</v>
          </cell>
          <cell r="V876">
            <v>45405</v>
          </cell>
          <cell r="W876">
            <v>45626</v>
          </cell>
          <cell r="X876">
            <v>8689423</v>
          </cell>
          <cell r="Y876" t="str">
            <v>Lizeth Angelica Moreno Batte</v>
          </cell>
          <cell r="Z876" t="str">
            <v>Profesional centro zonal</v>
          </cell>
        </row>
        <row r="877">
          <cell r="B877" t="str">
            <v>73-122-876</v>
          </cell>
          <cell r="C877" t="str">
            <v>Tolima</v>
          </cell>
          <cell r="D877" t="str">
            <v>Fundación grupo de apoyo</v>
          </cell>
          <cell r="E877" t="str">
            <v>900201470-6</v>
          </cell>
          <cell r="F877" t="str">
            <v>Jesús Suaza Maldonado</v>
          </cell>
          <cell r="G877" t="str">
            <v>Restaurando Sueños</v>
          </cell>
          <cell r="H877" t="str">
            <v>Carrera 48 No. 117-120 Vía Aparco Picaleña-Finca Villa Las Marias</v>
          </cell>
          <cell r="I877" t="str">
            <v>Ibagué</v>
          </cell>
          <cell r="J877" t="str">
            <v>Jordán</v>
          </cell>
          <cell r="K877"/>
          <cell r="L877">
            <v>3183516852</v>
          </cell>
          <cell r="M877" t="str">
            <v>fundapoyo-srpa@hotmail.com</v>
          </cell>
          <cell r="N877" t="str">
            <v>SRPA</v>
          </cell>
          <cell r="O877" t="str">
            <v>Internado RAJ</v>
          </cell>
          <cell r="P877"/>
          <cell r="Q877" t="str">
            <v>RAJ</v>
          </cell>
          <cell r="R877"/>
          <cell r="S877" t="str">
            <v>7300-343-2024</v>
          </cell>
          <cell r="T877">
            <v>40</v>
          </cell>
          <cell r="U877">
            <v>45428</v>
          </cell>
          <cell r="V877">
            <v>45428</v>
          </cell>
          <cell r="W877">
            <v>45626</v>
          </cell>
          <cell r="X877">
            <v>647311061</v>
          </cell>
          <cell r="Y877" t="str">
            <v>Lizeth Angelica Moreno Batte</v>
          </cell>
          <cell r="Z877" t="str">
            <v>Profesional centro zonal</v>
          </cell>
        </row>
        <row r="878">
          <cell r="B878" t="str">
            <v>73-257-877</v>
          </cell>
          <cell r="C878" t="str">
            <v>Tolima</v>
          </cell>
          <cell r="D878" t="str">
            <v>Fundación Centro de Restauración Extrema</v>
          </cell>
          <cell r="E878" t="str">
            <v>901782387-8</v>
          </cell>
          <cell r="F878" t="str">
            <v>Sandra Patricia Pineda Casillo</v>
          </cell>
          <cell r="G878" t="str">
            <v>CAE Cielo Ibanasca</v>
          </cell>
          <cell r="H878" t="str">
            <v>Carrera 6 No. 43-44-Barrio Restrepo</v>
          </cell>
          <cell r="I878" t="str">
            <v>Ibagué</v>
          </cell>
          <cell r="J878" t="str">
            <v>Jordán</v>
          </cell>
          <cell r="K878"/>
          <cell r="L878" t="str">
            <v>3204735046 - 3143150788</v>
          </cell>
          <cell r="M878" t="str">
            <v>fundacioncree.dayag@gmail.com - fundaciondayag.srpa@gmail.com</v>
          </cell>
          <cell r="N878" t="str">
            <v>SRPA</v>
          </cell>
          <cell r="O878" t="str">
            <v>Centro de atención especializada</v>
          </cell>
          <cell r="P878"/>
          <cell r="Q878" t="str">
            <v>SRPA</v>
          </cell>
          <cell r="R878"/>
          <cell r="S878" t="str">
            <v>7300-342-2024</v>
          </cell>
          <cell r="T878">
            <v>25</v>
          </cell>
          <cell r="U878">
            <v>45428</v>
          </cell>
          <cell r="V878">
            <v>45428</v>
          </cell>
          <cell r="W878">
            <v>45626</v>
          </cell>
          <cell r="X878">
            <v>600457098</v>
          </cell>
          <cell r="Y878" t="str">
            <v>Lizeth Angelica Moreno Batte</v>
          </cell>
          <cell r="Z878" t="str">
            <v>Profesional centro zonal</v>
          </cell>
        </row>
        <row r="879">
          <cell r="B879" t="str">
            <v>73-257-878</v>
          </cell>
          <cell r="C879" t="str">
            <v>Tolima</v>
          </cell>
          <cell r="D879" t="str">
            <v>Fundación Centro de Restauración Extrema</v>
          </cell>
          <cell r="E879" t="str">
            <v>901782387-8</v>
          </cell>
          <cell r="F879" t="str">
            <v>Sandra Patricia Pineda Casillo</v>
          </cell>
          <cell r="G879" t="str">
            <v>CAE Cielo Ibanasca</v>
          </cell>
          <cell r="H879" t="str">
            <v>Carrera 6 No. 43-44-Barrio Restrepo</v>
          </cell>
          <cell r="I879" t="str">
            <v>Ibagué</v>
          </cell>
          <cell r="J879" t="str">
            <v>Jordán</v>
          </cell>
          <cell r="K879"/>
          <cell r="L879" t="str">
            <v>3204735046 - 3143150788</v>
          </cell>
          <cell r="M879" t="str">
            <v>fundacioncree.dayag@gmail.com - fundaciondayag.srpa@gmail.com</v>
          </cell>
          <cell r="N879" t="str">
            <v>SRPA</v>
          </cell>
          <cell r="O879" t="str">
            <v>Centro de internamiento preventivo</v>
          </cell>
          <cell r="P879"/>
          <cell r="Q879" t="str">
            <v>SRPA</v>
          </cell>
          <cell r="R879"/>
          <cell r="S879" t="str">
            <v>7300-342-2024</v>
          </cell>
          <cell r="T879">
            <v>5</v>
          </cell>
          <cell r="U879">
            <v>45428</v>
          </cell>
          <cell r="V879">
            <v>45428</v>
          </cell>
          <cell r="W879">
            <v>45626</v>
          </cell>
          <cell r="X879"/>
          <cell r="Y879" t="str">
            <v>Lizeth Angelica Moreno Batte</v>
          </cell>
          <cell r="Z879" t="str">
            <v>Profesional centro zonal</v>
          </cell>
        </row>
        <row r="880">
          <cell r="B880" t="str">
            <v>73-257-879</v>
          </cell>
          <cell r="C880" t="str">
            <v>Tolima</v>
          </cell>
          <cell r="D880" t="str">
            <v>Fundación Centro de Restauración Extrema</v>
          </cell>
          <cell r="E880" t="str">
            <v>901782387-8</v>
          </cell>
          <cell r="F880" t="str">
            <v>Sandra Patricia Pineda Casillo</v>
          </cell>
          <cell r="G880"/>
          <cell r="H880" t="str">
            <v>Carrera 5 No. 39a-77 Cespa</v>
          </cell>
          <cell r="I880" t="str">
            <v>Ibagué</v>
          </cell>
          <cell r="J880" t="str">
            <v>Jordán</v>
          </cell>
          <cell r="K880"/>
          <cell r="L880">
            <v>3104823066</v>
          </cell>
          <cell r="M880" t="str">
            <v>fundacioncree.dayag@gmail.com - fundaciondayag.srpa@gmail.com</v>
          </cell>
          <cell r="N880" t="str">
            <v>SRPA</v>
          </cell>
          <cell r="O880" t="str">
            <v>Centro transitorio</v>
          </cell>
          <cell r="P880"/>
          <cell r="Q880" t="str">
            <v>SRPA</v>
          </cell>
          <cell r="R880"/>
          <cell r="S880" t="str">
            <v>7300-341-2024</v>
          </cell>
          <cell r="T880">
            <v>2</v>
          </cell>
          <cell r="U880">
            <v>45428</v>
          </cell>
          <cell r="V880">
            <v>45428</v>
          </cell>
          <cell r="W880">
            <v>45626</v>
          </cell>
          <cell r="X880">
            <v>39128437</v>
          </cell>
          <cell r="Y880" t="str">
            <v>Lizeth Angelica Moreno Batte</v>
          </cell>
          <cell r="Z880" t="str">
            <v>Profesional centro zonal</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823-9B48-46DC-9B69-C284B8E82CD3}">
  <sheetPr>
    <pageSetUpPr fitToPage="1"/>
  </sheetPr>
  <dimension ref="A1:W167"/>
  <sheetViews>
    <sheetView showGridLines="0" tabSelected="1" view="pageBreakPreview" zoomScale="80" zoomScaleNormal="90" zoomScaleSheetLayoutView="80" workbookViewId="0">
      <selection activeCell="E1" sqref="E1:F1"/>
    </sheetView>
  </sheetViews>
  <sheetFormatPr baseColWidth="10" defaultRowHeight="15" x14ac:dyDescent="0.25"/>
  <cols>
    <col min="1" max="23" width="10.7109375" customWidth="1"/>
    <col min="25" max="25" width="17.85546875" bestFit="1" customWidth="1"/>
  </cols>
  <sheetData>
    <row r="1" spans="1:23" s="51" customFormat="1" ht="39.950000000000003" customHeight="1" thickBot="1" x14ac:dyDescent="0.35">
      <c r="A1" s="138" t="s">
        <v>0</v>
      </c>
      <c r="B1" s="139"/>
      <c r="C1" s="139"/>
      <c r="D1" s="139"/>
      <c r="E1" s="136"/>
      <c r="F1" s="137"/>
      <c r="G1" s="138" t="s">
        <v>186</v>
      </c>
      <c r="H1" s="139"/>
      <c r="I1" s="140"/>
      <c r="J1" s="141"/>
      <c r="K1" s="134" t="s">
        <v>1</v>
      </c>
      <c r="L1" s="135"/>
      <c r="M1" s="125"/>
      <c r="N1" s="126"/>
      <c r="O1" s="127" t="s">
        <v>191</v>
      </c>
      <c r="P1" s="128"/>
      <c r="Q1" s="128"/>
      <c r="R1" s="142" t="str" cm="1">
        <f t="array" ref="R1">+IF(OR(I20:I34="",I37:I50="",I53:I64="",I67:I71="",I74:I88="",I91:I106="",I109:I121="",I124:I127="",I130:I133="",I136:I141="",I144:I150=""),"VALIDE TODAS LAS OBLIGACIONES",Consolidado!NY10)</f>
        <v>VALIDE TODAS LAS OBLIGACIONES</v>
      </c>
      <c r="S1" s="142"/>
      <c r="T1" s="142"/>
      <c r="U1" s="142"/>
      <c r="V1" s="142"/>
      <c r="W1" s="143"/>
    </row>
    <row r="2" spans="1:23" s="51" customFormat="1" ht="20.100000000000001" customHeight="1" x14ac:dyDescent="0.3">
      <c r="A2" s="110" t="s">
        <v>3</v>
      </c>
      <c r="B2" s="111"/>
      <c r="C2" s="111"/>
      <c r="D2" s="111"/>
      <c r="E2" s="111"/>
      <c r="F2" s="111"/>
      <c r="G2" s="111"/>
      <c r="H2" s="111"/>
      <c r="I2" s="111"/>
      <c r="J2" s="111"/>
      <c r="K2" s="111"/>
      <c r="L2" s="111"/>
      <c r="M2" s="111"/>
      <c r="N2" s="111"/>
      <c r="O2" s="111"/>
      <c r="P2" s="111"/>
      <c r="Q2" s="111"/>
      <c r="R2" s="111"/>
      <c r="S2" s="111"/>
      <c r="T2" s="111"/>
      <c r="U2" s="111"/>
      <c r="V2" s="111"/>
      <c r="W2" s="112"/>
    </row>
    <row r="3" spans="1:23" s="51" customFormat="1" ht="20.100000000000001" customHeight="1" x14ac:dyDescent="0.3">
      <c r="A3" s="113" t="s">
        <v>4</v>
      </c>
      <c r="B3" s="114"/>
      <c r="C3" s="114"/>
      <c r="D3" s="114"/>
      <c r="E3" s="115"/>
      <c r="F3" s="116" t="s">
        <v>5</v>
      </c>
      <c r="G3" s="114"/>
      <c r="H3" s="114"/>
      <c r="I3" s="114"/>
      <c r="J3" s="114"/>
      <c r="K3" s="114"/>
      <c r="L3" s="114"/>
      <c r="M3" s="114"/>
      <c r="N3" s="114"/>
      <c r="O3" s="114"/>
      <c r="P3" s="115"/>
      <c r="Q3" s="116" t="s">
        <v>29</v>
      </c>
      <c r="R3" s="114"/>
      <c r="S3" s="114"/>
      <c r="T3" s="114"/>
      <c r="U3" s="114"/>
      <c r="V3" s="114"/>
      <c r="W3" s="117"/>
    </row>
    <row r="4" spans="1:23" s="51" customFormat="1" ht="20.100000000000001" customHeight="1" x14ac:dyDescent="0.3">
      <c r="A4" s="129" t="str">
        <f>+IFERROR(VLOOKUP(M1,[2]Directorio!$B$2:$Z$1100,2,FALSE),"")</f>
        <v/>
      </c>
      <c r="B4" s="130"/>
      <c r="C4" s="130"/>
      <c r="D4" s="130"/>
      <c r="E4" s="131"/>
      <c r="F4" s="132" t="str">
        <f>+IFERROR(VLOOKUP(M1,[2]Directorio!$B$2:$Z$1100,3,FALSE),"")</f>
        <v/>
      </c>
      <c r="G4" s="130"/>
      <c r="H4" s="130"/>
      <c r="I4" s="130"/>
      <c r="J4" s="130"/>
      <c r="K4" s="130"/>
      <c r="L4" s="130"/>
      <c r="M4" s="130"/>
      <c r="N4" s="130"/>
      <c r="O4" s="130"/>
      <c r="P4" s="131"/>
      <c r="Q4" s="132" t="str">
        <f>+IFERROR(VLOOKUP(M1,[2]Directorio!$B$2:$Z$1100,4,FALSE),"")</f>
        <v/>
      </c>
      <c r="R4" s="130"/>
      <c r="S4" s="130"/>
      <c r="T4" s="130"/>
      <c r="U4" s="130"/>
      <c r="V4" s="130"/>
      <c r="W4" s="133"/>
    </row>
    <row r="5" spans="1:23" s="51" customFormat="1" ht="20.100000000000001" customHeight="1" x14ac:dyDescent="0.3">
      <c r="A5" s="113" t="s">
        <v>6</v>
      </c>
      <c r="B5" s="114"/>
      <c r="C5" s="114"/>
      <c r="D5" s="114"/>
      <c r="E5" s="114"/>
      <c r="F5" s="114"/>
      <c r="G5" s="114"/>
      <c r="H5" s="114"/>
      <c r="I5" s="115"/>
      <c r="J5" s="118" t="s">
        <v>7</v>
      </c>
      <c r="K5" s="119"/>
      <c r="L5" s="119"/>
      <c r="M5" s="119"/>
      <c r="N5" s="119"/>
      <c r="O5" s="119"/>
      <c r="P5" s="119"/>
      <c r="Q5" s="119"/>
      <c r="R5" s="119"/>
      <c r="S5" s="119"/>
      <c r="T5" s="119"/>
      <c r="U5" s="119"/>
      <c r="V5" s="119"/>
      <c r="W5" s="121"/>
    </row>
    <row r="6" spans="1:23" s="51" customFormat="1" ht="20.100000000000001" customHeight="1" x14ac:dyDescent="0.3">
      <c r="A6" s="144" t="str">
        <f>+IFERROR(VLOOKUP(M1,[2]Directorio!$B$2:$Z$1100,5,FALSE),"")</f>
        <v/>
      </c>
      <c r="B6" s="145"/>
      <c r="C6" s="145"/>
      <c r="D6" s="145"/>
      <c r="E6" s="145"/>
      <c r="F6" s="145"/>
      <c r="G6" s="145"/>
      <c r="H6" s="145"/>
      <c r="I6" s="146"/>
      <c r="J6" s="122" t="str">
        <f>+IFERROR(VLOOKUP(M1,[2]Directorio!$B$2:$Z$1100,6,FALSE),"")</f>
        <v/>
      </c>
      <c r="K6" s="123"/>
      <c r="L6" s="123"/>
      <c r="M6" s="123"/>
      <c r="N6" s="123"/>
      <c r="O6" s="123"/>
      <c r="P6" s="123"/>
      <c r="Q6" s="123"/>
      <c r="R6" s="123"/>
      <c r="S6" s="123"/>
      <c r="T6" s="123"/>
      <c r="U6" s="123"/>
      <c r="V6" s="123"/>
      <c r="W6" s="124"/>
    </row>
    <row r="7" spans="1:23" s="51" customFormat="1" ht="20.100000000000001" customHeight="1" x14ac:dyDescent="0.3">
      <c r="A7" s="147" t="s">
        <v>8</v>
      </c>
      <c r="B7" s="119"/>
      <c r="C7" s="119"/>
      <c r="D7" s="119"/>
      <c r="E7" s="119"/>
      <c r="F7" s="119"/>
      <c r="G7" s="119"/>
      <c r="H7" s="119"/>
      <c r="I7" s="120"/>
      <c r="J7" s="118" t="s">
        <v>9</v>
      </c>
      <c r="K7" s="119"/>
      <c r="L7" s="119"/>
      <c r="M7" s="119"/>
      <c r="N7" s="119"/>
      <c r="O7" s="120"/>
      <c r="P7" s="118" t="s">
        <v>10</v>
      </c>
      <c r="Q7" s="119"/>
      <c r="R7" s="119"/>
      <c r="S7" s="119"/>
      <c r="T7" s="119"/>
      <c r="U7" s="119"/>
      <c r="V7" s="119"/>
      <c r="W7" s="121"/>
    </row>
    <row r="8" spans="1:23" s="51" customFormat="1" ht="20.100000000000001" customHeight="1" x14ac:dyDescent="0.3">
      <c r="A8" s="154" t="str">
        <f>+IFERROR(VLOOKUP(M1,[2]Directorio!$B$2:$Z$1100,7,FALSE),"")</f>
        <v/>
      </c>
      <c r="B8" s="123"/>
      <c r="C8" s="123"/>
      <c r="D8" s="123"/>
      <c r="E8" s="123"/>
      <c r="F8" s="123"/>
      <c r="G8" s="123"/>
      <c r="H8" s="123"/>
      <c r="I8" s="155"/>
      <c r="J8" s="122" t="str">
        <f>+IFERROR(VLOOKUP(M1,[2]Directorio!$B$2:$Z$1100,8,FALSE),"")</f>
        <v/>
      </c>
      <c r="K8" s="123"/>
      <c r="L8" s="123"/>
      <c r="M8" s="123"/>
      <c r="N8" s="123"/>
      <c r="O8" s="155"/>
      <c r="P8" s="122" t="str">
        <f>+IFERROR(VLOOKUP(M1,[2]Directorio!$B$2:$Z$1100,9,FALSE),"")</f>
        <v/>
      </c>
      <c r="Q8" s="123"/>
      <c r="R8" s="123"/>
      <c r="S8" s="123"/>
      <c r="T8" s="123"/>
      <c r="U8" s="123"/>
      <c r="V8" s="123"/>
      <c r="W8" s="124"/>
    </row>
    <row r="9" spans="1:23" s="51" customFormat="1" ht="20.100000000000001" customHeight="1" x14ac:dyDescent="0.3">
      <c r="A9" s="147" t="s">
        <v>11</v>
      </c>
      <c r="B9" s="119"/>
      <c r="C9" s="119"/>
      <c r="D9" s="119"/>
      <c r="E9" s="119"/>
      <c r="F9" s="119"/>
      <c r="G9" s="120"/>
      <c r="H9" s="118" t="s">
        <v>12</v>
      </c>
      <c r="I9" s="119"/>
      <c r="J9" s="119"/>
      <c r="K9" s="119"/>
      <c r="L9" s="120"/>
      <c r="M9" s="118" t="s">
        <v>13</v>
      </c>
      <c r="N9" s="119"/>
      <c r="O9" s="119"/>
      <c r="P9" s="119"/>
      <c r="Q9" s="119"/>
      <c r="R9" s="119"/>
      <c r="S9" s="119"/>
      <c r="T9" s="119"/>
      <c r="U9" s="119"/>
      <c r="V9" s="119"/>
      <c r="W9" s="121"/>
    </row>
    <row r="10" spans="1:23" s="51" customFormat="1" ht="20.100000000000001" customHeight="1" thickBot="1" x14ac:dyDescent="0.35">
      <c r="A10" s="156" t="str">
        <f>+IFERROR(VLOOKUP(M1,[2]Directorio!$B$2:$Z$1100,10,FALSE),"")</f>
        <v/>
      </c>
      <c r="B10" s="157"/>
      <c r="C10" s="157"/>
      <c r="D10" s="157"/>
      <c r="E10" s="157"/>
      <c r="F10" s="157"/>
      <c r="G10" s="158"/>
      <c r="H10" s="159" t="str">
        <f>+IFERROR(VLOOKUP(M1,[2]Directorio!$B$2:$Z$1100,11,FALSE),"")</f>
        <v/>
      </c>
      <c r="I10" s="157"/>
      <c r="J10" s="157"/>
      <c r="K10" s="157"/>
      <c r="L10" s="158"/>
      <c r="M10" s="160" t="str">
        <f>+IFERROR(VLOOKUP(M1,[2]Directorio!$B$2:$Z$1100,12,FALSE),"")</f>
        <v/>
      </c>
      <c r="N10" s="161"/>
      <c r="O10" s="161"/>
      <c r="P10" s="161"/>
      <c r="Q10" s="161"/>
      <c r="R10" s="161"/>
      <c r="S10" s="161"/>
      <c r="T10" s="161"/>
      <c r="U10" s="161"/>
      <c r="V10" s="161"/>
      <c r="W10" s="162"/>
    </row>
    <row r="11" spans="1:23" s="51" customFormat="1" ht="20.100000000000001" customHeight="1" x14ac:dyDescent="0.3">
      <c r="A11" s="163" t="s">
        <v>14</v>
      </c>
      <c r="B11" s="164"/>
      <c r="C11" s="164"/>
      <c r="D11" s="164"/>
      <c r="E11" s="164"/>
      <c r="F11" s="164"/>
      <c r="G11" s="164"/>
      <c r="H11" s="164"/>
      <c r="I11" s="164"/>
      <c r="J11" s="164"/>
      <c r="K11" s="164"/>
      <c r="L11" s="164"/>
      <c r="M11" s="164"/>
      <c r="N11" s="164"/>
      <c r="O11" s="164"/>
      <c r="P11" s="164"/>
      <c r="Q11" s="164"/>
      <c r="R11" s="164"/>
      <c r="S11" s="164"/>
      <c r="T11" s="164"/>
      <c r="U11" s="164"/>
      <c r="V11" s="164"/>
      <c r="W11" s="165"/>
    </row>
    <row r="12" spans="1:23" s="51" customFormat="1" ht="20.100000000000001" customHeight="1" x14ac:dyDescent="0.3">
      <c r="A12" s="152" t="s">
        <v>15</v>
      </c>
      <c r="B12" s="101"/>
      <c r="C12" s="101" t="s">
        <v>16</v>
      </c>
      <c r="D12" s="101"/>
      <c r="E12" s="101"/>
      <c r="F12" s="101"/>
      <c r="G12" s="101"/>
      <c r="H12" s="101"/>
      <c r="I12" s="101"/>
      <c r="J12" s="101" t="s">
        <v>17</v>
      </c>
      <c r="K12" s="101"/>
      <c r="L12" s="101"/>
      <c r="M12" s="101" t="s">
        <v>18</v>
      </c>
      <c r="N12" s="101"/>
      <c r="O12" s="101"/>
      <c r="P12" s="101"/>
      <c r="Q12" s="101" t="s">
        <v>19</v>
      </c>
      <c r="R12" s="101"/>
      <c r="S12" s="101"/>
      <c r="T12" s="101"/>
      <c r="U12" s="101"/>
      <c r="V12" s="101"/>
      <c r="W12" s="102"/>
    </row>
    <row r="13" spans="1:23" s="51" customFormat="1" ht="20.100000000000001" customHeight="1" x14ac:dyDescent="0.3">
      <c r="A13" s="148" t="str">
        <f>+IFERROR(VLOOKUP(M1,[2]Directorio!$B$2:$Z$1100,13,FALSE),"")</f>
        <v/>
      </c>
      <c r="B13" s="149"/>
      <c r="C13" s="149" t="str">
        <f>+IFERROR(VLOOKUP(M1,[2]Directorio!$B$2:$Z$1100,14,FALSE),"")</f>
        <v/>
      </c>
      <c r="D13" s="149"/>
      <c r="E13" s="149"/>
      <c r="F13" s="149"/>
      <c r="G13" s="149"/>
      <c r="H13" s="149"/>
      <c r="I13" s="149"/>
      <c r="J13" s="149" t="str">
        <f>+IFERROR(VLOOKUP(M1,[2]Directorio!$B$2:$Z$1100,15,FALSE),"")</f>
        <v/>
      </c>
      <c r="K13" s="149"/>
      <c r="L13" s="149"/>
      <c r="M13" s="149" t="str">
        <f>+IFERROR(VLOOKUP(M1,[2]Directorio!$B$2:$Z$1100,16,FALSE),"")</f>
        <v/>
      </c>
      <c r="N13" s="149"/>
      <c r="O13" s="149"/>
      <c r="P13" s="149"/>
      <c r="Q13" s="149" t="str">
        <f>+IFERROR(VLOOKUP(M1,[2]Directorio!$B$2:$Z$1100,17,FALSE),"")</f>
        <v/>
      </c>
      <c r="R13" s="149"/>
      <c r="S13" s="149"/>
      <c r="T13" s="149"/>
      <c r="U13" s="149"/>
      <c r="V13" s="149"/>
      <c r="W13" s="166"/>
    </row>
    <row r="14" spans="1:23" s="51" customFormat="1" ht="20.100000000000001" customHeight="1" x14ac:dyDescent="0.3">
      <c r="A14" s="152" t="s">
        <v>20</v>
      </c>
      <c r="B14" s="101"/>
      <c r="C14" s="101"/>
      <c r="D14" s="101"/>
      <c r="E14" s="101"/>
      <c r="F14" s="108" t="s">
        <v>21</v>
      </c>
      <c r="G14" s="108"/>
      <c r="H14" s="108"/>
      <c r="I14" s="101" t="s">
        <v>22</v>
      </c>
      <c r="J14" s="101"/>
      <c r="K14" s="101"/>
      <c r="L14" s="101"/>
      <c r="M14" s="101"/>
      <c r="N14" s="101" t="s">
        <v>23</v>
      </c>
      <c r="O14" s="101"/>
      <c r="P14" s="101"/>
      <c r="Q14" s="101"/>
      <c r="R14" s="101"/>
      <c r="S14" s="101" t="s">
        <v>24</v>
      </c>
      <c r="T14" s="101"/>
      <c r="U14" s="101"/>
      <c r="V14" s="101"/>
      <c r="W14" s="102"/>
    </row>
    <row r="15" spans="1:23" s="51" customFormat="1" ht="20.100000000000001" customHeight="1" x14ac:dyDescent="0.3">
      <c r="A15" s="148" t="str">
        <f>+IFERROR(VLOOKUP(M1,[2]Directorio!$B$2:$Z$1100,18,FALSE),"")</f>
        <v/>
      </c>
      <c r="B15" s="149"/>
      <c r="C15" s="149"/>
      <c r="D15" s="149"/>
      <c r="E15" s="149"/>
      <c r="F15" s="153" t="str">
        <f>+IFERROR(VLOOKUP(M1,[2]Directorio!$B$2:$Z$1100,19,FALSE),"")</f>
        <v/>
      </c>
      <c r="G15" s="153"/>
      <c r="H15" s="153"/>
      <c r="I15" s="150" t="str">
        <f>+IFERROR(VLOOKUP(M1,[2]Directorio!$B$2:$Z$1100,20,FALSE),"")</f>
        <v/>
      </c>
      <c r="J15" s="150"/>
      <c r="K15" s="150"/>
      <c r="L15" s="150"/>
      <c r="M15" s="150"/>
      <c r="N15" s="150" t="str">
        <f>+IFERROR(VLOOKUP(M1,[2]Directorio!$B$2:$Z$1100,21,FALSE),"")</f>
        <v/>
      </c>
      <c r="O15" s="150"/>
      <c r="P15" s="150"/>
      <c r="Q15" s="150"/>
      <c r="R15" s="150"/>
      <c r="S15" s="150" t="str">
        <f>+IFERROR(VLOOKUP(M1,[2]Directorio!$B$2:$Z$1100,22,FALSE),"")</f>
        <v/>
      </c>
      <c r="T15" s="150"/>
      <c r="U15" s="150"/>
      <c r="V15" s="150"/>
      <c r="W15" s="151"/>
    </row>
    <row r="16" spans="1:23" s="51" customFormat="1" ht="20.100000000000001" customHeight="1" x14ac:dyDescent="0.3">
      <c r="A16" s="107" t="s">
        <v>25</v>
      </c>
      <c r="B16" s="108"/>
      <c r="C16" s="108"/>
      <c r="D16" s="108"/>
      <c r="E16" s="108"/>
      <c r="F16" s="101" t="s">
        <v>30</v>
      </c>
      <c r="G16" s="101"/>
      <c r="H16" s="101"/>
      <c r="I16" s="101"/>
      <c r="J16" s="101"/>
      <c r="K16" s="101"/>
      <c r="L16" s="101"/>
      <c r="M16" s="101"/>
      <c r="N16" s="101"/>
      <c r="O16" s="101"/>
      <c r="P16" s="101" t="s">
        <v>27</v>
      </c>
      <c r="Q16" s="101"/>
      <c r="R16" s="101"/>
      <c r="S16" s="101"/>
      <c r="T16" s="101"/>
      <c r="U16" s="101"/>
      <c r="V16" s="101"/>
      <c r="W16" s="102"/>
    </row>
    <row r="17" spans="1:23" s="51" customFormat="1" ht="20.100000000000001" customHeight="1" thickBot="1" x14ac:dyDescent="0.35">
      <c r="A17" s="103" t="str">
        <f>+IFERROR(VLOOKUP(M1,[2]Directorio!$B$2:$Z$1100,23,FALSE),"")</f>
        <v/>
      </c>
      <c r="B17" s="104"/>
      <c r="C17" s="104"/>
      <c r="D17" s="104"/>
      <c r="E17" s="104"/>
      <c r="F17" s="105" t="str">
        <f>+IFERROR(VLOOKUP(M1,[2]Directorio!$B$2:$Z$1100,24,FALSE),"")</f>
        <v/>
      </c>
      <c r="G17" s="105"/>
      <c r="H17" s="105"/>
      <c r="I17" s="105"/>
      <c r="J17" s="105"/>
      <c r="K17" s="105"/>
      <c r="L17" s="105"/>
      <c r="M17" s="105"/>
      <c r="N17" s="105"/>
      <c r="O17" s="105"/>
      <c r="P17" s="105" t="str">
        <f>+IFERROR(VLOOKUP(M1,[2]Directorio!$B$2:$Z$1100,25,FALSE),"")</f>
        <v/>
      </c>
      <c r="Q17" s="105"/>
      <c r="R17" s="105"/>
      <c r="S17" s="105"/>
      <c r="T17" s="105"/>
      <c r="U17" s="105"/>
      <c r="V17" s="105"/>
      <c r="W17" s="106"/>
    </row>
    <row r="18" spans="1:23" ht="24.95" customHeight="1" thickBot="1" x14ac:dyDescent="0.3">
      <c r="A18" s="72" t="s">
        <v>42</v>
      </c>
      <c r="B18" s="73"/>
      <c r="C18" s="73"/>
      <c r="D18" s="73"/>
      <c r="E18" s="74"/>
      <c r="F18" s="74"/>
      <c r="G18" s="74"/>
      <c r="H18" s="74"/>
      <c r="I18" s="74"/>
      <c r="J18" s="74"/>
      <c r="K18" s="74"/>
      <c r="L18" s="74"/>
      <c r="M18" s="74"/>
      <c r="N18" s="74"/>
      <c r="O18" s="74"/>
      <c r="P18" s="74"/>
      <c r="Q18" s="74"/>
      <c r="R18" s="75"/>
      <c r="S18" s="75"/>
      <c r="T18" s="75"/>
      <c r="U18" s="75"/>
      <c r="V18" s="75"/>
      <c r="W18" s="76"/>
    </row>
    <row r="19" spans="1:23" ht="25.5" customHeight="1" x14ac:dyDescent="0.25">
      <c r="A19" s="109" t="s">
        <v>139</v>
      </c>
      <c r="B19" s="83"/>
      <c r="C19" s="83"/>
      <c r="D19" s="83"/>
      <c r="E19" s="83"/>
      <c r="F19" s="83"/>
      <c r="G19" s="83"/>
      <c r="H19" s="84"/>
      <c r="I19" s="82" t="s">
        <v>31</v>
      </c>
      <c r="J19" s="83"/>
      <c r="K19" s="84"/>
      <c r="L19" s="82" t="s">
        <v>187</v>
      </c>
      <c r="M19" s="83"/>
      <c r="N19" s="83"/>
      <c r="O19" s="83"/>
      <c r="P19" s="83"/>
      <c r="Q19" s="84"/>
      <c r="R19" s="99" t="s">
        <v>188</v>
      </c>
      <c r="S19" s="82"/>
      <c r="T19" s="82"/>
      <c r="U19" s="82"/>
      <c r="V19" s="82"/>
      <c r="W19" s="100"/>
    </row>
    <row r="20" spans="1:23" s="6" customFormat="1" ht="99.75" customHeight="1" x14ac:dyDescent="0.25">
      <c r="A20" s="64" t="s">
        <v>35</v>
      </c>
      <c r="B20" s="65"/>
      <c r="C20" s="65"/>
      <c r="D20" s="65"/>
      <c r="E20" s="65"/>
      <c r="F20" s="65"/>
      <c r="G20" s="65"/>
      <c r="H20" s="65"/>
      <c r="I20" s="66"/>
      <c r="J20" s="66"/>
      <c r="K20" s="66"/>
      <c r="L20" s="62"/>
      <c r="M20" s="62"/>
      <c r="N20" s="62"/>
      <c r="O20" s="62"/>
      <c r="P20" s="62"/>
      <c r="Q20" s="62"/>
      <c r="R20" s="62"/>
      <c r="S20" s="62"/>
      <c r="T20" s="62"/>
      <c r="U20" s="62"/>
      <c r="V20" s="62"/>
      <c r="W20" s="63"/>
    </row>
    <row r="21" spans="1:23" s="6" customFormat="1" ht="99.95" customHeight="1" x14ac:dyDescent="0.25">
      <c r="A21" s="64" t="s">
        <v>207</v>
      </c>
      <c r="B21" s="65"/>
      <c r="C21" s="65"/>
      <c r="D21" s="65"/>
      <c r="E21" s="65"/>
      <c r="F21" s="65"/>
      <c r="G21" s="65"/>
      <c r="H21" s="65"/>
      <c r="I21" s="66"/>
      <c r="J21" s="66"/>
      <c r="K21" s="66"/>
      <c r="L21" s="62"/>
      <c r="M21" s="62"/>
      <c r="N21" s="62"/>
      <c r="O21" s="62"/>
      <c r="P21" s="62"/>
      <c r="Q21" s="62"/>
      <c r="R21" s="62"/>
      <c r="S21" s="62"/>
      <c r="T21" s="62"/>
      <c r="U21" s="62"/>
      <c r="V21" s="62"/>
      <c r="W21" s="63"/>
    </row>
    <row r="22" spans="1:23" s="6" customFormat="1" ht="99.95" customHeight="1" x14ac:dyDescent="0.25">
      <c r="A22" s="64" t="s">
        <v>36</v>
      </c>
      <c r="B22" s="65"/>
      <c r="C22" s="65"/>
      <c r="D22" s="65"/>
      <c r="E22" s="65"/>
      <c r="F22" s="65"/>
      <c r="G22" s="65"/>
      <c r="H22" s="65"/>
      <c r="I22" s="66"/>
      <c r="J22" s="66"/>
      <c r="K22" s="66"/>
      <c r="L22" s="62"/>
      <c r="M22" s="62"/>
      <c r="N22" s="62"/>
      <c r="O22" s="62"/>
      <c r="P22" s="62"/>
      <c r="Q22" s="62"/>
      <c r="R22" s="62"/>
      <c r="S22" s="62"/>
      <c r="T22" s="62"/>
      <c r="U22" s="62"/>
      <c r="V22" s="62"/>
      <c r="W22" s="63"/>
    </row>
    <row r="23" spans="1:23" s="6" customFormat="1" ht="99.95" customHeight="1" x14ac:dyDescent="0.25">
      <c r="A23" s="64" t="s">
        <v>37</v>
      </c>
      <c r="B23" s="65"/>
      <c r="C23" s="65"/>
      <c r="D23" s="65"/>
      <c r="E23" s="65"/>
      <c r="F23" s="65"/>
      <c r="G23" s="65"/>
      <c r="H23" s="65"/>
      <c r="I23" s="66"/>
      <c r="J23" s="66"/>
      <c r="K23" s="66"/>
      <c r="L23" s="62"/>
      <c r="M23" s="62"/>
      <c r="N23" s="62"/>
      <c r="O23" s="62"/>
      <c r="P23" s="62"/>
      <c r="Q23" s="62"/>
      <c r="R23" s="62"/>
      <c r="S23" s="62"/>
      <c r="T23" s="62"/>
      <c r="U23" s="62"/>
      <c r="V23" s="62"/>
      <c r="W23" s="63"/>
    </row>
    <row r="24" spans="1:23" s="6" customFormat="1" ht="99.95" customHeight="1" x14ac:dyDescent="0.25">
      <c r="A24" s="64" t="s">
        <v>192</v>
      </c>
      <c r="B24" s="65"/>
      <c r="C24" s="65"/>
      <c r="D24" s="65"/>
      <c r="E24" s="65"/>
      <c r="F24" s="65"/>
      <c r="G24" s="65"/>
      <c r="H24" s="65"/>
      <c r="I24" s="66"/>
      <c r="J24" s="66"/>
      <c r="K24" s="66"/>
      <c r="L24" s="62"/>
      <c r="M24" s="62"/>
      <c r="N24" s="62"/>
      <c r="O24" s="62"/>
      <c r="P24" s="62"/>
      <c r="Q24" s="62"/>
      <c r="R24" s="62"/>
      <c r="S24" s="62"/>
      <c r="T24" s="62"/>
      <c r="U24" s="62"/>
      <c r="V24" s="62"/>
      <c r="W24" s="63"/>
    </row>
    <row r="25" spans="1:23" s="6" customFormat="1" ht="99.95" customHeight="1" x14ac:dyDescent="0.25">
      <c r="A25" s="64" t="s">
        <v>193</v>
      </c>
      <c r="B25" s="65"/>
      <c r="C25" s="65"/>
      <c r="D25" s="65"/>
      <c r="E25" s="65"/>
      <c r="F25" s="65"/>
      <c r="G25" s="65"/>
      <c r="H25" s="65"/>
      <c r="I25" s="66"/>
      <c r="J25" s="66"/>
      <c r="K25" s="66"/>
      <c r="L25" s="62"/>
      <c r="M25" s="62"/>
      <c r="N25" s="62"/>
      <c r="O25" s="62"/>
      <c r="P25" s="62"/>
      <c r="Q25" s="62"/>
      <c r="R25" s="62"/>
      <c r="S25" s="62"/>
      <c r="T25" s="62"/>
      <c r="U25" s="62"/>
      <c r="V25" s="62"/>
      <c r="W25" s="63"/>
    </row>
    <row r="26" spans="1:23" s="6" customFormat="1" ht="99.95" customHeight="1" x14ac:dyDescent="0.25">
      <c r="A26" s="64" t="s">
        <v>194</v>
      </c>
      <c r="B26" s="65"/>
      <c r="C26" s="65"/>
      <c r="D26" s="65"/>
      <c r="E26" s="65"/>
      <c r="F26" s="65"/>
      <c r="G26" s="65"/>
      <c r="H26" s="65"/>
      <c r="I26" s="66"/>
      <c r="J26" s="66"/>
      <c r="K26" s="66"/>
      <c r="L26" s="62"/>
      <c r="M26" s="62"/>
      <c r="N26" s="62"/>
      <c r="O26" s="62"/>
      <c r="P26" s="62"/>
      <c r="Q26" s="62"/>
      <c r="R26" s="62"/>
      <c r="S26" s="62"/>
      <c r="T26" s="62"/>
      <c r="U26" s="62"/>
      <c r="V26" s="62"/>
      <c r="W26" s="63"/>
    </row>
    <row r="27" spans="1:23" s="6" customFormat="1" ht="99.95" customHeight="1" x14ac:dyDescent="0.25">
      <c r="A27" s="64" t="s">
        <v>38</v>
      </c>
      <c r="B27" s="65"/>
      <c r="C27" s="65"/>
      <c r="D27" s="65"/>
      <c r="E27" s="65"/>
      <c r="F27" s="65"/>
      <c r="G27" s="65"/>
      <c r="H27" s="65"/>
      <c r="I27" s="66"/>
      <c r="J27" s="66"/>
      <c r="K27" s="66"/>
      <c r="L27" s="62"/>
      <c r="M27" s="62"/>
      <c r="N27" s="62"/>
      <c r="O27" s="62"/>
      <c r="P27" s="62"/>
      <c r="Q27" s="62"/>
      <c r="R27" s="62"/>
      <c r="S27" s="62"/>
      <c r="T27" s="62"/>
      <c r="U27" s="62"/>
      <c r="V27" s="62"/>
      <c r="W27" s="63"/>
    </row>
    <row r="28" spans="1:23" s="6" customFormat="1" ht="99.95" customHeight="1" x14ac:dyDescent="0.25">
      <c r="A28" s="64" t="s">
        <v>39</v>
      </c>
      <c r="B28" s="65"/>
      <c r="C28" s="65"/>
      <c r="D28" s="65"/>
      <c r="E28" s="65"/>
      <c r="F28" s="65"/>
      <c r="G28" s="65"/>
      <c r="H28" s="65"/>
      <c r="I28" s="66"/>
      <c r="J28" s="66"/>
      <c r="K28" s="66"/>
      <c r="L28" s="62"/>
      <c r="M28" s="62"/>
      <c r="N28" s="62"/>
      <c r="O28" s="62"/>
      <c r="P28" s="62"/>
      <c r="Q28" s="62"/>
      <c r="R28" s="62"/>
      <c r="S28" s="62"/>
      <c r="T28" s="62"/>
      <c r="U28" s="62"/>
      <c r="V28" s="62"/>
      <c r="W28" s="63"/>
    </row>
    <row r="29" spans="1:23" s="6" customFormat="1" ht="99.95" customHeight="1" x14ac:dyDescent="0.25">
      <c r="A29" s="64" t="s">
        <v>208</v>
      </c>
      <c r="B29" s="65"/>
      <c r="C29" s="65"/>
      <c r="D29" s="65"/>
      <c r="E29" s="65"/>
      <c r="F29" s="65"/>
      <c r="G29" s="65"/>
      <c r="H29" s="65"/>
      <c r="I29" s="66"/>
      <c r="J29" s="66"/>
      <c r="K29" s="66"/>
      <c r="L29" s="62"/>
      <c r="M29" s="62"/>
      <c r="N29" s="62"/>
      <c r="O29" s="62"/>
      <c r="P29" s="62"/>
      <c r="Q29" s="62"/>
      <c r="R29" s="62"/>
      <c r="S29" s="62"/>
      <c r="T29" s="62"/>
      <c r="U29" s="62"/>
      <c r="V29" s="62"/>
      <c r="W29" s="63"/>
    </row>
    <row r="30" spans="1:23" s="6" customFormat="1" ht="150" customHeight="1" x14ac:dyDescent="0.25">
      <c r="A30" s="64" t="s">
        <v>209</v>
      </c>
      <c r="B30" s="65"/>
      <c r="C30" s="65"/>
      <c r="D30" s="65"/>
      <c r="E30" s="65"/>
      <c r="F30" s="65"/>
      <c r="G30" s="65"/>
      <c r="H30" s="65"/>
      <c r="I30" s="66"/>
      <c r="J30" s="66"/>
      <c r="K30" s="66"/>
      <c r="L30" s="62"/>
      <c r="M30" s="62"/>
      <c r="N30" s="62"/>
      <c r="O30" s="62"/>
      <c r="P30" s="62"/>
      <c r="Q30" s="62"/>
      <c r="R30" s="62"/>
      <c r="S30" s="62"/>
      <c r="T30" s="62"/>
      <c r="U30" s="62"/>
      <c r="V30" s="62"/>
      <c r="W30" s="63"/>
    </row>
    <row r="31" spans="1:23" s="6" customFormat="1" ht="99.95" customHeight="1" x14ac:dyDescent="0.25">
      <c r="A31" s="64" t="s">
        <v>40</v>
      </c>
      <c r="B31" s="65"/>
      <c r="C31" s="65"/>
      <c r="D31" s="65"/>
      <c r="E31" s="65"/>
      <c r="F31" s="65"/>
      <c r="G31" s="65"/>
      <c r="H31" s="65"/>
      <c r="I31" s="66"/>
      <c r="J31" s="66"/>
      <c r="K31" s="66"/>
      <c r="L31" s="62"/>
      <c r="M31" s="62"/>
      <c r="N31" s="62"/>
      <c r="O31" s="62"/>
      <c r="P31" s="62"/>
      <c r="Q31" s="62"/>
      <c r="R31" s="62"/>
      <c r="S31" s="62"/>
      <c r="T31" s="62"/>
      <c r="U31" s="62"/>
      <c r="V31" s="62"/>
      <c r="W31" s="63"/>
    </row>
    <row r="32" spans="1:23" s="6" customFormat="1" ht="99.95" customHeight="1" x14ac:dyDescent="0.25">
      <c r="A32" s="64" t="s">
        <v>210</v>
      </c>
      <c r="B32" s="65"/>
      <c r="C32" s="65"/>
      <c r="D32" s="65"/>
      <c r="E32" s="65"/>
      <c r="F32" s="65"/>
      <c r="G32" s="65"/>
      <c r="H32" s="65"/>
      <c r="I32" s="66"/>
      <c r="J32" s="66"/>
      <c r="K32" s="66"/>
      <c r="L32" s="62"/>
      <c r="M32" s="62"/>
      <c r="N32" s="62"/>
      <c r="O32" s="62"/>
      <c r="P32" s="62"/>
      <c r="Q32" s="62"/>
      <c r="R32" s="62"/>
      <c r="S32" s="62"/>
      <c r="T32" s="62"/>
      <c r="U32" s="62"/>
      <c r="V32" s="62"/>
      <c r="W32" s="63"/>
    </row>
    <row r="33" spans="1:23" s="6" customFormat="1" ht="99.95" customHeight="1" x14ac:dyDescent="0.25">
      <c r="A33" s="64" t="s">
        <v>211</v>
      </c>
      <c r="B33" s="65"/>
      <c r="C33" s="65"/>
      <c r="D33" s="65"/>
      <c r="E33" s="65"/>
      <c r="F33" s="65"/>
      <c r="G33" s="65"/>
      <c r="H33" s="65"/>
      <c r="I33" s="66"/>
      <c r="J33" s="66"/>
      <c r="K33" s="66"/>
      <c r="L33" s="62"/>
      <c r="M33" s="62"/>
      <c r="N33" s="62"/>
      <c r="O33" s="62"/>
      <c r="P33" s="62"/>
      <c r="Q33" s="62"/>
      <c r="R33" s="62"/>
      <c r="S33" s="62"/>
      <c r="T33" s="62"/>
      <c r="U33" s="62"/>
      <c r="V33" s="62"/>
      <c r="W33" s="63"/>
    </row>
    <row r="34" spans="1:23" s="6" customFormat="1" ht="99.95" customHeight="1" thickBot="1" x14ac:dyDescent="0.3">
      <c r="A34" s="77" t="s">
        <v>41</v>
      </c>
      <c r="B34" s="78"/>
      <c r="C34" s="78"/>
      <c r="D34" s="78"/>
      <c r="E34" s="78"/>
      <c r="F34" s="78"/>
      <c r="G34" s="78"/>
      <c r="H34" s="78"/>
      <c r="I34" s="79"/>
      <c r="J34" s="79"/>
      <c r="K34" s="79"/>
      <c r="L34" s="67"/>
      <c r="M34" s="67"/>
      <c r="N34" s="67"/>
      <c r="O34" s="67"/>
      <c r="P34" s="67"/>
      <c r="Q34" s="67"/>
      <c r="R34" s="67"/>
      <c r="S34" s="67"/>
      <c r="T34" s="67"/>
      <c r="U34" s="67"/>
      <c r="V34" s="67"/>
      <c r="W34" s="68"/>
    </row>
    <row r="35" spans="1:23" ht="24.95" customHeight="1" thickBot="1" x14ac:dyDescent="0.3">
      <c r="A35" s="72" t="s">
        <v>43</v>
      </c>
      <c r="B35" s="73"/>
      <c r="C35" s="73"/>
      <c r="D35" s="73"/>
      <c r="E35" s="74"/>
      <c r="F35" s="74"/>
      <c r="G35" s="74"/>
      <c r="H35" s="74"/>
      <c r="I35" s="74"/>
      <c r="J35" s="74"/>
      <c r="K35" s="74"/>
      <c r="L35" s="74"/>
      <c r="M35" s="74"/>
      <c r="N35" s="74"/>
      <c r="O35" s="74"/>
      <c r="P35" s="74"/>
      <c r="Q35" s="74"/>
      <c r="R35" s="75"/>
      <c r="S35" s="75"/>
      <c r="T35" s="75"/>
      <c r="U35" s="75"/>
      <c r="V35" s="75"/>
      <c r="W35" s="76"/>
    </row>
    <row r="36" spans="1:23" ht="25.5" customHeight="1" x14ac:dyDescent="0.25">
      <c r="A36" s="80" t="s">
        <v>139</v>
      </c>
      <c r="B36" s="70"/>
      <c r="C36" s="70"/>
      <c r="D36" s="70"/>
      <c r="E36" s="70"/>
      <c r="F36" s="70"/>
      <c r="G36" s="70"/>
      <c r="H36" s="81"/>
      <c r="I36" s="69" t="s">
        <v>31</v>
      </c>
      <c r="J36" s="70"/>
      <c r="K36" s="81"/>
      <c r="L36" s="69" t="s">
        <v>187</v>
      </c>
      <c r="M36" s="70"/>
      <c r="N36" s="70"/>
      <c r="O36" s="70"/>
      <c r="P36" s="70"/>
      <c r="Q36" s="81"/>
      <c r="R36" s="69" t="s">
        <v>188</v>
      </c>
      <c r="S36" s="70"/>
      <c r="T36" s="70"/>
      <c r="U36" s="70"/>
      <c r="V36" s="70"/>
      <c r="W36" s="71"/>
    </row>
    <row r="37" spans="1:23" ht="99.95" customHeight="1" x14ac:dyDescent="0.25">
      <c r="A37" s="64" t="s">
        <v>195</v>
      </c>
      <c r="B37" s="65"/>
      <c r="C37" s="65"/>
      <c r="D37" s="65"/>
      <c r="E37" s="65"/>
      <c r="F37" s="65"/>
      <c r="G37" s="65"/>
      <c r="H37" s="65"/>
      <c r="I37" s="66"/>
      <c r="J37" s="66"/>
      <c r="K37" s="66"/>
      <c r="L37" s="62"/>
      <c r="M37" s="62"/>
      <c r="N37" s="62"/>
      <c r="O37" s="62"/>
      <c r="P37" s="62"/>
      <c r="Q37" s="62"/>
      <c r="R37" s="62"/>
      <c r="S37" s="62"/>
      <c r="T37" s="62"/>
      <c r="U37" s="62"/>
      <c r="V37" s="62"/>
      <c r="W37" s="63"/>
    </row>
    <row r="38" spans="1:23" ht="99.95" customHeight="1" x14ac:dyDescent="0.25">
      <c r="A38" s="64" t="s">
        <v>60</v>
      </c>
      <c r="B38" s="65"/>
      <c r="C38" s="65"/>
      <c r="D38" s="65"/>
      <c r="E38" s="65"/>
      <c r="F38" s="65"/>
      <c r="G38" s="65"/>
      <c r="H38" s="65"/>
      <c r="I38" s="66"/>
      <c r="J38" s="66"/>
      <c r="K38" s="66"/>
      <c r="L38" s="62"/>
      <c r="M38" s="62"/>
      <c r="N38" s="62"/>
      <c r="O38" s="62"/>
      <c r="P38" s="62"/>
      <c r="Q38" s="62"/>
      <c r="R38" s="62"/>
      <c r="S38" s="62"/>
      <c r="T38" s="62"/>
      <c r="U38" s="62"/>
      <c r="V38" s="62"/>
      <c r="W38" s="63"/>
    </row>
    <row r="39" spans="1:23" ht="99.95" customHeight="1" x14ac:dyDescent="0.25">
      <c r="A39" s="64" t="s">
        <v>212</v>
      </c>
      <c r="B39" s="65"/>
      <c r="C39" s="65"/>
      <c r="D39" s="65"/>
      <c r="E39" s="65"/>
      <c r="F39" s="65"/>
      <c r="G39" s="65"/>
      <c r="H39" s="65"/>
      <c r="I39" s="66"/>
      <c r="J39" s="66"/>
      <c r="K39" s="66"/>
      <c r="L39" s="62"/>
      <c r="M39" s="62"/>
      <c r="N39" s="62"/>
      <c r="O39" s="62"/>
      <c r="P39" s="62"/>
      <c r="Q39" s="62"/>
      <c r="R39" s="62"/>
      <c r="S39" s="62"/>
      <c r="T39" s="62"/>
      <c r="U39" s="62"/>
      <c r="V39" s="62"/>
      <c r="W39" s="63"/>
    </row>
    <row r="40" spans="1:23" ht="99.95" customHeight="1" x14ac:dyDescent="0.25">
      <c r="A40" s="64" t="s">
        <v>196</v>
      </c>
      <c r="B40" s="65"/>
      <c r="C40" s="65"/>
      <c r="D40" s="65"/>
      <c r="E40" s="65"/>
      <c r="F40" s="65"/>
      <c r="G40" s="65"/>
      <c r="H40" s="65"/>
      <c r="I40" s="66"/>
      <c r="J40" s="66"/>
      <c r="K40" s="66"/>
      <c r="L40" s="62"/>
      <c r="M40" s="62"/>
      <c r="N40" s="62"/>
      <c r="O40" s="62"/>
      <c r="P40" s="62"/>
      <c r="Q40" s="62"/>
      <c r="R40" s="62"/>
      <c r="S40" s="62"/>
      <c r="T40" s="62"/>
      <c r="U40" s="62"/>
      <c r="V40" s="62"/>
      <c r="W40" s="63"/>
    </row>
    <row r="41" spans="1:23" ht="99.95" customHeight="1" x14ac:dyDescent="0.25">
      <c r="A41" s="64" t="s">
        <v>61</v>
      </c>
      <c r="B41" s="65"/>
      <c r="C41" s="65"/>
      <c r="D41" s="65"/>
      <c r="E41" s="65"/>
      <c r="F41" s="65"/>
      <c r="G41" s="65"/>
      <c r="H41" s="65"/>
      <c r="I41" s="66"/>
      <c r="J41" s="66"/>
      <c r="K41" s="66"/>
      <c r="L41" s="62"/>
      <c r="M41" s="62"/>
      <c r="N41" s="62"/>
      <c r="O41" s="62"/>
      <c r="P41" s="62"/>
      <c r="Q41" s="62"/>
      <c r="R41" s="62"/>
      <c r="S41" s="62"/>
      <c r="T41" s="62"/>
      <c r="U41" s="62"/>
      <c r="V41" s="62"/>
      <c r="W41" s="63"/>
    </row>
    <row r="42" spans="1:23" ht="99.95" customHeight="1" x14ac:dyDescent="0.25">
      <c r="A42" s="64" t="s">
        <v>197</v>
      </c>
      <c r="B42" s="65"/>
      <c r="C42" s="65"/>
      <c r="D42" s="65"/>
      <c r="E42" s="65"/>
      <c r="F42" s="65"/>
      <c r="G42" s="65"/>
      <c r="H42" s="65"/>
      <c r="I42" s="66"/>
      <c r="J42" s="66"/>
      <c r="K42" s="66"/>
      <c r="L42" s="62"/>
      <c r="M42" s="62"/>
      <c r="N42" s="62"/>
      <c r="O42" s="62"/>
      <c r="P42" s="62"/>
      <c r="Q42" s="62"/>
      <c r="R42" s="62"/>
      <c r="S42" s="62"/>
      <c r="T42" s="62"/>
      <c r="U42" s="62"/>
      <c r="V42" s="62"/>
      <c r="W42" s="63"/>
    </row>
    <row r="43" spans="1:23" ht="99.95" customHeight="1" x14ac:dyDescent="0.25">
      <c r="A43" s="64" t="s">
        <v>198</v>
      </c>
      <c r="B43" s="65"/>
      <c r="C43" s="65"/>
      <c r="D43" s="65"/>
      <c r="E43" s="65"/>
      <c r="F43" s="65"/>
      <c r="G43" s="65"/>
      <c r="H43" s="65"/>
      <c r="I43" s="66"/>
      <c r="J43" s="66"/>
      <c r="K43" s="66"/>
      <c r="L43" s="62"/>
      <c r="M43" s="62"/>
      <c r="N43" s="62"/>
      <c r="O43" s="62"/>
      <c r="P43" s="62"/>
      <c r="Q43" s="62"/>
      <c r="R43" s="62"/>
      <c r="S43" s="62"/>
      <c r="T43" s="62"/>
      <c r="U43" s="62"/>
      <c r="V43" s="62"/>
      <c r="W43" s="63"/>
    </row>
    <row r="44" spans="1:23" ht="99.95" customHeight="1" x14ac:dyDescent="0.25">
      <c r="A44" s="64" t="s">
        <v>228</v>
      </c>
      <c r="B44" s="65"/>
      <c r="C44" s="65"/>
      <c r="D44" s="65"/>
      <c r="E44" s="65"/>
      <c r="F44" s="65"/>
      <c r="G44" s="65"/>
      <c r="H44" s="65"/>
      <c r="I44" s="66"/>
      <c r="J44" s="66"/>
      <c r="K44" s="66"/>
      <c r="L44" s="62"/>
      <c r="M44" s="62"/>
      <c r="N44" s="62"/>
      <c r="O44" s="62"/>
      <c r="P44" s="62"/>
      <c r="Q44" s="62"/>
      <c r="R44" s="62"/>
      <c r="S44" s="62"/>
      <c r="T44" s="62"/>
      <c r="U44" s="62"/>
      <c r="V44" s="62"/>
      <c r="W44" s="63"/>
    </row>
    <row r="45" spans="1:23" ht="99.95" customHeight="1" x14ac:dyDescent="0.25">
      <c r="A45" s="64" t="s">
        <v>213</v>
      </c>
      <c r="B45" s="65"/>
      <c r="C45" s="65"/>
      <c r="D45" s="65"/>
      <c r="E45" s="65"/>
      <c r="F45" s="65"/>
      <c r="G45" s="65"/>
      <c r="H45" s="65"/>
      <c r="I45" s="66"/>
      <c r="J45" s="66"/>
      <c r="K45" s="66"/>
      <c r="L45" s="62"/>
      <c r="M45" s="62"/>
      <c r="N45" s="62"/>
      <c r="O45" s="62"/>
      <c r="P45" s="62"/>
      <c r="Q45" s="62"/>
      <c r="R45" s="62"/>
      <c r="S45" s="62"/>
      <c r="T45" s="62"/>
      <c r="U45" s="62"/>
      <c r="V45" s="62"/>
      <c r="W45" s="63"/>
    </row>
    <row r="46" spans="1:23" ht="99.95" customHeight="1" x14ac:dyDescent="0.25">
      <c r="A46" s="64" t="s">
        <v>62</v>
      </c>
      <c r="B46" s="65"/>
      <c r="C46" s="65"/>
      <c r="D46" s="65"/>
      <c r="E46" s="65"/>
      <c r="F46" s="65"/>
      <c r="G46" s="65"/>
      <c r="H46" s="65"/>
      <c r="I46" s="66"/>
      <c r="J46" s="66"/>
      <c r="K46" s="66"/>
      <c r="L46" s="62"/>
      <c r="M46" s="62"/>
      <c r="N46" s="62"/>
      <c r="O46" s="62"/>
      <c r="P46" s="62"/>
      <c r="Q46" s="62"/>
      <c r="R46" s="62"/>
      <c r="S46" s="62"/>
      <c r="T46" s="62"/>
      <c r="U46" s="62"/>
      <c r="V46" s="62"/>
      <c r="W46" s="63"/>
    </row>
    <row r="47" spans="1:23" ht="99.95" customHeight="1" x14ac:dyDescent="0.25">
      <c r="A47" s="64" t="s">
        <v>229</v>
      </c>
      <c r="B47" s="65"/>
      <c r="C47" s="65"/>
      <c r="D47" s="65"/>
      <c r="E47" s="65"/>
      <c r="F47" s="65"/>
      <c r="G47" s="65"/>
      <c r="H47" s="65"/>
      <c r="I47" s="66"/>
      <c r="J47" s="66"/>
      <c r="K47" s="66"/>
      <c r="L47" s="62"/>
      <c r="M47" s="62"/>
      <c r="N47" s="62"/>
      <c r="O47" s="62"/>
      <c r="P47" s="62"/>
      <c r="Q47" s="62"/>
      <c r="R47" s="62"/>
      <c r="S47" s="62"/>
      <c r="T47" s="62"/>
      <c r="U47" s="62"/>
      <c r="V47" s="62"/>
      <c r="W47" s="63"/>
    </row>
    <row r="48" spans="1:23" ht="99.95" customHeight="1" x14ac:dyDescent="0.25">
      <c r="A48" s="64" t="s">
        <v>63</v>
      </c>
      <c r="B48" s="65"/>
      <c r="C48" s="65"/>
      <c r="D48" s="65"/>
      <c r="E48" s="65"/>
      <c r="F48" s="65"/>
      <c r="G48" s="65"/>
      <c r="H48" s="65"/>
      <c r="I48" s="66"/>
      <c r="J48" s="66"/>
      <c r="K48" s="66"/>
      <c r="L48" s="62"/>
      <c r="M48" s="62"/>
      <c r="N48" s="62"/>
      <c r="O48" s="62"/>
      <c r="P48" s="62"/>
      <c r="Q48" s="62"/>
      <c r="R48" s="62"/>
      <c r="S48" s="62"/>
      <c r="T48" s="62"/>
      <c r="U48" s="62"/>
      <c r="V48" s="62"/>
      <c r="W48" s="63"/>
    </row>
    <row r="49" spans="1:23" ht="99.95" customHeight="1" x14ac:dyDescent="0.25">
      <c r="A49" s="64" t="s">
        <v>199</v>
      </c>
      <c r="B49" s="65"/>
      <c r="C49" s="65"/>
      <c r="D49" s="65"/>
      <c r="E49" s="65"/>
      <c r="F49" s="65"/>
      <c r="G49" s="65"/>
      <c r="H49" s="65"/>
      <c r="I49" s="66"/>
      <c r="J49" s="66"/>
      <c r="K49" s="66"/>
      <c r="L49" s="62"/>
      <c r="M49" s="62"/>
      <c r="N49" s="62"/>
      <c r="O49" s="62"/>
      <c r="P49" s="62"/>
      <c r="Q49" s="62"/>
      <c r="R49" s="62"/>
      <c r="S49" s="62"/>
      <c r="T49" s="62"/>
      <c r="U49" s="62"/>
      <c r="V49" s="62"/>
      <c r="W49" s="63"/>
    </row>
    <row r="50" spans="1:23" ht="99.95" customHeight="1" thickBot="1" x14ac:dyDescent="0.3">
      <c r="A50" s="77" t="s">
        <v>214</v>
      </c>
      <c r="B50" s="78"/>
      <c r="C50" s="78"/>
      <c r="D50" s="78"/>
      <c r="E50" s="78"/>
      <c r="F50" s="78"/>
      <c r="G50" s="78"/>
      <c r="H50" s="78"/>
      <c r="I50" s="79"/>
      <c r="J50" s="79"/>
      <c r="K50" s="79"/>
      <c r="L50" s="67"/>
      <c r="M50" s="67"/>
      <c r="N50" s="67"/>
      <c r="O50" s="67"/>
      <c r="P50" s="67"/>
      <c r="Q50" s="67"/>
      <c r="R50" s="67"/>
      <c r="S50" s="67"/>
      <c r="T50" s="67"/>
      <c r="U50" s="67"/>
      <c r="V50" s="67"/>
      <c r="W50" s="68"/>
    </row>
    <row r="51" spans="1:23" ht="24.95" customHeight="1" thickBot="1" x14ac:dyDescent="0.3">
      <c r="A51" s="72" t="s">
        <v>44</v>
      </c>
      <c r="B51" s="73"/>
      <c r="C51" s="73"/>
      <c r="D51" s="73"/>
      <c r="E51" s="74"/>
      <c r="F51" s="74"/>
      <c r="G51" s="74"/>
      <c r="H51" s="74"/>
      <c r="I51" s="74"/>
      <c r="J51" s="74"/>
      <c r="K51" s="74"/>
      <c r="L51" s="74"/>
      <c r="M51" s="74"/>
      <c r="N51" s="74"/>
      <c r="O51" s="74"/>
      <c r="P51" s="74"/>
      <c r="Q51" s="74"/>
      <c r="R51" s="75"/>
      <c r="S51" s="75"/>
      <c r="T51" s="75"/>
      <c r="U51" s="75"/>
      <c r="V51" s="75"/>
      <c r="W51" s="76"/>
    </row>
    <row r="52" spans="1:23" ht="25.5" customHeight="1" x14ac:dyDescent="0.25">
      <c r="A52" s="80" t="s">
        <v>139</v>
      </c>
      <c r="B52" s="70"/>
      <c r="C52" s="70"/>
      <c r="D52" s="70"/>
      <c r="E52" s="70"/>
      <c r="F52" s="70"/>
      <c r="G52" s="70"/>
      <c r="H52" s="81"/>
      <c r="I52" s="69" t="s">
        <v>31</v>
      </c>
      <c r="J52" s="70"/>
      <c r="K52" s="81"/>
      <c r="L52" s="82" t="s">
        <v>187</v>
      </c>
      <c r="M52" s="83"/>
      <c r="N52" s="83"/>
      <c r="O52" s="83"/>
      <c r="P52" s="83"/>
      <c r="Q52" s="84"/>
      <c r="R52" s="69" t="s">
        <v>188</v>
      </c>
      <c r="S52" s="70"/>
      <c r="T52" s="70"/>
      <c r="U52" s="70"/>
      <c r="V52" s="70"/>
      <c r="W52" s="71"/>
    </row>
    <row r="53" spans="1:23" ht="137.25" customHeight="1" x14ac:dyDescent="0.25">
      <c r="A53" s="64" t="s">
        <v>64</v>
      </c>
      <c r="B53" s="65"/>
      <c r="C53" s="65"/>
      <c r="D53" s="65"/>
      <c r="E53" s="65"/>
      <c r="F53" s="65"/>
      <c r="G53" s="65"/>
      <c r="H53" s="65"/>
      <c r="I53" s="66"/>
      <c r="J53" s="66"/>
      <c r="K53" s="66"/>
      <c r="L53" s="62"/>
      <c r="M53" s="62"/>
      <c r="N53" s="62"/>
      <c r="O53" s="62"/>
      <c r="P53" s="62"/>
      <c r="Q53" s="62"/>
      <c r="R53" s="62"/>
      <c r="S53" s="62"/>
      <c r="T53" s="62"/>
      <c r="U53" s="62"/>
      <c r="V53" s="62"/>
      <c r="W53" s="63"/>
    </row>
    <row r="54" spans="1:23" ht="99.95" customHeight="1" x14ac:dyDescent="0.25">
      <c r="A54" s="64" t="s">
        <v>215</v>
      </c>
      <c r="B54" s="65"/>
      <c r="C54" s="65"/>
      <c r="D54" s="65"/>
      <c r="E54" s="65"/>
      <c r="F54" s="65"/>
      <c r="G54" s="65"/>
      <c r="H54" s="65"/>
      <c r="I54" s="66"/>
      <c r="J54" s="66"/>
      <c r="K54" s="66"/>
      <c r="L54" s="62"/>
      <c r="M54" s="62"/>
      <c r="N54" s="62"/>
      <c r="O54" s="62"/>
      <c r="P54" s="62"/>
      <c r="Q54" s="62"/>
      <c r="R54" s="62"/>
      <c r="S54" s="62"/>
      <c r="T54" s="62"/>
      <c r="U54" s="62"/>
      <c r="V54" s="62"/>
      <c r="W54" s="63"/>
    </row>
    <row r="55" spans="1:23" ht="99.95" customHeight="1" x14ac:dyDescent="0.25">
      <c r="A55" s="64" t="s">
        <v>65</v>
      </c>
      <c r="B55" s="65"/>
      <c r="C55" s="65"/>
      <c r="D55" s="65"/>
      <c r="E55" s="65"/>
      <c r="F55" s="65"/>
      <c r="G55" s="65"/>
      <c r="H55" s="65"/>
      <c r="I55" s="66"/>
      <c r="J55" s="66"/>
      <c r="K55" s="66"/>
      <c r="L55" s="62"/>
      <c r="M55" s="62"/>
      <c r="N55" s="62"/>
      <c r="O55" s="62"/>
      <c r="P55" s="62"/>
      <c r="Q55" s="62"/>
      <c r="R55" s="62"/>
      <c r="S55" s="62"/>
      <c r="T55" s="62"/>
      <c r="U55" s="62"/>
      <c r="V55" s="62"/>
      <c r="W55" s="63"/>
    </row>
    <row r="56" spans="1:23" ht="114.75" customHeight="1" x14ac:dyDescent="0.25">
      <c r="A56" s="64" t="s">
        <v>216</v>
      </c>
      <c r="B56" s="65"/>
      <c r="C56" s="65"/>
      <c r="D56" s="65"/>
      <c r="E56" s="65"/>
      <c r="F56" s="65"/>
      <c r="G56" s="65"/>
      <c r="H56" s="65"/>
      <c r="I56" s="66"/>
      <c r="J56" s="66"/>
      <c r="K56" s="66"/>
      <c r="L56" s="62"/>
      <c r="M56" s="62"/>
      <c r="N56" s="62"/>
      <c r="O56" s="62"/>
      <c r="P56" s="62"/>
      <c r="Q56" s="62"/>
      <c r="R56" s="62"/>
      <c r="S56" s="62"/>
      <c r="T56" s="62"/>
      <c r="U56" s="62"/>
      <c r="V56" s="62"/>
      <c r="W56" s="63"/>
    </row>
    <row r="57" spans="1:23" ht="99.95" customHeight="1" x14ac:dyDescent="0.25">
      <c r="A57" s="64" t="s">
        <v>66</v>
      </c>
      <c r="B57" s="65"/>
      <c r="C57" s="65"/>
      <c r="D57" s="65"/>
      <c r="E57" s="65"/>
      <c r="F57" s="65"/>
      <c r="G57" s="65"/>
      <c r="H57" s="65"/>
      <c r="I57" s="66"/>
      <c r="J57" s="66"/>
      <c r="K57" s="66"/>
      <c r="L57" s="62"/>
      <c r="M57" s="62"/>
      <c r="N57" s="62"/>
      <c r="O57" s="62"/>
      <c r="P57" s="62"/>
      <c r="Q57" s="62"/>
      <c r="R57" s="62"/>
      <c r="S57" s="62"/>
      <c r="T57" s="62"/>
      <c r="U57" s="62"/>
      <c r="V57" s="62"/>
      <c r="W57" s="63"/>
    </row>
    <row r="58" spans="1:23" ht="99.95" customHeight="1" x14ac:dyDescent="0.25">
      <c r="A58" s="64" t="s">
        <v>67</v>
      </c>
      <c r="B58" s="65"/>
      <c r="C58" s="65"/>
      <c r="D58" s="65"/>
      <c r="E58" s="65"/>
      <c r="F58" s="65"/>
      <c r="G58" s="65"/>
      <c r="H58" s="65"/>
      <c r="I58" s="66"/>
      <c r="J58" s="66"/>
      <c r="K58" s="66"/>
      <c r="L58" s="62"/>
      <c r="M58" s="62"/>
      <c r="N58" s="62"/>
      <c r="O58" s="62"/>
      <c r="P58" s="62"/>
      <c r="Q58" s="62"/>
      <c r="R58" s="62"/>
      <c r="S58" s="62"/>
      <c r="T58" s="62"/>
      <c r="U58" s="62"/>
      <c r="V58" s="62"/>
      <c r="W58" s="63"/>
    </row>
    <row r="59" spans="1:23" ht="99.95" customHeight="1" x14ac:dyDescent="0.25">
      <c r="A59" s="64" t="s">
        <v>68</v>
      </c>
      <c r="B59" s="65"/>
      <c r="C59" s="65"/>
      <c r="D59" s="65"/>
      <c r="E59" s="65"/>
      <c r="F59" s="65"/>
      <c r="G59" s="65"/>
      <c r="H59" s="65"/>
      <c r="I59" s="66"/>
      <c r="J59" s="66"/>
      <c r="K59" s="66"/>
      <c r="L59" s="62"/>
      <c r="M59" s="62"/>
      <c r="N59" s="62"/>
      <c r="O59" s="62"/>
      <c r="P59" s="62"/>
      <c r="Q59" s="62"/>
      <c r="R59" s="62"/>
      <c r="S59" s="62"/>
      <c r="T59" s="62"/>
      <c r="U59" s="62"/>
      <c r="V59" s="62"/>
      <c r="W59" s="63"/>
    </row>
    <row r="60" spans="1:23" ht="99.95" customHeight="1" x14ac:dyDescent="0.25">
      <c r="A60" s="64" t="s">
        <v>69</v>
      </c>
      <c r="B60" s="65"/>
      <c r="C60" s="65"/>
      <c r="D60" s="65"/>
      <c r="E60" s="65"/>
      <c r="F60" s="65"/>
      <c r="G60" s="65"/>
      <c r="H60" s="65"/>
      <c r="I60" s="66"/>
      <c r="J60" s="66"/>
      <c r="K60" s="66"/>
      <c r="L60" s="62"/>
      <c r="M60" s="62"/>
      <c r="N60" s="62"/>
      <c r="O60" s="62"/>
      <c r="P60" s="62"/>
      <c r="Q60" s="62"/>
      <c r="R60" s="62"/>
      <c r="S60" s="62"/>
      <c r="T60" s="62"/>
      <c r="U60" s="62"/>
      <c r="V60" s="62"/>
      <c r="W60" s="63"/>
    </row>
    <row r="61" spans="1:23" ht="99.95" customHeight="1" x14ac:dyDescent="0.25">
      <c r="A61" s="64" t="s">
        <v>200</v>
      </c>
      <c r="B61" s="65"/>
      <c r="C61" s="65"/>
      <c r="D61" s="65"/>
      <c r="E61" s="65"/>
      <c r="F61" s="65"/>
      <c r="G61" s="65"/>
      <c r="H61" s="65"/>
      <c r="I61" s="66"/>
      <c r="J61" s="66"/>
      <c r="K61" s="66"/>
      <c r="L61" s="62"/>
      <c r="M61" s="62"/>
      <c r="N61" s="62"/>
      <c r="O61" s="62"/>
      <c r="P61" s="62"/>
      <c r="Q61" s="62"/>
      <c r="R61" s="62"/>
      <c r="S61" s="62"/>
      <c r="T61" s="62"/>
      <c r="U61" s="62"/>
      <c r="V61" s="62"/>
      <c r="W61" s="63"/>
    </row>
    <row r="62" spans="1:23" ht="99.95" customHeight="1" x14ac:dyDescent="0.25">
      <c r="A62" s="64" t="s">
        <v>217</v>
      </c>
      <c r="B62" s="65"/>
      <c r="C62" s="65"/>
      <c r="D62" s="65"/>
      <c r="E62" s="65"/>
      <c r="F62" s="65"/>
      <c r="G62" s="65"/>
      <c r="H62" s="65"/>
      <c r="I62" s="66"/>
      <c r="J62" s="66"/>
      <c r="K62" s="66"/>
      <c r="L62" s="62"/>
      <c r="M62" s="62"/>
      <c r="N62" s="62"/>
      <c r="O62" s="62"/>
      <c r="P62" s="62"/>
      <c r="Q62" s="62"/>
      <c r="R62" s="62"/>
      <c r="S62" s="62"/>
      <c r="T62" s="62"/>
      <c r="U62" s="62"/>
      <c r="V62" s="62"/>
      <c r="W62" s="63"/>
    </row>
    <row r="63" spans="1:23" ht="99.95" customHeight="1" x14ac:dyDescent="0.25">
      <c r="A63" s="64" t="s">
        <v>218</v>
      </c>
      <c r="B63" s="65"/>
      <c r="C63" s="65"/>
      <c r="D63" s="65"/>
      <c r="E63" s="65"/>
      <c r="F63" s="65"/>
      <c r="G63" s="65"/>
      <c r="H63" s="65"/>
      <c r="I63" s="66"/>
      <c r="J63" s="66"/>
      <c r="K63" s="66"/>
      <c r="L63" s="62"/>
      <c r="M63" s="62"/>
      <c r="N63" s="62"/>
      <c r="O63" s="62"/>
      <c r="P63" s="62"/>
      <c r="Q63" s="62"/>
      <c r="R63" s="62"/>
      <c r="S63" s="62"/>
      <c r="T63" s="62"/>
      <c r="U63" s="62"/>
      <c r="V63" s="62"/>
      <c r="W63" s="63"/>
    </row>
    <row r="64" spans="1:23" ht="99.95" customHeight="1" thickBot="1" x14ac:dyDescent="0.3">
      <c r="A64" s="77" t="s">
        <v>219</v>
      </c>
      <c r="B64" s="78"/>
      <c r="C64" s="78"/>
      <c r="D64" s="78"/>
      <c r="E64" s="78"/>
      <c r="F64" s="78"/>
      <c r="G64" s="78"/>
      <c r="H64" s="78"/>
      <c r="I64" s="79"/>
      <c r="J64" s="79"/>
      <c r="K64" s="79"/>
      <c r="L64" s="67"/>
      <c r="M64" s="67"/>
      <c r="N64" s="67"/>
      <c r="O64" s="67"/>
      <c r="P64" s="67"/>
      <c r="Q64" s="67"/>
      <c r="R64" s="67"/>
      <c r="S64" s="67"/>
      <c r="T64" s="67"/>
      <c r="U64" s="67"/>
      <c r="V64" s="67"/>
      <c r="W64" s="68"/>
    </row>
    <row r="65" spans="1:23" ht="24.95" customHeight="1" thickBot="1" x14ac:dyDescent="0.3">
      <c r="A65" s="72" t="s">
        <v>45</v>
      </c>
      <c r="B65" s="73"/>
      <c r="C65" s="73"/>
      <c r="D65" s="73"/>
      <c r="E65" s="74"/>
      <c r="F65" s="74"/>
      <c r="G65" s="74"/>
      <c r="H65" s="74"/>
      <c r="I65" s="74"/>
      <c r="J65" s="74"/>
      <c r="K65" s="74"/>
      <c r="L65" s="74"/>
      <c r="M65" s="74"/>
      <c r="N65" s="74"/>
      <c r="O65" s="74"/>
      <c r="P65" s="74"/>
      <c r="Q65" s="74"/>
      <c r="R65" s="75"/>
      <c r="S65" s="75"/>
      <c r="T65" s="75"/>
      <c r="U65" s="75"/>
      <c r="V65" s="75"/>
      <c r="W65" s="76"/>
    </row>
    <row r="66" spans="1:23" ht="25.5" customHeight="1" x14ac:dyDescent="0.25">
      <c r="A66" s="80" t="s">
        <v>139</v>
      </c>
      <c r="B66" s="70"/>
      <c r="C66" s="70"/>
      <c r="D66" s="70"/>
      <c r="E66" s="70"/>
      <c r="F66" s="70"/>
      <c r="G66" s="70"/>
      <c r="H66" s="81"/>
      <c r="I66" s="69" t="s">
        <v>31</v>
      </c>
      <c r="J66" s="70"/>
      <c r="K66" s="81"/>
      <c r="L66" s="82" t="s">
        <v>187</v>
      </c>
      <c r="M66" s="83"/>
      <c r="N66" s="83"/>
      <c r="O66" s="83"/>
      <c r="P66" s="83"/>
      <c r="Q66" s="84"/>
      <c r="R66" s="69" t="s">
        <v>188</v>
      </c>
      <c r="S66" s="70"/>
      <c r="T66" s="70"/>
      <c r="U66" s="70"/>
      <c r="V66" s="70"/>
      <c r="W66" s="71"/>
    </row>
    <row r="67" spans="1:23" ht="99.95" customHeight="1" x14ac:dyDescent="0.25">
      <c r="A67" s="64" t="s">
        <v>70</v>
      </c>
      <c r="B67" s="65"/>
      <c r="C67" s="65"/>
      <c r="D67" s="65"/>
      <c r="E67" s="65"/>
      <c r="F67" s="65"/>
      <c r="G67" s="65"/>
      <c r="H67" s="65"/>
      <c r="I67" s="66"/>
      <c r="J67" s="66"/>
      <c r="K67" s="66"/>
      <c r="L67" s="62"/>
      <c r="M67" s="62"/>
      <c r="N67" s="62"/>
      <c r="O67" s="62"/>
      <c r="P67" s="62"/>
      <c r="Q67" s="62"/>
      <c r="R67" s="62"/>
      <c r="S67" s="62"/>
      <c r="T67" s="62"/>
      <c r="U67" s="62"/>
      <c r="V67" s="62"/>
      <c r="W67" s="63"/>
    </row>
    <row r="68" spans="1:23" ht="99.95" customHeight="1" x14ac:dyDescent="0.25">
      <c r="A68" s="64" t="s">
        <v>71</v>
      </c>
      <c r="B68" s="65"/>
      <c r="C68" s="65"/>
      <c r="D68" s="65"/>
      <c r="E68" s="65"/>
      <c r="F68" s="65"/>
      <c r="G68" s="65"/>
      <c r="H68" s="65"/>
      <c r="I68" s="66"/>
      <c r="J68" s="66"/>
      <c r="K68" s="66"/>
      <c r="L68" s="62"/>
      <c r="M68" s="62"/>
      <c r="N68" s="62"/>
      <c r="O68" s="62"/>
      <c r="P68" s="62"/>
      <c r="Q68" s="62"/>
      <c r="R68" s="62"/>
      <c r="S68" s="62"/>
      <c r="T68" s="62"/>
      <c r="U68" s="62"/>
      <c r="V68" s="62"/>
      <c r="W68" s="63"/>
    </row>
    <row r="69" spans="1:23" ht="99.95" customHeight="1" x14ac:dyDescent="0.25">
      <c r="A69" s="64" t="s">
        <v>72</v>
      </c>
      <c r="B69" s="65"/>
      <c r="C69" s="65"/>
      <c r="D69" s="65"/>
      <c r="E69" s="65"/>
      <c r="F69" s="65"/>
      <c r="G69" s="65"/>
      <c r="H69" s="65"/>
      <c r="I69" s="66"/>
      <c r="J69" s="66"/>
      <c r="K69" s="66"/>
      <c r="L69" s="62"/>
      <c r="M69" s="62"/>
      <c r="N69" s="62"/>
      <c r="O69" s="62"/>
      <c r="P69" s="62"/>
      <c r="Q69" s="62"/>
      <c r="R69" s="62"/>
      <c r="S69" s="62"/>
      <c r="T69" s="62"/>
      <c r="U69" s="62"/>
      <c r="V69" s="62"/>
      <c r="W69" s="63"/>
    </row>
    <row r="70" spans="1:23" ht="120" customHeight="1" x14ac:dyDescent="0.25">
      <c r="A70" s="64" t="s">
        <v>220</v>
      </c>
      <c r="B70" s="65"/>
      <c r="C70" s="65"/>
      <c r="D70" s="65"/>
      <c r="E70" s="65"/>
      <c r="F70" s="65"/>
      <c r="G70" s="65"/>
      <c r="H70" s="65"/>
      <c r="I70" s="66"/>
      <c r="J70" s="66"/>
      <c r="K70" s="66"/>
      <c r="L70" s="62"/>
      <c r="M70" s="62"/>
      <c r="N70" s="62"/>
      <c r="O70" s="62"/>
      <c r="P70" s="62"/>
      <c r="Q70" s="62"/>
      <c r="R70" s="62"/>
      <c r="S70" s="62"/>
      <c r="T70" s="62"/>
      <c r="U70" s="62"/>
      <c r="V70" s="62"/>
      <c r="W70" s="63"/>
    </row>
    <row r="71" spans="1:23" ht="99.95" customHeight="1" thickBot="1" x14ac:dyDescent="0.3">
      <c r="A71" s="77" t="s">
        <v>221</v>
      </c>
      <c r="B71" s="78"/>
      <c r="C71" s="78"/>
      <c r="D71" s="78"/>
      <c r="E71" s="78"/>
      <c r="F71" s="78"/>
      <c r="G71" s="78"/>
      <c r="H71" s="78"/>
      <c r="I71" s="79"/>
      <c r="J71" s="79"/>
      <c r="K71" s="79"/>
      <c r="L71" s="67"/>
      <c r="M71" s="67"/>
      <c r="N71" s="67"/>
      <c r="O71" s="67"/>
      <c r="P71" s="67"/>
      <c r="Q71" s="67"/>
      <c r="R71" s="67"/>
      <c r="S71" s="67"/>
      <c r="T71" s="67"/>
      <c r="U71" s="67"/>
      <c r="V71" s="67"/>
      <c r="W71" s="68"/>
    </row>
    <row r="72" spans="1:23" ht="24.95" customHeight="1" thickBot="1" x14ac:dyDescent="0.3">
      <c r="A72" s="72" t="s">
        <v>46</v>
      </c>
      <c r="B72" s="73"/>
      <c r="C72" s="73"/>
      <c r="D72" s="73"/>
      <c r="E72" s="74"/>
      <c r="F72" s="74"/>
      <c r="G72" s="74"/>
      <c r="H72" s="74"/>
      <c r="I72" s="74"/>
      <c r="J72" s="74"/>
      <c r="K72" s="74"/>
      <c r="L72" s="74"/>
      <c r="M72" s="74"/>
      <c r="N72" s="74"/>
      <c r="O72" s="74"/>
      <c r="P72" s="74"/>
      <c r="Q72" s="74"/>
      <c r="R72" s="75"/>
      <c r="S72" s="75"/>
      <c r="T72" s="75"/>
      <c r="U72" s="75"/>
      <c r="V72" s="75"/>
      <c r="W72" s="76"/>
    </row>
    <row r="73" spans="1:23" ht="25.5" customHeight="1" x14ac:dyDescent="0.25">
      <c r="A73" s="80" t="s">
        <v>139</v>
      </c>
      <c r="B73" s="70"/>
      <c r="C73" s="70"/>
      <c r="D73" s="70"/>
      <c r="E73" s="70"/>
      <c r="F73" s="70"/>
      <c r="G73" s="70"/>
      <c r="H73" s="81"/>
      <c r="I73" s="69" t="s">
        <v>31</v>
      </c>
      <c r="J73" s="70"/>
      <c r="K73" s="81"/>
      <c r="L73" s="69" t="s">
        <v>187</v>
      </c>
      <c r="M73" s="70"/>
      <c r="N73" s="70"/>
      <c r="O73" s="70"/>
      <c r="P73" s="70"/>
      <c r="Q73" s="81"/>
      <c r="R73" s="69" t="s">
        <v>188</v>
      </c>
      <c r="S73" s="70"/>
      <c r="T73" s="70"/>
      <c r="U73" s="70"/>
      <c r="V73" s="70"/>
      <c r="W73" s="71"/>
    </row>
    <row r="74" spans="1:23" ht="99.95" customHeight="1" x14ac:dyDescent="0.25">
      <c r="A74" s="64" t="s">
        <v>201</v>
      </c>
      <c r="B74" s="65"/>
      <c r="C74" s="65"/>
      <c r="D74" s="65"/>
      <c r="E74" s="65"/>
      <c r="F74" s="65"/>
      <c r="G74" s="65"/>
      <c r="H74" s="65"/>
      <c r="I74" s="66"/>
      <c r="J74" s="66"/>
      <c r="K74" s="66"/>
      <c r="L74" s="62"/>
      <c r="M74" s="62"/>
      <c r="N74" s="62"/>
      <c r="O74" s="62"/>
      <c r="P74" s="62"/>
      <c r="Q74" s="62"/>
      <c r="R74" s="62"/>
      <c r="S74" s="62"/>
      <c r="T74" s="62"/>
      <c r="U74" s="62"/>
      <c r="V74" s="62"/>
      <c r="W74" s="63"/>
    </row>
    <row r="75" spans="1:23" ht="99.95" customHeight="1" x14ac:dyDescent="0.25">
      <c r="A75" s="64" t="s">
        <v>73</v>
      </c>
      <c r="B75" s="65"/>
      <c r="C75" s="65"/>
      <c r="D75" s="65"/>
      <c r="E75" s="65"/>
      <c r="F75" s="65"/>
      <c r="G75" s="65"/>
      <c r="H75" s="65"/>
      <c r="I75" s="66"/>
      <c r="J75" s="66"/>
      <c r="K75" s="66"/>
      <c r="L75" s="62"/>
      <c r="M75" s="62"/>
      <c r="N75" s="62"/>
      <c r="O75" s="62"/>
      <c r="P75" s="62"/>
      <c r="Q75" s="62"/>
      <c r="R75" s="62"/>
      <c r="S75" s="62"/>
      <c r="T75" s="62"/>
      <c r="U75" s="62"/>
      <c r="V75" s="62"/>
      <c r="W75" s="63"/>
    </row>
    <row r="76" spans="1:23" ht="99.95" customHeight="1" x14ac:dyDescent="0.25">
      <c r="A76" s="64" t="s">
        <v>74</v>
      </c>
      <c r="B76" s="65"/>
      <c r="C76" s="65"/>
      <c r="D76" s="65"/>
      <c r="E76" s="65"/>
      <c r="F76" s="65"/>
      <c r="G76" s="65"/>
      <c r="H76" s="65"/>
      <c r="I76" s="66"/>
      <c r="J76" s="66"/>
      <c r="K76" s="66"/>
      <c r="L76" s="62"/>
      <c r="M76" s="62"/>
      <c r="N76" s="62"/>
      <c r="O76" s="62"/>
      <c r="P76" s="62"/>
      <c r="Q76" s="62"/>
      <c r="R76" s="62"/>
      <c r="S76" s="62"/>
      <c r="T76" s="62"/>
      <c r="U76" s="62"/>
      <c r="V76" s="62"/>
      <c r="W76" s="63"/>
    </row>
    <row r="77" spans="1:23" ht="99.95" customHeight="1" x14ac:dyDescent="0.25">
      <c r="A77" s="64" t="s">
        <v>75</v>
      </c>
      <c r="B77" s="65"/>
      <c r="C77" s="65"/>
      <c r="D77" s="65"/>
      <c r="E77" s="65"/>
      <c r="F77" s="65"/>
      <c r="G77" s="65"/>
      <c r="H77" s="65"/>
      <c r="I77" s="66"/>
      <c r="J77" s="66"/>
      <c r="K77" s="66"/>
      <c r="L77" s="62"/>
      <c r="M77" s="62"/>
      <c r="N77" s="62"/>
      <c r="O77" s="62"/>
      <c r="P77" s="62"/>
      <c r="Q77" s="62"/>
      <c r="R77" s="62"/>
      <c r="S77" s="62"/>
      <c r="T77" s="62"/>
      <c r="U77" s="62"/>
      <c r="V77" s="62"/>
      <c r="W77" s="63"/>
    </row>
    <row r="78" spans="1:23" ht="145.5" customHeight="1" x14ac:dyDescent="0.25">
      <c r="A78" s="64" t="s">
        <v>76</v>
      </c>
      <c r="B78" s="65"/>
      <c r="C78" s="65"/>
      <c r="D78" s="65"/>
      <c r="E78" s="65"/>
      <c r="F78" s="65"/>
      <c r="G78" s="65"/>
      <c r="H78" s="65"/>
      <c r="I78" s="66"/>
      <c r="J78" s="66"/>
      <c r="K78" s="66"/>
      <c r="L78" s="62"/>
      <c r="M78" s="62"/>
      <c r="N78" s="62"/>
      <c r="O78" s="62"/>
      <c r="P78" s="62"/>
      <c r="Q78" s="62"/>
      <c r="R78" s="62"/>
      <c r="S78" s="62"/>
      <c r="T78" s="62"/>
      <c r="U78" s="62"/>
      <c r="V78" s="62"/>
      <c r="W78" s="63"/>
    </row>
    <row r="79" spans="1:23" ht="99.95" customHeight="1" x14ac:dyDescent="0.25">
      <c r="A79" s="64" t="s">
        <v>77</v>
      </c>
      <c r="B79" s="65"/>
      <c r="C79" s="65"/>
      <c r="D79" s="65"/>
      <c r="E79" s="65"/>
      <c r="F79" s="65"/>
      <c r="G79" s="65"/>
      <c r="H79" s="65"/>
      <c r="I79" s="66"/>
      <c r="J79" s="66"/>
      <c r="K79" s="66"/>
      <c r="L79" s="62"/>
      <c r="M79" s="62"/>
      <c r="N79" s="62"/>
      <c r="O79" s="62"/>
      <c r="P79" s="62"/>
      <c r="Q79" s="62"/>
      <c r="R79" s="62"/>
      <c r="S79" s="62"/>
      <c r="T79" s="62"/>
      <c r="U79" s="62"/>
      <c r="V79" s="62"/>
      <c r="W79" s="63"/>
    </row>
    <row r="80" spans="1:23" ht="99.95" customHeight="1" x14ac:dyDescent="0.25">
      <c r="A80" s="64" t="s">
        <v>78</v>
      </c>
      <c r="B80" s="65"/>
      <c r="C80" s="65"/>
      <c r="D80" s="65"/>
      <c r="E80" s="65"/>
      <c r="F80" s="65"/>
      <c r="G80" s="65"/>
      <c r="H80" s="65"/>
      <c r="I80" s="66"/>
      <c r="J80" s="66"/>
      <c r="K80" s="66"/>
      <c r="L80" s="62"/>
      <c r="M80" s="62"/>
      <c r="N80" s="62"/>
      <c r="O80" s="62"/>
      <c r="P80" s="62"/>
      <c r="Q80" s="62"/>
      <c r="R80" s="62"/>
      <c r="S80" s="62"/>
      <c r="T80" s="62"/>
      <c r="U80" s="62"/>
      <c r="V80" s="62"/>
      <c r="W80" s="63"/>
    </row>
    <row r="81" spans="1:23" ht="106.5" customHeight="1" x14ac:dyDescent="0.25">
      <c r="A81" s="64" t="s">
        <v>222</v>
      </c>
      <c r="B81" s="65"/>
      <c r="C81" s="65"/>
      <c r="D81" s="65"/>
      <c r="E81" s="65"/>
      <c r="F81" s="65"/>
      <c r="G81" s="65"/>
      <c r="H81" s="65"/>
      <c r="I81" s="66"/>
      <c r="J81" s="66"/>
      <c r="K81" s="66"/>
      <c r="L81" s="62"/>
      <c r="M81" s="62"/>
      <c r="N81" s="62"/>
      <c r="O81" s="62"/>
      <c r="P81" s="62"/>
      <c r="Q81" s="62"/>
      <c r="R81" s="62"/>
      <c r="S81" s="62"/>
      <c r="T81" s="62"/>
      <c r="U81" s="62"/>
      <c r="V81" s="62"/>
      <c r="W81" s="63"/>
    </row>
    <row r="82" spans="1:23" ht="99.95" customHeight="1" x14ac:dyDescent="0.25">
      <c r="A82" s="64" t="s">
        <v>79</v>
      </c>
      <c r="B82" s="65"/>
      <c r="C82" s="65"/>
      <c r="D82" s="65"/>
      <c r="E82" s="65"/>
      <c r="F82" s="65"/>
      <c r="G82" s="65"/>
      <c r="H82" s="65"/>
      <c r="I82" s="66"/>
      <c r="J82" s="66"/>
      <c r="K82" s="66"/>
      <c r="L82" s="62"/>
      <c r="M82" s="62"/>
      <c r="N82" s="62"/>
      <c r="O82" s="62"/>
      <c r="P82" s="62"/>
      <c r="Q82" s="62"/>
      <c r="R82" s="62"/>
      <c r="S82" s="62"/>
      <c r="T82" s="62"/>
      <c r="U82" s="62"/>
      <c r="V82" s="62"/>
      <c r="W82" s="63"/>
    </row>
    <row r="83" spans="1:23" ht="99.95" customHeight="1" x14ac:dyDescent="0.25">
      <c r="A83" s="64" t="s">
        <v>80</v>
      </c>
      <c r="B83" s="65"/>
      <c r="C83" s="65"/>
      <c r="D83" s="65"/>
      <c r="E83" s="65"/>
      <c r="F83" s="65"/>
      <c r="G83" s="65"/>
      <c r="H83" s="65"/>
      <c r="I83" s="66"/>
      <c r="J83" s="66"/>
      <c r="K83" s="66"/>
      <c r="L83" s="62"/>
      <c r="M83" s="62"/>
      <c r="N83" s="62"/>
      <c r="O83" s="62"/>
      <c r="P83" s="62"/>
      <c r="Q83" s="62"/>
      <c r="R83" s="62"/>
      <c r="S83" s="62"/>
      <c r="T83" s="62"/>
      <c r="U83" s="62"/>
      <c r="V83" s="62"/>
      <c r="W83" s="63"/>
    </row>
    <row r="84" spans="1:23" ht="99.95" customHeight="1" x14ac:dyDescent="0.25">
      <c r="A84" s="64" t="s">
        <v>81</v>
      </c>
      <c r="B84" s="65"/>
      <c r="C84" s="65"/>
      <c r="D84" s="65"/>
      <c r="E84" s="65"/>
      <c r="F84" s="65"/>
      <c r="G84" s="65"/>
      <c r="H84" s="65"/>
      <c r="I84" s="66"/>
      <c r="J84" s="66"/>
      <c r="K84" s="66"/>
      <c r="L84" s="62"/>
      <c r="M84" s="62"/>
      <c r="N84" s="62"/>
      <c r="O84" s="62"/>
      <c r="P84" s="62"/>
      <c r="Q84" s="62"/>
      <c r="R84" s="62"/>
      <c r="S84" s="62"/>
      <c r="T84" s="62"/>
      <c r="U84" s="62"/>
      <c r="V84" s="62"/>
      <c r="W84" s="63"/>
    </row>
    <row r="85" spans="1:23" ht="99.95" customHeight="1" x14ac:dyDescent="0.25">
      <c r="A85" s="64" t="s">
        <v>82</v>
      </c>
      <c r="B85" s="65"/>
      <c r="C85" s="65"/>
      <c r="D85" s="65"/>
      <c r="E85" s="65"/>
      <c r="F85" s="65"/>
      <c r="G85" s="65"/>
      <c r="H85" s="65"/>
      <c r="I85" s="66"/>
      <c r="J85" s="66"/>
      <c r="K85" s="66"/>
      <c r="L85" s="62"/>
      <c r="M85" s="62"/>
      <c r="N85" s="62"/>
      <c r="O85" s="62"/>
      <c r="P85" s="62"/>
      <c r="Q85" s="62"/>
      <c r="R85" s="62"/>
      <c r="S85" s="62"/>
      <c r="T85" s="62"/>
      <c r="U85" s="62"/>
      <c r="V85" s="62"/>
      <c r="W85" s="63"/>
    </row>
    <row r="86" spans="1:23" ht="99.95" customHeight="1" x14ac:dyDescent="0.25">
      <c r="A86" s="64" t="s">
        <v>83</v>
      </c>
      <c r="B86" s="65"/>
      <c r="C86" s="65"/>
      <c r="D86" s="65"/>
      <c r="E86" s="65"/>
      <c r="F86" s="65"/>
      <c r="G86" s="65"/>
      <c r="H86" s="65"/>
      <c r="I86" s="66"/>
      <c r="J86" s="66"/>
      <c r="K86" s="66"/>
      <c r="L86" s="62"/>
      <c r="M86" s="62"/>
      <c r="N86" s="62"/>
      <c r="O86" s="62"/>
      <c r="P86" s="62"/>
      <c r="Q86" s="62"/>
      <c r="R86" s="62"/>
      <c r="S86" s="62"/>
      <c r="T86" s="62"/>
      <c r="U86" s="62"/>
      <c r="V86" s="62"/>
      <c r="W86" s="63"/>
    </row>
    <row r="87" spans="1:23" ht="159" customHeight="1" x14ac:dyDescent="0.25">
      <c r="A87" s="64" t="s">
        <v>202</v>
      </c>
      <c r="B87" s="65"/>
      <c r="C87" s="65"/>
      <c r="D87" s="65"/>
      <c r="E87" s="65"/>
      <c r="F87" s="65"/>
      <c r="G87" s="65"/>
      <c r="H87" s="65"/>
      <c r="I87" s="66"/>
      <c r="J87" s="66"/>
      <c r="K87" s="66"/>
      <c r="L87" s="62"/>
      <c r="M87" s="62"/>
      <c r="N87" s="62"/>
      <c r="O87" s="62"/>
      <c r="P87" s="62"/>
      <c r="Q87" s="62"/>
      <c r="R87" s="62"/>
      <c r="S87" s="62"/>
      <c r="T87" s="62"/>
      <c r="U87" s="62"/>
      <c r="V87" s="62"/>
      <c r="W87" s="63"/>
    </row>
    <row r="88" spans="1:23" ht="99.95" customHeight="1" thickBot="1" x14ac:dyDescent="0.3">
      <c r="A88" s="77" t="s">
        <v>84</v>
      </c>
      <c r="B88" s="78"/>
      <c r="C88" s="78"/>
      <c r="D88" s="78"/>
      <c r="E88" s="78"/>
      <c r="F88" s="78"/>
      <c r="G88" s="78"/>
      <c r="H88" s="78"/>
      <c r="I88" s="79"/>
      <c r="J88" s="79"/>
      <c r="K88" s="79"/>
      <c r="L88" s="67"/>
      <c r="M88" s="67"/>
      <c r="N88" s="67"/>
      <c r="O88" s="67"/>
      <c r="P88" s="67"/>
      <c r="Q88" s="67"/>
      <c r="R88" s="67"/>
      <c r="S88" s="67"/>
      <c r="T88" s="67"/>
      <c r="U88" s="67"/>
      <c r="V88" s="67"/>
      <c r="W88" s="68"/>
    </row>
    <row r="89" spans="1:23" ht="24.95" customHeight="1" thickBot="1" x14ac:dyDescent="0.3">
      <c r="A89" s="72" t="s">
        <v>47</v>
      </c>
      <c r="B89" s="73"/>
      <c r="C89" s="73"/>
      <c r="D89" s="73"/>
      <c r="E89" s="74"/>
      <c r="F89" s="74"/>
      <c r="G89" s="74"/>
      <c r="H89" s="74"/>
      <c r="I89" s="74"/>
      <c r="J89" s="74"/>
      <c r="K89" s="74"/>
      <c r="L89" s="74"/>
      <c r="M89" s="74"/>
      <c r="N89" s="74"/>
      <c r="O89" s="74"/>
      <c r="P89" s="74"/>
      <c r="Q89" s="74"/>
      <c r="R89" s="75"/>
      <c r="S89" s="75"/>
      <c r="T89" s="75"/>
      <c r="U89" s="75"/>
      <c r="V89" s="75"/>
      <c r="W89" s="76"/>
    </row>
    <row r="90" spans="1:23" ht="25.5" customHeight="1" x14ac:dyDescent="0.25">
      <c r="A90" s="80" t="s">
        <v>139</v>
      </c>
      <c r="B90" s="70"/>
      <c r="C90" s="70"/>
      <c r="D90" s="70"/>
      <c r="E90" s="70"/>
      <c r="F90" s="70"/>
      <c r="G90" s="70"/>
      <c r="H90" s="81"/>
      <c r="I90" s="69" t="s">
        <v>31</v>
      </c>
      <c r="J90" s="70"/>
      <c r="K90" s="81"/>
      <c r="L90" s="82" t="s">
        <v>187</v>
      </c>
      <c r="M90" s="83"/>
      <c r="N90" s="83"/>
      <c r="O90" s="83"/>
      <c r="P90" s="83"/>
      <c r="Q90" s="84"/>
      <c r="R90" s="69" t="s">
        <v>188</v>
      </c>
      <c r="S90" s="70"/>
      <c r="T90" s="70"/>
      <c r="U90" s="70"/>
      <c r="V90" s="70"/>
      <c r="W90" s="71"/>
    </row>
    <row r="91" spans="1:23" ht="99.95" customHeight="1" x14ac:dyDescent="0.25">
      <c r="A91" s="64" t="s">
        <v>106</v>
      </c>
      <c r="B91" s="65"/>
      <c r="C91" s="65"/>
      <c r="D91" s="65"/>
      <c r="E91" s="65"/>
      <c r="F91" s="65"/>
      <c r="G91" s="65"/>
      <c r="H91" s="65"/>
      <c r="I91" s="66"/>
      <c r="J91" s="66"/>
      <c r="K91" s="66"/>
      <c r="L91" s="62"/>
      <c r="M91" s="62"/>
      <c r="N91" s="62"/>
      <c r="O91" s="62"/>
      <c r="P91" s="62"/>
      <c r="Q91" s="62"/>
      <c r="R91" s="62"/>
      <c r="S91" s="62"/>
      <c r="T91" s="62"/>
      <c r="U91" s="62"/>
      <c r="V91" s="62"/>
      <c r="W91" s="63"/>
    </row>
    <row r="92" spans="1:23" ht="99.95" customHeight="1" x14ac:dyDescent="0.25">
      <c r="A92" s="64" t="s">
        <v>107</v>
      </c>
      <c r="B92" s="65"/>
      <c r="C92" s="65"/>
      <c r="D92" s="65"/>
      <c r="E92" s="65"/>
      <c r="F92" s="65"/>
      <c r="G92" s="65"/>
      <c r="H92" s="65"/>
      <c r="I92" s="66"/>
      <c r="J92" s="66"/>
      <c r="K92" s="66"/>
      <c r="L92" s="62"/>
      <c r="M92" s="62"/>
      <c r="N92" s="62"/>
      <c r="O92" s="62"/>
      <c r="P92" s="62"/>
      <c r="Q92" s="62"/>
      <c r="R92" s="62"/>
      <c r="S92" s="62"/>
      <c r="T92" s="62"/>
      <c r="U92" s="62"/>
      <c r="V92" s="62"/>
      <c r="W92" s="63"/>
    </row>
    <row r="93" spans="1:23" ht="99.95" customHeight="1" x14ac:dyDescent="0.25">
      <c r="A93" s="64" t="s">
        <v>108</v>
      </c>
      <c r="B93" s="65"/>
      <c r="C93" s="65"/>
      <c r="D93" s="65"/>
      <c r="E93" s="65"/>
      <c r="F93" s="65"/>
      <c r="G93" s="65"/>
      <c r="H93" s="65"/>
      <c r="I93" s="66"/>
      <c r="J93" s="66"/>
      <c r="K93" s="66"/>
      <c r="L93" s="62"/>
      <c r="M93" s="62"/>
      <c r="N93" s="62"/>
      <c r="O93" s="62"/>
      <c r="P93" s="62"/>
      <c r="Q93" s="62"/>
      <c r="R93" s="62"/>
      <c r="S93" s="62"/>
      <c r="T93" s="62"/>
      <c r="U93" s="62"/>
      <c r="V93" s="62"/>
      <c r="W93" s="63"/>
    </row>
    <row r="94" spans="1:23" ht="99.95" customHeight="1" x14ac:dyDescent="0.25">
      <c r="A94" s="64" t="s">
        <v>109</v>
      </c>
      <c r="B94" s="65"/>
      <c r="C94" s="65"/>
      <c r="D94" s="65"/>
      <c r="E94" s="65"/>
      <c r="F94" s="65"/>
      <c r="G94" s="65"/>
      <c r="H94" s="65"/>
      <c r="I94" s="66"/>
      <c r="J94" s="66"/>
      <c r="K94" s="66"/>
      <c r="L94" s="62"/>
      <c r="M94" s="62"/>
      <c r="N94" s="62"/>
      <c r="O94" s="62"/>
      <c r="P94" s="62"/>
      <c r="Q94" s="62"/>
      <c r="R94" s="62"/>
      <c r="S94" s="62"/>
      <c r="T94" s="62"/>
      <c r="U94" s="62"/>
      <c r="V94" s="62"/>
      <c r="W94" s="63"/>
    </row>
    <row r="95" spans="1:23" ht="99.95" customHeight="1" x14ac:dyDescent="0.25">
      <c r="A95" s="64" t="s">
        <v>110</v>
      </c>
      <c r="B95" s="65"/>
      <c r="C95" s="65"/>
      <c r="D95" s="65"/>
      <c r="E95" s="65"/>
      <c r="F95" s="65"/>
      <c r="G95" s="65"/>
      <c r="H95" s="65"/>
      <c r="I95" s="66"/>
      <c r="J95" s="66"/>
      <c r="K95" s="66"/>
      <c r="L95" s="62"/>
      <c r="M95" s="62"/>
      <c r="N95" s="62"/>
      <c r="O95" s="62"/>
      <c r="P95" s="62"/>
      <c r="Q95" s="62"/>
      <c r="R95" s="62"/>
      <c r="S95" s="62"/>
      <c r="T95" s="62"/>
      <c r="U95" s="62"/>
      <c r="V95" s="62"/>
      <c r="W95" s="63"/>
    </row>
    <row r="96" spans="1:23" ht="99.95" customHeight="1" x14ac:dyDescent="0.25">
      <c r="A96" s="64" t="s">
        <v>111</v>
      </c>
      <c r="B96" s="65"/>
      <c r="C96" s="65"/>
      <c r="D96" s="65"/>
      <c r="E96" s="65"/>
      <c r="F96" s="65"/>
      <c r="G96" s="65"/>
      <c r="H96" s="65"/>
      <c r="I96" s="66"/>
      <c r="J96" s="66"/>
      <c r="K96" s="66"/>
      <c r="L96" s="62"/>
      <c r="M96" s="62"/>
      <c r="N96" s="62"/>
      <c r="O96" s="62"/>
      <c r="P96" s="62"/>
      <c r="Q96" s="62"/>
      <c r="R96" s="62"/>
      <c r="S96" s="62"/>
      <c r="T96" s="62"/>
      <c r="U96" s="62"/>
      <c r="V96" s="62"/>
      <c r="W96" s="63"/>
    </row>
    <row r="97" spans="1:23" ht="99.95" customHeight="1" x14ac:dyDescent="0.25">
      <c r="A97" s="64" t="s">
        <v>112</v>
      </c>
      <c r="B97" s="65"/>
      <c r="C97" s="65"/>
      <c r="D97" s="65"/>
      <c r="E97" s="65"/>
      <c r="F97" s="65"/>
      <c r="G97" s="65"/>
      <c r="H97" s="65"/>
      <c r="I97" s="66"/>
      <c r="J97" s="66"/>
      <c r="K97" s="66"/>
      <c r="L97" s="62"/>
      <c r="M97" s="62"/>
      <c r="N97" s="62"/>
      <c r="O97" s="62"/>
      <c r="P97" s="62"/>
      <c r="Q97" s="62"/>
      <c r="R97" s="62"/>
      <c r="S97" s="62"/>
      <c r="T97" s="62"/>
      <c r="U97" s="62"/>
      <c r="V97" s="62"/>
      <c r="W97" s="63"/>
    </row>
    <row r="98" spans="1:23" ht="99.95" customHeight="1" x14ac:dyDescent="0.25">
      <c r="A98" s="64" t="s">
        <v>113</v>
      </c>
      <c r="B98" s="65"/>
      <c r="C98" s="65"/>
      <c r="D98" s="65"/>
      <c r="E98" s="65"/>
      <c r="F98" s="65"/>
      <c r="G98" s="65"/>
      <c r="H98" s="65"/>
      <c r="I98" s="66"/>
      <c r="J98" s="66"/>
      <c r="K98" s="66"/>
      <c r="L98" s="62"/>
      <c r="M98" s="62"/>
      <c r="N98" s="62"/>
      <c r="O98" s="62"/>
      <c r="P98" s="62"/>
      <c r="Q98" s="62"/>
      <c r="R98" s="62"/>
      <c r="S98" s="62"/>
      <c r="T98" s="62"/>
      <c r="U98" s="62"/>
      <c r="V98" s="62"/>
      <c r="W98" s="63"/>
    </row>
    <row r="99" spans="1:23" ht="99.95" customHeight="1" x14ac:dyDescent="0.25">
      <c r="A99" s="64" t="s">
        <v>114</v>
      </c>
      <c r="B99" s="65"/>
      <c r="C99" s="65"/>
      <c r="D99" s="65"/>
      <c r="E99" s="65"/>
      <c r="F99" s="65"/>
      <c r="G99" s="65"/>
      <c r="H99" s="65"/>
      <c r="I99" s="66"/>
      <c r="J99" s="66"/>
      <c r="K99" s="66"/>
      <c r="L99" s="62"/>
      <c r="M99" s="62"/>
      <c r="N99" s="62"/>
      <c r="O99" s="62"/>
      <c r="P99" s="62"/>
      <c r="Q99" s="62"/>
      <c r="R99" s="62"/>
      <c r="S99" s="62"/>
      <c r="T99" s="62"/>
      <c r="U99" s="62"/>
      <c r="V99" s="62"/>
      <c r="W99" s="63"/>
    </row>
    <row r="100" spans="1:23" ht="99.95" customHeight="1" x14ac:dyDescent="0.25">
      <c r="A100" s="64" t="s">
        <v>115</v>
      </c>
      <c r="B100" s="65"/>
      <c r="C100" s="65"/>
      <c r="D100" s="65"/>
      <c r="E100" s="65"/>
      <c r="F100" s="65"/>
      <c r="G100" s="65"/>
      <c r="H100" s="65"/>
      <c r="I100" s="66"/>
      <c r="J100" s="66"/>
      <c r="K100" s="66"/>
      <c r="L100" s="62"/>
      <c r="M100" s="62"/>
      <c r="N100" s="62"/>
      <c r="O100" s="62"/>
      <c r="P100" s="62"/>
      <c r="Q100" s="62"/>
      <c r="R100" s="62"/>
      <c r="S100" s="62"/>
      <c r="T100" s="62"/>
      <c r="U100" s="62"/>
      <c r="V100" s="62"/>
      <c r="W100" s="63"/>
    </row>
    <row r="101" spans="1:23" ht="99.95" customHeight="1" x14ac:dyDescent="0.25">
      <c r="A101" s="64" t="s">
        <v>116</v>
      </c>
      <c r="B101" s="65"/>
      <c r="C101" s="65"/>
      <c r="D101" s="65"/>
      <c r="E101" s="65"/>
      <c r="F101" s="65"/>
      <c r="G101" s="65"/>
      <c r="H101" s="65"/>
      <c r="I101" s="66"/>
      <c r="J101" s="66"/>
      <c r="K101" s="66"/>
      <c r="L101" s="62"/>
      <c r="M101" s="62"/>
      <c r="N101" s="62"/>
      <c r="O101" s="62"/>
      <c r="P101" s="62"/>
      <c r="Q101" s="62"/>
      <c r="R101" s="62"/>
      <c r="S101" s="62"/>
      <c r="T101" s="62"/>
      <c r="U101" s="62"/>
      <c r="V101" s="62"/>
      <c r="W101" s="63"/>
    </row>
    <row r="102" spans="1:23" ht="99.95" customHeight="1" x14ac:dyDescent="0.25">
      <c r="A102" s="64" t="s">
        <v>117</v>
      </c>
      <c r="B102" s="65"/>
      <c r="C102" s="65"/>
      <c r="D102" s="65"/>
      <c r="E102" s="65"/>
      <c r="F102" s="65"/>
      <c r="G102" s="65"/>
      <c r="H102" s="65"/>
      <c r="I102" s="66"/>
      <c r="J102" s="66"/>
      <c r="K102" s="66"/>
      <c r="L102" s="62"/>
      <c r="M102" s="62"/>
      <c r="N102" s="62"/>
      <c r="O102" s="62"/>
      <c r="P102" s="62"/>
      <c r="Q102" s="62"/>
      <c r="R102" s="62"/>
      <c r="S102" s="62"/>
      <c r="T102" s="62"/>
      <c r="U102" s="62"/>
      <c r="V102" s="62"/>
      <c r="W102" s="63"/>
    </row>
    <row r="103" spans="1:23" ht="99.95" customHeight="1" x14ac:dyDescent="0.25">
      <c r="A103" s="64" t="s">
        <v>118</v>
      </c>
      <c r="B103" s="65"/>
      <c r="C103" s="65"/>
      <c r="D103" s="65"/>
      <c r="E103" s="65"/>
      <c r="F103" s="65"/>
      <c r="G103" s="65"/>
      <c r="H103" s="65"/>
      <c r="I103" s="66"/>
      <c r="J103" s="66"/>
      <c r="K103" s="66"/>
      <c r="L103" s="62"/>
      <c r="M103" s="62"/>
      <c r="N103" s="62"/>
      <c r="O103" s="62"/>
      <c r="P103" s="62"/>
      <c r="Q103" s="62"/>
      <c r="R103" s="62"/>
      <c r="S103" s="62"/>
      <c r="T103" s="62"/>
      <c r="U103" s="62"/>
      <c r="V103" s="62"/>
      <c r="W103" s="63"/>
    </row>
    <row r="104" spans="1:23" ht="99.95" customHeight="1" x14ac:dyDescent="0.25">
      <c r="A104" s="64" t="s">
        <v>119</v>
      </c>
      <c r="B104" s="65"/>
      <c r="C104" s="65"/>
      <c r="D104" s="65"/>
      <c r="E104" s="65"/>
      <c r="F104" s="65"/>
      <c r="G104" s="65"/>
      <c r="H104" s="65"/>
      <c r="I104" s="66"/>
      <c r="J104" s="66"/>
      <c r="K104" s="66"/>
      <c r="L104" s="62"/>
      <c r="M104" s="62"/>
      <c r="N104" s="62"/>
      <c r="O104" s="62"/>
      <c r="P104" s="62"/>
      <c r="Q104" s="62"/>
      <c r="R104" s="62"/>
      <c r="S104" s="62"/>
      <c r="T104" s="62"/>
      <c r="U104" s="62"/>
      <c r="V104" s="62"/>
      <c r="W104" s="63"/>
    </row>
    <row r="105" spans="1:23" ht="123.75" customHeight="1" x14ac:dyDescent="0.25">
      <c r="A105" s="64" t="s">
        <v>227</v>
      </c>
      <c r="B105" s="65"/>
      <c r="C105" s="65"/>
      <c r="D105" s="65"/>
      <c r="E105" s="65"/>
      <c r="F105" s="65"/>
      <c r="G105" s="65"/>
      <c r="H105" s="65"/>
      <c r="I105" s="66"/>
      <c r="J105" s="66"/>
      <c r="K105" s="66"/>
      <c r="L105" s="62"/>
      <c r="M105" s="62"/>
      <c r="N105" s="62"/>
      <c r="O105" s="62"/>
      <c r="P105" s="62"/>
      <c r="Q105" s="62"/>
      <c r="R105" s="62"/>
      <c r="S105" s="62"/>
      <c r="T105" s="62"/>
      <c r="U105" s="62"/>
      <c r="V105" s="62"/>
      <c r="W105" s="63"/>
    </row>
    <row r="106" spans="1:23" ht="225.75" customHeight="1" thickBot="1" x14ac:dyDescent="0.3">
      <c r="A106" s="77" t="s">
        <v>121</v>
      </c>
      <c r="B106" s="78"/>
      <c r="C106" s="78"/>
      <c r="D106" s="78"/>
      <c r="E106" s="78"/>
      <c r="F106" s="78"/>
      <c r="G106" s="78"/>
      <c r="H106" s="78"/>
      <c r="I106" s="79"/>
      <c r="J106" s="79"/>
      <c r="K106" s="79"/>
      <c r="L106" s="67"/>
      <c r="M106" s="67"/>
      <c r="N106" s="67"/>
      <c r="O106" s="67"/>
      <c r="P106" s="67"/>
      <c r="Q106" s="67"/>
      <c r="R106" s="67"/>
      <c r="S106" s="67"/>
      <c r="T106" s="67"/>
      <c r="U106" s="67"/>
      <c r="V106" s="67"/>
      <c r="W106" s="68"/>
    </row>
    <row r="107" spans="1:23" ht="24.95" customHeight="1" thickBot="1" x14ac:dyDescent="0.3">
      <c r="A107" s="72" t="s">
        <v>48</v>
      </c>
      <c r="B107" s="73"/>
      <c r="C107" s="73"/>
      <c r="D107" s="73"/>
      <c r="E107" s="74"/>
      <c r="F107" s="74"/>
      <c r="G107" s="74"/>
      <c r="H107" s="74"/>
      <c r="I107" s="74"/>
      <c r="J107" s="74"/>
      <c r="K107" s="74"/>
      <c r="L107" s="74"/>
      <c r="M107" s="74"/>
      <c r="N107" s="74"/>
      <c r="O107" s="74"/>
      <c r="P107" s="74"/>
      <c r="Q107" s="74"/>
      <c r="R107" s="75"/>
      <c r="S107" s="75"/>
      <c r="T107" s="75"/>
      <c r="U107" s="75"/>
      <c r="V107" s="75"/>
      <c r="W107" s="76"/>
    </row>
    <row r="108" spans="1:23" ht="25.5" customHeight="1" x14ac:dyDescent="0.25">
      <c r="A108" s="80" t="s">
        <v>139</v>
      </c>
      <c r="B108" s="70"/>
      <c r="C108" s="70"/>
      <c r="D108" s="70"/>
      <c r="E108" s="70"/>
      <c r="F108" s="70"/>
      <c r="G108" s="70"/>
      <c r="H108" s="81"/>
      <c r="I108" s="69" t="s">
        <v>31</v>
      </c>
      <c r="J108" s="70"/>
      <c r="K108" s="81"/>
      <c r="L108" s="82" t="s">
        <v>187</v>
      </c>
      <c r="M108" s="83"/>
      <c r="N108" s="83"/>
      <c r="O108" s="83"/>
      <c r="P108" s="83"/>
      <c r="Q108" s="84"/>
      <c r="R108" s="69" t="s">
        <v>188</v>
      </c>
      <c r="S108" s="70"/>
      <c r="T108" s="70"/>
      <c r="U108" s="70"/>
      <c r="V108" s="70"/>
      <c r="W108" s="71"/>
    </row>
    <row r="109" spans="1:23" ht="99.95" customHeight="1" x14ac:dyDescent="0.25">
      <c r="A109" s="64" t="s">
        <v>122</v>
      </c>
      <c r="B109" s="65"/>
      <c r="C109" s="65"/>
      <c r="D109" s="65"/>
      <c r="E109" s="65"/>
      <c r="F109" s="65"/>
      <c r="G109" s="65"/>
      <c r="H109" s="65"/>
      <c r="I109" s="66"/>
      <c r="J109" s="66"/>
      <c r="K109" s="66"/>
      <c r="L109" s="62"/>
      <c r="M109" s="62"/>
      <c r="N109" s="62"/>
      <c r="O109" s="62"/>
      <c r="P109" s="62"/>
      <c r="Q109" s="62"/>
      <c r="R109" s="62"/>
      <c r="S109" s="62"/>
      <c r="T109" s="62"/>
      <c r="U109" s="62"/>
      <c r="V109" s="62"/>
      <c r="W109" s="63"/>
    </row>
    <row r="110" spans="1:23" ht="99.95" customHeight="1" x14ac:dyDescent="0.25">
      <c r="A110" s="64" t="s">
        <v>203</v>
      </c>
      <c r="B110" s="65"/>
      <c r="C110" s="65"/>
      <c r="D110" s="65"/>
      <c r="E110" s="65"/>
      <c r="F110" s="65"/>
      <c r="G110" s="65"/>
      <c r="H110" s="65"/>
      <c r="I110" s="66"/>
      <c r="J110" s="66"/>
      <c r="K110" s="66"/>
      <c r="L110" s="62"/>
      <c r="M110" s="62"/>
      <c r="N110" s="62"/>
      <c r="O110" s="62"/>
      <c r="P110" s="62"/>
      <c r="Q110" s="62"/>
      <c r="R110" s="62"/>
      <c r="S110" s="62"/>
      <c r="T110" s="62"/>
      <c r="U110" s="62"/>
      <c r="V110" s="62"/>
      <c r="W110" s="63"/>
    </row>
    <row r="111" spans="1:23" ht="99.95" customHeight="1" x14ac:dyDescent="0.25">
      <c r="A111" s="64" t="s">
        <v>123</v>
      </c>
      <c r="B111" s="65"/>
      <c r="C111" s="65"/>
      <c r="D111" s="65"/>
      <c r="E111" s="65"/>
      <c r="F111" s="65"/>
      <c r="G111" s="65"/>
      <c r="H111" s="65"/>
      <c r="I111" s="66"/>
      <c r="J111" s="66"/>
      <c r="K111" s="66"/>
      <c r="L111" s="62"/>
      <c r="M111" s="62"/>
      <c r="N111" s="62"/>
      <c r="O111" s="62"/>
      <c r="P111" s="62"/>
      <c r="Q111" s="62"/>
      <c r="R111" s="62"/>
      <c r="S111" s="62"/>
      <c r="T111" s="62"/>
      <c r="U111" s="62"/>
      <c r="V111" s="62"/>
      <c r="W111" s="63"/>
    </row>
    <row r="112" spans="1:23" ht="99.95" customHeight="1" x14ac:dyDescent="0.25">
      <c r="A112" s="64" t="s">
        <v>124</v>
      </c>
      <c r="B112" s="65"/>
      <c r="C112" s="65"/>
      <c r="D112" s="65"/>
      <c r="E112" s="65"/>
      <c r="F112" s="65"/>
      <c r="G112" s="65"/>
      <c r="H112" s="65"/>
      <c r="I112" s="66"/>
      <c r="J112" s="66"/>
      <c r="K112" s="66"/>
      <c r="L112" s="62"/>
      <c r="M112" s="62"/>
      <c r="N112" s="62"/>
      <c r="O112" s="62"/>
      <c r="P112" s="62"/>
      <c r="Q112" s="62"/>
      <c r="R112" s="62"/>
      <c r="S112" s="62"/>
      <c r="T112" s="62"/>
      <c r="U112" s="62"/>
      <c r="V112" s="62"/>
      <c r="W112" s="63"/>
    </row>
    <row r="113" spans="1:23" ht="99.95" customHeight="1" x14ac:dyDescent="0.25">
      <c r="A113" s="64" t="s">
        <v>125</v>
      </c>
      <c r="B113" s="65"/>
      <c r="C113" s="65"/>
      <c r="D113" s="65"/>
      <c r="E113" s="65"/>
      <c r="F113" s="65"/>
      <c r="G113" s="65"/>
      <c r="H113" s="65"/>
      <c r="I113" s="66"/>
      <c r="J113" s="66"/>
      <c r="K113" s="66"/>
      <c r="L113" s="62"/>
      <c r="M113" s="62"/>
      <c r="N113" s="62"/>
      <c r="O113" s="62"/>
      <c r="P113" s="62"/>
      <c r="Q113" s="62"/>
      <c r="R113" s="62"/>
      <c r="S113" s="62"/>
      <c r="T113" s="62"/>
      <c r="U113" s="62"/>
      <c r="V113" s="62"/>
      <c r="W113" s="63"/>
    </row>
    <row r="114" spans="1:23" ht="105.75" customHeight="1" x14ac:dyDescent="0.25">
      <c r="A114" s="64" t="s">
        <v>126</v>
      </c>
      <c r="B114" s="65"/>
      <c r="C114" s="65"/>
      <c r="D114" s="65"/>
      <c r="E114" s="65"/>
      <c r="F114" s="65"/>
      <c r="G114" s="65"/>
      <c r="H114" s="65"/>
      <c r="I114" s="66"/>
      <c r="J114" s="66"/>
      <c r="K114" s="66"/>
      <c r="L114" s="62"/>
      <c r="M114" s="62"/>
      <c r="N114" s="62"/>
      <c r="O114" s="62"/>
      <c r="P114" s="62"/>
      <c r="Q114" s="62"/>
      <c r="R114" s="62"/>
      <c r="S114" s="62"/>
      <c r="T114" s="62"/>
      <c r="U114" s="62"/>
      <c r="V114" s="62"/>
      <c r="W114" s="63"/>
    </row>
    <row r="115" spans="1:23" ht="99.95" customHeight="1" x14ac:dyDescent="0.25">
      <c r="A115" s="64" t="s">
        <v>204</v>
      </c>
      <c r="B115" s="65"/>
      <c r="C115" s="65"/>
      <c r="D115" s="65"/>
      <c r="E115" s="65"/>
      <c r="F115" s="65"/>
      <c r="G115" s="65"/>
      <c r="H115" s="65"/>
      <c r="I115" s="66"/>
      <c r="J115" s="66"/>
      <c r="K115" s="66"/>
      <c r="L115" s="62"/>
      <c r="M115" s="62"/>
      <c r="N115" s="62"/>
      <c r="O115" s="62"/>
      <c r="P115" s="62"/>
      <c r="Q115" s="62"/>
      <c r="R115" s="62"/>
      <c r="S115" s="62"/>
      <c r="T115" s="62"/>
      <c r="U115" s="62"/>
      <c r="V115" s="62"/>
      <c r="W115" s="63"/>
    </row>
    <row r="116" spans="1:23" ht="99.95" customHeight="1" x14ac:dyDescent="0.25">
      <c r="A116" s="64" t="s">
        <v>127</v>
      </c>
      <c r="B116" s="65"/>
      <c r="C116" s="65"/>
      <c r="D116" s="65"/>
      <c r="E116" s="65"/>
      <c r="F116" s="65"/>
      <c r="G116" s="65"/>
      <c r="H116" s="65"/>
      <c r="I116" s="66"/>
      <c r="J116" s="66"/>
      <c r="K116" s="66"/>
      <c r="L116" s="62"/>
      <c r="M116" s="62"/>
      <c r="N116" s="62"/>
      <c r="O116" s="62"/>
      <c r="P116" s="62"/>
      <c r="Q116" s="62"/>
      <c r="R116" s="62"/>
      <c r="S116" s="62"/>
      <c r="T116" s="62"/>
      <c r="U116" s="62"/>
      <c r="V116" s="62"/>
      <c r="W116" s="63"/>
    </row>
    <row r="117" spans="1:23" ht="99.95" customHeight="1" x14ac:dyDescent="0.25">
      <c r="A117" s="64" t="s">
        <v>128</v>
      </c>
      <c r="B117" s="65"/>
      <c r="C117" s="65"/>
      <c r="D117" s="65"/>
      <c r="E117" s="65"/>
      <c r="F117" s="65"/>
      <c r="G117" s="65"/>
      <c r="H117" s="65"/>
      <c r="I117" s="66"/>
      <c r="J117" s="66"/>
      <c r="K117" s="66"/>
      <c r="L117" s="62"/>
      <c r="M117" s="62"/>
      <c r="N117" s="62"/>
      <c r="O117" s="62"/>
      <c r="P117" s="62"/>
      <c r="Q117" s="62"/>
      <c r="R117" s="62"/>
      <c r="S117" s="62"/>
      <c r="T117" s="62"/>
      <c r="U117" s="62"/>
      <c r="V117" s="62"/>
      <c r="W117" s="63"/>
    </row>
    <row r="118" spans="1:23" ht="99.95" customHeight="1" x14ac:dyDescent="0.25">
      <c r="A118" s="64" t="s">
        <v>129</v>
      </c>
      <c r="B118" s="65"/>
      <c r="C118" s="65"/>
      <c r="D118" s="65"/>
      <c r="E118" s="65"/>
      <c r="F118" s="65"/>
      <c r="G118" s="65"/>
      <c r="H118" s="65"/>
      <c r="I118" s="66"/>
      <c r="J118" s="66"/>
      <c r="K118" s="66"/>
      <c r="L118" s="62"/>
      <c r="M118" s="62"/>
      <c r="N118" s="62"/>
      <c r="O118" s="62"/>
      <c r="P118" s="62"/>
      <c r="Q118" s="62"/>
      <c r="R118" s="62"/>
      <c r="S118" s="62"/>
      <c r="T118" s="62"/>
      <c r="U118" s="62"/>
      <c r="V118" s="62"/>
      <c r="W118" s="63"/>
    </row>
    <row r="119" spans="1:23" ht="99.95" customHeight="1" x14ac:dyDescent="0.25">
      <c r="A119" s="64" t="s">
        <v>130</v>
      </c>
      <c r="B119" s="65"/>
      <c r="C119" s="65"/>
      <c r="D119" s="65"/>
      <c r="E119" s="65"/>
      <c r="F119" s="65"/>
      <c r="G119" s="65"/>
      <c r="H119" s="65"/>
      <c r="I119" s="66"/>
      <c r="J119" s="66"/>
      <c r="K119" s="66"/>
      <c r="L119" s="62"/>
      <c r="M119" s="62"/>
      <c r="N119" s="62"/>
      <c r="O119" s="62"/>
      <c r="P119" s="62"/>
      <c r="Q119" s="62"/>
      <c r="R119" s="62"/>
      <c r="S119" s="62"/>
      <c r="T119" s="62"/>
      <c r="U119" s="62"/>
      <c r="V119" s="62"/>
      <c r="W119" s="63"/>
    </row>
    <row r="120" spans="1:23" ht="99.95" customHeight="1" x14ac:dyDescent="0.25">
      <c r="A120" s="64" t="s">
        <v>131</v>
      </c>
      <c r="B120" s="65"/>
      <c r="C120" s="65"/>
      <c r="D120" s="65"/>
      <c r="E120" s="65"/>
      <c r="F120" s="65"/>
      <c r="G120" s="65"/>
      <c r="H120" s="65"/>
      <c r="I120" s="66"/>
      <c r="J120" s="66"/>
      <c r="K120" s="66"/>
      <c r="L120" s="62"/>
      <c r="M120" s="62"/>
      <c r="N120" s="62"/>
      <c r="O120" s="62"/>
      <c r="P120" s="62"/>
      <c r="Q120" s="62"/>
      <c r="R120" s="62"/>
      <c r="S120" s="62"/>
      <c r="T120" s="62"/>
      <c r="U120" s="62"/>
      <c r="V120" s="62"/>
      <c r="W120" s="63"/>
    </row>
    <row r="121" spans="1:23" ht="99.95" customHeight="1" thickBot="1" x14ac:dyDescent="0.3">
      <c r="A121" s="77" t="s">
        <v>132</v>
      </c>
      <c r="B121" s="78"/>
      <c r="C121" s="78"/>
      <c r="D121" s="78"/>
      <c r="E121" s="78"/>
      <c r="F121" s="78"/>
      <c r="G121" s="78"/>
      <c r="H121" s="78"/>
      <c r="I121" s="79"/>
      <c r="J121" s="79"/>
      <c r="K121" s="79"/>
      <c r="L121" s="67"/>
      <c r="M121" s="67"/>
      <c r="N121" s="67"/>
      <c r="O121" s="67"/>
      <c r="P121" s="67"/>
      <c r="Q121" s="67"/>
      <c r="R121" s="67"/>
      <c r="S121" s="67"/>
      <c r="T121" s="67"/>
      <c r="U121" s="67"/>
      <c r="V121" s="67"/>
      <c r="W121" s="68"/>
    </row>
    <row r="122" spans="1:23" ht="24.95" customHeight="1" thickBot="1" x14ac:dyDescent="0.3">
      <c r="A122" s="72" t="s">
        <v>223</v>
      </c>
      <c r="B122" s="73"/>
      <c r="C122" s="73"/>
      <c r="D122" s="73"/>
      <c r="E122" s="74"/>
      <c r="F122" s="74"/>
      <c r="G122" s="74"/>
      <c r="H122" s="74"/>
      <c r="I122" s="74"/>
      <c r="J122" s="74"/>
      <c r="K122" s="74"/>
      <c r="L122" s="74"/>
      <c r="M122" s="74"/>
      <c r="N122" s="74"/>
      <c r="O122" s="74"/>
      <c r="P122" s="74"/>
      <c r="Q122" s="74"/>
      <c r="R122" s="75"/>
      <c r="S122" s="75"/>
      <c r="T122" s="75"/>
      <c r="U122" s="75"/>
      <c r="V122" s="75"/>
      <c r="W122" s="76"/>
    </row>
    <row r="123" spans="1:23" ht="25.5" customHeight="1" x14ac:dyDescent="0.25">
      <c r="A123" s="80" t="s">
        <v>139</v>
      </c>
      <c r="B123" s="70"/>
      <c r="C123" s="70"/>
      <c r="D123" s="70"/>
      <c r="E123" s="70"/>
      <c r="F123" s="70"/>
      <c r="G123" s="70"/>
      <c r="H123" s="81"/>
      <c r="I123" s="69" t="s">
        <v>31</v>
      </c>
      <c r="J123" s="70"/>
      <c r="K123" s="81"/>
      <c r="L123" s="82" t="s">
        <v>187</v>
      </c>
      <c r="M123" s="83"/>
      <c r="N123" s="83"/>
      <c r="O123" s="83"/>
      <c r="P123" s="83"/>
      <c r="Q123" s="84"/>
      <c r="R123" s="69" t="s">
        <v>188</v>
      </c>
      <c r="S123" s="70"/>
      <c r="T123" s="70"/>
      <c r="U123" s="70"/>
      <c r="V123" s="70"/>
      <c r="W123" s="71"/>
    </row>
    <row r="124" spans="1:23" ht="99.95" customHeight="1" x14ac:dyDescent="0.25">
      <c r="A124" s="64" t="s">
        <v>85</v>
      </c>
      <c r="B124" s="65"/>
      <c r="C124" s="65"/>
      <c r="D124" s="65"/>
      <c r="E124" s="65"/>
      <c r="F124" s="65"/>
      <c r="G124" s="65"/>
      <c r="H124" s="65"/>
      <c r="I124" s="66"/>
      <c r="J124" s="66"/>
      <c r="K124" s="66"/>
      <c r="L124" s="62"/>
      <c r="M124" s="62"/>
      <c r="N124" s="62"/>
      <c r="O124" s="62"/>
      <c r="P124" s="62"/>
      <c r="Q124" s="62"/>
      <c r="R124" s="62"/>
      <c r="S124" s="62"/>
      <c r="T124" s="62"/>
      <c r="U124" s="62"/>
      <c r="V124" s="62"/>
      <c r="W124" s="63"/>
    </row>
    <row r="125" spans="1:23" ht="99.95" customHeight="1" x14ac:dyDescent="0.25">
      <c r="A125" s="64" t="s">
        <v>86</v>
      </c>
      <c r="B125" s="65"/>
      <c r="C125" s="65"/>
      <c r="D125" s="65"/>
      <c r="E125" s="65"/>
      <c r="F125" s="65"/>
      <c r="G125" s="65"/>
      <c r="H125" s="65"/>
      <c r="I125" s="66"/>
      <c r="J125" s="66"/>
      <c r="K125" s="66"/>
      <c r="L125" s="62"/>
      <c r="M125" s="62"/>
      <c r="N125" s="62"/>
      <c r="O125" s="62"/>
      <c r="P125" s="62"/>
      <c r="Q125" s="62"/>
      <c r="R125" s="62"/>
      <c r="S125" s="62"/>
      <c r="T125" s="62"/>
      <c r="U125" s="62"/>
      <c r="V125" s="62"/>
      <c r="W125" s="63"/>
    </row>
    <row r="126" spans="1:23" ht="99.95" customHeight="1" x14ac:dyDescent="0.25">
      <c r="A126" s="64" t="s">
        <v>87</v>
      </c>
      <c r="B126" s="65"/>
      <c r="C126" s="65"/>
      <c r="D126" s="65"/>
      <c r="E126" s="65"/>
      <c r="F126" s="65"/>
      <c r="G126" s="65"/>
      <c r="H126" s="65"/>
      <c r="I126" s="66"/>
      <c r="J126" s="66"/>
      <c r="K126" s="66"/>
      <c r="L126" s="62"/>
      <c r="M126" s="62"/>
      <c r="N126" s="62"/>
      <c r="O126" s="62"/>
      <c r="P126" s="62"/>
      <c r="Q126" s="62"/>
      <c r="R126" s="62"/>
      <c r="S126" s="62"/>
      <c r="T126" s="62"/>
      <c r="U126" s="62"/>
      <c r="V126" s="62"/>
      <c r="W126" s="63"/>
    </row>
    <row r="127" spans="1:23" ht="99.95" customHeight="1" thickBot="1" x14ac:dyDescent="0.3">
      <c r="A127" s="77" t="s">
        <v>88</v>
      </c>
      <c r="B127" s="78"/>
      <c r="C127" s="78"/>
      <c r="D127" s="78"/>
      <c r="E127" s="78"/>
      <c r="F127" s="78"/>
      <c r="G127" s="78"/>
      <c r="H127" s="78"/>
      <c r="I127" s="79"/>
      <c r="J127" s="79"/>
      <c r="K127" s="79"/>
      <c r="L127" s="67"/>
      <c r="M127" s="67"/>
      <c r="N127" s="67"/>
      <c r="O127" s="67"/>
      <c r="P127" s="67"/>
      <c r="Q127" s="67"/>
      <c r="R127" s="67"/>
      <c r="S127" s="67"/>
      <c r="T127" s="67"/>
      <c r="U127" s="67"/>
      <c r="V127" s="67"/>
      <c r="W127" s="68"/>
    </row>
    <row r="128" spans="1:23" ht="24.95" customHeight="1" thickBot="1" x14ac:dyDescent="0.3">
      <c r="A128" s="72" t="s">
        <v>224</v>
      </c>
      <c r="B128" s="73"/>
      <c r="C128" s="73"/>
      <c r="D128" s="73"/>
      <c r="E128" s="74"/>
      <c r="F128" s="74"/>
      <c r="G128" s="74"/>
      <c r="H128" s="74"/>
      <c r="I128" s="74"/>
      <c r="J128" s="74"/>
      <c r="K128" s="74"/>
      <c r="L128" s="74"/>
      <c r="M128" s="74"/>
      <c r="N128" s="74"/>
      <c r="O128" s="74"/>
      <c r="P128" s="74"/>
      <c r="Q128" s="74"/>
      <c r="R128" s="75"/>
      <c r="S128" s="75"/>
      <c r="T128" s="75"/>
      <c r="U128" s="75"/>
      <c r="V128" s="75"/>
      <c r="W128" s="76"/>
    </row>
    <row r="129" spans="1:23" ht="25.5" customHeight="1" x14ac:dyDescent="0.25">
      <c r="A129" s="80" t="s">
        <v>139</v>
      </c>
      <c r="B129" s="70"/>
      <c r="C129" s="70"/>
      <c r="D129" s="70"/>
      <c r="E129" s="70"/>
      <c r="F129" s="70"/>
      <c r="G129" s="70"/>
      <c r="H129" s="81"/>
      <c r="I129" s="69" t="s">
        <v>31</v>
      </c>
      <c r="J129" s="70"/>
      <c r="K129" s="81"/>
      <c r="L129" s="82" t="s">
        <v>187</v>
      </c>
      <c r="M129" s="83"/>
      <c r="N129" s="83"/>
      <c r="O129" s="83"/>
      <c r="P129" s="83"/>
      <c r="Q129" s="84"/>
      <c r="R129" s="69" t="s">
        <v>188</v>
      </c>
      <c r="S129" s="70"/>
      <c r="T129" s="70"/>
      <c r="U129" s="70"/>
      <c r="V129" s="70"/>
      <c r="W129" s="71"/>
    </row>
    <row r="130" spans="1:23" ht="99.95" customHeight="1" x14ac:dyDescent="0.25">
      <c r="A130" s="64" t="s">
        <v>89</v>
      </c>
      <c r="B130" s="65"/>
      <c r="C130" s="65"/>
      <c r="D130" s="65"/>
      <c r="E130" s="65"/>
      <c r="F130" s="65"/>
      <c r="G130" s="65"/>
      <c r="H130" s="65"/>
      <c r="I130" s="66"/>
      <c r="J130" s="66"/>
      <c r="K130" s="66"/>
      <c r="L130" s="62"/>
      <c r="M130" s="62"/>
      <c r="N130" s="62"/>
      <c r="O130" s="62"/>
      <c r="P130" s="62"/>
      <c r="Q130" s="62"/>
      <c r="R130" s="62"/>
      <c r="S130" s="62"/>
      <c r="T130" s="62"/>
      <c r="U130" s="62"/>
      <c r="V130" s="62"/>
      <c r="W130" s="63"/>
    </row>
    <row r="131" spans="1:23" ht="99.95" customHeight="1" x14ac:dyDescent="0.25">
      <c r="A131" s="64" t="s">
        <v>90</v>
      </c>
      <c r="B131" s="65"/>
      <c r="C131" s="65"/>
      <c r="D131" s="65"/>
      <c r="E131" s="65"/>
      <c r="F131" s="65"/>
      <c r="G131" s="65"/>
      <c r="H131" s="65"/>
      <c r="I131" s="66"/>
      <c r="J131" s="66"/>
      <c r="K131" s="66"/>
      <c r="L131" s="62"/>
      <c r="M131" s="62"/>
      <c r="N131" s="62"/>
      <c r="O131" s="62"/>
      <c r="P131" s="62"/>
      <c r="Q131" s="62"/>
      <c r="R131" s="62"/>
      <c r="S131" s="62"/>
      <c r="T131" s="62"/>
      <c r="U131" s="62"/>
      <c r="V131" s="62"/>
      <c r="W131" s="63"/>
    </row>
    <row r="132" spans="1:23" ht="99.95" customHeight="1" x14ac:dyDescent="0.25">
      <c r="A132" s="64" t="s">
        <v>91</v>
      </c>
      <c r="B132" s="65"/>
      <c r="C132" s="65"/>
      <c r="D132" s="65"/>
      <c r="E132" s="65"/>
      <c r="F132" s="65"/>
      <c r="G132" s="65"/>
      <c r="H132" s="65"/>
      <c r="I132" s="66"/>
      <c r="J132" s="66"/>
      <c r="K132" s="66"/>
      <c r="L132" s="62"/>
      <c r="M132" s="62"/>
      <c r="N132" s="62"/>
      <c r="O132" s="62"/>
      <c r="P132" s="62"/>
      <c r="Q132" s="62"/>
      <c r="R132" s="62"/>
      <c r="S132" s="62"/>
      <c r="T132" s="62"/>
      <c r="U132" s="62"/>
      <c r="V132" s="62"/>
      <c r="W132" s="63"/>
    </row>
    <row r="133" spans="1:23" ht="99.95" customHeight="1" thickBot="1" x14ac:dyDescent="0.3">
      <c r="A133" s="77" t="s">
        <v>92</v>
      </c>
      <c r="B133" s="78"/>
      <c r="C133" s="78"/>
      <c r="D133" s="78"/>
      <c r="E133" s="78"/>
      <c r="F133" s="78"/>
      <c r="G133" s="78"/>
      <c r="H133" s="78"/>
      <c r="I133" s="79"/>
      <c r="J133" s="79"/>
      <c r="K133" s="79"/>
      <c r="L133" s="67"/>
      <c r="M133" s="67"/>
      <c r="N133" s="67"/>
      <c r="O133" s="67"/>
      <c r="P133" s="67"/>
      <c r="Q133" s="67"/>
      <c r="R133" s="67"/>
      <c r="S133" s="67"/>
      <c r="T133" s="67"/>
      <c r="U133" s="67"/>
      <c r="V133" s="67"/>
      <c r="W133" s="68"/>
    </row>
    <row r="134" spans="1:23" ht="24.95" customHeight="1" thickBot="1" x14ac:dyDescent="0.3">
      <c r="A134" s="72" t="s">
        <v>225</v>
      </c>
      <c r="B134" s="73"/>
      <c r="C134" s="73"/>
      <c r="D134" s="73"/>
      <c r="E134" s="74"/>
      <c r="F134" s="74"/>
      <c r="G134" s="74"/>
      <c r="H134" s="74"/>
      <c r="I134" s="74"/>
      <c r="J134" s="74"/>
      <c r="K134" s="74"/>
      <c r="L134" s="74"/>
      <c r="M134" s="74"/>
      <c r="N134" s="74"/>
      <c r="O134" s="74"/>
      <c r="P134" s="74"/>
      <c r="Q134" s="74"/>
      <c r="R134" s="75"/>
      <c r="S134" s="75"/>
      <c r="T134" s="75"/>
      <c r="U134" s="75"/>
      <c r="V134" s="75"/>
      <c r="W134" s="76"/>
    </row>
    <row r="135" spans="1:23" ht="25.5" customHeight="1" x14ac:dyDescent="0.25">
      <c r="A135" s="80" t="s">
        <v>139</v>
      </c>
      <c r="B135" s="70"/>
      <c r="C135" s="70"/>
      <c r="D135" s="70"/>
      <c r="E135" s="70"/>
      <c r="F135" s="70"/>
      <c r="G135" s="70"/>
      <c r="H135" s="81"/>
      <c r="I135" s="69" t="s">
        <v>31</v>
      </c>
      <c r="J135" s="70"/>
      <c r="K135" s="81"/>
      <c r="L135" s="82" t="s">
        <v>187</v>
      </c>
      <c r="M135" s="83"/>
      <c r="N135" s="83"/>
      <c r="O135" s="83"/>
      <c r="P135" s="83"/>
      <c r="Q135" s="84"/>
      <c r="R135" s="69" t="s">
        <v>188</v>
      </c>
      <c r="S135" s="70"/>
      <c r="T135" s="70"/>
      <c r="U135" s="70"/>
      <c r="V135" s="70"/>
      <c r="W135" s="71"/>
    </row>
    <row r="136" spans="1:23" ht="99.95" customHeight="1" x14ac:dyDescent="0.25">
      <c r="A136" s="64" t="s">
        <v>93</v>
      </c>
      <c r="B136" s="65"/>
      <c r="C136" s="65"/>
      <c r="D136" s="65"/>
      <c r="E136" s="65"/>
      <c r="F136" s="65"/>
      <c r="G136" s="65"/>
      <c r="H136" s="65"/>
      <c r="I136" s="66"/>
      <c r="J136" s="66"/>
      <c r="K136" s="66"/>
      <c r="L136" s="62"/>
      <c r="M136" s="62"/>
      <c r="N136" s="62"/>
      <c r="O136" s="62"/>
      <c r="P136" s="62"/>
      <c r="Q136" s="62"/>
      <c r="R136" s="62"/>
      <c r="S136" s="62"/>
      <c r="T136" s="62"/>
      <c r="U136" s="62"/>
      <c r="V136" s="62"/>
      <c r="W136" s="63"/>
    </row>
    <row r="137" spans="1:23" ht="99.95" customHeight="1" x14ac:dyDescent="0.25">
      <c r="A137" s="64" t="s">
        <v>94</v>
      </c>
      <c r="B137" s="65"/>
      <c r="C137" s="65"/>
      <c r="D137" s="65"/>
      <c r="E137" s="65"/>
      <c r="F137" s="65"/>
      <c r="G137" s="65"/>
      <c r="H137" s="65"/>
      <c r="I137" s="66"/>
      <c r="J137" s="66"/>
      <c r="K137" s="66"/>
      <c r="L137" s="62"/>
      <c r="M137" s="62"/>
      <c r="N137" s="62"/>
      <c r="O137" s="62"/>
      <c r="P137" s="62"/>
      <c r="Q137" s="62"/>
      <c r="R137" s="62"/>
      <c r="S137" s="62"/>
      <c r="T137" s="62"/>
      <c r="U137" s="62"/>
      <c r="V137" s="62"/>
      <c r="W137" s="63"/>
    </row>
    <row r="138" spans="1:23" ht="99.95" customHeight="1" x14ac:dyDescent="0.25">
      <c r="A138" s="64" t="s">
        <v>95</v>
      </c>
      <c r="B138" s="65"/>
      <c r="C138" s="65"/>
      <c r="D138" s="65"/>
      <c r="E138" s="65"/>
      <c r="F138" s="65"/>
      <c r="G138" s="65"/>
      <c r="H138" s="65"/>
      <c r="I138" s="66"/>
      <c r="J138" s="66"/>
      <c r="K138" s="66"/>
      <c r="L138" s="62"/>
      <c r="M138" s="62"/>
      <c r="N138" s="62"/>
      <c r="O138" s="62"/>
      <c r="P138" s="62"/>
      <c r="Q138" s="62"/>
      <c r="R138" s="62"/>
      <c r="S138" s="62"/>
      <c r="T138" s="62"/>
      <c r="U138" s="62"/>
      <c r="V138" s="62"/>
      <c r="W138" s="63"/>
    </row>
    <row r="139" spans="1:23" ht="99.95" customHeight="1" x14ac:dyDescent="0.25">
      <c r="A139" s="64" t="s">
        <v>96</v>
      </c>
      <c r="B139" s="65"/>
      <c r="C139" s="65"/>
      <c r="D139" s="65"/>
      <c r="E139" s="65"/>
      <c r="F139" s="65"/>
      <c r="G139" s="65"/>
      <c r="H139" s="65"/>
      <c r="I139" s="66"/>
      <c r="J139" s="66"/>
      <c r="K139" s="66"/>
      <c r="L139" s="62"/>
      <c r="M139" s="62"/>
      <c r="N139" s="62"/>
      <c r="O139" s="62"/>
      <c r="P139" s="62"/>
      <c r="Q139" s="62"/>
      <c r="R139" s="62"/>
      <c r="S139" s="62"/>
      <c r="T139" s="62"/>
      <c r="U139" s="62"/>
      <c r="V139" s="62"/>
      <c r="W139" s="63"/>
    </row>
    <row r="140" spans="1:23" ht="99.95" customHeight="1" x14ac:dyDescent="0.25">
      <c r="A140" s="64" t="s">
        <v>97</v>
      </c>
      <c r="B140" s="65"/>
      <c r="C140" s="65"/>
      <c r="D140" s="65"/>
      <c r="E140" s="65"/>
      <c r="F140" s="65"/>
      <c r="G140" s="65"/>
      <c r="H140" s="65"/>
      <c r="I140" s="66"/>
      <c r="J140" s="66"/>
      <c r="K140" s="66"/>
      <c r="L140" s="62"/>
      <c r="M140" s="62"/>
      <c r="N140" s="62"/>
      <c r="O140" s="62"/>
      <c r="P140" s="62"/>
      <c r="Q140" s="62"/>
      <c r="R140" s="62"/>
      <c r="S140" s="62"/>
      <c r="T140" s="62"/>
      <c r="U140" s="62"/>
      <c r="V140" s="62"/>
      <c r="W140" s="63"/>
    </row>
    <row r="141" spans="1:23" ht="99.95" customHeight="1" thickBot="1" x14ac:dyDescent="0.3">
      <c r="A141" s="77" t="s">
        <v>98</v>
      </c>
      <c r="B141" s="78"/>
      <c r="C141" s="78"/>
      <c r="D141" s="78"/>
      <c r="E141" s="78"/>
      <c r="F141" s="78"/>
      <c r="G141" s="78"/>
      <c r="H141" s="78"/>
      <c r="I141" s="79"/>
      <c r="J141" s="79"/>
      <c r="K141" s="79"/>
      <c r="L141" s="67"/>
      <c r="M141" s="67"/>
      <c r="N141" s="67"/>
      <c r="O141" s="67"/>
      <c r="P141" s="67"/>
      <c r="Q141" s="67"/>
      <c r="R141" s="67"/>
      <c r="S141" s="67"/>
      <c r="T141" s="67"/>
      <c r="U141" s="67"/>
      <c r="V141" s="67"/>
      <c r="W141" s="68"/>
    </row>
    <row r="142" spans="1:23" ht="24.95" customHeight="1" thickBot="1" x14ac:dyDescent="0.3">
      <c r="A142" s="72" t="s">
        <v>226</v>
      </c>
      <c r="B142" s="73"/>
      <c r="C142" s="73"/>
      <c r="D142" s="73"/>
      <c r="E142" s="74"/>
      <c r="F142" s="74"/>
      <c r="G142" s="74"/>
      <c r="H142" s="74"/>
      <c r="I142" s="74"/>
      <c r="J142" s="74"/>
      <c r="K142" s="74"/>
      <c r="L142" s="74"/>
      <c r="M142" s="74"/>
      <c r="N142" s="74"/>
      <c r="O142" s="74"/>
      <c r="P142" s="74"/>
      <c r="Q142" s="74"/>
      <c r="R142" s="75"/>
      <c r="S142" s="75"/>
      <c r="T142" s="75"/>
      <c r="U142" s="75"/>
      <c r="V142" s="75"/>
      <c r="W142" s="76"/>
    </row>
    <row r="143" spans="1:23" ht="25.5" customHeight="1" x14ac:dyDescent="0.25">
      <c r="A143" s="80" t="s">
        <v>139</v>
      </c>
      <c r="B143" s="70"/>
      <c r="C143" s="70"/>
      <c r="D143" s="70"/>
      <c r="E143" s="70"/>
      <c r="F143" s="70"/>
      <c r="G143" s="70"/>
      <c r="H143" s="81"/>
      <c r="I143" s="69" t="s">
        <v>31</v>
      </c>
      <c r="J143" s="70"/>
      <c r="K143" s="81"/>
      <c r="L143" s="82" t="s">
        <v>187</v>
      </c>
      <c r="M143" s="83"/>
      <c r="N143" s="83"/>
      <c r="O143" s="83"/>
      <c r="P143" s="83"/>
      <c r="Q143" s="84"/>
      <c r="R143" s="69" t="s">
        <v>188</v>
      </c>
      <c r="S143" s="70"/>
      <c r="T143" s="70"/>
      <c r="U143" s="70"/>
      <c r="V143" s="70"/>
      <c r="W143" s="71"/>
    </row>
    <row r="144" spans="1:23" ht="99.95" customHeight="1" x14ac:dyDescent="0.25">
      <c r="A144" s="64" t="s">
        <v>99</v>
      </c>
      <c r="B144" s="65"/>
      <c r="C144" s="65"/>
      <c r="D144" s="65"/>
      <c r="E144" s="65"/>
      <c r="F144" s="65"/>
      <c r="G144" s="65"/>
      <c r="H144" s="65"/>
      <c r="I144" s="66"/>
      <c r="J144" s="66"/>
      <c r="K144" s="66"/>
      <c r="L144" s="62"/>
      <c r="M144" s="62"/>
      <c r="N144" s="62"/>
      <c r="O144" s="62"/>
      <c r="P144" s="62"/>
      <c r="Q144" s="62"/>
      <c r="R144" s="62"/>
      <c r="S144" s="62"/>
      <c r="T144" s="62"/>
      <c r="U144" s="62"/>
      <c r="V144" s="62"/>
      <c r="W144" s="63"/>
    </row>
    <row r="145" spans="1:23" ht="99.95" customHeight="1" x14ac:dyDescent="0.25">
      <c r="A145" s="64" t="s">
        <v>100</v>
      </c>
      <c r="B145" s="65"/>
      <c r="C145" s="65"/>
      <c r="D145" s="65"/>
      <c r="E145" s="65"/>
      <c r="F145" s="65"/>
      <c r="G145" s="65"/>
      <c r="H145" s="65"/>
      <c r="I145" s="66"/>
      <c r="J145" s="66"/>
      <c r="K145" s="66"/>
      <c r="L145" s="62"/>
      <c r="M145" s="62"/>
      <c r="N145" s="62"/>
      <c r="O145" s="62"/>
      <c r="P145" s="62"/>
      <c r="Q145" s="62"/>
      <c r="R145" s="62"/>
      <c r="S145" s="62"/>
      <c r="T145" s="62"/>
      <c r="U145" s="62"/>
      <c r="V145" s="62"/>
      <c r="W145" s="63"/>
    </row>
    <row r="146" spans="1:23" ht="99.95" customHeight="1" x14ac:dyDescent="0.25">
      <c r="A146" s="64" t="s">
        <v>101</v>
      </c>
      <c r="B146" s="65"/>
      <c r="C146" s="65"/>
      <c r="D146" s="65"/>
      <c r="E146" s="65"/>
      <c r="F146" s="65"/>
      <c r="G146" s="65"/>
      <c r="H146" s="65"/>
      <c r="I146" s="66"/>
      <c r="J146" s="66"/>
      <c r="K146" s="66"/>
      <c r="L146" s="62"/>
      <c r="M146" s="62"/>
      <c r="N146" s="62"/>
      <c r="O146" s="62"/>
      <c r="P146" s="62"/>
      <c r="Q146" s="62"/>
      <c r="R146" s="62"/>
      <c r="S146" s="62"/>
      <c r="T146" s="62"/>
      <c r="U146" s="62"/>
      <c r="V146" s="62"/>
      <c r="W146" s="63"/>
    </row>
    <row r="147" spans="1:23" ht="99.95" customHeight="1" x14ac:dyDescent="0.25">
      <c r="A147" s="64" t="s">
        <v>102</v>
      </c>
      <c r="B147" s="65"/>
      <c r="C147" s="65"/>
      <c r="D147" s="65"/>
      <c r="E147" s="65"/>
      <c r="F147" s="65"/>
      <c r="G147" s="65"/>
      <c r="H147" s="65"/>
      <c r="I147" s="66"/>
      <c r="J147" s="66"/>
      <c r="K147" s="66"/>
      <c r="L147" s="62"/>
      <c r="M147" s="62"/>
      <c r="N147" s="62"/>
      <c r="O147" s="62"/>
      <c r="P147" s="62"/>
      <c r="Q147" s="62"/>
      <c r="R147" s="62"/>
      <c r="S147" s="62"/>
      <c r="T147" s="62"/>
      <c r="U147" s="62"/>
      <c r="V147" s="62"/>
      <c r="W147" s="63"/>
    </row>
    <row r="148" spans="1:23" ht="99.95" customHeight="1" x14ac:dyDescent="0.25">
      <c r="A148" s="64" t="s">
        <v>103</v>
      </c>
      <c r="B148" s="65"/>
      <c r="C148" s="65"/>
      <c r="D148" s="65"/>
      <c r="E148" s="65"/>
      <c r="F148" s="65"/>
      <c r="G148" s="65"/>
      <c r="H148" s="65"/>
      <c r="I148" s="66"/>
      <c r="J148" s="66"/>
      <c r="K148" s="66"/>
      <c r="L148" s="62"/>
      <c r="M148" s="62"/>
      <c r="N148" s="62"/>
      <c r="O148" s="62"/>
      <c r="P148" s="62"/>
      <c r="Q148" s="62"/>
      <c r="R148" s="62"/>
      <c r="S148" s="62"/>
      <c r="T148" s="62"/>
      <c r="U148" s="62"/>
      <c r="V148" s="62"/>
      <c r="W148" s="63"/>
    </row>
    <row r="149" spans="1:23" ht="99.95" customHeight="1" x14ac:dyDescent="0.25">
      <c r="A149" s="64" t="s">
        <v>104</v>
      </c>
      <c r="B149" s="65"/>
      <c r="C149" s="65"/>
      <c r="D149" s="65"/>
      <c r="E149" s="65"/>
      <c r="F149" s="65"/>
      <c r="G149" s="65"/>
      <c r="H149" s="65"/>
      <c r="I149" s="66"/>
      <c r="J149" s="66"/>
      <c r="K149" s="66"/>
      <c r="L149" s="62"/>
      <c r="M149" s="62"/>
      <c r="N149" s="62"/>
      <c r="O149" s="62"/>
      <c r="P149" s="62"/>
      <c r="Q149" s="62"/>
      <c r="R149" s="62"/>
      <c r="S149" s="62"/>
      <c r="T149" s="62"/>
      <c r="U149" s="62"/>
      <c r="V149" s="62"/>
      <c r="W149" s="63"/>
    </row>
    <row r="150" spans="1:23" ht="99.95" customHeight="1" thickBot="1" x14ac:dyDescent="0.3">
      <c r="A150" s="77" t="s">
        <v>105</v>
      </c>
      <c r="B150" s="78"/>
      <c r="C150" s="78"/>
      <c r="D150" s="78"/>
      <c r="E150" s="78"/>
      <c r="F150" s="78"/>
      <c r="G150" s="78"/>
      <c r="H150" s="78"/>
      <c r="I150" s="79"/>
      <c r="J150" s="79"/>
      <c r="K150" s="79"/>
      <c r="L150" s="67"/>
      <c r="M150" s="67"/>
      <c r="N150" s="67"/>
      <c r="O150" s="67"/>
      <c r="P150" s="67"/>
      <c r="Q150" s="67"/>
      <c r="R150" s="67"/>
      <c r="S150" s="67"/>
      <c r="T150" s="67"/>
      <c r="U150" s="67"/>
      <c r="V150" s="67"/>
      <c r="W150" s="68"/>
    </row>
    <row r="151" spans="1:23" ht="30" customHeight="1" x14ac:dyDescent="0.25">
      <c r="A151" s="167" t="s">
        <v>59</v>
      </c>
      <c r="B151" s="168"/>
      <c r="C151" s="168"/>
      <c r="D151" s="168"/>
      <c r="E151" s="168"/>
      <c r="F151" s="168"/>
      <c r="G151" s="168"/>
      <c r="H151" s="168"/>
      <c r="I151" s="168"/>
      <c r="J151" s="168"/>
      <c r="K151" s="168"/>
      <c r="L151" s="168"/>
      <c r="M151" s="168"/>
      <c r="N151" s="168"/>
      <c r="O151" s="168"/>
      <c r="P151" s="168"/>
      <c r="Q151" s="168"/>
      <c r="R151" s="168"/>
      <c r="S151" s="169"/>
      <c r="T151" s="169"/>
      <c r="U151" s="169"/>
      <c r="V151" s="169"/>
      <c r="W151" s="170"/>
    </row>
    <row r="152" spans="1:23" ht="300" customHeight="1" thickBot="1" x14ac:dyDescent="0.3">
      <c r="A152" s="171"/>
      <c r="B152" s="172"/>
      <c r="C152" s="172"/>
      <c r="D152" s="172"/>
      <c r="E152" s="172"/>
      <c r="F152" s="172"/>
      <c r="G152" s="172"/>
      <c r="H152" s="172"/>
      <c r="I152" s="172"/>
      <c r="J152" s="172"/>
      <c r="K152" s="172"/>
      <c r="L152" s="172"/>
      <c r="M152" s="172"/>
      <c r="N152" s="172"/>
      <c r="O152" s="172"/>
      <c r="P152" s="172"/>
      <c r="Q152" s="172"/>
      <c r="R152" s="172"/>
      <c r="S152" s="173"/>
      <c r="T152" s="173"/>
      <c r="U152" s="173"/>
      <c r="V152" s="173"/>
      <c r="W152" s="174"/>
    </row>
    <row r="153" spans="1:23" ht="30" customHeight="1" x14ac:dyDescent="0.25">
      <c r="A153" s="92" t="s">
        <v>58</v>
      </c>
      <c r="B153" s="93"/>
      <c r="C153" s="93"/>
      <c r="D153" s="93"/>
      <c r="E153" s="93"/>
      <c r="F153" s="93"/>
      <c r="G153" s="93"/>
      <c r="H153" s="93"/>
      <c r="I153" s="93"/>
      <c r="J153" s="93"/>
      <c r="K153" s="93"/>
      <c r="L153" s="93"/>
      <c r="M153" s="93"/>
      <c r="N153" s="93"/>
      <c r="O153" s="93"/>
      <c r="P153" s="93"/>
      <c r="Q153" s="93"/>
      <c r="R153" s="93"/>
      <c r="S153" s="93"/>
      <c r="T153" s="93"/>
      <c r="U153" s="93"/>
      <c r="V153" s="93"/>
      <c r="W153" s="94"/>
    </row>
    <row r="154" spans="1:23" ht="24.95" customHeight="1" x14ac:dyDescent="0.25">
      <c r="A154" s="87" t="s">
        <v>49</v>
      </c>
      <c r="B154" s="88"/>
      <c r="C154" s="95"/>
      <c r="D154" s="95"/>
      <c r="E154" s="95"/>
      <c r="F154" s="95"/>
      <c r="G154" s="95"/>
      <c r="H154" s="95"/>
      <c r="I154" s="95"/>
      <c r="J154" s="95"/>
      <c r="K154" s="95"/>
      <c r="L154" s="52"/>
      <c r="M154" s="88" t="s">
        <v>50</v>
      </c>
      <c r="N154" s="88"/>
      <c r="O154" s="95"/>
      <c r="P154" s="95"/>
      <c r="Q154" s="95"/>
      <c r="R154" s="95"/>
      <c r="S154" s="95"/>
      <c r="T154" s="95"/>
      <c r="U154" s="95"/>
      <c r="V154" s="95"/>
      <c r="W154" s="98"/>
    </row>
    <row r="155" spans="1:23" ht="24.95" customHeight="1" x14ac:dyDescent="0.25">
      <c r="A155" s="87" t="s">
        <v>51</v>
      </c>
      <c r="B155" s="88"/>
      <c r="C155" s="95"/>
      <c r="D155" s="95"/>
      <c r="E155" s="95"/>
      <c r="F155" s="95"/>
      <c r="G155" s="95"/>
      <c r="H155" s="95"/>
      <c r="I155" s="95"/>
      <c r="J155" s="95"/>
      <c r="K155" s="95"/>
      <c r="L155" s="52"/>
      <c r="M155" s="88" t="s">
        <v>51</v>
      </c>
      <c r="N155" s="88"/>
      <c r="O155" s="95"/>
      <c r="P155" s="95"/>
      <c r="Q155" s="95"/>
      <c r="R155" s="95"/>
      <c r="S155" s="95"/>
      <c r="T155" s="95"/>
      <c r="U155" s="95"/>
      <c r="V155" s="95"/>
      <c r="W155" s="98"/>
    </row>
    <row r="156" spans="1:23" ht="24.95" customHeight="1" x14ac:dyDescent="0.25">
      <c r="A156" s="87" t="s">
        <v>52</v>
      </c>
      <c r="B156" s="88"/>
      <c r="C156" s="95"/>
      <c r="D156" s="95"/>
      <c r="E156" s="95"/>
      <c r="F156" s="95"/>
      <c r="G156" s="95"/>
      <c r="H156" s="95"/>
      <c r="I156" s="95"/>
      <c r="J156" s="95"/>
      <c r="K156" s="95"/>
      <c r="L156" s="52"/>
      <c r="M156" s="88" t="s">
        <v>52</v>
      </c>
      <c r="N156" s="88"/>
      <c r="O156" s="95"/>
      <c r="P156" s="95"/>
      <c r="Q156" s="95"/>
      <c r="R156" s="95"/>
      <c r="S156" s="95"/>
      <c r="T156" s="95"/>
      <c r="U156" s="95"/>
      <c r="V156" s="95"/>
      <c r="W156" s="98"/>
    </row>
    <row r="157" spans="1:23" ht="24.95" customHeight="1" x14ac:dyDescent="0.25">
      <c r="A157" s="87" t="s">
        <v>53</v>
      </c>
      <c r="B157" s="88"/>
      <c r="C157" s="95"/>
      <c r="D157" s="95"/>
      <c r="E157" s="95"/>
      <c r="F157" s="95"/>
      <c r="G157" s="95"/>
      <c r="H157" s="95"/>
      <c r="I157" s="95"/>
      <c r="J157" s="95"/>
      <c r="K157" s="95"/>
      <c r="L157" s="52"/>
      <c r="M157" s="88" t="s">
        <v>53</v>
      </c>
      <c r="N157" s="88"/>
      <c r="O157" s="95"/>
      <c r="P157" s="95"/>
      <c r="Q157" s="95"/>
      <c r="R157" s="95"/>
      <c r="S157" s="95"/>
      <c r="T157" s="95"/>
      <c r="U157" s="95"/>
      <c r="V157" s="95"/>
      <c r="W157" s="98"/>
    </row>
    <row r="158" spans="1:23" ht="5.0999999999999996" customHeight="1" x14ac:dyDescent="0.25">
      <c r="A158" s="89"/>
      <c r="B158" s="90"/>
      <c r="C158" s="90"/>
      <c r="D158" s="90"/>
      <c r="E158" s="90"/>
      <c r="F158" s="90"/>
      <c r="G158" s="90"/>
      <c r="H158" s="90"/>
      <c r="I158" s="90"/>
      <c r="J158" s="90"/>
      <c r="K158" s="90"/>
      <c r="L158" s="90"/>
      <c r="M158" s="90"/>
      <c r="N158" s="90"/>
      <c r="O158" s="90"/>
      <c r="P158" s="90"/>
      <c r="Q158" s="90"/>
      <c r="R158" s="90"/>
      <c r="S158" s="90"/>
      <c r="T158" s="90"/>
      <c r="U158" s="90"/>
      <c r="V158" s="90"/>
      <c r="W158" s="91"/>
    </row>
    <row r="159" spans="1:23" ht="24.95" customHeight="1" x14ac:dyDescent="0.25">
      <c r="A159" s="87" t="s">
        <v>54</v>
      </c>
      <c r="B159" s="88"/>
      <c r="C159" s="95"/>
      <c r="D159" s="95"/>
      <c r="E159" s="95"/>
      <c r="F159" s="95"/>
      <c r="G159" s="95"/>
      <c r="H159" s="95"/>
      <c r="I159" s="95"/>
      <c r="J159" s="95"/>
      <c r="K159" s="95"/>
      <c r="L159" s="52"/>
      <c r="M159" s="88" t="s">
        <v>55</v>
      </c>
      <c r="N159" s="88"/>
      <c r="O159" s="95"/>
      <c r="P159" s="95"/>
      <c r="Q159" s="95"/>
      <c r="R159" s="95"/>
      <c r="S159" s="95"/>
      <c r="T159" s="95"/>
      <c r="U159" s="95"/>
      <c r="V159" s="95"/>
      <c r="W159" s="98"/>
    </row>
    <row r="160" spans="1:23" ht="24.95" customHeight="1" x14ac:dyDescent="0.25">
      <c r="A160" s="87" t="s">
        <v>51</v>
      </c>
      <c r="B160" s="88"/>
      <c r="C160" s="95"/>
      <c r="D160" s="95"/>
      <c r="E160" s="95"/>
      <c r="F160" s="95"/>
      <c r="G160" s="95"/>
      <c r="H160" s="95"/>
      <c r="I160" s="95"/>
      <c r="J160" s="95"/>
      <c r="K160" s="95"/>
      <c r="L160" s="52"/>
      <c r="M160" s="88" t="s">
        <v>51</v>
      </c>
      <c r="N160" s="88"/>
      <c r="O160" s="95"/>
      <c r="P160" s="95"/>
      <c r="Q160" s="95"/>
      <c r="R160" s="95"/>
      <c r="S160" s="95"/>
      <c r="T160" s="95"/>
      <c r="U160" s="95"/>
      <c r="V160" s="95"/>
      <c r="W160" s="98"/>
    </row>
    <row r="161" spans="1:23" ht="24.95" customHeight="1" x14ac:dyDescent="0.25">
      <c r="A161" s="87" t="s">
        <v>52</v>
      </c>
      <c r="B161" s="88"/>
      <c r="C161" s="95"/>
      <c r="D161" s="95"/>
      <c r="E161" s="95"/>
      <c r="F161" s="95"/>
      <c r="G161" s="95"/>
      <c r="H161" s="95"/>
      <c r="I161" s="95"/>
      <c r="J161" s="95"/>
      <c r="K161" s="95"/>
      <c r="L161" s="52"/>
      <c r="M161" s="88" t="s">
        <v>52</v>
      </c>
      <c r="N161" s="88"/>
      <c r="O161" s="95"/>
      <c r="P161" s="95"/>
      <c r="Q161" s="95"/>
      <c r="R161" s="95"/>
      <c r="S161" s="95"/>
      <c r="T161" s="95"/>
      <c r="U161" s="95"/>
      <c r="V161" s="95"/>
      <c r="W161" s="98"/>
    </row>
    <row r="162" spans="1:23" ht="24.95" customHeight="1" x14ac:dyDescent="0.25">
      <c r="A162" s="87" t="s">
        <v>53</v>
      </c>
      <c r="B162" s="88"/>
      <c r="C162" s="95"/>
      <c r="D162" s="95"/>
      <c r="E162" s="95"/>
      <c r="F162" s="95"/>
      <c r="G162" s="95"/>
      <c r="H162" s="95"/>
      <c r="I162" s="95"/>
      <c r="J162" s="95"/>
      <c r="K162" s="95"/>
      <c r="L162" s="52"/>
      <c r="M162" s="88" t="s">
        <v>53</v>
      </c>
      <c r="N162" s="88"/>
      <c r="O162" s="95"/>
      <c r="P162" s="95"/>
      <c r="Q162" s="95"/>
      <c r="R162" s="95"/>
      <c r="S162" s="95"/>
      <c r="T162" s="95"/>
      <c r="U162" s="95"/>
      <c r="V162" s="95"/>
      <c r="W162" s="98"/>
    </row>
    <row r="163" spans="1:23" ht="5.0999999999999996" customHeight="1" x14ac:dyDescent="0.25">
      <c r="A163" s="89"/>
      <c r="B163" s="90"/>
      <c r="C163" s="90"/>
      <c r="D163" s="90"/>
      <c r="E163" s="90"/>
      <c r="F163" s="90"/>
      <c r="G163" s="90"/>
      <c r="H163" s="90"/>
      <c r="I163" s="90"/>
      <c r="J163" s="90"/>
      <c r="K163" s="90"/>
      <c r="L163" s="90"/>
      <c r="M163" s="90"/>
      <c r="N163" s="90"/>
      <c r="O163" s="90"/>
      <c r="P163" s="90"/>
      <c r="Q163" s="90"/>
      <c r="R163" s="90"/>
      <c r="S163" s="90"/>
      <c r="T163" s="90"/>
      <c r="U163" s="90"/>
      <c r="V163" s="90"/>
      <c r="W163" s="91"/>
    </row>
    <row r="164" spans="1:23" ht="24.95" customHeight="1" x14ac:dyDescent="0.25">
      <c r="A164" s="87" t="s">
        <v>56</v>
      </c>
      <c r="B164" s="88"/>
      <c r="C164" s="95"/>
      <c r="D164" s="95"/>
      <c r="E164" s="95"/>
      <c r="F164" s="95"/>
      <c r="G164" s="95"/>
      <c r="H164" s="95"/>
      <c r="I164" s="95"/>
      <c r="J164" s="95"/>
      <c r="K164" s="95"/>
      <c r="L164" s="52"/>
      <c r="M164" s="88" t="s">
        <v>57</v>
      </c>
      <c r="N164" s="88"/>
      <c r="O164" s="95"/>
      <c r="P164" s="95"/>
      <c r="Q164" s="95"/>
      <c r="R164" s="95"/>
      <c r="S164" s="95"/>
      <c r="T164" s="95"/>
      <c r="U164" s="95"/>
      <c r="V164" s="95"/>
      <c r="W164" s="98"/>
    </row>
    <row r="165" spans="1:23" ht="24.95" customHeight="1" x14ac:dyDescent="0.25">
      <c r="A165" s="87" t="s">
        <v>51</v>
      </c>
      <c r="B165" s="88"/>
      <c r="C165" s="95"/>
      <c r="D165" s="95"/>
      <c r="E165" s="95"/>
      <c r="F165" s="95"/>
      <c r="G165" s="95"/>
      <c r="H165" s="95"/>
      <c r="I165" s="95"/>
      <c r="J165" s="95"/>
      <c r="K165" s="95"/>
      <c r="L165" s="52"/>
      <c r="M165" s="88" t="s">
        <v>51</v>
      </c>
      <c r="N165" s="88"/>
      <c r="O165" s="95"/>
      <c r="P165" s="95"/>
      <c r="Q165" s="95"/>
      <c r="R165" s="95"/>
      <c r="S165" s="95"/>
      <c r="T165" s="95"/>
      <c r="U165" s="95"/>
      <c r="V165" s="95"/>
      <c r="W165" s="98"/>
    </row>
    <row r="166" spans="1:23" ht="24.95" customHeight="1" x14ac:dyDescent="0.25">
      <c r="A166" s="87" t="s">
        <v>52</v>
      </c>
      <c r="B166" s="88"/>
      <c r="C166" s="95"/>
      <c r="D166" s="95"/>
      <c r="E166" s="95"/>
      <c r="F166" s="95"/>
      <c r="G166" s="95"/>
      <c r="H166" s="95"/>
      <c r="I166" s="95"/>
      <c r="J166" s="95"/>
      <c r="K166" s="95"/>
      <c r="L166" s="52"/>
      <c r="M166" s="88" t="s">
        <v>52</v>
      </c>
      <c r="N166" s="88"/>
      <c r="O166" s="95"/>
      <c r="P166" s="95"/>
      <c r="Q166" s="95"/>
      <c r="R166" s="95"/>
      <c r="S166" s="95"/>
      <c r="T166" s="95"/>
      <c r="U166" s="95"/>
      <c r="V166" s="95"/>
      <c r="W166" s="98"/>
    </row>
    <row r="167" spans="1:23" ht="24.95" customHeight="1" thickBot="1" x14ac:dyDescent="0.3">
      <c r="A167" s="85" t="s">
        <v>53</v>
      </c>
      <c r="B167" s="86"/>
      <c r="C167" s="96"/>
      <c r="D167" s="96"/>
      <c r="E167" s="96"/>
      <c r="F167" s="96"/>
      <c r="G167" s="96"/>
      <c r="H167" s="96"/>
      <c r="I167" s="96"/>
      <c r="J167" s="96"/>
      <c r="K167" s="96"/>
      <c r="L167" s="53"/>
      <c r="M167" s="86" t="s">
        <v>53</v>
      </c>
      <c r="N167" s="86"/>
      <c r="O167" s="96"/>
      <c r="P167" s="96"/>
      <c r="Q167" s="96"/>
      <c r="R167" s="96"/>
      <c r="S167" s="96"/>
      <c r="T167" s="96"/>
      <c r="U167" s="96"/>
      <c r="V167" s="96"/>
      <c r="W167" s="97"/>
    </row>
  </sheetData>
  <sheetProtection algorithmName="SHA-512" hashValue="cYAHnQzkcVJarM6voG4Jg7DhbwQ1Q7xhSNhisNBw9XN+CqPB71UW4CxYEwYBJs233HPD+OWSWIvTsbkTUAyWLg==" saltValue="5da0Z78HdyjziyNck43emQ==" spinCount="100000" sheet="1" formatRows="0"/>
  <mergeCells count="610">
    <mergeCell ref="M165:N165"/>
    <mergeCell ref="M166:N166"/>
    <mergeCell ref="M167:N167"/>
    <mergeCell ref="A151:W151"/>
    <mergeCell ref="A152:W152"/>
    <mergeCell ref="C164:K164"/>
    <mergeCell ref="A166:B166"/>
    <mergeCell ref="C154:K154"/>
    <mergeCell ref="C155:K155"/>
    <mergeCell ref="C156:K156"/>
    <mergeCell ref="C157:K157"/>
    <mergeCell ref="C159:K159"/>
    <mergeCell ref="C160:K160"/>
    <mergeCell ref="C161:K161"/>
    <mergeCell ref="C162:K162"/>
    <mergeCell ref="C165:K165"/>
    <mergeCell ref="O165:W165"/>
    <mergeCell ref="O166:W166"/>
    <mergeCell ref="M154:N154"/>
    <mergeCell ref="M155:N155"/>
    <mergeCell ref="M156:N156"/>
    <mergeCell ref="M157:N157"/>
    <mergeCell ref="M159:N159"/>
    <mergeCell ref="M160:N160"/>
    <mergeCell ref="M161:N161"/>
    <mergeCell ref="M162:N162"/>
    <mergeCell ref="M164:N164"/>
    <mergeCell ref="A145:H145"/>
    <mergeCell ref="I145:K145"/>
    <mergeCell ref="L145:Q145"/>
    <mergeCell ref="A146:H146"/>
    <mergeCell ref="I146:K146"/>
    <mergeCell ref="L146:Q146"/>
    <mergeCell ref="A150:H150"/>
    <mergeCell ref="I150:K150"/>
    <mergeCell ref="L150:Q150"/>
    <mergeCell ref="A147:H147"/>
    <mergeCell ref="I147:K147"/>
    <mergeCell ref="L147:Q147"/>
    <mergeCell ref="A148:H148"/>
    <mergeCell ref="I148:K148"/>
    <mergeCell ref="L148:Q148"/>
    <mergeCell ref="A149:H149"/>
    <mergeCell ref="I149:K149"/>
    <mergeCell ref="L149:Q149"/>
    <mergeCell ref="O162:W162"/>
    <mergeCell ref="O164:W164"/>
    <mergeCell ref="A141:H141"/>
    <mergeCell ref="I141:K141"/>
    <mergeCell ref="L141:Q141"/>
    <mergeCell ref="A143:H143"/>
    <mergeCell ref="I143:K143"/>
    <mergeCell ref="L143:Q143"/>
    <mergeCell ref="A144:H144"/>
    <mergeCell ref="I144:K144"/>
    <mergeCell ref="L144:Q144"/>
    <mergeCell ref="I138:K138"/>
    <mergeCell ref="L138:Q138"/>
    <mergeCell ref="R138:W138"/>
    <mergeCell ref="A139:H139"/>
    <mergeCell ref="I139:K139"/>
    <mergeCell ref="L139:Q139"/>
    <mergeCell ref="R139:W139"/>
    <mergeCell ref="A140:H140"/>
    <mergeCell ref="I140:K140"/>
    <mergeCell ref="L140:Q140"/>
    <mergeCell ref="R140:W140"/>
    <mergeCell ref="A133:H133"/>
    <mergeCell ref="I133:K133"/>
    <mergeCell ref="L133:Q133"/>
    <mergeCell ref="R133:W133"/>
    <mergeCell ref="A135:H135"/>
    <mergeCell ref="I135:K135"/>
    <mergeCell ref="L135:Q135"/>
    <mergeCell ref="A136:H136"/>
    <mergeCell ref="I136:K136"/>
    <mergeCell ref="L136:Q136"/>
    <mergeCell ref="R136:W136"/>
    <mergeCell ref="A134:W134"/>
    <mergeCell ref="A130:H130"/>
    <mergeCell ref="I130:K130"/>
    <mergeCell ref="L130:Q130"/>
    <mergeCell ref="A131:H131"/>
    <mergeCell ref="I131:K131"/>
    <mergeCell ref="L131:Q131"/>
    <mergeCell ref="R131:W131"/>
    <mergeCell ref="A132:H132"/>
    <mergeCell ref="I132:K132"/>
    <mergeCell ref="L132:Q132"/>
    <mergeCell ref="R132:W132"/>
    <mergeCell ref="L126:Q126"/>
    <mergeCell ref="R126:W126"/>
    <mergeCell ref="A127:H127"/>
    <mergeCell ref="I127:K127"/>
    <mergeCell ref="L127:Q127"/>
    <mergeCell ref="R127:W127"/>
    <mergeCell ref="A129:H129"/>
    <mergeCell ref="I129:K129"/>
    <mergeCell ref="L129:Q129"/>
    <mergeCell ref="R129:W129"/>
    <mergeCell ref="A126:H126"/>
    <mergeCell ref="I126:K126"/>
    <mergeCell ref="R123:W123"/>
    <mergeCell ref="A124:H124"/>
    <mergeCell ref="I124:K124"/>
    <mergeCell ref="L124:Q124"/>
    <mergeCell ref="R124:W124"/>
    <mergeCell ref="A125:H125"/>
    <mergeCell ref="I125:K125"/>
    <mergeCell ref="L125:Q125"/>
    <mergeCell ref="R125:W125"/>
    <mergeCell ref="A123:H123"/>
    <mergeCell ref="I123:K123"/>
    <mergeCell ref="L123:Q123"/>
    <mergeCell ref="A119:H119"/>
    <mergeCell ref="I119:K119"/>
    <mergeCell ref="L119:Q119"/>
    <mergeCell ref="R119:W119"/>
    <mergeCell ref="A120:H120"/>
    <mergeCell ref="I120:K120"/>
    <mergeCell ref="L120:Q120"/>
    <mergeCell ref="R120:W120"/>
    <mergeCell ref="A121:H121"/>
    <mergeCell ref="I121:K121"/>
    <mergeCell ref="L121:Q121"/>
    <mergeCell ref="R121:W121"/>
    <mergeCell ref="A116:H116"/>
    <mergeCell ref="I116:K116"/>
    <mergeCell ref="L116:Q116"/>
    <mergeCell ref="A117:H117"/>
    <mergeCell ref="I117:K117"/>
    <mergeCell ref="L117:Q117"/>
    <mergeCell ref="A118:H118"/>
    <mergeCell ref="I118:K118"/>
    <mergeCell ref="L118:Q118"/>
    <mergeCell ref="A113:H113"/>
    <mergeCell ref="I113:K113"/>
    <mergeCell ref="L113:Q113"/>
    <mergeCell ref="A114:H114"/>
    <mergeCell ref="I114:K114"/>
    <mergeCell ref="L114:Q114"/>
    <mergeCell ref="A115:H115"/>
    <mergeCell ref="I115:K115"/>
    <mergeCell ref="L115:Q115"/>
    <mergeCell ref="A110:H110"/>
    <mergeCell ref="I110:K110"/>
    <mergeCell ref="L110:Q110"/>
    <mergeCell ref="A111:H111"/>
    <mergeCell ref="I111:K111"/>
    <mergeCell ref="L111:Q111"/>
    <mergeCell ref="A112:H112"/>
    <mergeCell ref="I112:K112"/>
    <mergeCell ref="L112:Q112"/>
    <mergeCell ref="A106:H106"/>
    <mergeCell ref="I106:K106"/>
    <mergeCell ref="L106:Q106"/>
    <mergeCell ref="A108:H108"/>
    <mergeCell ref="I108:K108"/>
    <mergeCell ref="L108:Q108"/>
    <mergeCell ref="R108:W108"/>
    <mergeCell ref="A109:H109"/>
    <mergeCell ref="I109:K109"/>
    <mergeCell ref="L109:Q109"/>
    <mergeCell ref="R109:W109"/>
    <mergeCell ref="A103:H103"/>
    <mergeCell ref="I103:K103"/>
    <mergeCell ref="L103:Q103"/>
    <mergeCell ref="A104:H104"/>
    <mergeCell ref="I104:K104"/>
    <mergeCell ref="L104:Q104"/>
    <mergeCell ref="A105:H105"/>
    <mergeCell ref="I105:K105"/>
    <mergeCell ref="L105:Q105"/>
    <mergeCell ref="R66:W66"/>
    <mergeCell ref="A67:H67"/>
    <mergeCell ref="I67:K67"/>
    <mergeCell ref="L67:Q67"/>
    <mergeCell ref="A65:W65"/>
    <mergeCell ref="I101:K101"/>
    <mergeCell ref="L101:Q101"/>
    <mergeCell ref="A102:H102"/>
    <mergeCell ref="I102:K102"/>
    <mergeCell ref="L102:Q102"/>
    <mergeCell ref="R68:W68"/>
    <mergeCell ref="R67:W67"/>
    <mergeCell ref="A68:H68"/>
    <mergeCell ref="I68:K68"/>
    <mergeCell ref="L68:Q68"/>
    <mergeCell ref="A69:H69"/>
    <mergeCell ref="I69:K69"/>
    <mergeCell ref="A75:H75"/>
    <mergeCell ref="I75:K75"/>
    <mergeCell ref="L75:Q75"/>
    <mergeCell ref="L69:Q69"/>
    <mergeCell ref="R69:W69"/>
    <mergeCell ref="A71:H71"/>
    <mergeCell ref="I71:K71"/>
    <mergeCell ref="R36:W36"/>
    <mergeCell ref="A52:H52"/>
    <mergeCell ref="I52:K52"/>
    <mergeCell ref="L52:Q52"/>
    <mergeCell ref="R52:W52"/>
    <mergeCell ref="A53:H53"/>
    <mergeCell ref="I53:K53"/>
    <mergeCell ref="L53:Q53"/>
    <mergeCell ref="A54:H54"/>
    <mergeCell ref="I54:K54"/>
    <mergeCell ref="L54:Q54"/>
    <mergeCell ref="I48:K48"/>
    <mergeCell ref="L48:Q48"/>
    <mergeCell ref="A49:H49"/>
    <mergeCell ref="I49:K49"/>
    <mergeCell ref="L49:Q49"/>
    <mergeCell ref="A50:H50"/>
    <mergeCell ref="I50:K50"/>
    <mergeCell ref="L50:Q50"/>
    <mergeCell ref="A36:H36"/>
    <mergeCell ref="I36:K36"/>
    <mergeCell ref="L36:Q36"/>
    <mergeCell ref="A44:H44"/>
    <mergeCell ref="I44:K44"/>
    <mergeCell ref="I40:K40"/>
    <mergeCell ref="L40:Q40"/>
    <mergeCell ref="R40:W40"/>
    <mergeCell ref="L44:Q44"/>
    <mergeCell ref="R44:W44"/>
    <mergeCell ref="A45:H45"/>
    <mergeCell ref="I45:K45"/>
    <mergeCell ref="L45:Q45"/>
    <mergeCell ref="A46:H46"/>
    <mergeCell ref="I46:K46"/>
    <mergeCell ref="L46:Q46"/>
    <mergeCell ref="A41:H41"/>
    <mergeCell ref="I41:K41"/>
    <mergeCell ref="L41:Q41"/>
    <mergeCell ref="R41:W41"/>
    <mergeCell ref="A42:H42"/>
    <mergeCell ref="I42:K42"/>
    <mergeCell ref="L42:Q42"/>
    <mergeCell ref="R42:W42"/>
    <mergeCell ref="A43:H43"/>
    <mergeCell ref="I43:K43"/>
    <mergeCell ref="L43:Q43"/>
    <mergeCell ref="R43:W43"/>
    <mergeCell ref="A29:H29"/>
    <mergeCell ref="I29:K29"/>
    <mergeCell ref="L29:Q29"/>
    <mergeCell ref="R29:W29"/>
    <mergeCell ref="A30:H30"/>
    <mergeCell ref="I30:K30"/>
    <mergeCell ref="L30:Q30"/>
    <mergeCell ref="R30:W30"/>
    <mergeCell ref="A31:H31"/>
    <mergeCell ref="I31:K31"/>
    <mergeCell ref="L31:Q31"/>
    <mergeCell ref="R31:W31"/>
    <mergeCell ref="R26:W26"/>
    <mergeCell ref="A27:H27"/>
    <mergeCell ref="I27:K27"/>
    <mergeCell ref="L27:Q27"/>
    <mergeCell ref="R27:W27"/>
    <mergeCell ref="A28:H28"/>
    <mergeCell ref="I28:K28"/>
    <mergeCell ref="L28:Q28"/>
    <mergeCell ref="R28:W28"/>
    <mergeCell ref="I23:K23"/>
    <mergeCell ref="L23:Q23"/>
    <mergeCell ref="A24:H24"/>
    <mergeCell ref="I24:K24"/>
    <mergeCell ref="L24:Q24"/>
    <mergeCell ref="A25:H25"/>
    <mergeCell ref="I25:K25"/>
    <mergeCell ref="L25:Q25"/>
    <mergeCell ref="A26:H26"/>
    <mergeCell ref="I26:K26"/>
    <mergeCell ref="L26:Q26"/>
    <mergeCell ref="A8:I8"/>
    <mergeCell ref="J7:O7"/>
    <mergeCell ref="J8:O8"/>
    <mergeCell ref="A9:G9"/>
    <mergeCell ref="A10:G10"/>
    <mergeCell ref="C12:I12"/>
    <mergeCell ref="C13:I13"/>
    <mergeCell ref="F16:O16"/>
    <mergeCell ref="F17:O17"/>
    <mergeCell ref="H10:L10"/>
    <mergeCell ref="M10:W10"/>
    <mergeCell ref="A11:W11"/>
    <mergeCell ref="J12:L12"/>
    <mergeCell ref="M12:P12"/>
    <mergeCell ref="Q12:W12"/>
    <mergeCell ref="A12:B12"/>
    <mergeCell ref="Q13:W13"/>
    <mergeCell ref="A18:W18"/>
    <mergeCell ref="A13:B13"/>
    <mergeCell ref="S15:W15"/>
    <mergeCell ref="N14:R14"/>
    <mergeCell ref="N15:R15"/>
    <mergeCell ref="I14:M14"/>
    <mergeCell ref="I15:M15"/>
    <mergeCell ref="A14:E14"/>
    <mergeCell ref="F14:H14"/>
    <mergeCell ref="J13:L13"/>
    <mergeCell ref="M13:P13"/>
    <mergeCell ref="A15:E15"/>
    <mergeCell ref="F15:H15"/>
    <mergeCell ref="S14:W14"/>
    <mergeCell ref="A2:W2"/>
    <mergeCell ref="A3:E3"/>
    <mergeCell ref="F3:P3"/>
    <mergeCell ref="Q3:W3"/>
    <mergeCell ref="H9:L9"/>
    <mergeCell ref="M9:W9"/>
    <mergeCell ref="P7:W7"/>
    <mergeCell ref="P8:W8"/>
    <mergeCell ref="M1:N1"/>
    <mergeCell ref="O1:Q1"/>
    <mergeCell ref="A4:E4"/>
    <mergeCell ref="F4:P4"/>
    <mergeCell ref="Q4:W4"/>
    <mergeCell ref="J5:W5"/>
    <mergeCell ref="J6:W6"/>
    <mergeCell ref="K1:L1"/>
    <mergeCell ref="E1:F1"/>
    <mergeCell ref="A1:D1"/>
    <mergeCell ref="G1:H1"/>
    <mergeCell ref="I1:J1"/>
    <mergeCell ref="R1:W1"/>
    <mergeCell ref="A5:I5"/>
    <mergeCell ref="A6:I6"/>
    <mergeCell ref="A7:I7"/>
    <mergeCell ref="R20:W20"/>
    <mergeCell ref="R21:W21"/>
    <mergeCell ref="R22:W22"/>
    <mergeCell ref="R23:W23"/>
    <mergeCell ref="R24:W24"/>
    <mergeCell ref="R25:W25"/>
    <mergeCell ref="R19:W19"/>
    <mergeCell ref="P16:W16"/>
    <mergeCell ref="A17:E17"/>
    <mergeCell ref="P17:W17"/>
    <mergeCell ref="A16:E16"/>
    <mergeCell ref="A19:H19"/>
    <mergeCell ref="I19:K19"/>
    <mergeCell ref="L19:Q19"/>
    <mergeCell ref="A20:H20"/>
    <mergeCell ref="I20:K20"/>
    <mergeCell ref="L20:Q20"/>
    <mergeCell ref="A21:H21"/>
    <mergeCell ref="I21:K21"/>
    <mergeCell ref="L21:Q21"/>
    <mergeCell ref="A22:H22"/>
    <mergeCell ref="I22:K22"/>
    <mergeCell ref="L22:Q22"/>
    <mergeCell ref="A23:H23"/>
    <mergeCell ref="R33:W33"/>
    <mergeCell ref="R34:W34"/>
    <mergeCell ref="A32:H32"/>
    <mergeCell ref="I32:K32"/>
    <mergeCell ref="R32:W32"/>
    <mergeCell ref="A33:H33"/>
    <mergeCell ref="I33:K33"/>
    <mergeCell ref="A34:H34"/>
    <mergeCell ref="I34:K34"/>
    <mergeCell ref="L32:Q32"/>
    <mergeCell ref="L33:Q33"/>
    <mergeCell ref="L34:Q34"/>
    <mergeCell ref="A37:H37"/>
    <mergeCell ref="I37:K37"/>
    <mergeCell ref="L37:Q37"/>
    <mergeCell ref="A35:W35"/>
    <mergeCell ref="R37:W37"/>
    <mergeCell ref="A38:H38"/>
    <mergeCell ref="R50:W50"/>
    <mergeCell ref="A47:H47"/>
    <mergeCell ref="I47:K47"/>
    <mergeCell ref="L47:Q47"/>
    <mergeCell ref="A48:H48"/>
    <mergeCell ref="R45:W45"/>
    <mergeCell ref="R46:W46"/>
    <mergeCell ref="R47:W47"/>
    <mergeCell ref="R48:W48"/>
    <mergeCell ref="R49:W49"/>
    <mergeCell ref="I38:K38"/>
    <mergeCell ref="L38:Q38"/>
    <mergeCell ref="R38:W38"/>
    <mergeCell ref="A39:H39"/>
    <mergeCell ref="I39:K39"/>
    <mergeCell ref="L39:Q39"/>
    <mergeCell ref="R39:W39"/>
    <mergeCell ref="A40:H40"/>
    <mergeCell ref="A64:H64"/>
    <mergeCell ref="I64:K64"/>
    <mergeCell ref="L64:Q64"/>
    <mergeCell ref="I70:K70"/>
    <mergeCell ref="L70:Q70"/>
    <mergeCell ref="A51:W51"/>
    <mergeCell ref="R56:W56"/>
    <mergeCell ref="A55:H55"/>
    <mergeCell ref="I55:K55"/>
    <mergeCell ref="L55:Q55"/>
    <mergeCell ref="A56:H56"/>
    <mergeCell ref="I56:K56"/>
    <mergeCell ref="L56:Q56"/>
    <mergeCell ref="A57:H57"/>
    <mergeCell ref="I57:K57"/>
    <mergeCell ref="L57:Q57"/>
    <mergeCell ref="R53:W53"/>
    <mergeCell ref="R54:W54"/>
    <mergeCell ref="R55:W55"/>
    <mergeCell ref="R57:W57"/>
    <mergeCell ref="R64:W64"/>
    <mergeCell ref="A66:H66"/>
    <mergeCell ref="I66:K66"/>
    <mergeCell ref="L66:Q66"/>
    <mergeCell ref="A58:H58"/>
    <mergeCell ref="I58:K58"/>
    <mergeCell ref="L58:Q58"/>
    <mergeCell ref="A59:H59"/>
    <mergeCell ref="I59:K59"/>
    <mergeCell ref="L59:Q59"/>
    <mergeCell ref="A60:H60"/>
    <mergeCell ref="I60:K60"/>
    <mergeCell ref="L60:Q60"/>
    <mergeCell ref="L71:Q71"/>
    <mergeCell ref="R71:W71"/>
    <mergeCell ref="A74:H74"/>
    <mergeCell ref="I74:K74"/>
    <mergeCell ref="L74:Q74"/>
    <mergeCell ref="A73:H73"/>
    <mergeCell ref="I73:K73"/>
    <mergeCell ref="L73:Q73"/>
    <mergeCell ref="R73:W73"/>
    <mergeCell ref="A70:H70"/>
    <mergeCell ref="I85:K85"/>
    <mergeCell ref="L85:Q85"/>
    <mergeCell ref="A76:H76"/>
    <mergeCell ref="I76:K76"/>
    <mergeCell ref="L76:Q76"/>
    <mergeCell ref="A77:H77"/>
    <mergeCell ref="I77:K77"/>
    <mergeCell ref="L77:Q77"/>
    <mergeCell ref="A78:H78"/>
    <mergeCell ref="A82:H82"/>
    <mergeCell ref="I82:K82"/>
    <mergeCell ref="L82:Q82"/>
    <mergeCell ref="I78:K78"/>
    <mergeCell ref="L78:Q78"/>
    <mergeCell ref="A79:H79"/>
    <mergeCell ref="I79:K79"/>
    <mergeCell ref="L79:Q79"/>
    <mergeCell ref="A80:H80"/>
    <mergeCell ref="I80:K80"/>
    <mergeCell ref="L80:Q80"/>
    <mergeCell ref="A81:H81"/>
    <mergeCell ref="I81:K81"/>
    <mergeCell ref="L81:Q81"/>
    <mergeCell ref="R117:W117"/>
    <mergeCell ref="R118:W118"/>
    <mergeCell ref="A94:H94"/>
    <mergeCell ref="I94:K94"/>
    <mergeCell ref="L94:Q94"/>
    <mergeCell ref="A95:H95"/>
    <mergeCell ref="I95:K95"/>
    <mergeCell ref="L95:Q95"/>
    <mergeCell ref="A96:H96"/>
    <mergeCell ref="I96:K96"/>
    <mergeCell ref="L96:Q96"/>
    <mergeCell ref="A97:H97"/>
    <mergeCell ref="I97:K97"/>
    <mergeCell ref="L97:Q97"/>
    <mergeCell ref="A98:H98"/>
    <mergeCell ref="I98:K98"/>
    <mergeCell ref="L98:Q98"/>
    <mergeCell ref="A99:H99"/>
    <mergeCell ref="I99:K99"/>
    <mergeCell ref="L99:Q99"/>
    <mergeCell ref="A100:H100"/>
    <mergeCell ref="I100:K100"/>
    <mergeCell ref="L100:Q100"/>
    <mergeCell ref="A101:H101"/>
    <mergeCell ref="A167:B167"/>
    <mergeCell ref="A161:B161"/>
    <mergeCell ref="A162:B162"/>
    <mergeCell ref="A163:W163"/>
    <mergeCell ref="A164:B164"/>
    <mergeCell ref="A165:B165"/>
    <mergeCell ref="A153:W153"/>
    <mergeCell ref="A154:B154"/>
    <mergeCell ref="A155:B155"/>
    <mergeCell ref="A158:W158"/>
    <mergeCell ref="A159:B159"/>
    <mergeCell ref="A160:B160"/>
    <mergeCell ref="A157:B157"/>
    <mergeCell ref="A156:B156"/>
    <mergeCell ref="C166:K166"/>
    <mergeCell ref="C167:K167"/>
    <mergeCell ref="O167:W167"/>
    <mergeCell ref="O154:W154"/>
    <mergeCell ref="O155:W155"/>
    <mergeCell ref="O156:W156"/>
    <mergeCell ref="O157:W157"/>
    <mergeCell ref="O159:W159"/>
    <mergeCell ref="O160:W160"/>
    <mergeCell ref="O161:W161"/>
    <mergeCell ref="L137:Q137"/>
    <mergeCell ref="R137:W137"/>
    <mergeCell ref="A138:H138"/>
    <mergeCell ref="R86:W86"/>
    <mergeCell ref="R88:W88"/>
    <mergeCell ref="R91:W91"/>
    <mergeCell ref="L86:Q86"/>
    <mergeCell ref="A88:H88"/>
    <mergeCell ref="I88:K88"/>
    <mergeCell ref="L88:Q88"/>
    <mergeCell ref="A90:H90"/>
    <mergeCell ref="I90:K90"/>
    <mergeCell ref="L90:Q90"/>
    <mergeCell ref="R90:W90"/>
    <mergeCell ref="A91:H91"/>
    <mergeCell ref="I91:K91"/>
    <mergeCell ref="L91:Q91"/>
    <mergeCell ref="A86:H86"/>
    <mergeCell ref="I86:K86"/>
    <mergeCell ref="A89:W89"/>
    <mergeCell ref="R94:W94"/>
    <mergeCell ref="R95:W95"/>
    <mergeCell ref="R115:W115"/>
    <mergeCell ref="R116:W116"/>
    <mergeCell ref="R58:W58"/>
    <mergeCell ref="R59:W59"/>
    <mergeCell ref="R60:W60"/>
    <mergeCell ref="A92:H92"/>
    <mergeCell ref="I92:K92"/>
    <mergeCell ref="L92:Q92"/>
    <mergeCell ref="A93:H93"/>
    <mergeCell ref="I93:K93"/>
    <mergeCell ref="L93:Q93"/>
    <mergeCell ref="R92:W92"/>
    <mergeCell ref="R93:W93"/>
    <mergeCell ref="R82:W82"/>
    <mergeCell ref="R83:W83"/>
    <mergeCell ref="R84:W84"/>
    <mergeCell ref="A72:W72"/>
    <mergeCell ref="R74:W74"/>
    <mergeCell ref="R78:W78"/>
    <mergeCell ref="R79:W79"/>
    <mergeCell ref="R80:W80"/>
    <mergeCell ref="R81:W81"/>
    <mergeCell ref="R75:W75"/>
    <mergeCell ref="R76:W76"/>
    <mergeCell ref="R77:W77"/>
    <mergeCell ref="R85:W85"/>
    <mergeCell ref="R96:W96"/>
    <mergeCell ref="R97:W97"/>
    <mergeCell ref="R98:W98"/>
    <mergeCell ref="R99:W99"/>
    <mergeCell ref="R100:W100"/>
    <mergeCell ref="R101:W101"/>
    <mergeCell ref="R102:W102"/>
    <mergeCell ref="R103:W103"/>
    <mergeCell ref="R104:W104"/>
    <mergeCell ref="R105:W105"/>
    <mergeCell ref="R106:W106"/>
    <mergeCell ref="R141:W141"/>
    <mergeCell ref="R135:W135"/>
    <mergeCell ref="R148:W148"/>
    <mergeCell ref="R149:W149"/>
    <mergeCell ref="R150:W150"/>
    <mergeCell ref="R144:W144"/>
    <mergeCell ref="R145:W145"/>
    <mergeCell ref="R146:W146"/>
    <mergeCell ref="R147:W147"/>
    <mergeCell ref="R143:W143"/>
    <mergeCell ref="A142:W142"/>
    <mergeCell ref="A122:W122"/>
    <mergeCell ref="A107:W107"/>
    <mergeCell ref="A128:W128"/>
    <mergeCell ref="R130:W130"/>
    <mergeCell ref="R110:W110"/>
    <mergeCell ref="R111:W111"/>
    <mergeCell ref="R112:W112"/>
    <mergeCell ref="R113:W113"/>
    <mergeCell ref="R114:W114"/>
    <mergeCell ref="A137:H137"/>
    <mergeCell ref="I137:K137"/>
    <mergeCell ref="R70:W70"/>
    <mergeCell ref="A87:H87"/>
    <mergeCell ref="I87:K87"/>
    <mergeCell ref="L87:Q87"/>
    <mergeCell ref="R87:W87"/>
    <mergeCell ref="A61:H61"/>
    <mergeCell ref="I61:K61"/>
    <mergeCell ref="L61:Q61"/>
    <mergeCell ref="R61:W61"/>
    <mergeCell ref="A62:H62"/>
    <mergeCell ref="I62:K62"/>
    <mergeCell ref="L62:Q62"/>
    <mergeCell ref="R62:W62"/>
    <mergeCell ref="A63:H63"/>
    <mergeCell ref="I63:K63"/>
    <mergeCell ref="L63:Q63"/>
    <mergeCell ref="R63:W63"/>
    <mergeCell ref="A83:H83"/>
    <mergeCell ref="I83:K83"/>
    <mergeCell ref="L83:Q83"/>
    <mergeCell ref="A84:H84"/>
    <mergeCell ref="I84:K84"/>
    <mergeCell ref="L84:Q84"/>
    <mergeCell ref="A85:H85"/>
  </mergeCells>
  <conditionalFormatting sqref="C13">
    <cfRule type="containsBlanks" dxfId="67" priority="51">
      <formula>LEN(TRIM(C13))=0</formula>
    </cfRule>
  </conditionalFormatting>
  <conditionalFormatting sqref="E1">
    <cfRule type="containsBlanks" dxfId="66" priority="124">
      <formula>LEN(TRIM(E1))=0</formula>
    </cfRule>
  </conditionalFormatting>
  <conditionalFormatting sqref="G1 I1 A4:W4 A6 J6:W6 A8 J8 P8:W8 A10 H10:W10 A13 J13:K13 M13:O13 Q13:V13 A15:D15 F15 I15 N15 S15 A17:D17 F17 P17">
    <cfRule type="containsBlanks" dxfId="65" priority="125">
      <formula>LEN(TRIM(A1))=0</formula>
    </cfRule>
  </conditionalFormatting>
  <conditionalFormatting sqref="I20:I34">
    <cfRule type="containsBlanks" dxfId="64" priority="116">
      <formula>LEN(TRIM(I20))=0</formula>
    </cfRule>
    <cfRule type="beginsWith" dxfId="63" priority="104" operator="beginsWith" text="C">
      <formula>LEFT(I20,LEN("C"))="C"</formula>
    </cfRule>
    <cfRule type="beginsWith" dxfId="62" priority="103" operator="beginsWith" text="N">
      <formula>LEFT(I20,LEN("N"))="N"</formula>
    </cfRule>
    <cfRule type="beginsWith" dxfId="61" priority="102" operator="beginsWith" text="O">
      <formula>LEFT(I20,LEN("O"))="O"</formula>
    </cfRule>
  </conditionalFormatting>
  <conditionalFormatting sqref="I37:I50">
    <cfRule type="beginsWith" dxfId="60" priority="48" operator="beginsWith" text="C">
      <formula>LEFT(I37,LEN("C"))="C"</formula>
    </cfRule>
    <cfRule type="containsBlanks" dxfId="59" priority="50">
      <formula>LEN(TRIM(I37))=0</formula>
    </cfRule>
    <cfRule type="beginsWith" dxfId="58" priority="49" operator="beginsWith" text="Cumple">
      <formula>LEFT(I37,LEN("Cumple"))="Cumple"</formula>
    </cfRule>
    <cfRule type="beginsWith" dxfId="57" priority="47" operator="beginsWith" text="N">
      <formula>LEFT(I37,LEN("N"))="N"</formula>
    </cfRule>
    <cfRule type="beginsWith" dxfId="56" priority="46" operator="beginsWith" text="O">
      <formula>LEFT(I37,LEN("O"))="O"</formula>
    </cfRule>
  </conditionalFormatting>
  <conditionalFormatting sqref="I53:I64">
    <cfRule type="beginsWith" dxfId="55" priority="43" operator="beginsWith" text="C">
      <formula>LEFT(I53,LEN("C"))="C"</formula>
    </cfRule>
    <cfRule type="beginsWith" dxfId="54" priority="42" operator="beginsWith" text="N">
      <formula>LEFT(I53,LEN("N"))="N"</formula>
    </cfRule>
    <cfRule type="beginsWith" dxfId="53" priority="41" operator="beginsWith" text="O">
      <formula>LEFT(I53,LEN("O"))="O"</formula>
    </cfRule>
    <cfRule type="containsBlanks" dxfId="52" priority="45">
      <formula>LEN(TRIM(I53))=0</formula>
    </cfRule>
    <cfRule type="beginsWith" dxfId="51" priority="44" operator="beginsWith" text="Cumple">
      <formula>LEFT(I53,LEN("Cumple"))="Cumple"</formula>
    </cfRule>
  </conditionalFormatting>
  <conditionalFormatting sqref="I67:I71">
    <cfRule type="containsBlanks" dxfId="50" priority="40">
      <formula>LEN(TRIM(I67))=0</formula>
    </cfRule>
    <cfRule type="beginsWith" dxfId="49" priority="39" operator="beginsWith" text="Cumple">
      <formula>LEFT(I67,LEN("Cumple"))="Cumple"</formula>
    </cfRule>
    <cfRule type="beginsWith" dxfId="48" priority="38" operator="beginsWith" text="C">
      <formula>LEFT(I67,LEN("C"))="C"</formula>
    </cfRule>
    <cfRule type="beginsWith" dxfId="47" priority="37" operator="beginsWith" text="N">
      <formula>LEFT(I67,LEN("N"))="N"</formula>
    </cfRule>
    <cfRule type="beginsWith" dxfId="46" priority="36" operator="beginsWith" text="O">
      <formula>LEFT(I67,LEN("O"))="O"</formula>
    </cfRule>
  </conditionalFormatting>
  <conditionalFormatting sqref="I74:I88">
    <cfRule type="beginsWith" dxfId="45" priority="33" operator="beginsWith" text="C">
      <formula>LEFT(I74,LEN("C"))="C"</formula>
    </cfRule>
    <cfRule type="beginsWith" dxfId="44" priority="34" operator="beginsWith" text="Cumple">
      <formula>LEFT(I74,LEN("Cumple"))="Cumple"</formula>
    </cfRule>
    <cfRule type="containsBlanks" dxfId="43" priority="35">
      <formula>LEN(TRIM(I74))=0</formula>
    </cfRule>
    <cfRule type="beginsWith" dxfId="42" priority="31" operator="beginsWith" text="O">
      <formula>LEFT(I74,LEN("O"))="O"</formula>
    </cfRule>
    <cfRule type="beginsWith" dxfId="41" priority="32" operator="beginsWith" text="N">
      <formula>LEFT(I74,LEN("N"))="N"</formula>
    </cfRule>
  </conditionalFormatting>
  <conditionalFormatting sqref="I91:I106">
    <cfRule type="beginsWith" dxfId="40" priority="28" operator="beginsWith" text="C">
      <formula>LEFT(I91,LEN("C"))="C"</formula>
    </cfRule>
    <cfRule type="beginsWith" dxfId="39" priority="27" operator="beginsWith" text="N">
      <formula>LEFT(I91,LEN("N"))="N"</formula>
    </cfRule>
    <cfRule type="beginsWith" dxfId="38" priority="26" operator="beginsWith" text="O">
      <formula>LEFT(I91,LEN("O"))="O"</formula>
    </cfRule>
    <cfRule type="containsBlanks" dxfId="37" priority="30">
      <formula>LEN(TRIM(I91))=0</formula>
    </cfRule>
    <cfRule type="beginsWith" dxfId="36" priority="29" operator="beginsWith" text="Cumple">
      <formula>LEFT(I91,LEN("Cumple"))="Cumple"</formula>
    </cfRule>
  </conditionalFormatting>
  <conditionalFormatting sqref="I109:I121">
    <cfRule type="containsBlanks" dxfId="35" priority="25">
      <formula>LEN(TRIM(I109))=0</formula>
    </cfRule>
    <cfRule type="beginsWith" dxfId="34" priority="24" operator="beginsWith" text="Cumple">
      <formula>LEFT(I109,LEN("Cumple"))="Cumple"</formula>
    </cfRule>
    <cfRule type="beginsWith" dxfId="33" priority="23" operator="beginsWith" text="C">
      <formula>LEFT(I109,LEN("C"))="C"</formula>
    </cfRule>
    <cfRule type="beginsWith" dxfId="32" priority="22" operator="beginsWith" text="N">
      <formula>LEFT(I109,LEN("N"))="N"</formula>
    </cfRule>
    <cfRule type="beginsWith" dxfId="31" priority="21" operator="beginsWith" text="O">
      <formula>LEFT(I109,LEN("O"))="O"</formula>
    </cfRule>
  </conditionalFormatting>
  <conditionalFormatting sqref="I124:I127">
    <cfRule type="beginsWith" dxfId="30" priority="17" operator="beginsWith" text="N">
      <formula>LEFT(I124,LEN("N"))="N"</formula>
    </cfRule>
    <cfRule type="beginsWith" dxfId="29" priority="19" operator="beginsWith" text="Cumple">
      <formula>LEFT(I124,LEN("Cumple"))="Cumple"</formula>
    </cfRule>
    <cfRule type="beginsWith" dxfId="28" priority="18" operator="beginsWith" text="C">
      <formula>LEFT(I124,LEN("C"))="C"</formula>
    </cfRule>
    <cfRule type="beginsWith" dxfId="27" priority="16" operator="beginsWith" text="O">
      <formula>LEFT(I124,LEN("O"))="O"</formula>
    </cfRule>
    <cfRule type="containsBlanks" dxfId="26" priority="20">
      <formula>LEN(TRIM(I124))=0</formula>
    </cfRule>
  </conditionalFormatting>
  <conditionalFormatting sqref="I130:I133">
    <cfRule type="containsBlanks" dxfId="25" priority="15">
      <formula>LEN(TRIM(I130))=0</formula>
    </cfRule>
    <cfRule type="beginsWith" dxfId="24" priority="14" operator="beginsWith" text="Cumple">
      <formula>LEFT(I130,LEN("Cumple"))="Cumple"</formula>
    </cfRule>
    <cfRule type="beginsWith" dxfId="23" priority="13" operator="beginsWith" text="C">
      <formula>LEFT(I130,LEN("C"))="C"</formula>
    </cfRule>
    <cfRule type="beginsWith" dxfId="22" priority="12" operator="beginsWith" text="N">
      <formula>LEFT(I130,LEN("N"))="N"</formula>
    </cfRule>
    <cfRule type="beginsWith" dxfId="21" priority="11" operator="beginsWith" text="O">
      <formula>LEFT(I130,LEN("O"))="O"</formula>
    </cfRule>
  </conditionalFormatting>
  <conditionalFormatting sqref="I136:I141">
    <cfRule type="beginsWith" dxfId="20" priority="6" operator="beginsWith" text="O">
      <formula>LEFT(I136,LEN("O"))="O"</formula>
    </cfRule>
    <cfRule type="beginsWith" dxfId="19" priority="7" operator="beginsWith" text="N">
      <formula>LEFT(I136,LEN("N"))="N"</formula>
    </cfRule>
    <cfRule type="beginsWith" dxfId="18" priority="8" operator="beginsWith" text="C">
      <formula>LEFT(I136,LEN("C"))="C"</formula>
    </cfRule>
    <cfRule type="beginsWith" dxfId="17" priority="9" operator="beginsWith" text="Cumple">
      <formula>LEFT(I136,LEN("Cumple"))="Cumple"</formula>
    </cfRule>
    <cfRule type="containsBlanks" dxfId="16" priority="10">
      <formula>LEN(TRIM(I136))=0</formula>
    </cfRule>
  </conditionalFormatting>
  <conditionalFormatting sqref="I144:I150">
    <cfRule type="beginsWith" dxfId="15" priority="2" operator="beginsWith" text="N">
      <formula>LEFT(I144,LEN("N"))="N"</formula>
    </cfRule>
    <cfRule type="beginsWith" dxfId="14" priority="3" operator="beginsWith" text="C">
      <formula>LEFT(I144,LEN("C"))="C"</formula>
    </cfRule>
    <cfRule type="beginsWith" dxfId="13" priority="4" operator="beginsWith" text="Cumple">
      <formula>LEFT(I144,LEN("Cumple"))="Cumple"</formula>
    </cfRule>
    <cfRule type="containsBlanks" dxfId="12" priority="5">
      <formula>LEN(TRIM(I144))=0</formula>
    </cfRule>
    <cfRule type="beginsWith" dxfId="11" priority="1" operator="beginsWith" text="O">
      <formula>LEFT(I144,LEN("O"))="O"</formula>
    </cfRule>
  </conditionalFormatting>
  <conditionalFormatting sqref="M1">
    <cfRule type="containsBlanks" dxfId="10" priority="123">
      <formula>LEN(TRIM(M1))=0</formula>
    </cfRule>
  </conditionalFormatting>
  <conditionalFormatting sqref="R1">
    <cfRule type="cellIs" dxfId="9" priority="118" operator="lessThan">
      <formula>0.7</formula>
    </cfRule>
    <cfRule type="cellIs" dxfId="8" priority="119" operator="lessThan">
      <formula>0.8</formula>
    </cfRule>
    <cfRule type="cellIs" dxfId="7" priority="120" operator="lessThan">
      <formula>0.9</formula>
    </cfRule>
    <cfRule type="cellIs" dxfId="6" priority="121" operator="lessThan">
      <formula>1</formula>
    </cfRule>
    <cfRule type="cellIs" dxfId="5" priority="122" operator="equal">
      <formula>1</formula>
    </cfRule>
    <cfRule type="containsBlanks" priority="117" stopIfTrue="1">
      <formula>LEN(TRIM(R1))=0</formula>
    </cfRule>
  </conditionalFormatting>
  <dataValidations count="1">
    <dataValidation type="date" allowBlank="1" showInputMessage="1" showErrorMessage="1" errorTitle="Fecha Errada" error="La fecha ingresada no esta en el formato adecuado o esta fuera del rango" sqref="E1" xr:uid="{364DE39E-E060-4C93-A286-9338C3D54588}">
      <formula1>44562</formula1>
      <formula2>45657</formula2>
    </dataValidation>
  </dataValidations>
  <printOptions horizontalCentered="1"/>
  <pageMargins left="0.23622047244094491" right="0.23622047244094491" top="1.1811023622047245" bottom="0.74803149606299213" header="0.31496062992125984" footer="0.31496062992125984"/>
  <pageSetup scale="54" fitToHeight="0" orientation="landscape" horizontalDpi="4294967295" verticalDpi="4294967295" r:id="rId1"/>
  <headerFooter>
    <oddHeader>&amp;L&amp;G&amp;CPROCESO
PROTECCIÓN
VERIFICACIÓN DOCUMENTAL
EXTERNADO MEDIO JORNADA SRD&amp;RF1.A3.G27.P 
Versión 2 
Página &amp;P de &amp;N 
04/06/2024 
Clasificación de la Información: Clasificada</oddHeader>
    <oddFooter>&amp;C&amp;G</oddFooter>
  </headerFooter>
  <rowBreaks count="2" manualBreakCount="2">
    <brk id="141" max="22" man="1"/>
    <brk id="150" max="22"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C4DE34-3E27-4CA6-9497-564A51AB61C4}">
          <x14:formula1>
            <xm:f>Listas!$B$2:$B$4</xm:f>
          </x14:formula1>
          <xm:sqref>I20:I34 I37:I50 I109:I121 I53:I64 I67:I71 I124:I127 I130:I133 I136:I141 I144:I150 I91:I106 I74:I88</xm:sqref>
        </x14:dataValidation>
        <x14:dataValidation type="list" allowBlank="1" showInputMessage="1" showErrorMessage="1" xr:uid="{A9A6E34E-C547-48C8-BF1E-07714426B382}">
          <x14:formula1>
            <xm:f>Listas!$A$2:$A$25</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345E-F993-464C-8F31-76C7E94697FD}">
  <dimension ref="A1:OB10"/>
  <sheetViews>
    <sheetView showGridLines="0" topLeftCell="NJ1" zoomScale="60" zoomScaleNormal="60" workbookViewId="0">
      <selection activeCell="NY2" sqref="NY2"/>
    </sheetView>
  </sheetViews>
  <sheetFormatPr baseColWidth="10" defaultColWidth="25.7109375" defaultRowHeight="15" customHeight="1" x14ac:dyDescent="0.25"/>
  <cols>
    <col min="1" max="13" width="15.7109375" style="9" customWidth="1"/>
    <col min="14" max="14" width="23" style="9" bestFit="1" customWidth="1"/>
    <col min="15" max="15" width="15" style="9" bestFit="1" customWidth="1"/>
    <col min="16" max="27" width="15.7109375" style="9" customWidth="1"/>
    <col min="28" max="360" width="50.7109375" style="9" customWidth="1"/>
    <col min="361" max="361" width="35.7109375" style="9" customWidth="1"/>
    <col min="362" max="16384" width="25.7109375" style="9"/>
  </cols>
  <sheetData>
    <row r="1" spans="1:392" ht="30" customHeight="1" x14ac:dyDescent="0.25">
      <c r="A1" s="175"/>
      <c r="B1" s="180" t="s">
        <v>205</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c r="IL1" s="181"/>
      <c r="IM1" s="181"/>
      <c r="IN1" s="181"/>
      <c r="IO1" s="181"/>
      <c r="IP1" s="181"/>
      <c r="IQ1" s="181"/>
      <c r="IR1" s="181"/>
      <c r="IS1" s="181"/>
      <c r="IT1" s="181"/>
      <c r="IU1" s="181"/>
      <c r="IV1" s="181"/>
      <c r="IW1" s="181"/>
      <c r="IX1" s="181"/>
      <c r="IY1" s="181"/>
      <c r="IZ1" s="181"/>
      <c r="JA1" s="181"/>
      <c r="JB1" s="181"/>
      <c r="JC1" s="181"/>
      <c r="JD1" s="181"/>
      <c r="JE1" s="181"/>
      <c r="JF1" s="181"/>
      <c r="JG1" s="181"/>
      <c r="JH1" s="181"/>
      <c r="JI1" s="181"/>
      <c r="JJ1" s="181"/>
      <c r="JK1" s="181"/>
      <c r="JL1" s="181"/>
      <c r="JM1" s="181"/>
      <c r="JN1" s="181"/>
      <c r="JO1" s="181"/>
      <c r="JP1" s="181"/>
      <c r="JQ1" s="181"/>
      <c r="JR1" s="181"/>
      <c r="JS1" s="181"/>
      <c r="JT1" s="181"/>
      <c r="JU1" s="181"/>
      <c r="JV1" s="181"/>
      <c r="JW1" s="181"/>
      <c r="JX1" s="181"/>
      <c r="JY1" s="181"/>
      <c r="JZ1" s="181"/>
      <c r="KA1" s="181"/>
      <c r="KB1" s="181"/>
      <c r="KC1" s="181"/>
      <c r="KD1" s="181"/>
      <c r="KE1" s="181"/>
      <c r="KF1" s="181"/>
      <c r="KG1" s="181"/>
      <c r="KH1" s="181"/>
      <c r="KI1" s="181"/>
      <c r="KJ1" s="181"/>
      <c r="KK1" s="181"/>
      <c r="KL1" s="181"/>
      <c r="KM1" s="181"/>
      <c r="KN1" s="181"/>
      <c r="KO1" s="181"/>
      <c r="KP1" s="181"/>
      <c r="KQ1" s="181"/>
      <c r="KR1" s="181"/>
      <c r="KS1" s="181"/>
      <c r="KT1" s="181"/>
      <c r="KU1" s="181"/>
      <c r="KV1" s="181"/>
      <c r="KW1" s="181"/>
      <c r="KX1" s="181"/>
      <c r="KY1" s="181"/>
      <c r="KZ1" s="181"/>
      <c r="LA1" s="181"/>
      <c r="LB1" s="181"/>
      <c r="LC1" s="181"/>
      <c r="LD1" s="181"/>
      <c r="LE1" s="181"/>
      <c r="LF1" s="181"/>
      <c r="LG1" s="181"/>
      <c r="LH1" s="181"/>
      <c r="LI1" s="181"/>
      <c r="LJ1" s="181"/>
      <c r="LK1" s="181"/>
      <c r="LL1" s="181"/>
      <c r="LM1" s="181"/>
      <c r="LN1" s="181"/>
      <c r="LO1" s="181"/>
      <c r="LP1" s="181"/>
      <c r="LQ1" s="181"/>
      <c r="LR1" s="181"/>
      <c r="LS1" s="181"/>
      <c r="LT1" s="181"/>
      <c r="LU1" s="181"/>
      <c r="LV1" s="181"/>
      <c r="LW1" s="181"/>
      <c r="LX1" s="181"/>
      <c r="LY1" s="181"/>
      <c r="LZ1" s="181"/>
      <c r="MA1" s="181"/>
      <c r="MB1" s="181"/>
      <c r="MC1" s="181"/>
      <c r="MD1" s="181"/>
      <c r="ME1" s="181"/>
      <c r="MF1" s="181"/>
      <c r="MG1" s="181"/>
      <c r="MH1" s="181"/>
      <c r="MI1" s="181"/>
      <c r="MJ1" s="181"/>
      <c r="MK1" s="181"/>
      <c r="ML1" s="181"/>
      <c r="MM1" s="181"/>
      <c r="MN1" s="181"/>
      <c r="MO1" s="181"/>
      <c r="MP1" s="181"/>
      <c r="MQ1" s="181"/>
      <c r="MR1" s="181"/>
      <c r="MS1" s="181"/>
      <c r="MT1" s="181"/>
      <c r="MU1" s="181"/>
      <c r="MV1" s="181"/>
      <c r="MW1" s="181"/>
      <c r="MX1" s="181"/>
      <c r="MY1" s="181"/>
      <c r="MZ1" s="181"/>
      <c r="NA1" s="181"/>
      <c r="NB1" s="181"/>
      <c r="NC1" s="181"/>
      <c r="ND1" s="181"/>
      <c r="NE1" s="181"/>
      <c r="NF1" s="181"/>
      <c r="NG1" s="181"/>
      <c r="NH1" s="181"/>
      <c r="NI1" s="181"/>
      <c r="NJ1" s="181"/>
      <c r="NK1" s="181"/>
      <c r="NL1" s="181"/>
      <c r="NM1" s="181"/>
      <c r="NN1" s="181"/>
      <c r="NO1" s="181"/>
      <c r="NP1" s="181"/>
      <c r="NQ1" s="181"/>
      <c r="NR1" s="181"/>
      <c r="NS1" s="181"/>
      <c r="NT1" s="181"/>
      <c r="NU1" s="181"/>
      <c r="NV1" s="181"/>
      <c r="NW1" s="181"/>
      <c r="NX1" s="182"/>
      <c r="NY1" s="7" t="s">
        <v>206</v>
      </c>
      <c r="NZ1" s="8">
        <v>45447</v>
      </c>
    </row>
    <row r="2" spans="1:392" ht="30" customHeight="1" x14ac:dyDescent="0.25">
      <c r="A2" s="176"/>
      <c r="B2" s="183"/>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c r="FA2" s="184"/>
      <c r="FB2" s="184"/>
      <c r="FC2" s="184"/>
      <c r="FD2" s="184"/>
      <c r="FE2" s="184"/>
      <c r="FF2" s="184"/>
      <c r="FG2" s="184"/>
      <c r="FH2" s="184"/>
      <c r="FI2" s="184"/>
      <c r="FJ2" s="184"/>
      <c r="FK2" s="184"/>
      <c r="FL2" s="184"/>
      <c r="FM2" s="184"/>
      <c r="FN2" s="184"/>
      <c r="FO2" s="184"/>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184"/>
      <c r="HE2" s="184"/>
      <c r="HF2" s="184"/>
      <c r="HG2" s="184"/>
      <c r="HH2" s="184"/>
      <c r="HI2" s="184"/>
      <c r="HJ2" s="184"/>
      <c r="HK2" s="184"/>
      <c r="HL2" s="184"/>
      <c r="HM2" s="184"/>
      <c r="HN2" s="184"/>
      <c r="HO2" s="184"/>
      <c r="HP2" s="184"/>
      <c r="HQ2" s="184"/>
      <c r="HR2" s="184"/>
      <c r="HS2" s="184"/>
      <c r="HT2" s="184"/>
      <c r="HU2" s="184"/>
      <c r="HV2" s="184"/>
      <c r="HW2" s="184"/>
      <c r="HX2" s="184"/>
      <c r="HY2" s="184"/>
      <c r="HZ2" s="184"/>
      <c r="IA2" s="184"/>
      <c r="IB2" s="184"/>
      <c r="IC2" s="184"/>
      <c r="ID2" s="184"/>
      <c r="IE2" s="184"/>
      <c r="IF2" s="184"/>
      <c r="IG2" s="184"/>
      <c r="IH2" s="184"/>
      <c r="II2" s="184"/>
      <c r="IJ2" s="184"/>
      <c r="IK2" s="184"/>
      <c r="IL2" s="184"/>
      <c r="IM2" s="184"/>
      <c r="IN2" s="184"/>
      <c r="IO2" s="184"/>
      <c r="IP2" s="184"/>
      <c r="IQ2" s="184"/>
      <c r="IR2" s="184"/>
      <c r="IS2" s="184"/>
      <c r="IT2" s="184"/>
      <c r="IU2" s="184"/>
      <c r="IV2" s="184"/>
      <c r="IW2" s="184"/>
      <c r="IX2" s="184"/>
      <c r="IY2" s="184"/>
      <c r="IZ2" s="184"/>
      <c r="JA2" s="184"/>
      <c r="JB2" s="184"/>
      <c r="JC2" s="184"/>
      <c r="JD2" s="184"/>
      <c r="JE2" s="184"/>
      <c r="JF2" s="184"/>
      <c r="JG2" s="184"/>
      <c r="JH2" s="184"/>
      <c r="JI2" s="184"/>
      <c r="JJ2" s="184"/>
      <c r="JK2" s="184"/>
      <c r="JL2" s="184"/>
      <c r="JM2" s="184"/>
      <c r="JN2" s="184"/>
      <c r="JO2" s="184"/>
      <c r="JP2" s="184"/>
      <c r="JQ2" s="184"/>
      <c r="JR2" s="184"/>
      <c r="JS2" s="184"/>
      <c r="JT2" s="184"/>
      <c r="JU2" s="184"/>
      <c r="JV2" s="184"/>
      <c r="JW2" s="184"/>
      <c r="JX2" s="184"/>
      <c r="JY2" s="184"/>
      <c r="JZ2" s="184"/>
      <c r="KA2" s="184"/>
      <c r="KB2" s="184"/>
      <c r="KC2" s="184"/>
      <c r="KD2" s="184"/>
      <c r="KE2" s="184"/>
      <c r="KF2" s="184"/>
      <c r="KG2" s="184"/>
      <c r="KH2" s="184"/>
      <c r="KI2" s="184"/>
      <c r="KJ2" s="184"/>
      <c r="KK2" s="184"/>
      <c r="KL2" s="184"/>
      <c r="KM2" s="184"/>
      <c r="KN2" s="184"/>
      <c r="KO2" s="184"/>
      <c r="KP2" s="184"/>
      <c r="KQ2" s="184"/>
      <c r="KR2" s="184"/>
      <c r="KS2" s="184"/>
      <c r="KT2" s="184"/>
      <c r="KU2" s="184"/>
      <c r="KV2" s="184"/>
      <c r="KW2" s="184"/>
      <c r="KX2" s="184"/>
      <c r="KY2" s="184"/>
      <c r="KZ2" s="184"/>
      <c r="LA2" s="184"/>
      <c r="LB2" s="184"/>
      <c r="LC2" s="184"/>
      <c r="LD2" s="184"/>
      <c r="LE2" s="184"/>
      <c r="LF2" s="184"/>
      <c r="LG2" s="184"/>
      <c r="LH2" s="184"/>
      <c r="LI2" s="184"/>
      <c r="LJ2" s="184"/>
      <c r="LK2" s="184"/>
      <c r="LL2" s="184"/>
      <c r="LM2" s="184"/>
      <c r="LN2" s="184"/>
      <c r="LO2" s="184"/>
      <c r="LP2" s="184"/>
      <c r="LQ2" s="184"/>
      <c r="LR2" s="184"/>
      <c r="LS2" s="184"/>
      <c r="LT2" s="184"/>
      <c r="LU2" s="184"/>
      <c r="LV2" s="184"/>
      <c r="LW2" s="184"/>
      <c r="LX2" s="184"/>
      <c r="LY2" s="184"/>
      <c r="LZ2" s="184"/>
      <c r="MA2" s="184"/>
      <c r="MB2" s="184"/>
      <c r="MC2" s="184"/>
      <c r="MD2" s="184"/>
      <c r="ME2" s="184"/>
      <c r="MF2" s="184"/>
      <c r="MG2" s="184"/>
      <c r="MH2" s="184"/>
      <c r="MI2" s="184"/>
      <c r="MJ2" s="184"/>
      <c r="MK2" s="184"/>
      <c r="ML2" s="184"/>
      <c r="MM2" s="184"/>
      <c r="MN2" s="184"/>
      <c r="MO2" s="184"/>
      <c r="MP2" s="184"/>
      <c r="MQ2" s="184"/>
      <c r="MR2" s="184"/>
      <c r="MS2" s="184"/>
      <c r="MT2" s="184"/>
      <c r="MU2" s="184"/>
      <c r="MV2" s="184"/>
      <c r="MW2" s="184"/>
      <c r="MX2" s="184"/>
      <c r="MY2" s="184"/>
      <c r="MZ2" s="184"/>
      <c r="NA2" s="184"/>
      <c r="NB2" s="184"/>
      <c r="NC2" s="184"/>
      <c r="ND2" s="184"/>
      <c r="NE2" s="184"/>
      <c r="NF2" s="184"/>
      <c r="NG2" s="184"/>
      <c r="NH2" s="184"/>
      <c r="NI2" s="184"/>
      <c r="NJ2" s="184"/>
      <c r="NK2" s="184"/>
      <c r="NL2" s="184"/>
      <c r="NM2" s="184"/>
      <c r="NN2" s="184"/>
      <c r="NO2" s="184"/>
      <c r="NP2" s="184"/>
      <c r="NQ2" s="184"/>
      <c r="NR2" s="184"/>
      <c r="NS2" s="184"/>
      <c r="NT2" s="184"/>
      <c r="NU2" s="184"/>
      <c r="NV2" s="184"/>
      <c r="NW2" s="184"/>
      <c r="NX2" s="185"/>
      <c r="NY2" s="10" t="s">
        <v>230</v>
      </c>
      <c r="NZ2" s="11" t="s">
        <v>133</v>
      </c>
    </row>
    <row r="3" spans="1:392" ht="30" customHeight="1" thickBot="1" x14ac:dyDescent="0.3">
      <c r="A3" s="177"/>
      <c r="B3" s="186"/>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7"/>
      <c r="FG3" s="187"/>
      <c r="FH3" s="187"/>
      <c r="FI3" s="187"/>
      <c r="FJ3" s="187"/>
      <c r="FK3" s="187"/>
      <c r="FL3" s="187"/>
      <c r="FM3" s="187"/>
      <c r="FN3" s="187"/>
      <c r="FO3" s="187"/>
      <c r="FP3" s="187"/>
      <c r="FQ3" s="187"/>
      <c r="FR3" s="187"/>
      <c r="FS3" s="187"/>
      <c r="FT3" s="187"/>
      <c r="FU3" s="187"/>
      <c r="FV3" s="187"/>
      <c r="FW3" s="187"/>
      <c r="FX3" s="187"/>
      <c r="FY3" s="187"/>
      <c r="FZ3" s="187"/>
      <c r="GA3" s="187"/>
      <c r="GB3" s="187"/>
      <c r="GC3" s="187"/>
      <c r="GD3" s="187"/>
      <c r="GE3" s="187"/>
      <c r="GF3" s="187"/>
      <c r="GG3" s="187"/>
      <c r="GH3" s="187"/>
      <c r="GI3" s="187"/>
      <c r="GJ3" s="187"/>
      <c r="GK3" s="187"/>
      <c r="GL3" s="187"/>
      <c r="GM3" s="187"/>
      <c r="GN3" s="187"/>
      <c r="GO3" s="187"/>
      <c r="GP3" s="187"/>
      <c r="GQ3" s="187"/>
      <c r="GR3" s="187"/>
      <c r="GS3" s="187"/>
      <c r="GT3" s="187"/>
      <c r="GU3" s="187"/>
      <c r="GV3" s="187"/>
      <c r="GW3" s="187"/>
      <c r="GX3" s="187"/>
      <c r="GY3" s="187"/>
      <c r="GZ3" s="187"/>
      <c r="HA3" s="187"/>
      <c r="HB3" s="187"/>
      <c r="HC3" s="187"/>
      <c r="HD3" s="187"/>
      <c r="HE3" s="187"/>
      <c r="HF3" s="187"/>
      <c r="HG3" s="187"/>
      <c r="HH3" s="187"/>
      <c r="HI3" s="187"/>
      <c r="HJ3" s="187"/>
      <c r="HK3" s="187"/>
      <c r="HL3" s="187"/>
      <c r="HM3" s="187"/>
      <c r="HN3" s="187"/>
      <c r="HO3" s="187"/>
      <c r="HP3" s="187"/>
      <c r="HQ3" s="187"/>
      <c r="HR3" s="187"/>
      <c r="HS3" s="187"/>
      <c r="HT3" s="187"/>
      <c r="HU3" s="187"/>
      <c r="HV3" s="187"/>
      <c r="HW3" s="187"/>
      <c r="HX3" s="187"/>
      <c r="HY3" s="187"/>
      <c r="HZ3" s="187"/>
      <c r="IA3" s="187"/>
      <c r="IB3" s="187"/>
      <c r="IC3" s="187"/>
      <c r="ID3" s="187"/>
      <c r="IE3" s="187"/>
      <c r="IF3" s="187"/>
      <c r="IG3" s="187"/>
      <c r="IH3" s="187"/>
      <c r="II3" s="187"/>
      <c r="IJ3" s="187"/>
      <c r="IK3" s="187"/>
      <c r="IL3" s="187"/>
      <c r="IM3" s="187"/>
      <c r="IN3" s="187"/>
      <c r="IO3" s="187"/>
      <c r="IP3" s="187"/>
      <c r="IQ3" s="187"/>
      <c r="IR3" s="187"/>
      <c r="IS3" s="187"/>
      <c r="IT3" s="187"/>
      <c r="IU3" s="187"/>
      <c r="IV3" s="187"/>
      <c r="IW3" s="187"/>
      <c r="IX3" s="187"/>
      <c r="IY3" s="187"/>
      <c r="IZ3" s="187"/>
      <c r="JA3" s="187"/>
      <c r="JB3" s="187"/>
      <c r="JC3" s="187"/>
      <c r="JD3" s="187"/>
      <c r="JE3" s="187"/>
      <c r="JF3" s="187"/>
      <c r="JG3" s="187"/>
      <c r="JH3" s="187"/>
      <c r="JI3" s="187"/>
      <c r="JJ3" s="187"/>
      <c r="JK3" s="187"/>
      <c r="JL3" s="187"/>
      <c r="JM3" s="187"/>
      <c r="JN3" s="187"/>
      <c r="JO3" s="187"/>
      <c r="JP3" s="187"/>
      <c r="JQ3" s="187"/>
      <c r="JR3" s="187"/>
      <c r="JS3" s="187"/>
      <c r="JT3" s="187"/>
      <c r="JU3" s="187"/>
      <c r="JV3" s="187"/>
      <c r="JW3" s="187"/>
      <c r="JX3" s="187"/>
      <c r="JY3" s="187"/>
      <c r="JZ3" s="187"/>
      <c r="KA3" s="187"/>
      <c r="KB3" s="187"/>
      <c r="KC3" s="187"/>
      <c r="KD3" s="187"/>
      <c r="KE3" s="187"/>
      <c r="KF3" s="187"/>
      <c r="KG3" s="187"/>
      <c r="KH3" s="187"/>
      <c r="KI3" s="187"/>
      <c r="KJ3" s="187"/>
      <c r="KK3" s="187"/>
      <c r="KL3" s="187"/>
      <c r="KM3" s="187"/>
      <c r="KN3" s="187"/>
      <c r="KO3" s="187"/>
      <c r="KP3" s="187"/>
      <c r="KQ3" s="187"/>
      <c r="KR3" s="187"/>
      <c r="KS3" s="187"/>
      <c r="KT3" s="187"/>
      <c r="KU3" s="187"/>
      <c r="KV3" s="187"/>
      <c r="KW3" s="187"/>
      <c r="KX3" s="187"/>
      <c r="KY3" s="187"/>
      <c r="KZ3" s="187"/>
      <c r="LA3" s="187"/>
      <c r="LB3" s="187"/>
      <c r="LC3" s="187"/>
      <c r="LD3" s="187"/>
      <c r="LE3" s="187"/>
      <c r="LF3" s="187"/>
      <c r="LG3" s="187"/>
      <c r="LH3" s="187"/>
      <c r="LI3" s="187"/>
      <c r="LJ3" s="187"/>
      <c r="LK3" s="187"/>
      <c r="LL3" s="187"/>
      <c r="LM3" s="187"/>
      <c r="LN3" s="187"/>
      <c r="LO3" s="187"/>
      <c r="LP3" s="187"/>
      <c r="LQ3" s="187"/>
      <c r="LR3" s="187"/>
      <c r="LS3" s="187"/>
      <c r="LT3" s="187"/>
      <c r="LU3" s="187"/>
      <c r="LV3" s="187"/>
      <c r="LW3" s="187"/>
      <c r="LX3" s="187"/>
      <c r="LY3" s="187"/>
      <c r="LZ3" s="187"/>
      <c r="MA3" s="187"/>
      <c r="MB3" s="187"/>
      <c r="MC3" s="187"/>
      <c r="MD3" s="187"/>
      <c r="ME3" s="187"/>
      <c r="MF3" s="187"/>
      <c r="MG3" s="187"/>
      <c r="MH3" s="187"/>
      <c r="MI3" s="187"/>
      <c r="MJ3" s="187"/>
      <c r="MK3" s="187"/>
      <c r="ML3" s="187"/>
      <c r="MM3" s="187"/>
      <c r="MN3" s="187"/>
      <c r="MO3" s="187"/>
      <c r="MP3" s="187"/>
      <c r="MQ3" s="187"/>
      <c r="MR3" s="187"/>
      <c r="MS3" s="187"/>
      <c r="MT3" s="187"/>
      <c r="MU3" s="187"/>
      <c r="MV3" s="187"/>
      <c r="MW3" s="187"/>
      <c r="MX3" s="187"/>
      <c r="MY3" s="187"/>
      <c r="MZ3" s="187"/>
      <c r="NA3" s="187"/>
      <c r="NB3" s="187"/>
      <c r="NC3" s="187"/>
      <c r="ND3" s="187"/>
      <c r="NE3" s="187"/>
      <c r="NF3" s="187"/>
      <c r="NG3" s="187"/>
      <c r="NH3" s="187"/>
      <c r="NI3" s="187"/>
      <c r="NJ3" s="187"/>
      <c r="NK3" s="187"/>
      <c r="NL3" s="187"/>
      <c r="NM3" s="187"/>
      <c r="NN3" s="187"/>
      <c r="NO3" s="187"/>
      <c r="NP3" s="187"/>
      <c r="NQ3" s="187"/>
      <c r="NR3" s="187"/>
      <c r="NS3" s="187"/>
      <c r="NT3" s="187"/>
      <c r="NU3" s="187"/>
      <c r="NV3" s="187"/>
      <c r="NW3" s="187"/>
      <c r="NX3" s="188"/>
      <c r="NY3" s="178" t="s">
        <v>134</v>
      </c>
      <c r="NZ3" s="68"/>
    </row>
    <row r="4" spans="1:392" ht="12.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3"/>
      <c r="OB4" s="13"/>
    </row>
    <row r="5" spans="1:392" ht="12.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3"/>
      <c r="OB5" s="13"/>
    </row>
    <row r="6" spans="1:392" ht="12.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3"/>
      <c r="OB6" s="13"/>
    </row>
    <row r="7" spans="1:392" ht="12.75" x14ac:dyDescent="0.25">
      <c r="A7" s="12"/>
      <c r="B7" s="12"/>
      <c r="C7" s="12"/>
      <c r="D7" s="12"/>
      <c r="E7" s="12"/>
      <c r="F7" s="12"/>
      <c r="G7" s="12"/>
      <c r="H7" s="12"/>
      <c r="I7" s="15"/>
      <c r="J7" s="15"/>
      <c r="AB7" s="16" t="s">
        <v>139</v>
      </c>
      <c r="AC7" s="16" t="s">
        <v>139</v>
      </c>
      <c r="AD7" s="16" t="s">
        <v>139</v>
      </c>
      <c r="AE7" s="16" t="s">
        <v>139</v>
      </c>
      <c r="AF7" s="16" t="s">
        <v>139</v>
      </c>
      <c r="AG7" s="16" t="s">
        <v>139</v>
      </c>
      <c r="AH7" s="16" t="s">
        <v>139</v>
      </c>
      <c r="AI7" s="16" t="s">
        <v>139</v>
      </c>
      <c r="AJ7" s="16" t="s">
        <v>139</v>
      </c>
      <c r="AK7" s="16" t="s">
        <v>139</v>
      </c>
      <c r="AL7" s="16" t="s">
        <v>139</v>
      </c>
      <c r="AM7" s="16" t="s">
        <v>139</v>
      </c>
      <c r="AN7" s="16" t="s">
        <v>139</v>
      </c>
      <c r="AO7" s="16" t="s">
        <v>139</v>
      </c>
      <c r="AP7" s="16" t="s">
        <v>139</v>
      </c>
      <c r="AQ7" s="16" t="s">
        <v>139</v>
      </c>
      <c r="AR7" s="16" t="s">
        <v>139</v>
      </c>
      <c r="AS7" s="16" t="s">
        <v>139</v>
      </c>
      <c r="AT7" s="16" t="s">
        <v>139</v>
      </c>
      <c r="AU7" s="16" t="s">
        <v>139</v>
      </c>
      <c r="AV7" s="16" t="s">
        <v>139</v>
      </c>
      <c r="AW7" s="16" t="s">
        <v>139</v>
      </c>
      <c r="AX7" s="16" t="s">
        <v>139</v>
      </c>
      <c r="AY7" s="16" t="s">
        <v>139</v>
      </c>
      <c r="AZ7" s="16" t="s">
        <v>139</v>
      </c>
      <c r="BA7" s="16" t="s">
        <v>139</v>
      </c>
      <c r="BB7" s="16" t="s">
        <v>139</v>
      </c>
      <c r="BC7" s="16" t="s">
        <v>139</v>
      </c>
      <c r="BD7" s="16" t="s">
        <v>139</v>
      </c>
      <c r="BE7" s="16" t="s">
        <v>139</v>
      </c>
      <c r="BF7" s="16" t="s">
        <v>139</v>
      </c>
      <c r="BG7" s="16" t="s">
        <v>139</v>
      </c>
      <c r="BH7" s="16" t="s">
        <v>139</v>
      </c>
      <c r="BI7" s="16" t="s">
        <v>139</v>
      </c>
      <c r="BJ7" s="16" t="s">
        <v>139</v>
      </c>
      <c r="BK7" s="16" t="s">
        <v>139</v>
      </c>
      <c r="BL7" s="16" t="s">
        <v>139</v>
      </c>
      <c r="BM7" s="16" t="s">
        <v>139</v>
      </c>
      <c r="BN7" s="16" t="s">
        <v>139</v>
      </c>
      <c r="BO7" s="16" t="s">
        <v>139</v>
      </c>
      <c r="BP7" s="16" t="s">
        <v>139</v>
      </c>
      <c r="BQ7" s="16" t="s">
        <v>139</v>
      </c>
      <c r="BR7" s="16" t="s">
        <v>139</v>
      </c>
      <c r="BS7" s="16" t="s">
        <v>139</v>
      </c>
      <c r="BT7" s="16" t="s">
        <v>139</v>
      </c>
      <c r="BU7" s="16" t="s">
        <v>139</v>
      </c>
      <c r="BV7" s="16" t="s">
        <v>139</v>
      </c>
      <c r="BW7" s="16" t="s">
        <v>139</v>
      </c>
      <c r="BX7" s="16" t="s">
        <v>139</v>
      </c>
      <c r="BY7" s="16" t="s">
        <v>139</v>
      </c>
      <c r="BZ7" s="16" t="s">
        <v>139</v>
      </c>
      <c r="CA7" s="16" t="s">
        <v>139</v>
      </c>
      <c r="CB7" s="16" t="s">
        <v>139</v>
      </c>
      <c r="CC7" s="16" t="s">
        <v>139</v>
      </c>
      <c r="CD7" s="16" t="s">
        <v>139</v>
      </c>
      <c r="CE7" s="16" t="s">
        <v>139</v>
      </c>
      <c r="CF7" s="16" t="s">
        <v>139</v>
      </c>
      <c r="CG7" s="16" t="s">
        <v>139</v>
      </c>
      <c r="CH7" s="16" t="s">
        <v>139</v>
      </c>
      <c r="CI7" s="16" t="s">
        <v>139</v>
      </c>
      <c r="CJ7" s="16" t="s">
        <v>139</v>
      </c>
      <c r="CK7" s="16" t="s">
        <v>139</v>
      </c>
      <c r="CL7" s="16" t="s">
        <v>139</v>
      </c>
      <c r="CM7" s="16" t="s">
        <v>139</v>
      </c>
      <c r="CN7" s="16" t="s">
        <v>139</v>
      </c>
      <c r="CO7" s="16" t="s">
        <v>139</v>
      </c>
      <c r="CP7" s="16" t="s">
        <v>139</v>
      </c>
      <c r="CQ7" s="16" t="s">
        <v>139</v>
      </c>
      <c r="CR7" s="16" t="s">
        <v>139</v>
      </c>
      <c r="CS7" s="16" t="s">
        <v>139</v>
      </c>
      <c r="CT7" s="16" t="s">
        <v>139</v>
      </c>
      <c r="CU7" s="16" t="s">
        <v>139</v>
      </c>
      <c r="CV7" s="16" t="s">
        <v>139</v>
      </c>
      <c r="CW7" s="16" t="s">
        <v>139</v>
      </c>
      <c r="CX7" s="16" t="s">
        <v>139</v>
      </c>
      <c r="CY7" s="16" t="s">
        <v>139</v>
      </c>
      <c r="CZ7" s="16" t="s">
        <v>139</v>
      </c>
      <c r="DA7" s="16" t="s">
        <v>139</v>
      </c>
      <c r="DB7" s="16" t="s">
        <v>139</v>
      </c>
      <c r="DC7" s="16" t="s">
        <v>139</v>
      </c>
      <c r="DD7" s="16" t="s">
        <v>139</v>
      </c>
      <c r="DE7" s="16" t="s">
        <v>139</v>
      </c>
      <c r="DF7" s="16" t="s">
        <v>139</v>
      </c>
      <c r="DG7" s="16" t="s">
        <v>139</v>
      </c>
      <c r="DH7" s="16" t="s">
        <v>139</v>
      </c>
      <c r="DI7" s="16" t="s">
        <v>139</v>
      </c>
      <c r="DJ7" s="16" t="s">
        <v>139</v>
      </c>
      <c r="DK7" s="16" t="s">
        <v>139</v>
      </c>
      <c r="DL7" s="16" t="s">
        <v>139</v>
      </c>
      <c r="DM7" s="16" t="s">
        <v>139</v>
      </c>
      <c r="DN7" s="16" t="s">
        <v>139</v>
      </c>
      <c r="DO7" s="16" t="s">
        <v>139</v>
      </c>
      <c r="DP7" s="16" t="s">
        <v>139</v>
      </c>
      <c r="DQ7" s="16" t="s">
        <v>139</v>
      </c>
      <c r="DR7" s="16" t="s">
        <v>139</v>
      </c>
      <c r="DS7" s="16" t="s">
        <v>139</v>
      </c>
      <c r="DT7" s="16" t="s">
        <v>139</v>
      </c>
      <c r="DU7" s="16" t="s">
        <v>139</v>
      </c>
      <c r="DV7" s="16" t="s">
        <v>139</v>
      </c>
      <c r="DW7" s="16" t="s">
        <v>139</v>
      </c>
      <c r="DX7" s="16" t="s">
        <v>139</v>
      </c>
      <c r="DY7" s="16" t="s">
        <v>139</v>
      </c>
      <c r="DZ7" s="16" t="s">
        <v>139</v>
      </c>
      <c r="EA7" s="16" t="s">
        <v>139</v>
      </c>
      <c r="EB7" s="16" t="s">
        <v>139</v>
      </c>
      <c r="EC7" s="16" t="s">
        <v>139</v>
      </c>
      <c r="ED7" s="16" t="s">
        <v>139</v>
      </c>
      <c r="EE7" s="16" t="s">
        <v>139</v>
      </c>
      <c r="EF7" s="16" t="s">
        <v>139</v>
      </c>
      <c r="EG7" s="16" t="s">
        <v>139</v>
      </c>
      <c r="EH7" s="16" t="s">
        <v>139</v>
      </c>
      <c r="EI7" s="16" t="s">
        <v>189</v>
      </c>
      <c r="EJ7" s="16" t="s">
        <v>189</v>
      </c>
      <c r="EK7" s="16" t="s">
        <v>189</v>
      </c>
      <c r="EL7" s="16" t="s">
        <v>189</v>
      </c>
      <c r="EM7" s="16" t="s">
        <v>189</v>
      </c>
      <c r="EN7" s="16" t="s">
        <v>189</v>
      </c>
      <c r="EO7" s="16" t="s">
        <v>189</v>
      </c>
      <c r="EP7" s="16" t="s">
        <v>189</v>
      </c>
      <c r="EQ7" s="16" t="s">
        <v>189</v>
      </c>
      <c r="ER7" s="16" t="s">
        <v>189</v>
      </c>
      <c r="ES7" s="16" t="s">
        <v>189</v>
      </c>
      <c r="ET7" s="16" t="s">
        <v>189</v>
      </c>
      <c r="EU7" s="16" t="s">
        <v>189</v>
      </c>
      <c r="EV7" s="16" t="s">
        <v>189</v>
      </c>
      <c r="EW7" s="16" t="s">
        <v>189</v>
      </c>
      <c r="EX7" s="16" t="s">
        <v>189</v>
      </c>
      <c r="EY7" s="16" t="s">
        <v>189</v>
      </c>
      <c r="EZ7" s="16" t="s">
        <v>189</v>
      </c>
      <c r="FA7" s="16" t="s">
        <v>189</v>
      </c>
      <c r="FB7" s="16" t="s">
        <v>189</v>
      </c>
      <c r="FC7" s="16" t="s">
        <v>189</v>
      </c>
      <c r="FD7" s="16" t="s">
        <v>189</v>
      </c>
      <c r="FE7" s="16" t="s">
        <v>189</v>
      </c>
      <c r="FF7" s="16" t="s">
        <v>189</v>
      </c>
      <c r="FG7" s="16" t="s">
        <v>189</v>
      </c>
      <c r="FH7" s="16" t="s">
        <v>189</v>
      </c>
      <c r="FI7" s="16" t="s">
        <v>189</v>
      </c>
      <c r="FJ7" s="16" t="s">
        <v>189</v>
      </c>
      <c r="FK7" s="16" t="s">
        <v>189</v>
      </c>
      <c r="FL7" s="16" t="s">
        <v>189</v>
      </c>
      <c r="FM7" s="16" t="s">
        <v>189</v>
      </c>
      <c r="FN7" s="16" t="s">
        <v>189</v>
      </c>
      <c r="FO7" s="16" t="s">
        <v>189</v>
      </c>
      <c r="FP7" s="16" t="s">
        <v>189</v>
      </c>
      <c r="FQ7" s="16" t="s">
        <v>189</v>
      </c>
      <c r="FR7" s="16" t="s">
        <v>189</v>
      </c>
      <c r="FS7" s="16" t="s">
        <v>189</v>
      </c>
      <c r="FT7" s="16" t="s">
        <v>189</v>
      </c>
      <c r="FU7" s="16" t="s">
        <v>189</v>
      </c>
      <c r="FV7" s="16" t="s">
        <v>189</v>
      </c>
      <c r="FW7" s="16" t="s">
        <v>189</v>
      </c>
      <c r="FX7" s="16" t="s">
        <v>189</v>
      </c>
      <c r="FY7" s="16" t="s">
        <v>189</v>
      </c>
      <c r="FZ7" s="16" t="s">
        <v>189</v>
      </c>
      <c r="GA7" s="16" t="s">
        <v>189</v>
      </c>
      <c r="GB7" s="16" t="s">
        <v>189</v>
      </c>
      <c r="GC7" s="16" t="s">
        <v>189</v>
      </c>
      <c r="GD7" s="16" t="s">
        <v>189</v>
      </c>
      <c r="GE7" s="16" t="s">
        <v>189</v>
      </c>
      <c r="GF7" s="16" t="s">
        <v>189</v>
      </c>
      <c r="GG7" s="16" t="s">
        <v>189</v>
      </c>
      <c r="GH7" s="16" t="s">
        <v>189</v>
      </c>
      <c r="GI7" s="16" t="s">
        <v>189</v>
      </c>
      <c r="GJ7" s="16" t="s">
        <v>189</v>
      </c>
      <c r="GK7" s="16" t="s">
        <v>189</v>
      </c>
      <c r="GL7" s="16" t="s">
        <v>189</v>
      </c>
      <c r="GM7" s="16" t="s">
        <v>189</v>
      </c>
      <c r="GN7" s="16" t="s">
        <v>189</v>
      </c>
      <c r="GO7" s="16" t="s">
        <v>189</v>
      </c>
      <c r="GP7" s="16" t="s">
        <v>189</v>
      </c>
      <c r="GQ7" s="16" t="s">
        <v>189</v>
      </c>
      <c r="GR7" s="16" t="s">
        <v>189</v>
      </c>
      <c r="GS7" s="16" t="s">
        <v>189</v>
      </c>
      <c r="GT7" s="16" t="s">
        <v>189</v>
      </c>
      <c r="GU7" s="16" t="s">
        <v>189</v>
      </c>
      <c r="GV7" s="16" t="s">
        <v>189</v>
      </c>
      <c r="GW7" s="16" t="s">
        <v>189</v>
      </c>
      <c r="GX7" s="16" t="s">
        <v>189</v>
      </c>
      <c r="GY7" s="16" t="s">
        <v>189</v>
      </c>
      <c r="GZ7" s="16" t="s">
        <v>189</v>
      </c>
      <c r="HA7" s="16" t="s">
        <v>189</v>
      </c>
      <c r="HB7" s="16" t="s">
        <v>189</v>
      </c>
      <c r="HC7" s="16" t="s">
        <v>189</v>
      </c>
      <c r="HD7" s="16" t="s">
        <v>189</v>
      </c>
      <c r="HE7" s="16" t="s">
        <v>189</v>
      </c>
      <c r="HF7" s="16" t="s">
        <v>189</v>
      </c>
      <c r="HG7" s="16" t="s">
        <v>189</v>
      </c>
      <c r="HH7" s="16" t="s">
        <v>189</v>
      </c>
      <c r="HI7" s="16" t="s">
        <v>189</v>
      </c>
      <c r="HJ7" s="16" t="s">
        <v>189</v>
      </c>
      <c r="HK7" s="16" t="s">
        <v>189</v>
      </c>
      <c r="HL7" s="16" t="s">
        <v>189</v>
      </c>
      <c r="HM7" s="16" t="s">
        <v>189</v>
      </c>
      <c r="HN7" s="16" t="s">
        <v>189</v>
      </c>
      <c r="HO7" s="16" t="s">
        <v>189</v>
      </c>
      <c r="HP7" s="16" t="s">
        <v>189</v>
      </c>
      <c r="HQ7" s="16" t="s">
        <v>189</v>
      </c>
      <c r="HR7" s="16" t="s">
        <v>189</v>
      </c>
      <c r="HS7" s="16" t="s">
        <v>189</v>
      </c>
      <c r="HT7" s="16" t="s">
        <v>189</v>
      </c>
      <c r="HU7" s="16" t="s">
        <v>189</v>
      </c>
      <c r="HV7" s="16" t="s">
        <v>189</v>
      </c>
      <c r="HW7" s="16" t="s">
        <v>189</v>
      </c>
      <c r="HX7" s="16" t="s">
        <v>189</v>
      </c>
      <c r="HY7" s="16" t="s">
        <v>189</v>
      </c>
      <c r="HZ7" s="16" t="s">
        <v>189</v>
      </c>
      <c r="IA7" s="16" t="s">
        <v>189</v>
      </c>
      <c r="IB7" s="16" t="s">
        <v>189</v>
      </c>
      <c r="IC7" s="16" t="s">
        <v>189</v>
      </c>
      <c r="ID7" s="16" t="s">
        <v>189</v>
      </c>
      <c r="IE7" s="16" t="s">
        <v>189</v>
      </c>
      <c r="IF7" s="16" t="s">
        <v>189</v>
      </c>
      <c r="IG7" s="16" t="s">
        <v>189</v>
      </c>
      <c r="IH7" s="16" t="s">
        <v>189</v>
      </c>
      <c r="II7" s="16" t="s">
        <v>189</v>
      </c>
      <c r="IJ7" s="16" t="s">
        <v>189</v>
      </c>
      <c r="IK7" s="16" t="s">
        <v>189</v>
      </c>
      <c r="IL7" s="16" t="s">
        <v>189</v>
      </c>
      <c r="IM7" s="16" t="s">
        <v>189</v>
      </c>
      <c r="IN7" s="16" t="s">
        <v>189</v>
      </c>
      <c r="IO7" s="16" t="s">
        <v>189</v>
      </c>
      <c r="IP7" s="16" t="s">
        <v>190</v>
      </c>
      <c r="IQ7" s="16" t="s">
        <v>190</v>
      </c>
      <c r="IR7" s="16" t="s">
        <v>190</v>
      </c>
      <c r="IS7" s="16" t="s">
        <v>190</v>
      </c>
      <c r="IT7" s="16" t="s">
        <v>190</v>
      </c>
      <c r="IU7" s="16" t="s">
        <v>190</v>
      </c>
      <c r="IV7" s="16" t="s">
        <v>190</v>
      </c>
      <c r="IW7" s="16" t="s">
        <v>190</v>
      </c>
      <c r="IX7" s="16" t="s">
        <v>190</v>
      </c>
      <c r="IY7" s="16" t="s">
        <v>190</v>
      </c>
      <c r="IZ7" s="16" t="s">
        <v>190</v>
      </c>
      <c r="JA7" s="16" t="s">
        <v>190</v>
      </c>
      <c r="JB7" s="16" t="s">
        <v>190</v>
      </c>
      <c r="JC7" s="16" t="s">
        <v>190</v>
      </c>
      <c r="JD7" s="16" t="s">
        <v>190</v>
      </c>
      <c r="JE7" s="16" t="s">
        <v>190</v>
      </c>
      <c r="JF7" s="16" t="s">
        <v>190</v>
      </c>
      <c r="JG7" s="16" t="s">
        <v>190</v>
      </c>
      <c r="JH7" s="16" t="s">
        <v>190</v>
      </c>
      <c r="JI7" s="16" t="s">
        <v>190</v>
      </c>
      <c r="JJ7" s="16" t="s">
        <v>190</v>
      </c>
      <c r="JK7" s="16" t="s">
        <v>190</v>
      </c>
      <c r="JL7" s="16" t="s">
        <v>190</v>
      </c>
      <c r="JM7" s="16" t="s">
        <v>190</v>
      </c>
      <c r="JN7" s="16" t="s">
        <v>190</v>
      </c>
      <c r="JO7" s="16" t="s">
        <v>190</v>
      </c>
      <c r="JP7" s="16" t="s">
        <v>190</v>
      </c>
      <c r="JQ7" s="16" t="s">
        <v>190</v>
      </c>
      <c r="JR7" s="16" t="s">
        <v>190</v>
      </c>
      <c r="JS7" s="16" t="s">
        <v>190</v>
      </c>
      <c r="JT7" s="16" t="s">
        <v>190</v>
      </c>
      <c r="JU7" s="16" t="s">
        <v>190</v>
      </c>
      <c r="JV7" s="16" t="s">
        <v>190</v>
      </c>
      <c r="JW7" s="16" t="s">
        <v>190</v>
      </c>
      <c r="JX7" s="16" t="s">
        <v>190</v>
      </c>
      <c r="JY7" s="16" t="s">
        <v>190</v>
      </c>
      <c r="JZ7" s="16" t="s">
        <v>190</v>
      </c>
      <c r="KA7" s="16" t="s">
        <v>190</v>
      </c>
      <c r="KB7" s="16" t="s">
        <v>190</v>
      </c>
      <c r="KC7" s="16" t="s">
        <v>190</v>
      </c>
      <c r="KD7" s="16" t="s">
        <v>190</v>
      </c>
      <c r="KE7" s="16" t="s">
        <v>190</v>
      </c>
      <c r="KF7" s="16" t="s">
        <v>190</v>
      </c>
      <c r="KG7" s="16" t="s">
        <v>190</v>
      </c>
      <c r="KH7" s="16" t="s">
        <v>190</v>
      </c>
      <c r="KI7" s="16" t="s">
        <v>190</v>
      </c>
      <c r="KJ7" s="16" t="s">
        <v>190</v>
      </c>
      <c r="KK7" s="16" t="s">
        <v>190</v>
      </c>
      <c r="KL7" s="16" t="s">
        <v>190</v>
      </c>
      <c r="KM7" s="16" t="s">
        <v>190</v>
      </c>
      <c r="KN7" s="16" t="s">
        <v>190</v>
      </c>
      <c r="KO7" s="16" t="s">
        <v>190</v>
      </c>
      <c r="KP7" s="16" t="s">
        <v>190</v>
      </c>
      <c r="KQ7" s="16" t="s">
        <v>190</v>
      </c>
      <c r="KR7" s="16" t="s">
        <v>190</v>
      </c>
      <c r="KS7" s="16" t="s">
        <v>190</v>
      </c>
      <c r="KT7" s="16" t="s">
        <v>190</v>
      </c>
      <c r="KU7" s="16" t="s">
        <v>190</v>
      </c>
      <c r="KV7" s="16" t="s">
        <v>190</v>
      </c>
      <c r="KW7" s="16" t="s">
        <v>190</v>
      </c>
      <c r="KX7" s="16" t="s">
        <v>190</v>
      </c>
      <c r="KY7" s="16" t="s">
        <v>190</v>
      </c>
      <c r="KZ7" s="16" t="s">
        <v>190</v>
      </c>
      <c r="LA7" s="16" t="s">
        <v>190</v>
      </c>
      <c r="LB7" s="16" t="s">
        <v>190</v>
      </c>
      <c r="LC7" s="16" t="s">
        <v>190</v>
      </c>
      <c r="LD7" s="16" t="s">
        <v>190</v>
      </c>
      <c r="LE7" s="16" t="s">
        <v>190</v>
      </c>
      <c r="LF7" s="16" t="s">
        <v>190</v>
      </c>
      <c r="LG7" s="16" t="s">
        <v>190</v>
      </c>
      <c r="LH7" s="16" t="s">
        <v>190</v>
      </c>
      <c r="LI7" s="16" t="s">
        <v>190</v>
      </c>
      <c r="LJ7" s="16" t="s">
        <v>190</v>
      </c>
      <c r="LK7" s="16" t="s">
        <v>190</v>
      </c>
      <c r="LL7" s="16" t="s">
        <v>190</v>
      </c>
      <c r="LM7" s="16" t="s">
        <v>190</v>
      </c>
      <c r="LN7" s="16" t="s">
        <v>190</v>
      </c>
      <c r="LO7" s="16" t="s">
        <v>190</v>
      </c>
      <c r="LP7" s="16" t="s">
        <v>190</v>
      </c>
      <c r="LQ7" s="16" t="s">
        <v>190</v>
      </c>
      <c r="LR7" s="16" t="s">
        <v>190</v>
      </c>
      <c r="LS7" s="16" t="s">
        <v>190</v>
      </c>
      <c r="LT7" s="16" t="s">
        <v>190</v>
      </c>
      <c r="LU7" s="16" t="s">
        <v>190</v>
      </c>
      <c r="LV7" s="16" t="s">
        <v>190</v>
      </c>
      <c r="LW7" s="16" t="s">
        <v>190</v>
      </c>
      <c r="LX7" s="16" t="s">
        <v>190</v>
      </c>
      <c r="LY7" s="16" t="s">
        <v>190</v>
      </c>
      <c r="LZ7" s="16" t="s">
        <v>190</v>
      </c>
      <c r="MA7" s="16" t="s">
        <v>190</v>
      </c>
      <c r="MB7" s="16" t="s">
        <v>190</v>
      </c>
      <c r="MC7" s="16" t="s">
        <v>190</v>
      </c>
      <c r="MD7" s="16" t="s">
        <v>190</v>
      </c>
      <c r="ME7" s="16" t="s">
        <v>190</v>
      </c>
      <c r="MF7" s="16" t="s">
        <v>190</v>
      </c>
      <c r="MG7" s="16" t="s">
        <v>190</v>
      </c>
      <c r="MH7" s="16" t="s">
        <v>190</v>
      </c>
      <c r="MI7" s="16" t="s">
        <v>190</v>
      </c>
      <c r="MJ7" s="16" t="s">
        <v>190</v>
      </c>
      <c r="MK7" s="16" t="s">
        <v>190</v>
      </c>
      <c r="ML7" s="16" t="s">
        <v>190</v>
      </c>
      <c r="MM7" s="16" t="s">
        <v>190</v>
      </c>
      <c r="MN7" s="16" t="s">
        <v>190</v>
      </c>
      <c r="MO7" s="16" t="s">
        <v>190</v>
      </c>
      <c r="MP7" s="16" t="s">
        <v>190</v>
      </c>
      <c r="MQ7" s="16" t="s">
        <v>190</v>
      </c>
      <c r="MR7" s="16" t="s">
        <v>190</v>
      </c>
      <c r="MS7" s="16" t="s">
        <v>190</v>
      </c>
      <c r="MT7" s="16" t="s">
        <v>190</v>
      </c>
      <c r="MU7" s="16" t="s">
        <v>190</v>
      </c>
      <c r="MV7" s="16" t="s">
        <v>190</v>
      </c>
      <c r="MW7" s="12"/>
      <c r="MX7" s="12"/>
      <c r="MY7" s="12"/>
      <c r="MZ7" s="12"/>
      <c r="NA7" s="12"/>
      <c r="NB7" s="12"/>
      <c r="NC7" s="12"/>
      <c r="ND7" s="12"/>
      <c r="NE7" s="12"/>
      <c r="NF7" s="12"/>
      <c r="NG7" s="12"/>
      <c r="NH7" s="12"/>
      <c r="NI7" s="12"/>
      <c r="NJ7" s="12"/>
      <c r="NK7" s="12"/>
      <c r="NL7" s="12"/>
      <c r="NM7" s="12"/>
      <c r="NN7" s="12"/>
      <c r="NO7" s="12"/>
      <c r="NP7" s="12"/>
      <c r="NQ7" s="12"/>
      <c r="NR7" s="12"/>
      <c r="NS7" s="12"/>
      <c r="NT7" s="12"/>
      <c r="NU7" s="12"/>
    </row>
    <row r="8" spans="1:392" ht="15" customHeight="1" x14ac:dyDescent="0.25">
      <c r="D8" s="179" t="s">
        <v>3</v>
      </c>
      <c r="E8" s="179"/>
      <c r="F8" s="179"/>
      <c r="G8" s="179"/>
      <c r="H8" s="179"/>
      <c r="I8" s="179"/>
      <c r="J8" s="179"/>
      <c r="K8" s="179"/>
      <c r="L8" s="179"/>
      <c r="M8" s="179"/>
      <c r="N8" s="179"/>
      <c r="O8" s="17"/>
      <c r="P8" s="179" t="s">
        <v>14</v>
      </c>
      <c r="Q8" s="179"/>
      <c r="R8" s="179"/>
      <c r="S8" s="179"/>
      <c r="T8" s="179"/>
      <c r="U8" s="179"/>
      <c r="V8" s="179"/>
      <c r="W8" s="179"/>
      <c r="X8" s="179"/>
      <c r="Y8" s="179"/>
      <c r="Z8" s="179"/>
      <c r="AA8" s="17"/>
      <c r="AB8" s="24" t="s">
        <v>155</v>
      </c>
      <c r="AC8" s="24" t="s">
        <v>155</v>
      </c>
      <c r="AD8" s="24" t="s">
        <v>155</v>
      </c>
      <c r="AE8" s="24" t="s">
        <v>155</v>
      </c>
      <c r="AF8" s="24" t="s">
        <v>155</v>
      </c>
      <c r="AG8" s="24" t="s">
        <v>155</v>
      </c>
      <c r="AH8" s="24" t="s">
        <v>155</v>
      </c>
      <c r="AI8" s="24" t="s">
        <v>155</v>
      </c>
      <c r="AJ8" s="24" t="s">
        <v>155</v>
      </c>
      <c r="AK8" s="24" t="s">
        <v>155</v>
      </c>
      <c r="AL8" s="24" t="s">
        <v>155</v>
      </c>
      <c r="AM8" s="24" t="s">
        <v>155</v>
      </c>
      <c r="AN8" s="24" t="s">
        <v>155</v>
      </c>
      <c r="AO8" s="24" t="s">
        <v>155</v>
      </c>
      <c r="AP8" s="24" t="s">
        <v>155</v>
      </c>
      <c r="AQ8" s="35" t="s">
        <v>135</v>
      </c>
      <c r="AR8" s="35" t="s">
        <v>135</v>
      </c>
      <c r="AS8" s="35" t="s">
        <v>135</v>
      </c>
      <c r="AT8" s="35" t="s">
        <v>135</v>
      </c>
      <c r="AU8" s="35" t="s">
        <v>135</v>
      </c>
      <c r="AV8" s="35" t="s">
        <v>135</v>
      </c>
      <c r="AW8" s="35" t="s">
        <v>135</v>
      </c>
      <c r="AX8" s="35" t="s">
        <v>135</v>
      </c>
      <c r="AY8" s="35" t="s">
        <v>135</v>
      </c>
      <c r="AZ8" s="35" t="s">
        <v>135</v>
      </c>
      <c r="BA8" s="35" t="s">
        <v>135</v>
      </c>
      <c r="BB8" s="35" t="s">
        <v>135</v>
      </c>
      <c r="BC8" s="35" t="s">
        <v>135</v>
      </c>
      <c r="BD8" s="35" t="s">
        <v>135</v>
      </c>
      <c r="BE8" s="26" t="s">
        <v>136</v>
      </c>
      <c r="BF8" s="26" t="s">
        <v>136</v>
      </c>
      <c r="BG8" s="26" t="s">
        <v>136</v>
      </c>
      <c r="BH8" s="26" t="s">
        <v>136</v>
      </c>
      <c r="BI8" s="26" t="s">
        <v>136</v>
      </c>
      <c r="BJ8" s="26" t="s">
        <v>136</v>
      </c>
      <c r="BK8" s="26" t="s">
        <v>136</v>
      </c>
      <c r="BL8" s="26" t="s">
        <v>136</v>
      </c>
      <c r="BM8" s="26" t="s">
        <v>136</v>
      </c>
      <c r="BN8" s="26" t="s">
        <v>136</v>
      </c>
      <c r="BO8" s="26" t="s">
        <v>136</v>
      </c>
      <c r="BP8" s="26" t="s">
        <v>136</v>
      </c>
      <c r="BQ8" s="28" t="s">
        <v>156</v>
      </c>
      <c r="BR8" s="28" t="s">
        <v>156</v>
      </c>
      <c r="BS8" s="28" t="s">
        <v>156</v>
      </c>
      <c r="BT8" s="28" t="s">
        <v>156</v>
      </c>
      <c r="BU8" s="28" t="s">
        <v>156</v>
      </c>
      <c r="BV8" s="30" t="s">
        <v>137</v>
      </c>
      <c r="BW8" s="30" t="s">
        <v>137</v>
      </c>
      <c r="BX8" s="30" t="s">
        <v>137</v>
      </c>
      <c r="BY8" s="30" t="s">
        <v>137</v>
      </c>
      <c r="BZ8" s="30" t="s">
        <v>137</v>
      </c>
      <c r="CA8" s="30" t="s">
        <v>137</v>
      </c>
      <c r="CB8" s="30" t="s">
        <v>137</v>
      </c>
      <c r="CC8" s="30" t="s">
        <v>137</v>
      </c>
      <c r="CD8" s="30" t="s">
        <v>137</v>
      </c>
      <c r="CE8" s="30" t="s">
        <v>137</v>
      </c>
      <c r="CF8" s="30" t="s">
        <v>137</v>
      </c>
      <c r="CG8" s="30" t="s">
        <v>137</v>
      </c>
      <c r="CH8" s="30" t="s">
        <v>137</v>
      </c>
      <c r="CI8" s="30" t="s">
        <v>137</v>
      </c>
      <c r="CJ8" s="30" t="s">
        <v>137</v>
      </c>
      <c r="CK8" s="32" t="s">
        <v>138</v>
      </c>
      <c r="CL8" s="32" t="s">
        <v>138</v>
      </c>
      <c r="CM8" s="32" t="s">
        <v>138</v>
      </c>
      <c r="CN8" s="32" t="s">
        <v>138</v>
      </c>
      <c r="CO8" s="32" t="s">
        <v>138</v>
      </c>
      <c r="CP8" s="32" t="s">
        <v>138</v>
      </c>
      <c r="CQ8" s="32" t="s">
        <v>138</v>
      </c>
      <c r="CR8" s="32" t="s">
        <v>138</v>
      </c>
      <c r="CS8" s="32" t="s">
        <v>138</v>
      </c>
      <c r="CT8" s="32" t="s">
        <v>138</v>
      </c>
      <c r="CU8" s="32" t="s">
        <v>138</v>
      </c>
      <c r="CV8" s="32" t="s">
        <v>138</v>
      </c>
      <c r="CW8" s="32" t="s">
        <v>138</v>
      </c>
      <c r="CX8" s="32" t="s">
        <v>138</v>
      </c>
      <c r="CY8" s="32" t="s">
        <v>138</v>
      </c>
      <c r="CZ8" s="32" t="s">
        <v>138</v>
      </c>
      <c r="DA8" s="34" t="s">
        <v>157</v>
      </c>
      <c r="DB8" s="34" t="s">
        <v>157</v>
      </c>
      <c r="DC8" s="34" t="s">
        <v>157</v>
      </c>
      <c r="DD8" s="34" t="s">
        <v>157</v>
      </c>
      <c r="DE8" s="34" t="s">
        <v>157</v>
      </c>
      <c r="DF8" s="34" t="s">
        <v>157</v>
      </c>
      <c r="DG8" s="34" t="s">
        <v>157</v>
      </c>
      <c r="DH8" s="34" t="s">
        <v>157</v>
      </c>
      <c r="DI8" s="34" t="s">
        <v>157</v>
      </c>
      <c r="DJ8" s="34" t="s">
        <v>157</v>
      </c>
      <c r="DK8" s="34" t="s">
        <v>157</v>
      </c>
      <c r="DL8" s="34" t="s">
        <v>157</v>
      </c>
      <c r="DM8" s="34" t="s">
        <v>157</v>
      </c>
      <c r="DN8" s="36" t="s">
        <v>158</v>
      </c>
      <c r="DO8" s="36" t="s">
        <v>158</v>
      </c>
      <c r="DP8" s="36" t="s">
        <v>158</v>
      </c>
      <c r="DQ8" s="36" t="s">
        <v>158</v>
      </c>
      <c r="DR8" s="38" t="s">
        <v>159</v>
      </c>
      <c r="DS8" s="38" t="s">
        <v>159</v>
      </c>
      <c r="DT8" s="38" t="s">
        <v>159</v>
      </c>
      <c r="DU8" s="38" t="s">
        <v>159</v>
      </c>
      <c r="DV8" s="40" t="s">
        <v>160</v>
      </c>
      <c r="DW8" s="40" t="s">
        <v>160</v>
      </c>
      <c r="DX8" s="40" t="s">
        <v>160</v>
      </c>
      <c r="DY8" s="40" t="s">
        <v>160</v>
      </c>
      <c r="DZ8" s="40" t="s">
        <v>160</v>
      </c>
      <c r="EA8" s="40" t="s">
        <v>160</v>
      </c>
      <c r="EB8" s="42" t="s">
        <v>161</v>
      </c>
      <c r="EC8" s="42" t="s">
        <v>161</v>
      </c>
      <c r="ED8" s="42" t="s">
        <v>161</v>
      </c>
      <c r="EE8" s="42" t="s">
        <v>161</v>
      </c>
      <c r="EF8" s="42" t="s">
        <v>161</v>
      </c>
      <c r="EG8" s="42" t="s">
        <v>161</v>
      </c>
      <c r="EH8" s="42" t="s">
        <v>161</v>
      </c>
      <c r="EI8" s="24" t="s">
        <v>155</v>
      </c>
      <c r="EJ8" s="24" t="s">
        <v>155</v>
      </c>
      <c r="EK8" s="24" t="s">
        <v>155</v>
      </c>
      <c r="EL8" s="24" t="s">
        <v>155</v>
      </c>
      <c r="EM8" s="24" t="s">
        <v>155</v>
      </c>
      <c r="EN8" s="24" t="s">
        <v>155</v>
      </c>
      <c r="EO8" s="24" t="s">
        <v>155</v>
      </c>
      <c r="EP8" s="24" t="s">
        <v>155</v>
      </c>
      <c r="EQ8" s="24" t="s">
        <v>155</v>
      </c>
      <c r="ER8" s="24" t="s">
        <v>155</v>
      </c>
      <c r="ES8" s="24" t="s">
        <v>155</v>
      </c>
      <c r="ET8" s="24" t="s">
        <v>155</v>
      </c>
      <c r="EU8" s="24" t="s">
        <v>155</v>
      </c>
      <c r="EV8" s="24" t="s">
        <v>155</v>
      </c>
      <c r="EW8" s="24" t="s">
        <v>155</v>
      </c>
      <c r="EX8" s="35" t="s">
        <v>135</v>
      </c>
      <c r="EY8" s="35" t="s">
        <v>135</v>
      </c>
      <c r="EZ8" s="35" t="s">
        <v>135</v>
      </c>
      <c r="FA8" s="35" t="s">
        <v>135</v>
      </c>
      <c r="FB8" s="35" t="s">
        <v>135</v>
      </c>
      <c r="FC8" s="35" t="s">
        <v>135</v>
      </c>
      <c r="FD8" s="35" t="s">
        <v>135</v>
      </c>
      <c r="FE8" s="35" t="s">
        <v>135</v>
      </c>
      <c r="FF8" s="35" t="s">
        <v>135</v>
      </c>
      <c r="FG8" s="35" t="s">
        <v>135</v>
      </c>
      <c r="FH8" s="35" t="s">
        <v>135</v>
      </c>
      <c r="FI8" s="35" t="s">
        <v>135</v>
      </c>
      <c r="FJ8" s="35" t="s">
        <v>135</v>
      </c>
      <c r="FK8" s="35" t="s">
        <v>135</v>
      </c>
      <c r="FL8" s="26" t="s">
        <v>136</v>
      </c>
      <c r="FM8" s="26" t="s">
        <v>136</v>
      </c>
      <c r="FN8" s="26" t="s">
        <v>136</v>
      </c>
      <c r="FO8" s="26" t="s">
        <v>136</v>
      </c>
      <c r="FP8" s="26" t="s">
        <v>136</v>
      </c>
      <c r="FQ8" s="26" t="s">
        <v>136</v>
      </c>
      <c r="FR8" s="26" t="s">
        <v>136</v>
      </c>
      <c r="FS8" s="26" t="s">
        <v>136</v>
      </c>
      <c r="FT8" s="26" t="s">
        <v>136</v>
      </c>
      <c r="FU8" s="26" t="s">
        <v>136</v>
      </c>
      <c r="FV8" s="26" t="s">
        <v>136</v>
      </c>
      <c r="FW8" s="26" t="s">
        <v>136</v>
      </c>
      <c r="FX8" s="28" t="s">
        <v>156</v>
      </c>
      <c r="FY8" s="28" t="s">
        <v>156</v>
      </c>
      <c r="FZ8" s="28" t="s">
        <v>156</v>
      </c>
      <c r="GA8" s="28" t="s">
        <v>156</v>
      </c>
      <c r="GB8" s="28" t="s">
        <v>156</v>
      </c>
      <c r="GC8" s="30" t="s">
        <v>137</v>
      </c>
      <c r="GD8" s="30" t="s">
        <v>137</v>
      </c>
      <c r="GE8" s="30" t="s">
        <v>137</v>
      </c>
      <c r="GF8" s="30" t="s">
        <v>137</v>
      </c>
      <c r="GG8" s="30" t="s">
        <v>137</v>
      </c>
      <c r="GH8" s="30" t="s">
        <v>137</v>
      </c>
      <c r="GI8" s="30" t="s">
        <v>137</v>
      </c>
      <c r="GJ8" s="30" t="s">
        <v>137</v>
      </c>
      <c r="GK8" s="30" t="s">
        <v>137</v>
      </c>
      <c r="GL8" s="30" t="s">
        <v>137</v>
      </c>
      <c r="GM8" s="30" t="s">
        <v>137</v>
      </c>
      <c r="GN8" s="30" t="s">
        <v>137</v>
      </c>
      <c r="GO8" s="30" t="s">
        <v>137</v>
      </c>
      <c r="GP8" s="30" t="s">
        <v>137</v>
      </c>
      <c r="GQ8" s="30" t="s">
        <v>137</v>
      </c>
      <c r="GR8" s="32" t="s">
        <v>138</v>
      </c>
      <c r="GS8" s="32" t="s">
        <v>138</v>
      </c>
      <c r="GT8" s="32" t="s">
        <v>138</v>
      </c>
      <c r="GU8" s="32" t="s">
        <v>138</v>
      </c>
      <c r="GV8" s="32" t="s">
        <v>138</v>
      </c>
      <c r="GW8" s="32" t="s">
        <v>138</v>
      </c>
      <c r="GX8" s="32" t="s">
        <v>138</v>
      </c>
      <c r="GY8" s="32" t="s">
        <v>138</v>
      </c>
      <c r="GZ8" s="32" t="s">
        <v>138</v>
      </c>
      <c r="HA8" s="32" t="s">
        <v>138</v>
      </c>
      <c r="HB8" s="32" t="s">
        <v>138</v>
      </c>
      <c r="HC8" s="32" t="s">
        <v>138</v>
      </c>
      <c r="HD8" s="32" t="s">
        <v>138</v>
      </c>
      <c r="HE8" s="32" t="s">
        <v>138</v>
      </c>
      <c r="HF8" s="32" t="s">
        <v>138</v>
      </c>
      <c r="HG8" s="32" t="s">
        <v>138</v>
      </c>
      <c r="HH8" s="34" t="s">
        <v>157</v>
      </c>
      <c r="HI8" s="34" t="s">
        <v>157</v>
      </c>
      <c r="HJ8" s="34" t="s">
        <v>157</v>
      </c>
      <c r="HK8" s="34" t="s">
        <v>157</v>
      </c>
      <c r="HL8" s="34" t="s">
        <v>157</v>
      </c>
      <c r="HM8" s="34" t="s">
        <v>157</v>
      </c>
      <c r="HN8" s="34" t="s">
        <v>157</v>
      </c>
      <c r="HO8" s="34" t="s">
        <v>157</v>
      </c>
      <c r="HP8" s="34" t="s">
        <v>157</v>
      </c>
      <c r="HQ8" s="34" t="s">
        <v>157</v>
      </c>
      <c r="HR8" s="34" t="s">
        <v>157</v>
      </c>
      <c r="HS8" s="34" t="s">
        <v>157</v>
      </c>
      <c r="HT8" s="34" t="s">
        <v>157</v>
      </c>
      <c r="HU8" s="36" t="s">
        <v>158</v>
      </c>
      <c r="HV8" s="36" t="s">
        <v>158</v>
      </c>
      <c r="HW8" s="36" t="s">
        <v>158</v>
      </c>
      <c r="HX8" s="36" t="s">
        <v>158</v>
      </c>
      <c r="HY8" s="38" t="s">
        <v>159</v>
      </c>
      <c r="HZ8" s="38" t="s">
        <v>159</v>
      </c>
      <c r="IA8" s="38" t="s">
        <v>159</v>
      </c>
      <c r="IB8" s="38" t="s">
        <v>159</v>
      </c>
      <c r="IC8" s="40" t="s">
        <v>160</v>
      </c>
      <c r="ID8" s="40" t="s">
        <v>160</v>
      </c>
      <c r="IE8" s="40" t="s">
        <v>160</v>
      </c>
      <c r="IF8" s="40" t="s">
        <v>160</v>
      </c>
      <c r="IG8" s="40" t="s">
        <v>160</v>
      </c>
      <c r="IH8" s="40" t="s">
        <v>160</v>
      </c>
      <c r="II8" s="42" t="s">
        <v>161</v>
      </c>
      <c r="IJ8" s="42" t="s">
        <v>161</v>
      </c>
      <c r="IK8" s="42" t="s">
        <v>161</v>
      </c>
      <c r="IL8" s="42" t="s">
        <v>161</v>
      </c>
      <c r="IM8" s="42" t="s">
        <v>161</v>
      </c>
      <c r="IN8" s="42" t="s">
        <v>161</v>
      </c>
      <c r="IO8" s="42" t="s">
        <v>161</v>
      </c>
      <c r="IP8" s="24" t="s">
        <v>155</v>
      </c>
      <c r="IQ8" s="24" t="s">
        <v>155</v>
      </c>
      <c r="IR8" s="24" t="s">
        <v>155</v>
      </c>
      <c r="IS8" s="24" t="s">
        <v>155</v>
      </c>
      <c r="IT8" s="24" t="s">
        <v>155</v>
      </c>
      <c r="IU8" s="24" t="s">
        <v>155</v>
      </c>
      <c r="IV8" s="24" t="s">
        <v>155</v>
      </c>
      <c r="IW8" s="24" t="s">
        <v>155</v>
      </c>
      <c r="IX8" s="24" t="s">
        <v>155</v>
      </c>
      <c r="IY8" s="24" t="s">
        <v>155</v>
      </c>
      <c r="IZ8" s="24" t="s">
        <v>155</v>
      </c>
      <c r="JA8" s="24" t="s">
        <v>155</v>
      </c>
      <c r="JB8" s="24" t="s">
        <v>155</v>
      </c>
      <c r="JC8" s="24" t="s">
        <v>155</v>
      </c>
      <c r="JD8" s="24" t="s">
        <v>155</v>
      </c>
      <c r="JE8" s="35" t="s">
        <v>135</v>
      </c>
      <c r="JF8" s="35" t="s">
        <v>135</v>
      </c>
      <c r="JG8" s="35" t="s">
        <v>135</v>
      </c>
      <c r="JH8" s="35" t="s">
        <v>135</v>
      </c>
      <c r="JI8" s="35" t="s">
        <v>135</v>
      </c>
      <c r="JJ8" s="35" t="s">
        <v>135</v>
      </c>
      <c r="JK8" s="35" t="s">
        <v>135</v>
      </c>
      <c r="JL8" s="35" t="s">
        <v>135</v>
      </c>
      <c r="JM8" s="35" t="s">
        <v>135</v>
      </c>
      <c r="JN8" s="35" t="s">
        <v>135</v>
      </c>
      <c r="JO8" s="35" t="s">
        <v>135</v>
      </c>
      <c r="JP8" s="35" t="s">
        <v>135</v>
      </c>
      <c r="JQ8" s="35" t="s">
        <v>135</v>
      </c>
      <c r="JR8" s="35" t="s">
        <v>135</v>
      </c>
      <c r="JS8" s="26" t="s">
        <v>136</v>
      </c>
      <c r="JT8" s="26" t="s">
        <v>136</v>
      </c>
      <c r="JU8" s="26" t="s">
        <v>136</v>
      </c>
      <c r="JV8" s="26" t="s">
        <v>136</v>
      </c>
      <c r="JW8" s="26" t="s">
        <v>136</v>
      </c>
      <c r="JX8" s="26" t="s">
        <v>136</v>
      </c>
      <c r="JY8" s="26" t="s">
        <v>136</v>
      </c>
      <c r="JZ8" s="26" t="s">
        <v>136</v>
      </c>
      <c r="KA8" s="26" t="s">
        <v>136</v>
      </c>
      <c r="KB8" s="26" t="s">
        <v>136</v>
      </c>
      <c r="KC8" s="26" t="s">
        <v>136</v>
      </c>
      <c r="KD8" s="26" t="s">
        <v>136</v>
      </c>
      <c r="KE8" s="28" t="s">
        <v>156</v>
      </c>
      <c r="KF8" s="28" t="s">
        <v>156</v>
      </c>
      <c r="KG8" s="28" t="s">
        <v>156</v>
      </c>
      <c r="KH8" s="28" t="s">
        <v>156</v>
      </c>
      <c r="KI8" s="28" t="s">
        <v>156</v>
      </c>
      <c r="KJ8" s="30" t="s">
        <v>137</v>
      </c>
      <c r="KK8" s="30" t="s">
        <v>137</v>
      </c>
      <c r="KL8" s="30" t="s">
        <v>137</v>
      </c>
      <c r="KM8" s="30" t="s">
        <v>137</v>
      </c>
      <c r="KN8" s="30" t="s">
        <v>137</v>
      </c>
      <c r="KO8" s="30" t="s">
        <v>137</v>
      </c>
      <c r="KP8" s="30" t="s">
        <v>137</v>
      </c>
      <c r="KQ8" s="30" t="s">
        <v>137</v>
      </c>
      <c r="KR8" s="30" t="s">
        <v>137</v>
      </c>
      <c r="KS8" s="30" t="s">
        <v>137</v>
      </c>
      <c r="KT8" s="30" t="s">
        <v>137</v>
      </c>
      <c r="KU8" s="30" t="s">
        <v>137</v>
      </c>
      <c r="KV8" s="30" t="s">
        <v>137</v>
      </c>
      <c r="KW8" s="30" t="s">
        <v>137</v>
      </c>
      <c r="KX8" s="30" t="s">
        <v>137</v>
      </c>
      <c r="KY8" s="32" t="s">
        <v>138</v>
      </c>
      <c r="KZ8" s="32" t="s">
        <v>138</v>
      </c>
      <c r="LA8" s="32" t="s">
        <v>138</v>
      </c>
      <c r="LB8" s="32" t="s">
        <v>138</v>
      </c>
      <c r="LC8" s="32" t="s">
        <v>138</v>
      </c>
      <c r="LD8" s="32" t="s">
        <v>138</v>
      </c>
      <c r="LE8" s="32" t="s">
        <v>138</v>
      </c>
      <c r="LF8" s="32" t="s">
        <v>138</v>
      </c>
      <c r="LG8" s="32" t="s">
        <v>138</v>
      </c>
      <c r="LH8" s="32" t="s">
        <v>138</v>
      </c>
      <c r="LI8" s="32" t="s">
        <v>138</v>
      </c>
      <c r="LJ8" s="32" t="s">
        <v>138</v>
      </c>
      <c r="LK8" s="32" t="s">
        <v>138</v>
      </c>
      <c r="LL8" s="32" t="s">
        <v>138</v>
      </c>
      <c r="LM8" s="32" t="s">
        <v>138</v>
      </c>
      <c r="LN8" s="32" t="s">
        <v>138</v>
      </c>
      <c r="LO8" s="34" t="s">
        <v>157</v>
      </c>
      <c r="LP8" s="34" t="s">
        <v>157</v>
      </c>
      <c r="LQ8" s="34" t="s">
        <v>157</v>
      </c>
      <c r="LR8" s="34" t="s">
        <v>157</v>
      </c>
      <c r="LS8" s="34" t="s">
        <v>157</v>
      </c>
      <c r="LT8" s="34" t="s">
        <v>157</v>
      </c>
      <c r="LU8" s="34" t="s">
        <v>157</v>
      </c>
      <c r="LV8" s="34" t="s">
        <v>157</v>
      </c>
      <c r="LW8" s="34" t="s">
        <v>157</v>
      </c>
      <c r="LX8" s="34" t="s">
        <v>157</v>
      </c>
      <c r="LY8" s="34" t="s">
        <v>157</v>
      </c>
      <c r="LZ8" s="34" t="s">
        <v>157</v>
      </c>
      <c r="MA8" s="34" t="s">
        <v>157</v>
      </c>
      <c r="MB8" s="36" t="s">
        <v>158</v>
      </c>
      <c r="MC8" s="36" t="s">
        <v>158</v>
      </c>
      <c r="MD8" s="36" t="s">
        <v>158</v>
      </c>
      <c r="ME8" s="36" t="s">
        <v>158</v>
      </c>
      <c r="MF8" s="38" t="s">
        <v>159</v>
      </c>
      <c r="MG8" s="38" t="s">
        <v>159</v>
      </c>
      <c r="MH8" s="38" t="s">
        <v>159</v>
      </c>
      <c r="MI8" s="38" t="s">
        <v>159</v>
      </c>
      <c r="MJ8" s="40" t="s">
        <v>160</v>
      </c>
      <c r="MK8" s="40" t="s">
        <v>160</v>
      </c>
      <c r="ML8" s="40" t="s">
        <v>160</v>
      </c>
      <c r="MM8" s="40" t="s">
        <v>160</v>
      </c>
      <c r="MN8" s="40" t="s">
        <v>160</v>
      </c>
      <c r="MO8" s="40" t="s">
        <v>160</v>
      </c>
      <c r="MP8" s="42" t="s">
        <v>161</v>
      </c>
      <c r="MQ8" s="42" t="s">
        <v>161</v>
      </c>
      <c r="MR8" s="42" t="s">
        <v>161</v>
      </c>
      <c r="MS8" s="42" t="s">
        <v>161</v>
      </c>
      <c r="MT8" s="42" t="s">
        <v>161</v>
      </c>
      <c r="MU8" s="42" t="s">
        <v>161</v>
      </c>
      <c r="MV8" s="42" t="s">
        <v>161</v>
      </c>
      <c r="MW8" s="49"/>
      <c r="MX8" s="189" t="s">
        <v>140</v>
      </c>
      <c r="MY8" s="190"/>
      <c r="MZ8" s="190"/>
      <c r="NA8" s="191"/>
      <c r="NB8" s="189" t="s">
        <v>141</v>
      </c>
      <c r="NC8" s="190"/>
      <c r="ND8" s="190"/>
      <c r="NE8" s="191"/>
      <c r="NF8" s="189" t="s">
        <v>142</v>
      </c>
      <c r="NG8" s="190"/>
      <c r="NH8" s="190"/>
      <c r="NI8" s="191"/>
      <c r="NJ8" s="189" t="s">
        <v>143</v>
      </c>
      <c r="NK8" s="190"/>
      <c r="NL8" s="190"/>
      <c r="NM8" s="191"/>
      <c r="NN8" s="189" t="s">
        <v>144</v>
      </c>
      <c r="NO8" s="190"/>
      <c r="NP8" s="190"/>
      <c r="NQ8" s="191"/>
      <c r="NR8" s="179" t="s">
        <v>145</v>
      </c>
      <c r="NS8" s="179"/>
      <c r="NT8" s="179"/>
      <c r="NU8" s="179"/>
      <c r="NV8" s="12"/>
      <c r="NW8" s="12"/>
      <c r="NX8" s="12"/>
    </row>
    <row r="9" spans="1:392" ht="369.75" x14ac:dyDescent="0.25">
      <c r="A9" s="18" t="s">
        <v>146</v>
      </c>
      <c r="B9" s="18" t="s">
        <v>147</v>
      </c>
      <c r="C9" s="19" t="s">
        <v>148</v>
      </c>
      <c r="D9" s="18" t="s">
        <v>4</v>
      </c>
      <c r="E9" s="18" t="s">
        <v>5</v>
      </c>
      <c r="F9" s="18" t="s">
        <v>149</v>
      </c>
      <c r="G9" s="18" t="s">
        <v>150</v>
      </c>
      <c r="H9" s="18" t="s">
        <v>7</v>
      </c>
      <c r="I9" s="18" t="s">
        <v>8</v>
      </c>
      <c r="J9" s="18" t="s">
        <v>9</v>
      </c>
      <c r="K9" s="18" t="s">
        <v>10</v>
      </c>
      <c r="L9" s="18" t="s">
        <v>11</v>
      </c>
      <c r="M9" s="18" t="s">
        <v>12</v>
      </c>
      <c r="N9" s="18" t="s">
        <v>13</v>
      </c>
      <c r="O9" s="18" t="s">
        <v>15</v>
      </c>
      <c r="P9" s="18" t="s">
        <v>16</v>
      </c>
      <c r="Q9" s="18" t="s">
        <v>151</v>
      </c>
      <c r="R9" s="18" t="s">
        <v>18</v>
      </c>
      <c r="S9" s="18" t="s">
        <v>19</v>
      </c>
      <c r="T9" s="18" t="s">
        <v>20</v>
      </c>
      <c r="U9" s="18" t="s">
        <v>21</v>
      </c>
      <c r="V9" s="18" t="s">
        <v>22</v>
      </c>
      <c r="W9" s="18" t="s">
        <v>152</v>
      </c>
      <c r="X9" s="18" t="s">
        <v>153</v>
      </c>
      <c r="Y9" s="18" t="s">
        <v>25</v>
      </c>
      <c r="Z9" s="18" t="s">
        <v>26</v>
      </c>
      <c r="AA9" s="18" t="s">
        <v>27</v>
      </c>
      <c r="AB9" s="25" t="s">
        <v>35</v>
      </c>
      <c r="AC9" s="25" t="s">
        <v>207</v>
      </c>
      <c r="AD9" s="25" t="s">
        <v>36</v>
      </c>
      <c r="AE9" s="25" t="s">
        <v>37</v>
      </c>
      <c r="AF9" s="25" t="s">
        <v>192</v>
      </c>
      <c r="AG9" s="25" t="s">
        <v>193</v>
      </c>
      <c r="AH9" s="25" t="s">
        <v>194</v>
      </c>
      <c r="AI9" s="25" t="s">
        <v>38</v>
      </c>
      <c r="AJ9" s="25" t="s">
        <v>39</v>
      </c>
      <c r="AK9" s="25" t="s">
        <v>208</v>
      </c>
      <c r="AL9" s="25" t="s">
        <v>209</v>
      </c>
      <c r="AM9" s="25" t="s">
        <v>40</v>
      </c>
      <c r="AN9" s="25" t="s">
        <v>210</v>
      </c>
      <c r="AO9" s="25" t="s">
        <v>211</v>
      </c>
      <c r="AP9" s="25" t="s">
        <v>41</v>
      </c>
      <c r="AQ9" s="20" t="s">
        <v>195</v>
      </c>
      <c r="AR9" s="20" t="s">
        <v>60</v>
      </c>
      <c r="AS9" s="20" t="s">
        <v>212</v>
      </c>
      <c r="AT9" s="20" t="s">
        <v>196</v>
      </c>
      <c r="AU9" s="20" t="s">
        <v>61</v>
      </c>
      <c r="AV9" s="20" t="s">
        <v>197</v>
      </c>
      <c r="AW9" s="20" t="s">
        <v>198</v>
      </c>
      <c r="AX9" s="20" t="s">
        <v>228</v>
      </c>
      <c r="AY9" s="20" t="s">
        <v>213</v>
      </c>
      <c r="AZ9" s="20" t="s">
        <v>62</v>
      </c>
      <c r="BA9" s="20" t="s">
        <v>229</v>
      </c>
      <c r="BB9" s="20" t="s">
        <v>63</v>
      </c>
      <c r="BC9" s="20" t="s">
        <v>199</v>
      </c>
      <c r="BD9" s="20" t="s">
        <v>214</v>
      </c>
      <c r="BE9" s="27" t="s">
        <v>64</v>
      </c>
      <c r="BF9" s="27" t="s">
        <v>215</v>
      </c>
      <c r="BG9" s="27" t="s">
        <v>65</v>
      </c>
      <c r="BH9" s="27" t="s">
        <v>216</v>
      </c>
      <c r="BI9" s="27" t="s">
        <v>66</v>
      </c>
      <c r="BJ9" s="27" t="s">
        <v>67</v>
      </c>
      <c r="BK9" s="27" t="s">
        <v>68</v>
      </c>
      <c r="BL9" s="27" t="s">
        <v>69</v>
      </c>
      <c r="BM9" s="27" t="s">
        <v>200</v>
      </c>
      <c r="BN9" s="27" t="s">
        <v>217</v>
      </c>
      <c r="BO9" s="27" t="s">
        <v>218</v>
      </c>
      <c r="BP9" s="27" t="s">
        <v>219</v>
      </c>
      <c r="BQ9" s="29" t="s">
        <v>70</v>
      </c>
      <c r="BR9" s="29" t="s">
        <v>71</v>
      </c>
      <c r="BS9" s="29" t="s">
        <v>72</v>
      </c>
      <c r="BT9" s="29" t="s">
        <v>220</v>
      </c>
      <c r="BU9" s="29" t="s">
        <v>221</v>
      </c>
      <c r="BV9" s="31" t="s">
        <v>201</v>
      </c>
      <c r="BW9" s="31" t="s">
        <v>73</v>
      </c>
      <c r="BX9" s="31" t="s">
        <v>74</v>
      </c>
      <c r="BY9" s="31" t="s">
        <v>75</v>
      </c>
      <c r="BZ9" s="31" t="s">
        <v>76</v>
      </c>
      <c r="CA9" s="31" t="s">
        <v>77</v>
      </c>
      <c r="CB9" s="31" t="s">
        <v>78</v>
      </c>
      <c r="CC9" s="31" t="s">
        <v>222</v>
      </c>
      <c r="CD9" s="31" t="s">
        <v>79</v>
      </c>
      <c r="CE9" s="31" t="s">
        <v>80</v>
      </c>
      <c r="CF9" s="31" t="s">
        <v>81</v>
      </c>
      <c r="CG9" s="31" t="s">
        <v>82</v>
      </c>
      <c r="CH9" s="31" t="s">
        <v>83</v>
      </c>
      <c r="CI9" s="31" t="s">
        <v>202</v>
      </c>
      <c r="CJ9" s="31" t="s">
        <v>84</v>
      </c>
      <c r="CK9" s="33" t="s">
        <v>106</v>
      </c>
      <c r="CL9" s="33" t="s">
        <v>107</v>
      </c>
      <c r="CM9" s="33" t="s">
        <v>108</v>
      </c>
      <c r="CN9" s="33" t="s">
        <v>109</v>
      </c>
      <c r="CO9" s="33" t="s">
        <v>110</v>
      </c>
      <c r="CP9" s="33" t="s">
        <v>111</v>
      </c>
      <c r="CQ9" s="33" t="s">
        <v>112</v>
      </c>
      <c r="CR9" s="33" t="s">
        <v>113</v>
      </c>
      <c r="CS9" s="33" t="s">
        <v>114</v>
      </c>
      <c r="CT9" s="33" t="s">
        <v>115</v>
      </c>
      <c r="CU9" s="33" t="s">
        <v>116</v>
      </c>
      <c r="CV9" s="33" t="s">
        <v>117</v>
      </c>
      <c r="CW9" s="33" t="s">
        <v>118</v>
      </c>
      <c r="CX9" s="33" t="s">
        <v>119</v>
      </c>
      <c r="CY9" s="33" t="s">
        <v>120</v>
      </c>
      <c r="CZ9" s="33" t="s">
        <v>121</v>
      </c>
      <c r="DA9" s="14" t="s">
        <v>122</v>
      </c>
      <c r="DB9" s="14" t="s">
        <v>203</v>
      </c>
      <c r="DC9" s="14" t="s">
        <v>123</v>
      </c>
      <c r="DD9" s="14" t="s">
        <v>124</v>
      </c>
      <c r="DE9" s="14" t="s">
        <v>125</v>
      </c>
      <c r="DF9" s="14" t="s">
        <v>126</v>
      </c>
      <c r="DG9" s="14" t="s">
        <v>204</v>
      </c>
      <c r="DH9" s="14" t="s">
        <v>127</v>
      </c>
      <c r="DI9" s="14" t="s">
        <v>128</v>
      </c>
      <c r="DJ9" s="14" t="s">
        <v>129</v>
      </c>
      <c r="DK9" s="14" t="s">
        <v>130</v>
      </c>
      <c r="DL9" s="14" t="s">
        <v>131</v>
      </c>
      <c r="DM9" s="14" t="s">
        <v>132</v>
      </c>
      <c r="DN9" s="37" t="s">
        <v>85</v>
      </c>
      <c r="DO9" s="37" t="s">
        <v>86</v>
      </c>
      <c r="DP9" s="37" t="s">
        <v>87</v>
      </c>
      <c r="DQ9" s="37" t="s">
        <v>88</v>
      </c>
      <c r="DR9" s="39" t="s">
        <v>89</v>
      </c>
      <c r="DS9" s="39" t="s">
        <v>90</v>
      </c>
      <c r="DT9" s="39" t="s">
        <v>91</v>
      </c>
      <c r="DU9" s="39" t="s">
        <v>92</v>
      </c>
      <c r="DV9" s="41" t="s">
        <v>93</v>
      </c>
      <c r="DW9" s="41" t="s">
        <v>94</v>
      </c>
      <c r="DX9" s="41" t="s">
        <v>95</v>
      </c>
      <c r="DY9" s="41" t="s">
        <v>96</v>
      </c>
      <c r="DZ9" s="41" t="s">
        <v>97</v>
      </c>
      <c r="EA9" s="41" t="s">
        <v>98</v>
      </c>
      <c r="EB9" s="43" t="s">
        <v>99</v>
      </c>
      <c r="EC9" s="43" t="s">
        <v>100</v>
      </c>
      <c r="ED9" s="43" t="s">
        <v>101</v>
      </c>
      <c r="EE9" s="43" t="s">
        <v>102</v>
      </c>
      <c r="EF9" s="43" t="s">
        <v>103</v>
      </c>
      <c r="EG9" s="43" t="s">
        <v>104</v>
      </c>
      <c r="EH9" s="43" t="s">
        <v>105</v>
      </c>
      <c r="EI9" s="25" t="s">
        <v>35</v>
      </c>
      <c r="EJ9" s="25" t="s">
        <v>207</v>
      </c>
      <c r="EK9" s="25" t="s">
        <v>36</v>
      </c>
      <c r="EL9" s="25" t="s">
        <v>37</v>
      </c>
      <c r="EM9" s="25" t="s">
        <v>192</v>
      </c>
      <c r="EN9" s="25" t="s">
        <v>193</v>
      </c>
      <c r="EO9" s="25" t="s">
        <v>194</v>
      </c>
      <c r="EP9" s="25" t="s">
        <v>38</v>
      </c>
      <c r="EQ9" s="25" t="s">
        <v>39</v>
      </c>
      <c r="ER9" s="25" t="s">
        <v>208</v>
      </c>
      <c r="ES9" s="25" t="s">
        <v>209</v>
      </c>
      <c r="ET9" s="25" t="s">
        <v>40</v>
      </c>
      <c r="EU9" s="25" t="s">
        <v>210</v>
      </c>
      <c r="EV9" s="25" t="s">
        <v>211</v>
      </c>
      <c r="EW9" s="25" t="s">
        <v>41</v>
      </c>
      <c r="EX9" s="20" t="s">
        <v>195</v>
      </c>
      <c r="EY9" s="20" t="s">
        <v>60</v>
      </c>
      <c r="EZ9" s="20" t="s">
        <v>212</v>
      </c>
      <c r="FA9" s="20" t="s">
        <v>196</v>
      </c>
      <c r="FB9" s="20" t="s">
        <v>61</v>
      </c>
      <c r="FC9" s="20" t="s">
        <v>197</v>
      </c>
      <c r="FD9" s="20" t="s">
        <v>198</v>
      </c>
      <c r="FE9" s="20" t="s">
        <v>228</v>
      </c>
      <c r="FF9" s="20" t="s">
        <v>213</v>
      </c>
      <c r="FG9" s="20" t="s">
        <v>62</v>
      </c>
      <c r="FH9" s="20" t="s">
        <v>229</v>
      </c>
      <c r="FI9" s="20" t="s">
        <v>63</v>
      </c>
      <c r="FJ9" s="20" t="s">
        <v>199</v>
      </c>
      <c r="FK9" s="20" t="s">
        <v>214</v>
      </c>
      <c r="FL9" s="27" t="s">
        <v>64</v>
      </c>
      <c r="FM9" s="27" t="s">
        <v>215</v>
      </c>
      <c r="FN9" s="27" t="s">
        <v>65</v>
      </c>
      <c r="FO9" s="27" t="s">
        <v>216</v>
      </c>
      <c r="FP9" s="27" t="s">
        <v>66</v>
      </c>
      <c r="FQ9" s="27" t="s">
        <v>67</v>
      </c>
      <c r="FR9" s="27" t="s">
        <v>68</v>
      </c>
      <c r="FS9" s="27" t="s">
        <v>69</v>
      </c>
      <c r="FT9" s="27" t="s">
        <v>200</v>
      </c>
      <c r="FU9" s="27" t="s">
        <v>217</v>
      </c>
      <c r="FV9" s="27" t="s">
        <v>218</v>
      </c>
      <c r="FW9" s="27" t="s">
        <v>219</v>
      </c>
      <c r="FX9" s="29" t="s">
        <v>70</v>
      </c>
      <c r="FY9" s="29" t="s">
        <v>71</v>
      </c>
      <c r="FZ9" s="29" t="s">
        <v>72</v>
      </c>
      <c r="GA9" s="29" t="s">
        <v>220</v>
      </c>
      <c r="GB9" s="29" t="s">
        <v>221</v>
      </c>
      <c r="GC9" s="31" t="s">
        <v>201</v>
      </c>
      <c r="GD9" s="31" t="s">
        <v>73</v>
      </c>
      <c r="GE9" s="31" t="s">
        <v>74</v>
      </c>
      <c r="GF9" s="31" t="s">
        <v>75</v>
      </c>
      <c r="GG9" s="31" t="s">
        <v>76</v>
      </c>
      <c r="GH9" s="31" t="s">
        <v>77</v>
      </c>
      <c r="GI9" s="31" t="s">
        <v>78</v>
      </c>
      <c r="GJ9" s="31" t="s">
        <v>222</v>
      </c>
      <c r="GK9" s="31" t="s">
        <v>79</v>
      </c>
      <c r="GL9" s="31" t="s">
        <v>80</v>
      </c>
      <c r="GM9" s="31" t="s">
        <v>81</v>
      </c>
      <c r="GN9" s="31" t="s">
        <v>82</v>
      </c>
      <c r="GO9" s="31" t="s">
        <v>83</v>
      </c>
      <c r="GP9" s="31" t="s">
        <v>202</v>
      </c>
      <c r="GQ9" s="31" t="s">
        <v>84</v>
      </c>
      <c r="GR9" s="33" t="s">
        <v>106</v>
      </c>
      <c r="GS9" s="33" t="s">
        <v>107</v>
      </c>
      <c r="GT9" s="33" t="s">
        <v>108</v>
      </c>
      <c r="GU9" s="33" t="s">
        <v>109</v>
      </c>
      <c r="GV9" s="33" t="s">
        <v>110</v>
      </c>
      <c r="GW9" s="33" t="s">
        <v>111</v>
      </c>
      <c r="GX9" s="33" t="s">
        <v>112</v>
      </c>
      <c r="GY9" s="33" t="s">
        <v>113</v>
      </c>
      <c r="GZ9" s="33" t="s">
        <v>114</v>
      </c>
      <c r="HA9" s="33" t="s">
        <v>115</v>
      </c>
      <c r="HB9" s="33" t="s">
        <v>116</v>
      </c>
      <c r="HC9" s="33" t="s">
        <v>117</v>
      </c>
      <c r="HD9" s="33" t="s">
        <v>118</v>
      </c>
      <c r="HE9" s="33" t="s">
        <v>119</v>
      </c>
      <c r="HF9" s="33" t="s">
        <v>120</v>
      </c>
      <c r="HG9" s="33" t="s">
        <v>121</v>
      </c>
      <c r="HH9" s="14" t="s">
        <v>122</v>
      </c>
      <c r="HI9" s="14" t="s">
        <v>203</v>
      </c>
      <c r="HJ9" s="14" t="s">
        <v>123</v>
      </c>
      <c r="HK9" s="14" t="s">
        <v>124</v>
      </c>
      <c r="HL9" s="14" t="s">
        <v>125</v>
      </c>
      <c r="HM9" s="14" t="s">
        <v>126</v>
      </c>
      <c r="HN9" s="14" t="s">
        <v>204</v>
      </c>
      <c r="HO9" s="14" t="s">
        <v>127</v>
      </c>
      <c r="HP9" s="14" t="s">
        <v>128</v>
      </c>
      <c r="HQ9" s="14" t="s">
        <v>129</v>
      </c>
      <c r="HR9" s="14" t="s">
        <v>130</v>
      </c>
      <c r="HS9" s="14" t="s">
        <v>131</v>
      </c>
      <c r="HT9" s="14" t="s">
        <v>132</v>
      </c>
      <c r="HU9" s="37" t="s">
        <v>85</v>
      </c>
      <c r="HV9" s="37" t="s">
        <v>86</v>
      </c>
      <c r="HW9" s="37" t="s">
        <v>87</v>
      </c>
      <c r="HX9" s="37" t="s">
        <v>88</v>
      </c>
      <c r="HY9" s="39" t="s">
        <v>89</v>
      </c>
      <c r="HZ9" s="39" t="s">
        <v>90</v>
      </c>
      <c r="IA9" s="39" t="s">
        <v>91</v>
      </c>
      <c r="IB9" s="39" t="s">
        <v>92</v>
      </c>
      <c r="IC9" s="41" t="s">
        <v>93</v>
      </c>
      <c r="ID9" s="41" t="s">
        <v>94</v>
      </c>
      <c r="IE9" s="41" t="s">
        <v>95</v>
      </c>
      <c r="IF9" s="41" t="s">
        <v>96</v>
      </c>
      <c r="IG9" s="41" t="s">
        <v>97</v>
      </c>
      <c r="IH9" s="41" t="s">
        <v>98</v>
      </c>
      <c r="II9" s="43" t="s">
        <v>99</v>
      </c>
      <c r="IJ9" s="43" t="s">
        <v>100</v>
      </c>
      <c r="IK9" s="43" t="s">
        <v>101</v>
      </c>
      <c r="IL9" s="43" t="s">
        <v>102</v>
      </c>
      <c r="IM9" s="43" t="s">
        <v>103</v>
      </c>
      <c r="IN9" s="43" t="s">
        <v>104</v>
      </c>
      <c r="IO9" s="43" t="s">
        <v>105</v>
      </c>
      <c r="IP9" s="25" t="s">
        <v>35</v>
      </c>
      <c r="IQ9" s="25" t="s">
        <v>207</v>
      </c>
      <c r="IR9" s="25" t="s">
        <v>36</v>
      </c>
      <c r="IS9" s="25" t="s">
        <v>37</v>
      </c>
      <c r="IT9" s="25" t="s">
        <v>192</v>
      </c>
      <c r="IU9" s="25" t="s">
        <v>193</v>
      </c>
      <c r="IV9" s="25" t="s">
        <v>194</v>
      </c>
      <c r="IW9" s="25" t="s">
        <v>38</v>
      </c>
      <c r="IX9" s="25" t="s">
        <v>39</v>
      </c>
      <c r="IY9" s="25" t="s">
        <v>208</v>
      </c>
      <c r="IZ9" s="25" t="s">
        <v>209</v>
      </c>
      <c r="JA9" s="25" t="s">
        <v>40</v>
      </c>
      <c r="JB9" s="25" t="s">
        <v>210</v>
      </c>
      <c r="JC9" s="25" t="s">
        <v>211</v>
      </c>
      <c r="JD9" s="25" t="s">
        <v>41</v>
      </c>
      <c r="JE9" s="20" t="s">
        <v>195</v>
      </c>
      <c r="JF9" s="20" t="s">
        <v>60</v>
      </c>
      <c r="JG9" s="20" t="s">
        <v>212</v>
      </c>
      <c r="JH9" s="20" t="s">
        <v>196</v>
      </c>
      <c r="JI9" s="20" t="s">
        <v>61</v>
      </c>
      <c r="JJ9" s="20" t="s">
        <v>197</v>
      </c>
      <c r="JK9" s="20" t="s">
        <v>198</v>
      </c>
      <c r="JL9" s="20" t="s">
        <v>228</v>
      </c>
      <c r="JM9" s="20" t="s">
        <v>213</v>
      </c>
      <c r="JN9" s="20" t="s">
        <v>62</v>
      </c>
      <c r="JO9" s="20" t="s">
        <v>229</v>
      </c>
      <c r="JP9" s="20" t="s">
        <v>63</v>
      </c>
      <c r="JQ9" s="20" t="s">
        <v>199</v>
      </c>
      <c r="JR9" s="20" t="s">
        <v>214</v>
      </c>
      <c r="JS9" s="27" t="s">
        <v>64</v>
      </c>
      <c r="JT9" s="27" t="s">
        <v>215</v>
      </c>
      <c r="JU9" s="27" t="s">
        <v>65</v>
      </c>
      <c r="JV9" s="27" t="s">
        <v>216</v>
      </c>
      <c r="JW9" s="27" t="s">
        <v>66</v>
      </c>
      <c r="JX9" s="27" t="s">
        <v>67</v>
      </c>
      <c r="JY9" s="27" t="s">
        <v>68</v>
      </c>
      <c r="JZ9" s="27" t="s">
        <v>69</v>
      </c>
      <c r="KA9" s="27" t="s">
        <v>200</v>
      </c>
      <c r="KB9" s="27" t="s">
        <v>217</v>
      </c>
      <c r="KC9" s="27" t="s">
        <v>218</v>
      </c>
      <c r="KD9" s="27" t="s">
        <v>219</v>
      </c>
      <c r="KE9" s="29" t="s">
        <v>70</v>
      </c>
      <c r="KF9" s="29" t="s">
        <v>71</v>
      </c>
      <c r="KG9" s="29" t="s">
        <v>72</v>
      </c>
      <c r="KH9" s="29" t="s">
        <v>220</v>
      </c>
      <c r="KI9" s="29" t="s">
        <v>221</v>
      </c>
      <c r="KJ9" s="31" t="s">
        <v>201</v>
      </c>
      <c r="KK9" s="31" t="s">
        <v>73</v>
      </c>
      <c r="KL9" s="31" t="s">
        <v>74</v>
      </c>
      <c r="KM9" s="31" t="s">
        <v>75</v>
      </c>
      <c r="KN9" s="31" t="s">
        <v>76</v>
      </c>
      <c r="KO9" s="31" t="s">
        <v>77</v>
      </c>
      <c r="KP9" s="31" t="s">
        <v>78</v>
      </c>
      <c r="KQ9" s="31" t="s">
        <v>222</v>
      </c>
      <c r="KR9" s="31" t="s">
        <v>79</v>
      </c>
      <c r="KS9" s="31" t="s">
        <v>80</v>
      </c>
      <c r="KT9" s="31" t="s">
        <v>81</v>
      </c>
      <c r="KU9" s="31" t="s">
        <v>82</v>
      </c>
      <c r="KV9" s="31" t="s">
        <v>83</v>
      </c>
      <c r="KW9" s="31" t="s">
        <v>202</v>
      </c>
      <c r="KX9" s="31" t="s">
        <v>84</v>
      </c>
      <c r="KY9" s="33" t="s">
        <v>106</v>
      </c>
      <c r="KZ9" s="33" t="s">
        <v>107</v>
      </c>
      <c r="LA9" s="33" t="s">
        <v>108</v>
      </c>
      <c r="LB9" s="33" t="s">
        <v>109</v>
      </c>
      <c r="LC9" s="33" t="s">
        <v>110</v>
      </c>
      <c r="LD9" s="33" t="s">
        <v>111</v>
      </c>
      <c r="LE9" s="33" t="s">
        <v>112</v>
      </c>
      <c r="LF9" s="33" t="s">
        <v>113</v>
      </c>
      <c r="LG9" s="33" t="s">
        <v>114</v>
      </c>
      <c r="LH9" s="33" t="s">
        <v>115</v>
      </c>
      <c r="LI9" s="33" t="s">
        <v>116</v>
      </c>
      <c r="LJ9" s="33" t="s">
        <v>117</v>
      </c>
      <c r="LK9" s="33" t="s">
        <v>118</v>
      </c>
      <c r="LL9" s="33" t="s">
        <v>119</v>
      </c>
      <c r="LM9" s="33" t="s">
        <v>120</v>
      </c>
      <c r="LN9" s="33" t="s">
        <v>121</v>
      </c>
      <c r="LO9" s="14" t="s">
        <v>122</v>
      </c>
      <c r="LP9" s="14" t="s">
        <v>203</v>
      </c>
      <c r="LQ9" s="14" t="s">
        <v>123</v>
      </c>
      <c r="LR9" s="14" t="s">
        <v>124</v>
      </c>
      <c r="LS9" s="14" t="s">
        <v>125</v>
      </c>
      <c r="LT9" s="14" t="s">
        <v>126</v>
      </c>
      <c r="LU9" s="14" t="s">
        <v>204</v>
      </c>
      <c r="LV9" s="14" t="s">
        <v>127</v>
      </c>
      <c r="LW9" s="14" t="s">
        <v>128</v>
      </c>
      <c r="LX9" s="14" t="s">
        <v>129</v>
      </c>
      <c r="LY9" s="14" t="s">
        <v>130</v>
      </c>
      <c r="LZ9" s="14" t="s">
        <v>131</v>
      </c>
      <c r="MA9" s="14" t="s">
        <v>132</v>
      </c>
      <c r="MB9" s="37" t="s">
        <v>85</v>
      </c>
      <c r="MC9" s="37" t="s">
        <v>86</v>
      </c>
      <c r="MD9" s="37" t="s">
        <v>87</v>
      </c>
      <c r="ME9" s="37" t="s">
        <v>88</v>
      </c>
      <c r="MF9" s="39" t="s">
        <v>89</v>
      </c>
      <c r="MG9" s="39" t="s">
        <v>90</v>
      </c>
      <c r="MH9" s="39" t="s">
        <v>91</v>
      </c>
      <c r="MI9" s="39" t="s">
        <v>92</v>
      </c>
      <c r="MJ9" s="41" t="s">
        <v>93</v>
      </c>
      <c r="MK9" s="41" t="s">
        <v>94</v>
      </c>
      <c r="ML9" s="41" t="s">
        <v>95</v>
      </c>
      <c r="MM9" s="41" t="s">
        <v>96</v>
      </c>
      <c r="MN9" s="41" t="s">
        <v>97</v>
      </c>
      <c r="MO9" s="41" t="s">
        <v>98</v>
      </c>
      <c r="MP9" s="43" t="s">
        <v>99</v>
      </c>
      <c r="MQ9" s="43" t="s">
        <v>100</v>
      </c>
      <c r="MR9" s="43" t="s">
        <v>101</v>
      </c>
      <c r="MS9" s="43" t="s">
        <v>102</v>
      </c>
      <c r="MT9" s="43" t="s">
        <v>103</v>
      </c>
      <c r="MU9" s="43" t="s">
        <v>104</v>
      </c>
      <c r="MV9" s="43" t="s">
        <v>105</v>
      </c>
      <c r="MW9" s="50" t="s">
        <v>59</v>
      </c>
      <c r="MX9" s="18" t="s">
        <v>49</v>
      </c>
      <c r="MY9" s="18" t="s">
        <v>51</v>
      </c>
      <c r="MZ9" s="18" t="s">
        <v>52</v>
      </c>
      <c r="NA9" s="18" t="s">
        <v>53</v>
      </c>
      <c r="NB9" s="18" t="s">
        <v>50</v>
      </c>
      <c r="NC9" s="18" t="s">
        <v>51</v>
      </c>
      <c r="ND9" s="18" t="s">
        <v>52</v>
      </c>
      <c r="NE9" s="18" t="s">
        <v>53</v>
      </c>
      <c r="NF9" s="18" t="s">
        <v>54</v>
      </c>
      <c r="NG9" s="18" t="s">
        <v>51</v>
      </c>
      <c r="NH9" s="18" t="s">
        <v>52</v>
      </c>
      <c r="NI9" s="18" t="s">
        <v>53</v>
      </c>
      <c r="NJ9" s="18" t="s">
        <v>55</v>
      </c>
      <c r="NK9" s="18" t="s">
        <v>51</v>
      </c>
      <c r="NL9" s="18" t="s">
        <v>52</v>
      </c>
      <c r="NM9" s="18" t="s">
        <v>53</v>
      </c>
      <c r="NN9" s="18" t="s">
        <v>56</v>
      </c>
      <c r="NO9" s="18" t="s">
        <v>51</v>
      </c>
      <c r="NP9" s="18" t="s">
        <v>52</v>
      </c>
      <c r="NQ9" s="18" t="s">
        <v>53</v>
      </c>
      <c r="NR9" s="18" t="s">
        <v>57</v>
      </c>
      <c r="NS9" s="18" t="s">
        <v>51</v>
      </c>
      <c r="NT9" s="18" t="s">
        <v>52</v>
      </c>
      <c r="NU9" s="18" t="s">
        <v>53</v>
      </c>
      <c r="NV9" s="21" t="s">
        <v>32</v>
      </c>
      <c r="NW9" s="47" t="s">
        <v>33</v>
      </c>
      <c r="NX9" s="48" t="s">
        <v>34</v>
      </c>
      <c r="NY9" s="22" t="s">
        <v>2</v>
      </c>
      <c r="NZ9" s="23" t="s">
        <v>154</v>
      </c>
    </row>
    <row r="10" spans="1:392" ht="120" customHeight="1" x14ac:dyDescent="0.25">
      <c r="A10" s="54">
        <f>+Registro!E1</f>
        <v>0</v>
      </c>
      <c r="B10" s="54">
        <f>+Registro!I1</f>
        <v>0</v>
      </c>
      <c r="C10" s="20">
        <f>+Registro!M1</f>
        <v>0</v>
      </c>
      <c r="D10" s="54" t="str">
        <f>+Registro!A4</f>
        <v/>
      </c>
      <c r="E10" s="54" t="str">
        <f>+Registro!F4</f>
        <v/>
      </c>
      <c r="F10" s="54" t="str">
        <f>+Registro!Q4</f>
        <v/>
      </c>
      <c r="G10" s="54" t="str">
        <f>+Registro!A6</f>
        <v/>
      </c>
      <c r="H10" s="54" t="str">
        <f>+Registro!J6</f>
        <v/>
      </c>
      <c r="I10" s="54" t="str">
        <f>+Registro!A8</f>
        <v/>
      </c>
      <c r="J10" s="54" t="str">
        <f>+Registro!J8</f>
        <v/>
      </c>
      <c r="K10" s="54" t="str">
        <f>+Registro!P8</f>
        <v/>
      </c>
      <c r="L10" s="54" t="str">
        <f>+Registro!A10</f>
        <v/>
      </c>
      <c r="M10" s="54" t="str">
        <f>+Registro!H10</f>
        <v/>
      </c>
      <c r="N10" s="55" t="str">
        <f>+Registro!M10</f>
        <v/>
      </c>
      <c r="O10" s="54" t="str">
        <f>+Registro!A13</f>
        <v/>
      </c>
      <c r="P10" s="54" t="str">
        <f>+Registro!C13</f>
        <v/>
      </c>
      <c r="Q10" s="54" t="str">
        <f>+Registro!J13</f>
        <v/>
      </c>
      <c r="R10" s="54" t="str">
        <f>+Registro!M13</f>
        <v/>
      </c>
      <c r="S10" s="54" t="str">
        <f>+Registro!Q13</f>
        <v/>
      </c>
      <c r="T10" s="54" t="str">
        <f>+Registro!A15</f>
        <v/>
      </c>
      <c r="U10" s="54" t="str">
        <f>+Registro!F15</f>
        <v/>
      </c>
      <c r="V10" s="54" t="str">
        <f>+Registro!I15</f>
        <v/>
      </c>
      <c r="W10" s="54" t="str">
        <f>+Registro!N15</f>
        <v/>
      </c>
      <c r="X10" s="54" t="str">
        <f>+Registro!N15</f>
        <v/>
      </c>
      <c r="Y10" s="56" t="str">
        <f>+Registro!A17</f>
        <v/>
      </c>
      <c r="Z10" s="54" t="str">
        <f>+Registro!F17</f>
        <v/>
      </c>
      <c r="AA10" s="54" t="str">
        <f>+Registro!P17</f>
        <v/>
      </c>
      <c r="AB10" s="25">
        <f>+Registro!I20</f>
        <v>0</v>
      </c>
      <c r="AC10" s="25">
        <f>+Registro!I21</f>
        <v>0</v>
      </c>
      <c r="AD10" s="25">
        <f>+Registro!I22</f>
        <v>0</v>
      </c>
      <c r="AE10" s="25">
        <f>+Registro!I23</f>
        <v>0</v>
      </c>
      <c r="AF10" s="25">
        <f>+Registro!I24</f>
        <v>0</v>
      </c>
      <c r="AG10" s="25">
        <f>+Registro!I25</f>
        <v>0</v>
      </c>
      <c r="AH10" s="25">
        <f>+Registro!I26</f>
        <v>0</v>
      </c>
      <c r="AI10" s="25">
        <f>+Registro!I27</f>
        <v>0</v>
      </c>
      <c r="AJ10" s="25">
        <f>+Registro!I28</f>
        <v>0</v>
      </c>
      <c r="AK10" s="25">
        <f>+Registro!I29</f>
        <v>0</v>
      </c>
      <c r="AL10" s="25">
        <f>+Registro!I30</f>
        <v>0</v>
      </c>
      <c r="AM10" s="25">
        <f>+Registro!I31</f>
        <v>0</v>
      </c>
      <c r="AN10" s="25">
        <f>+Registro!I32</f>
        <v>0</v>
      </c>
      <c r="AO10" s="25">
        <f>+Registro!I33</f>
        <v>0</v>
      </c>
      <c r="AP10" s="25">
        <f>+Registro!I34</f>
        <v>0</v>
      </c>
      <c r="AQ10" s="20">
        <f>+Registro!I37</f>
        <v>0</v>
      </c>
      <c r="AR10" s="20">
        <f>+Registro!I38</f>
        <v>0</v>
      </c>
      <c r="AS10" s="20">
        <f>+Registro!I39</f>
        <v>0</v>
      </c>
      <c r="AT10" s="20">
        <f>+Registro!I40</f>
        <v>0</v>
      </c>
      <c r="AU10" s="20">
        <f>+Registro!I41</f>
        <v>0</v>
      </c>
      <c r="AV10" s="20">
        <f>+Registro!I42</f>
        <v>0</v>
      </c>
      <c r="AW10" s="20">
        <f>+Registro!I43</f>
        <v>0</v>
      </c>
      <c r="AX10" s="20">
        <f>+Registro!I44</f>
        <v>0</v>
      </c>
      <c r="AY10" s="20">
        <f>+Registro!I45</f>
        <v>0</v>
      </c>
      <c r="AZ10" s="20">
        <f>+Registro!I46</f>
        <v>0</v>
      </c>
      <c r="BA10" s="20">
        <f>+Registro!I47</f>
        <v>0</v>
      </c>
      <c r="BB10" s="20">
        <f>+Registro!I48</f>
        <v>0</v>
      </c>
      <c r="BC10" s="20">
        <f>+Registro!I49</f>
        <v>0</v>
      </c>
      <c r="BD10" s="20">
        <f>+Registro!I50</f>
        <v>0</v>
      </c>
      <c r="BE10" s="27">
        <f>+Registro!I53</f>
        <v>0</v>
      </c>
      <c r="BF10" s="27">
        <f>+Registro!I54</f>
        <v>0</v>
      </c>
      <c r="BG10" s="27">
        <f>+Registro!I55</f>
        <v>0</v>
      </c>
      <c r="BH10" s="27">
        <f>+Registro!I56</f>
        <v>0</v>
      </c>
      <c r="BI10" s="27">
        <f>+Registro!I57</f>
        <v>0</v>
      </c>
      <c r="BJ10" s="27">
        <f>+Registro!I58</f>
        <v>0</v>
      </c>
      <c r="BK10" s="27">
        <f>+Registro!I59</f>
        <v>0</v>
      </c>
      <c r="BL10" s="27">
        <f>+Registro!I60</f>
        <v>0</v>
      </c>
      <c r="BM10" s="44">
        <f>+Registro!I61</f>
        <v>0</v>
      </c>
      <c r="BN10" s="44">
        <f>+Registro!I62</f>
        <v>0</v>
      </c>
      <c r="BO10" s="44">
        <f>+Registro!I63</f>
        <v>0</v>
      </c>
      <c r="BP10" s="27">
        <f>+Registro!I64</f>
        <v>0</v>
      </c>
      <c r="BQ10" s="29">
        <f>+Registro!I67</f>
        <v>0</v>
      </c>
      <c r="BR10" s="29">
        <f>+Registro!I68</f>
        <v>0</v>
      </c>
      <c r="BS10" s="29">
        <f>+Registro!I69</f>
        <v>0</v>
      </c>
      <c r="BT10" s="45">
        <f>+Registro!I70</f>
        <v>0</v>
      </c>
      <c r="BU10" s="29">
        <f>+Registro!I71</f>
        <v>0</v>
      </c>
      <c r="BV10" s="31">
        <f>+Registro!I74</f>
        <v>0</v>
      </c>
      <c r="BW10" s="31">
        <f>+Registro!I75</f>
        <v>0</v>
      </c>
      <c r="BX10" s="31">
        <f>+Registro!I76</f>
        <v>0</v>
      </c>
      <c r="BY10" s="31">
        <f>+Registro!I77</f>
        <v>0</v>
      </c>
      <c r="BZ10" s="31">
        <f>+Registro!I78</f>
        <v>0</v>
      </c>
      <c r="CA10" s="31">
        <f>+Registro!I79</f>
        <v>0</v>
      </c>
      <c r="CB10" s="31">
        <f>+Registro!I80</f>
        <v>0</v>
      </c>
      <c r="CC10" s="31">
        <f>+Registro!I81</f>
        <v>0</v>
      </c>
      <c r="CD10" s="31">
        <f>+Registro!I82</f>
        <v>0</v>
      </c>
      <c r="CE10" s="31">
        <f>+Registro!I83</f>
        <v>0</v>
      </c>
      <c r="CF10" s="31">
        <f>+Registro!I84</f>
        <v>0</v>
      </c>
      <c r="CG10" s="31">
        <f>+Registro!I85</f>
        <v>0</v>
      </c>
      <c r="CH10" s="31">
        <f>+Registro!I86</f>
        <v>0</v>
      </c>
      <c r="CI10" s="46">
        <f>+Registro!I87</f>
        <v>0</v>
      </c>
      <c r="CJ10" s="31">
        <f>+Registro!I88</f>
        <v>0</v>
      </c>
      <c r="CK10" s="33">
        <f>+Registro!I91</f>
        <v>0</v>
      </c>
      <c r="CL10" s="33">
        <f>+Registro!I92</f>
        <v>0</v>
      </c>
      <c r="CM10" s="33">
        <f>+Registro!I93</f>
        <v>0</v>
      </c>
      <c r="CN10" s="33">
        <f>+Registro!I94</f>
        <v>0</v>
      </c>
      <c r="CO10" s="33">
        <f>+Registro!I95</f>
        <v>0</v>
      </c>
      <c r="CP10" s="33">
        <f>+Registro!I96</f>
        <v>0</v>
      </c>
      <c r="CQ10" s="33">
        <f>+Registro!I97</f>
        <v>0</v>
      </c>
      <c r="CR10" s="33">
        <f>+Registro!I98</f>
        <v>0</v>
      </c>
      <c r="CS10" s="33">
        <f>+Registro!I99</f>
        <v>0</v>
      </c>
      <c r="CT10" s="33">
        <f>+Registro!I100</f>
        <v>0</v>
      </c>
      <c r="CU10" s="33">
        <f>+Registro!I101</f>
        <v>0</v>
      </c>
      <c r="CV10" s="33">
        <f>+Registro!I102</f>
        <v>0</v>
      </c>
      <c r="CW10" s="33">
        <f>+Registro!I103</f>
        <v>0</v>
      </c>
      <c r="CX10" s="33">
        <f>+Registro!I104</f>
        <v>0</v>
      </c>
      <c r="CY10" s="33">
        <f>+Registro!I105</f>
        <v>0</v>
      </c>
      <c r="CZ10" s="33">
        <f>+Registro!I106</f>
        <v>0</v>
      </c>
      <c r="DA10" s="14">
        <f>+Registro!I109</f>
        <v>0</v>
      </c>
      <c r="DB10" s="14">
        <f>+Registro!I110</f>
        <v>0</v>
      </c>
      <c r="DC10" s="14">
        <f>+Registro!I111</f>
        <v>0</v>
      </c>
      <c r="DD10" s="14">
        <f>+Registro!I112</f>
        <v>0</v>
      </c>
      <c r="DE10" s="14">
        <f>+Registro!I113</f>
        <v>0</v>
      </c>
      <c r="DF10" s="14">
        <f>+Registro!I114</f>
        <v>0</v>
      </c>
      <c r="DG10" s="14">
        <f>+Registro!I115</f>
        <v>0</v>
      </c>
      <c r="DH10" s="14">
        <f>+Registro!I116</f>
        <v>0</v>
      </c>
      <c r="DI10" s="14">
        <f>+Registro!I117</f>
        <v>0</v>
      </c>
      <c r="DJ10" s="14">
        <f>+Registro!I118</f>
        <v>0</v>
      </c>
      <c r="DK10" s="14">
        <f>+Registro!I119</f>
        <v>0</v>
      </c>
      <c r="DL10" s="14">
        <f>+Registro!I120</f>
        <v>0</v>
      </c>
      <c r="DM10" s="14">
        <f>+Registro!I121</f>
        <v>0</v>
      </c>
      <c r="DN10" s="37">
        <f>+Registro!I124</f>
        <v>0</v>
      </c>
      <c r="DO10" s="37">
        <f>+Registro!I125</f>
        <v>0</v>
      </c>
      <c r="DP10" s="37">
        <f>+Registro!I126</f>
        <v>0</v>
      </c>
      <c r="DQ10" s="37">
        <f>+Registro!I127</f>
        <v>0</v>
      </c>
      <c r="DR10" s="39">
        <f>+Registro!I130</f>
        <v>0</v>
      </c>
      <c r="DS10" s="39">
        <f>+Registro!I131</f>
        <v>0</v>
      </c>
      <c r="DT10" s="39">
        <f>+Registro!I132</f>
        <v>0</v>
      </c>
      <c r="DU10" s="39">
        <f>+Registro!I133</f>
        <v>0</v>
      </c>
      <c r="DV10" s="41">
        <f>+Registro!I136</f>
        <v>0</v>
      </c>
      <c r="DW10" s="41">
        <f>+Registro!I137</f>
        <v>0</v>
      </c>
      <c r="DX10" s="41">
        <f>+Registro!I138</f>
        <v>0</v>
      </c>
      <c r="DY10" s="41">
        <f>+Registro!I139</f>
        <v>0</v>
      </c>
      <c r="DZ10" s="41">
        <f>+Registro!I140</f>
        <v>0</v>
      </c>
      <c r="EA10" s="41">
        <f>+Registro!I141</f>
        <v>0</v>
      </c>
      <c r="EB10" s="43">
        <f>+Registro!I144</f>
        <v>0</v>
      </c>
      <c r="EC10" s="43">
        <f>+Registro!I145</f>
        <v>0</v>
      </c>
      <c r="ED10" s="43">
        <f>+Registro!I146</f>
        <v>0</v>
      </c>
      <c r="EE10" s="43">
        <f>+Registro!I147</f>
        <v>0</v>
      </c>
      <c r="EF10" s="43">
        <f>+Registro!I148</f>
        <v>0</v>
      </c>
      <c r="EG10" s="43">
        <f>+Registro!I149</f>
        <v>0</v>
      </c>
      <c r="EH10" s="43">
        <f>+Registro!I150</f>
        <v>0</v>
      </c>
      <c r="EI10" s="25">
        <f>+Registro!L20</f>
        <v>0</v>
      </c>
      <c r="EJ10" s="25">
        <f>+Registro!L21</f>
        <v>0</v>
      </c>
      <c r="EK10" s="25">
        <f>+Registro!L22</f>
        <v>0</v>
      </c>
      <c r="EL10" s="25">
        <f>+Registro!L23</f>
        <v>0</v>
      </c>
      <c r="EM10" s="25">
        <f>+Registro!L24</f>
        <v>0</v>
      </c>
      <c r="EN10" s="25">
        <f>+Registro!L25</f>
        <v>0</v>
      </c>
      <c r="EO10" s="25">
        <f>+Registro!L26</f>
        <v>0</v>
      </c>
      <c r="EP10" s="25">
        <f>+Registro!L27</f>
        <v>0</v>
      </c>
      <c r="EQ10" s="25">
        <f>+Registro!L28</f>
        <v>0</v>
      </c>
      <c r="ER10" s="25">
        <f>+Registro!L29</f>
        <v>0</v>
      </c>
      <c r="ES10" s="25">
        <f>+Registro!L30</f>
        <v>0</v>
      </c>
      <c r="ET10" s="25">
        <f>+Registro!L31</f>
        <v>0</v>
      </c>
      <c r="EU10" s="25">
        <f>+Registro!L32</f>
        <v>0</v>
      </c>
      <c r="EV10" s="25">
        <f>+Registro!L33</f>
        <v>0</v>
      </c>
      <c r="EW10" s="25">
        <f>+Registro!L34</f>
        <v>0</v>
      </c>
      <c r="EX10" s="20">
        <f>+Registro!L37</f>
        <v>0</v>
      </c>
      <c r="EY10" s="20">
        <f>+Registro!L38</f>
        <v>0</v>
      </c>
      <c r="EZ10" s="20">
        <f>+Registro!L39</f>
        <v>0</v>
      </c>
      <c r="FA10" s="20">
        <f>+Registro!L40</f>
        <v>0</v>
      </c>
      <c r="FB10" s="20">
        <f>+Registro!L41</f>
        <v>0</v>
      </c>
      <c r="FC10" s="20">
        <f>+Registro!L42</f>
        <v>0</v>
      </c>
      <c r="FD10" s="20">
        <f>+Registro!L43</f>
        <v>0</v>
      </c>
      <c r="FE10" s="20">
        <f>+Registro!L44</f>
        <v>0</v>
      </c>
      <c r="FF10" s="20">
        <f>+Registro!L45</f>
        <v>0</v>
      </c>
      <c r="FG10" s="20">
        <f>+Registro!L46</f>
        <v>0</v>
      </c>
      <c r="FH10" s="20">
        <f>+Registro!L47</f>
        <v>0</v>
      </c>
      <c r="FI10" s="20">
        <f>+Registro!L48</f>
        <v>0</v>
      </c>
      <c r="FJ10" s="20">
        <f>+Registro!L49</f>
        <v>0</v>
      </c>
      <c r="FK10" s="20">
        <f>+Registro!L50</f>
        <v>0</v>
      </c>
      <c r="FL10" s="27">
        <f>+Registro!L53</f>
        <v>0</v>
      </c>
      <c r="FM10" s="27">
        <f>+Registro!L54</f>
        <v>0</v>
      </c>
      <c r="FN10" s="27">
        <f>+Registro!L55</f>
        <v>0</v>
      </c>
      <c r="FO10" s="27">
        <f>+Registro!L56</f>
        <v>0</v>
      </c>
      <c r="FP10" s="27">
        <f>+Registro!L57</f>
        <v>0</v>
      </c>
      <c r="FQ10" s="27">
        <f>+Registro!L58</f>
        <v>0</v>
      </c>
      <c r="FR10" s="27">
        <f>+Registro!L59</f>
        <v>0</v>
      </c>
      <c r="FS10" s="27">
        <f>+Registro!L60</f>
        <v>0</v>
      </c>
      <c r="FT10" s="27">
        <f>+Registro!L61</f>
        <v>0</v>
      </c>
      <c r="FU10" s="27">
        <f>+Registro!L62</f>
        <v>0</v>
      </c>
      <c r="FV10" s="27">
        <f>+Registro!L63</f>
        <v>0</v>
      </c>
      <c r="FW10" s="27">
        <f>+Registro!L64</f>
        <v>0</v>
      </c>
      <c r="FX10" s="29">
        <f>+Registro!L67</f>
        <v>0</v>
      </c>
      <c r="FY10" s="29">
        <f>+Registro!L68</f>
        <v>0</v>
      </c>
      <c r="FZ10" s="29">
        <f>+Registro!L69</f>
        <v>0</v>
      </c>
      <c r="GA10" s="29">
        <f>+Registro!L70</f>
        <v>0</v>
      </c>
      <c r="GB10" s="29">
        <f>+Registro!L71</f>
        <v>0</v>
      </c>
      <c r="GC10" s="31">
        <f>+Registro!L74</f>
        <v>0</v>
      </c>
      <c r="GD10" s="31">
        <f>+Registro!L75</f>
        <v>0</v>
      </c>
      <c r="GE10" s="31">
        <f>+Registro!L76</f>
        <v>0</v>
      </c>
      <c r="GF10" s="31">
        <f>+Registro!L77</f>
        <v>0</v>
      </c>
      <c r="GG10" s="31">
        <f>+Registro!L78</f>
        <v>0</v>
      </c>
      <c r="GH10" s="31">
        <f>+Registro!L79</f>
        <v>0</v>
      </c>
      <c r="GI10" s="31">
        <f>+Registro!L80</f>
        <v>0</v>
      </c>
      <c r="GJ10" s="31">
        <f>+Registro!L81</f>
        <v>0</v>
      </c>
      <c r="GK10" s="31">
        <f>+Registro!L82</f>
        <v>0</v>
      </c>
      <c r="GL10" s="31">
        <f>+Registro!L83</f>
        <v>0</v>
      </c>
      <c r="GM10" s="31">
        <f>+Registro!L84</f>
        <v>0</v>
      </c>
      <c r="GN10" s="31">
        <f>+Registro!L85</f>
        <v>0</v>
      </c>
      <c r="GO10" s="31">
        <f>+Registro!L86</f>
        <v>0</v>
      </c>
      <c r="GP10" s="31">
        <f>+Registro!L87</f>
        <v>0</v>
      </c>
      <c r="GQ10" s="31">
        <f>+Registro!L88</f>
        <v>0</v>
      </c>
      <c r="GR10" s="33">
        <f>+Registro!L91</f>
        <v>0</v>
      </c>
      <c r="GS10" s="33">
        <f>+Registro!L92</f>
        <v>0</v>
      </c>
      <c r="GT10" s="33">
        <f>+Registro!L93</f>
        <v>0</v>
      </c>
      <c r="GU10" s="33">
        <f>+Registro!L94</f>
        <v>0</v>
      </c>
      <c r="GV10" s="33">
        <f>+Registro!L95</f>
        <v>0</v>
      </c>
      <c r="GW10" s="33">
        <f>+Registro!L96</f>
        <v>0</v>
      </c>
      <c r="GX10" s="33">
        <f>+Registro!L97</f>
        <v>0</v>
      </c>
      <c r="GY10" s="33">
        <f>+Registro!L98</f>
        <v>0</v>
      </c>
      <c r="GZ10" s="33">
        <f>+Registro!L99</f>
        <v>0</v>
      </c>
      <c r="HA10" s="33">
        <f>+Registro!L100</f>
        <v>0</v>
      </c>
      <c r="HB10" s="33">
        <f>+Registro!L101</f>
        <v>0</v>
      </c>
      <c r="HC10" s="33">
        <f>+Registro!L102</f>
        <v>0</v>
      </c>
      <c r="HD10" s="33">
        <f>+Registro!L103</f>
        <v>0</v>
      </c>
      <c r="HE10" s="33">
        <f>+Registro!L104</f>
        <v>0</v>
      </c>
      <c r="HF10" s="33">
        <f>+Registro!L105</f>
        <v>0</v>
      </c>
      <c r="HG10" s="33">
        <f>+Registro!L106</f>
        <v>0</v>
      </c>
      <c r="HH10" s="14">
        <f>+Registro!L109</f>
        <v>0</v>
      </c>
      <c r="HI10" s="14">
        <f>+Registro!L110</f>
        <v>0</v>
      </c>
      <c r="HJ10" s="14">
        <f>+Registro!L111</f>
        <v>0</v>
      </c>
      <c r="HK10" s="14">
        <f>+Registro!L112</f>
        <v>0</v>
      </c>
      <c r="HL10" s="14">
        <f>+Registro!L113</f>
        <v>0</v>
      </c>
      <c r="HM10" s="14">
        <f>+Registro!L114</f>
        <v>0</v>
      </c>
      <c r="HN10" s="14">
        <f>+Registro!L115</f>
        <v>0</v>
      </c>
      <c r="HO10" s="14">
        <f>+Registro!L116</f>
        <v>0</v>
      </c>
      <c r="HP10" s="14">
        <f>+Registro!L117</f>
        <v>0</v>
      </c>
      <c r="HQ10" s="14">
        <f>+Registro!L118</f>
        <v>0</v>
      </c>
      <c r="HR10" s="14">
        <f>+Registro!L119</f>
        <v>0</v>
      </c>
      <c r="HS10" s="14">
        <f>+Registro!L120</f>
        <v>0</v>
      </c>
      <c r="HT10" s="14">
        <f>+Registro!L121</f>
        <v>0</v>
      </c>
      <c r="HU10" s="37">
        <f>+Registro!L124</f>
        <v>0</v>
      </c>
      <c r="HV10" s="37">
        <f>+Registro!L125</f>
        <v>0</v>
      </c>
      <c r="HW10" s="37">
        <f>+Registro!L126</f>
        <v>0</v>
      </c>
      <c r="HX10" s="37">
        <f>+Registro!L127</f>
        <v>0</v>
      </c>
      <c r="HY10" s="39">
        <f>+Registro!L130</f>
        <v>0</v>
      </c>
      <c r="HZ10" s="39">
        <f>+Registro!L131</f>
        <v>0</v>
      </c>
      <c r="IA10" s="39">
        <f>+Registro!L132</f>
        <v>0</v>
      </c>
      <c r="IB10" s="39">
        <f>+Registro!L133</f>
        <v>0</v>
      </c>
      <c r="IC10" s="41">
        <f>+Registro!L136</f>
        <v>0</v>
      </c>
      <c r="ID10" s="41">
        <f>+Registro!L137</f>
        <v>0</v>
      </c>
      <c r="IE10" s="41">
        <f>+Registro!L138</f>
        <v>0</v>
      </c>
      <c r="IF10" s="41">
        <f>+Registro!L139</f>
        <v>0</v>
      </c>
      <c r="IG10" s="41">
        <f>+Registro!L140</f>
        <v>0</v>
      </c>
      <c r="IH10" s="41">
        <f>+Registro!L141</f>
        <v>0</v>
      </c>
      <c r="II10" s="43">
        <f>+Registro!L144</f>
        <v>0</v>
      </c>
      <c r="IJ10" s="43">
        <f>+Registro!L145</f>
        <v>0</v>
      </c>
      <c r="IK10" s="43">
        <f>+Registro!L146</f>
        <v>0</v>
      </c>
      <c r="IL10" s="43">
        <f>+Registro!L147</f>
        <v>0</v>
      </c>
      <c r="IM10" s="43">
        <f>+Registro!L148</f>
        <v>0</v>
      </c>
      <c r="IN10" s="43">
        <f>+Registro!L149</f>
        <v>0</v>
      </c>
      <c r="IO10" s="43">
        <f>+Registro!L150</f>
        <v>0</v>
      </c>
      <c r="IP10" s="25">
        <f>+Registro!R20</f>
        <v>0</v>
      </c>
      <c r="IQ10" s="25">
        <f>+Registro!R21</f>
        <v>0</v>
      </c>
      <c r="IR10" s="25">
        <f>+Registro!R22</f>
        <v>0</v>
      </c>
      <c r="IS10" s="25">
        <f>+Registro!R23</f>
        <v>0</v>
      </c>
      <c r="IT10" s="25">
        <f>+Registro!R24</f>
        <v>0</v>
      </c>
      <c r="IU10" s="25">
        <f>+Registro!R25</f>
        <v>0</v>
      </c>
      <c r="IV10" s="25">
        <f>+Registro!R26</f>
        <v>0</v>
      </c>
      <c r="IW10" s="25">
        <f>+Registro!R27</f>
        <v>0</v>
      </c>
      <c r="IX10" s="25">
        <f>+Registro!R28</f>
        <v>0</v>
      </c>
      <c r="IY10" s="25">
        <f>+Registro!R29</f>
        <v>0</v>
      </c>
      <c r="IZ10" s="25">
        <f>+Registro!R30</f>
        <v>0</v>
      </c>
      <c r="JA10" s="25">
        <f>+Registro!R31</f>
        <v>0</v>
      </c>
      <c r="JB10" s="25">
        <f>+Registro!R32</f>
        <v>0</v>
      </c>
      <c r="JC10" s="25">
        <f>+Registro!R33</f>
        <v>0</v>
      </c>
      <c r="JD10" s="25">
        <f>+Registro!R34</f>
        <v>0</v>
      </c>
      <c r="JE10" s="20">
        <f>+Registro!R37</f>
        <v>0</v>
      </c>
      <c r="JF10" s="20">
        <f>+Registro!R38</f>
        <v>0</v>
      </c>
      <c r="JG10" s="20">
        <f>+Registro!R39</f>
        <v>0</v>
      </c>
      <c r="JH10" s="20">
        <f>+Registro!R40</f>
        <v>0</v>
      </c>
      <c r="JI10" s="20">
        <f>+Registro!R41</f>
        <v>0</v>
      </c>
      <c r="JJ10" s="20">
        <f>+Registro!R42</f>
        <v>0</v>
      </c>
      <c r="JK10" s="20">
        <f>+Registro!R43</f>
        <v>0</v>
      </c>
      <c r="JL10" s="20">
        <f>+Registro!R44</f>
        <v>0</v>
      </c>
      <c r="JM10" s="20">
        <f>+Registro!R45</f>
        <v>0</v>
      </c>
      <c r="JN10" s="20">
        <f>+Registro!R46</f>
        <v>0</v>
      </c>
      <c r="JO10" s="20">
        <f>+Registro!R47</f>
        <v>0</v>
      </c>
      <c r="JP10" s="20">
        <f>+Registro!R48</f>
        <v>0</v>
      </c>
      <c r="JQ10" s="20">
        <f>+Registro!R49</f>
        <v>0</v>
      </c>
      <c r="JR10" s="20">
        <f>+Registro!R50</f>
        <v>0</v>
      </c>
      <c r="JS10" s="27">
        <f>+Registro!R53</f>
        <v>0</v>
      </c>
      <c r="JT10" s="27">
        <f>+Registro!R54</f>
        <v>0</v>
      </c>
      <c r="JU10" s="27">
        <f>+Registro!R55</f>
        <v>0</v>
      </c>
      <c r="JV10" s="27">
        <f>+Registro!R56</f>
        <v>0</v>
      </c>
      <c r="JW10" s="27">
        <f>+Registro!R57</f>
        <v>0</v>
      </c>
      <c r="JX10" s="27">
        <f>+Registro!R58</f>
        <v>0</v>
      </c>
      <c r="JY10" s="27">
        <f>+Registro!R59</f>
        <v>0</v>
      </c>
      <c r="JZ10" s="27">
        <f>+Registro!R60</f>
        <v>0</v>
      </c>
      <c r="KA10" s="27">
        <f>+Registro!R61</f>
        <v>0</v>
      </c>
      <c r="KB10" s="27">
        <f>+Registro!R62</f>
        <v>0</v>
      </c>
      <c r="KC10" s="27">
        <f>+Registro!R63</f>
        <v>0</v>
      </c>
      <c r="KD10" s="27">
        <f>+Registro!R64</f>
        <v>0</v>
      </c>
      <c r="KE10" s="29">
        <f>+Registro!R67</f>
        <v>0</v>
      </c>
      <c r="KF10" s="29">
        <f>+Registro!R68</f>
        <v>0</v>
      </c>
      <c r="KG10" s="29">
        <f>+Registro!R69</f>
        <v>0</v>
      </c>
      <c r="KH10" s="29">
        <f>+Registro!R70</f>
        <v>0</v>
      </c>
      <c r="KI10" s="29">
        <f>+Registro!R71</f>
        <v>0</v>
      </c>
      <c r="KJ10" s="31">
        <f>+Registro!R74</f>
        <v>0</v>
      </c>
      <c r="KK10" s="31">
        <f>+Registro!R75</f>
        <v>0</v>
      </c>
      <c r="KL10" s="31">
        <f>+Registro!R76</f>
        <v>0</v>
      </c>
      <c r="KM10" s="31">
        <f>+Registro!R77</f>
        <v>0</v>
      </c>
      <c r="KN10" s="31">
        <f>+Registro!R78</f>
        <v>0</v>
      </c>
      <c r="KO10" s="31">
        <f>+Registro!R79</f>
        <v>0</v>
      </c>
      <c r="KP10" s="31">
        <f>+Registro!R80</f>
        <v>0</v>
      </c>
      <c r="KQ10" s="31">
        <f>+Registro!R81</f>
        <v>0</v>
      </c>
      <c r="KR10" s="31">
        <f>+Registro!R82</f>
        <v>0</v>
      </c>
      <c r="KS10" s="31">
        <f>+Registro!R83</f>
        <v>0</v>
      </c>
      <c r="KT10" s="31">
        <f>+Registro!R84</f>
        <v>0</v>
      </c>
      <c r="KU10" s="31">
        <f>+Registro!R85</f>
        <v>0</v>
      </c>
      <c r="KV10" s="31">
        <f>+Registro!R86</f>
        <v>0</v>
      </c>
      <c r="KW10" s="31">
        <f>+Registro!R87</f>
        <v>0</v>
      </c>
      <c r="KX10" s="31">
        <f>+Registro!R88</f>
        <v>0</v>
      </c>
      <c r="KY10" s="33">
        <f>+Registro!R91</f>
        <v>0</v>
      </c>
      <c r="KZ10" s="33">
        <f>+Registro!R92</f>
        <v>0</v>
      </c>
      <c r="LA10" s="33">
        <f>+Registro!R93</f>
        <v>0</v>
      </c>
      <c r="LB10" s="33">
        <f>+Registro!R94</f>
        <v>0</v>
      </c>
      <c r="LC10" s="33">
        <f>+Registro!R95</f>
        <v>0</v>
      </c>
      <c r="LD10" s="33">
        <f>+Registro!R96</f>
        <v>0</v>
      </c>
      <c r="LE10" s="33">
        <f>+Registro!R97</f>
        <v>0</v>
      </c>
      <c r="LF10" s="33">
        <f>+Registro!R98</f>
        <v>0</v>
      </c>
      <c r="LG10" s="33">
        <f>+Registro!R99</f>
        <v>0</v>
      </c>
      <c r="LH10" s="33">
        <f>+Registro!R100</f>
        <v>0</v>
      </c>
      <c r="LI10" s="33">
        <f>+Registro!R101</f>
        <v>0</v>
      </c>
      <c r="LJ10" s="33">
        <f>+Registro!R102</f>
        <v>0</v>
      </c>
      <c r="LK10" s="33">
        <f>+Registro!R103</f>
        <v>0</v>
      </c>
      <c r="LL10" s="33">
        <f>+Registro!R104</f>
        <v>0</v>
      </c>
      <c r="LM10" s="33">
        <f>+Registro!R105</f>
        <v>0</v>
      </c>
      <c r="LN10" s="33">
        <f>+Registro!R106</f>
        <v>0</v>
      </c>
      <c r="LO10" s="14">
        <f>+Registro!R109</f>
        <v>0</v>
      </c>
      <c r="LP10" s="14">
        <f>+Registro!R110</f>
        <v>0</v>
      </c>
      <c r="LQ10" s="14">
        <f>+Registro!R111</f>
        <v>0</v>
      </c>
      <c r="LR10" s="14">
        <f>+Registro!R112</f>
        <v>0</v>
      </c>
      <c r="LS10" s="14">
        <f>+Registro!R113</f>
        <v>0</v>
      </c>
      <c r="LT10" s="14">
        <f>+Registro!R114</f>
        <v>0</v>
      </c>
      <c r="LU10" s="14">
        <f>+Registro!R115</f>
        <v>0</v>
      </c>
      <c r="LV10" s="14">
        <f>+Registro!R116</f>
        <v>0</v>
      </c>
      <c r="LW10" s="14">
        <f>+Registro!R117</f>
        <v>0</v>
      </c>
      <c r="LX10" s="14">
        <f>+Registro!R118</f>
        <v>0</v>
      </c>
      <c r="LY10" s="14">
        <f>+Registro!R119</f>
        <v>0</v>
      </c>
      <c r="LZ10" s="14">
        <f>+Registro!R120</f>
        <v>0</v>
      </c>
      <c r="MA10" s="14">
        <f>+Registro!R121</f>
        <v>0</v>
      </c>
      <c r="MB10" s="37">
        <f>+Registro!R124</f>
        <v>0</v>
      </c>
      <c r="MC10" s="37">
        <f>+Registro!R125</f>
        <v>0</v>
      </c>
      <c r="MD10" s="37">
        <f>+Registro!R126</f>
        <v>0</v>
      </c>
      <c r="ME10" s="37">
        <f>+Registro!R127</f>
        <v>0</v>
      </c>
      <c r="MF10" s="39">
        <f>+Registro!R130</f>
        <v>0</v>
      </c>
      <c r="MG10" s="39">
        <f>+Registro!R131</f>
        <v>0</v>
      </c>
      <c r="MH10" s="39">
        <f>+Registro!R132</f>
        <v>0</v>
      </c>
      <c r="MI10" s="39">
        <f>+Registro!R133</f>
        <v>0</v>
      </c>
      <c r="MJ10" s="41">
        <f>+Registro!R136</f>
        <v>0</v>
      </c>
      <c r="MK10" s="41">
        <f>+Registro!R137</f>
        <v>0</v>
      </c>
      <c r="ML10" s="41">
        <f>+Registro!R138</f>
        <v>0</v>
      </c>
      <c r="MM10" s="41">
        <f>+Registro!R139</f>
        <v>0</v>
      </c>
      <c r="MN10" s="41">
        <f>+Registro!R140</f>
        <v>0</v>
      </c>
      <c r="MO10" s="41">
        <f>+Registro!R141</f>
        <v>0</v>
      </c>
      <c r="MP10" s="43">
        <f>+Registro!R144</f>
        <v>0</v>
      </c>
      <c r="MQ10" s="43">
        <f>+Registro!R145</f>
        <v>0</v>
      </c>
      <c r="MR10" s="43">
        <f>+Registro!R146</f>
        <v>0</v>
      </c>
      <c r="MS10" s="43">
        <f>+Registro!R147</f>
        <v>0</v>
      </c>
      <c r="MT10" s="43">
        <f>+Registro!R148</f>
        <v>0</v>
      </c>
      <c r="MU10" s="43">
        <f>+Registro!R149</f>
        <v>0</v>
      </c>
      <c r="MV10" s="43">
        <f>+Registro!R150</f>
        <v>0</v>
      </c>
      <c r="MW10" s="57">
        <f>+Registro!A152</f>
        <v>0</v>
      </c>
      <c r="MX10" s="54">
        <f>+Registro!C154</f>
        <v>0</v>
      </c>
      <c r="MY10" s="54">
        <f>+Registro!C155</f>
        <v>0</v>
      </c>
      <c r="MZ10" s="54">
        <f>+Registro!C156</f>
        <v>0</v>
      </c>
      <c r="NA10" s="54">
        <f>+Registro!C157</f>
        <v>0</v>
      </c>
      <c r="NB10" s="54">
        <f>+Registro!O154</f>
        <v>0</v>
      </c>
      <c r="NC10" s="54">
        <f>+Registro!O155</f>
        <v>0</v>
      </c>
      <c r="ND10" s="54">
        <f>+Registro!O156</f>
        <v>0</v>
      </c>
      <c r="NE10" s="54">
        <f>+Registro!O157</f>
        <v>0</v>
      </c>
      <c r="NF10" s="54">
        <f>+Registro!C159</f>
        <v>0</v>
      </c>
      <c r="NG10" s="54">
        <f>+Registro!C160</f>
        <v>0</v>
      </c>
      <c r="NH10" s="54">
        <f>+Registro!C161</f>
        <v>0</v>
      </c>
      <c r="NI10" s="54">
        <f>+Registro!C162</f>
        <v>0</v>
      </c>
      <c r="NJ10" s="54">
        <f>+Registro!O159</f>
        <v>0</v>
      </c>
      <c r="NK10" s="54">
        <f>+Registro!O160</f>
        <v>0</v>
      </c>
      <c r="NL10" s="54">
        <f>+Registro!O161</f>
        <v>0</v>
      </c>
      <c r="NM10" s="54">
        <f>+Registro!O162</f>
        <v>0</v>
      </c>
      <c r="NN10" s="54">
        <f>+Registro!C164</f>
        <v>0</v>
      </c>
      <c r="NO10" s="54">
        <f>+Registro!C165</f>
        <v>0</v>
      </c>
      <c r="NP10" s="54">
        <f>+Registro!C166</f>
        <v>0</v>
      </c>
      <c r="NQ10" s="54">
        <f>+Registro!C167</f>
        <v>0</v>
      </c>
      <c r="NR10" s="54">
        <f>+Registro!O164</f>
        <v>0</v>
      </c>
      <c r="NS10" s="54">
        <f>+Registro!O165</f>
        <v>0</v>
      </c>
      <c r="NT10" s="54">
        <f>+Registro!O166</f>
        <v>0</v>
      </c>
      <c r="NU10" s="54">
        <f>+Registro!O167</f>
        <v>0</v>
      </c>
      <c r="NV10" s="58">
        <f>+COUNTIF(AB10:EH10,"Cumple obligación")</f>
        <v>0</v>
      </c>
      <c r="NW10" s="59">
        <f>+COUNTIF(AB10:EH10,"No cumple obligación")</f>
        <v>0</v>
      </c>
      <c r="NX10" s="60">
        <f>+COUNTIF(AB10:EH10,"Obligación no aplica")</f>
        <v>0</v>
      </c>
      <c r="NY10" s="61" t="e">
        <f>+NV10/(NV10+NW10)</f>
        <v>#DIV/0!</v>
      </c>
      <c r="NZ10" s="61" t="e">
        <f>+IF(NY10=1,"100%",IF(AND(NY10&lt;1,NY10&gt;=0.9),"90%-99%",IF(AND(NY10&lt;0.9,NY10&gt;=0.8),"80%-89%",IF(AND(NY10&lt;8,NY10&gt;=0.7),"70%-79%","&lt;70"))))</f>
        <v>#DIV/0!</v>
      </c>
    </row>
  </sheetData>
  <sheetProtection algorithmName="SHA-512" hashValue="jtNmDpK44XDR60SonhxVY/jlGPmObqLFVC7aIlknsOvPl2YuvRYbGj1ZKogyY2rhUtn0i+HGtMgGq2LW/g5FDg==" saltValue="tC9SiLBxrlNJzKnM7eRjzA==" spinCount="100000" sheet="1" objects="1" scenarios="1"/>
  <mergeCells count="11">
    <mergeCell ref="A1:A3"/>
    <mergeCell ref="NY3:NZ3"/>
    <mergeCell ref="D8:N8"/>
    <mergeCell ref="P8:Z8"/>
    <mergeCell ref="NR8:NU8"/>
    <mergeCell ref="B1:NX3"/>
    <mergeCell ref="MX8:NA8"/>
    <mergeCell ref="NB8:NE8"/>
    <mergeCell ref="NF8:NI8"/>
    <mergeCell ref="NJ8:NM8"/>
    <mergeCell ref="NN8:NQ8"/>
  </mergeCells>
  <conditionalFormatting sqref="NY10">
    <cfRule type="containsBlanks" priority="1" stopIfTrue="1">
      <formula>LEN(TRIM(NY10))=0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3A1-5DC9-40C3-9CA1-ED8326788151}">
  <dimension ref="A1:B25"/>
  <sheetViews>
    <sheetView zoomScale="70" zoomScaleNormal="70" workbookViewId="0">
      <selection activeCell="A8" sqref="A8"/>
    </sheetView>
  </sheetViews>
  <sheetFormatPr baseColWidth="10" defaultRowHeight="15" x14ac:dyDescent="0.25"/>
  <cols>
    <col min="1" max="1" width="19.140625" bestFit="1" customWidth="1"/>
    <col min="2" max="2" width="21.7109375" bestFit="1" customWidth="1"/>
  </cols>
  <sheetData>
    <row r="1" spans="1:2" x14ac:dyDescent="0.25">
      <c r="A1" s="1" t="s">
        <v>28</v>
      </c>
      <c r="B1" s="3" t="s">
        <v>31</v>
      </c>
    </row>
    <row r="2" spans="1:2" x14ac:dyDescent="0.25">
      <c r="A2" s="2" t="s">
        <v>162</v>
      </c>
      <c r="B2" s="4" t="s">
        <v>32</v>
      </c>
    </row>
    <row r="3" spans="1:2" x14ac:dyDescent="0.25">
      <c r="A3" s="2" t="s">
        <v>163</v>
      </c>
      <c r="B3" s="4" t="s">
        <v>33</v>
      </c>
    </row>
    <row r="4" spans="1:2" x14ac:dyDescent="0.25">
      <c r="A4" s="2" t="s">
        <v>164</v>
      </c>
      <c r="B4" s="5" t="s">
        <v>34</v>
      </c>
    </row>
    <row r="5" spans="1:2" x14ac:dyDescent="0.25">
      <c r="A5" s="2" t="s">
        <v>165</v>
      </c>
    </row>
    <row r="6" spans="1:2" x14ac:dyDescent="0.25">
      <c r="A6" s="2" t="s">
        <v>166</v>
      </c>
    </row>
    <row r="7" spans="1:2" x14ac:dyDescent="0.25">
      <c r="A7" s="2" t="s">
        <v>167</v>
      </c>
    </row>
    <row r="8" spans="1:2" x14ac:dyDescent="0.25">
      <c r="A8" s="2" t="s">
        <v>168</v>
      </c>
    </row>
    <row r="9" spans="1:2" x14ac:dyDescent="0.25">
      <c r="A9" s="2" t="s">
        <v>169</v>
      </c>
    </row>
    <row r="10" spans="1:2" x14ac:dyDescent="0.25">
      <c r="A10" s="2" t="s">
        <v>170</v>
      </c>
    </row>
    <row r="11" spans="1:2" x14ac:dyDescent="0.25">
      <c r="A11" s="2" t="s">
        <v>171</v>
      </c>
    </row>
    <row r="12" spans="1:2" x14ac:dyDescent="0.25">
      <c r="A12" s="2" t="s">
        <v>172</v>
      </c>
    </row>
    <row r="13" spans="1:2" x14ac:dyDescent="0.25">
      <c r="A13" s="2" t="s">
        <v>173</v>
      </c>
    </row>
    <row r="14" spans="1:2" x14ac:dyDescent="0.25">
      <c r="A14" s="2" t="s">
        <v>174</v>
      </c>
    </row>
    <row r="15" spans="1:2" x14ac:dyDescent="0.25">
      <c r="A15" s="2" t="s">
        <v>175</v>
      </c>
    </row>
    <row r="16" spans="1:2" x14ac:dyDescent="0.25">
      <c r="A16" s="2" t="s">
        <v>176</v>
      </c>
    </row>
    <row r="17" spans="1:1" x14ac:dyDescent="0.25">
      <c r="A17" s="2" t="s">
        <v>177</v>
      </c>
    </row>
    <row r="18" spans="1:1" x14ac:dyDescent="0.25">
      <c r="A18" s="2" t="s">
        <v>178</v>
      </c>
    </row>
    <row r="19" spans="1:1" x14ac:dyDescent="0.25">
      <c r="A19" s="2" t="s">
        <v>179</v>
      </c>
    </row>
    <row r="20" spans="1:1" x14ac:dyDescent="0.25">
      <c r="A20" s="2" t="s">
        <v>180</v>
      </c>
    </row>
    <row r="21" spans="1:1" x14ac:dyDescent="0.25">
      <c r="A21" s="2" t="s">
        <v>181</v>
      </c>
    </row>
    <row r="22" spans="1:1" x14ac:dyDescent="0.25">
      <c r="A22" s="2" t="s">
        <v>182</v>
      </c>
    </row>
    <row r="23" spans="1:1" x14ac:dyDescent="0.25">
      <c r="A23" s="2" t="s">
        <v>183</v>
      </c>
    </row>
    <row r="24" spans="1:1" x14ac:dyDescent="0.25">
      <c r="A24" s="2" t="s">
        <v>184</v>
      </c>
    </row>
    <row r="25" spans="1:1" x14ac:dyDescent="0.25">
      <c r="A25" s="2" t="s">
        <v>185</v>
      </c>
    </row>
  </sheetData>
  <phoneticPr fontId="10" type="noConversion"/>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DBF732-B2F5-423A-9CCB-A29135468B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C06892-2022-400F-8367-6943CAD410FE}">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customXml/itemProps3.xml><?xml version="1.0" encoding="utf-8"?>
<ds:datastoreItem xmlns:ds="http://schemas.openxmlformats.org/officeDocument/2006/customXml" ds:itemID="{10F4111C-06C5-475B-B5E4-BCB99782F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Registro</vt:lpstr>
      <vt:lpstr>Consolidado</vt:lpstr>
      <vt:lpstr>Listas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2024-06-04T15:01:09Z</cp:lastPrinted>
  <dcterms:created xsi:type="dcterms:W3CDTF">2023-10-11T15:59:24Z</dcterms:created>
  <dcterms:modified xsi:type="dcterms:W3CDTF">2024-06-04T15:01:25Z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