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eva carpeta\"/>
    </mc:Choice>
  </mc:AlternateContent>
  <xr:revisionPtr revIDLastSave="0" documentId="13_ncr:1_{B72742B5-F517-4AA2-8BA6-2561D1B301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gistro" sheetId="1" r:id="rId1"/>
    <sheet name="Consolidado" sheetId="5" r:id="rId2"/>
    <sheet name="DCS" sheetId="10" r:id="rId3"/>
    <sheet name="DP" sheetId="11" r:id="rId4"/>
    <sheet name="DHAP" sheetId="12" r:id="rId5"/>
    <sheet name="CPRH" sheetId="13" r:id="rId6"/>
    <sheet name="Tablas" sheetId="4" state="hidden" r:id="rId7"/>
  </sheets>
  <externalReferences>
    <externalReference r:id="rId8"/>
    <externalReference r:id="rId9"/>
  </externalReferences>
  <definedNames>
    <definedName name="_xlnm.Print_Area" localSheetId="5">CPRH!$A$1:$O$12</definedName>
    <definedName name="_xlnm.Print_Area" localSheetId="2">DCS!$A$1:$N$25</definedName>
    <definedName name="_xlnm.Print_Area" localSheetId="4">DHAP!$A$1:$T$24</definedName>
    <definedName name="_xlnm.Print_Area" localSheetId="0">Registro!$A$1:$J$201</definedName>
    <definedName name="Planes" localSheetId="5">[1]Parametros!#REF!</definedName>
    <definedName name="Planes" localSheetId="2">[1]Parametros!#REF!</definedName>
    <definedName name="PLANES" localSheetId="4">DHAP!#REF!</definedName>
    <definedName name="Planes">[1]Parametros!#REF!</definedName>
    <definedName name="REGIONAL" localSheetId="5">[2]Parametros!$E$2:$E$34</definedName>
    <definedName name="REGIONAL" localSheetId="2">[2]Parametros!$E$2:$E$34</definedName>
    <definedName name="REGIONAL" localSheetId="4">[2]Parametros!$E$2:$E$34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I10" i="5" l="1"/>
  <c r="GH10" i="5"/>
  <c r="FQ10" i="5"/>
  <c r="FP10" i="5"/>
  <c r="FO10" i="5"/>
  <c r="FN10" i="5"/>
  <c r="FM10" i="5"/>
  <c r="EW10" i="5"/>
  <c r="EV10" i="5"/>
  <c r="EU10" i="5"/>
  <c r="ET10" i="5"/>
  <c r="EE10" i="5"/>
  <c r="ED10" i="5"/>
  <c r="EC10" i="5"/>
  <c r="EB10" i="5"/>
  <c r="EA10" i="5"/>
  <c r="DZ10" i="5"/>
  <c r="DY10" i="5"/>
  <c r="DX10" i="5"/>
  <c r="DW10" i="5"/>
  <c r="DU10" i="5"/>
  <c r="DL10" i="5"/>
  <c r="DK10" i="5"/>
  <c r="DJ10" i="5"/>
  <c r="DI10" i="5"/>
  <c r="DH10" i="5"/>
  <c r="DG10" i="5"/>
  <c r="DF10" i="5"/>
  <c r="DE10" i="5"/>
  <c r="DD10" i="5"/>
  <c r="DC10" i="5"/>
  <c r="DB10" i="5"/>
  <c r="DA10" i="5"/>
  <c r="CZ10" i="5"/>
  <c r="CY10" i="5"/>
  <c r="CX10" i="5"/>
  <c r="CW10" i="5"/>
  <c r="BT10" i="5" l="1"/>
  <c r="BN10" i="5"/>
  <c r="BH10" i="5"/>
  <c r="BE10" i="5"/>
  <c r="BD10" i="5"/>
  <c r="D162" i="1" l="1"/>
  <c r="AY10" i="5" s="1"/>
  <c r="D157" i="1"/>
  <c r="D141" i="1"/>
  <c r="D137" i="1"/>
  <c r="I136" i="1" s="1"/>
  <c r="D132" i="1"/>
  <c r="D100" i="1"/>
  <c r="D124" i="1"/>
  <c r="D122" i="1"/>
  <c r="D95" i="1"/>
  <c r="D86" i="1"/>
  <c r="AM10" i="5" s="1"/>
  <c r="D82" i="1"/>
  <c r="D70" i="1"/>
  <c r="D57" i="1"/>
  <c r="AI10" i="5" s="1"/>
  <c r="D39" i="1"/>
  <c r="D20" i="1"/>
  <c r="I10" i="5"/>
  <c r="G10" i="5"/>
  <c r="J10" i="5"/>
  <c r="H10" i="5"/>
  <c r="I131" i="1" l="1"/>
  <c r="AS10" i="5"/>
  <c r="I161" i="1"/>
  <c r="AD10" i="5" s="1"/>
  <c r="I69" i="1"/>
  <c r="V10" i="5" s="1"/>
  <c r="AJ10" i="5"/>
  <c r="GG10" i="5"/>
  <c r="GF10" i="5"/>
  <c r="GE10" i="5"/>
  <c r="GD10" i="5"/>
  <c r="GC10" i="5"/>
  <c r="GB10" i="5"/>
  <c r="GA10" i="5"/>
  <c r="FZ10" i="5"/>
  <c r="FY10" i="5"/>
  <c r="FX10" i="5"/>
  <c r="FW10" i="5"/>
  <c r="FV10" i="5"/>
  <c r="FU10" i="5"/>
  <c r="FT10" i="5"/>
  <c r="FS10" i="5"/>
  <c r="FD10" i="5"/>
  <c r="FL10" i="5"/>
  <c r="FK10" i="5"/>
  <c r="FJ10" i="5"/>
  <c r="FE10" i="5"/>
  <c r="FC10" i="5"/>
  <c r="FB10" i="5"/>
  <c r="EX10" i="5"/>
  <c r="ES10" i="5"/>
  <c r="ER10" i="5"/>
  <c r="EQ10" i="5"/>
  <c r="EP10" i="5"/>
  <c r="EO10" i="5"/>
  <c r="EN10" i="5"/>
  <c r="EM10" i="5"/>
  <c r="EL10" i="5"/>
  <c r="EK10" i="5"/>
  <c r="EJ10" i="5"/>
  <c r="FR10" i="5"/>
  <c r="EI10" i="5"/>
  <c r="EH10" i="5"/>
  <c r="EG10" i="5"/>
  <c r="EF10" i="5"/>
  <c r="CV10" i="5"/>
  <c r="CU10" i="5"/>
  <c r="CT10" i="5"/>
  <c r="CS10" i="5"/>
  <c r="CR10" i="5"/>
  <c r="CQ10" i="5"/>
  <c r="CP10" i="5"/>
  <c r="CO10" i="5"/>
  <c r="CN10" i="5"/>
  <c r="CM10" i="5"/>
  <c r="CL10" i="5"/>
  <c r="CK10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S10" i="5"/>
  <c r="BR10" i="5"/>
  <c r="BQ10" i="5"/>
  <c r="BP10" i="5"/>
  <c r="BO10" i="5"/>
  <c r="BJ10" i="5"/>
  <c r="BI10" i="5"/>
  <c r="BG10" i="5"/>
  <c r="BF10" i="5"/>
  <c r="BC10" i="5"/>
  <c r="BB10" i="5"/>
  <c r="BA10" i="5"/>
  <c r="AH10" i="5"/>
  <c r="IC10" i="5" s="1"/>
  <c r="Y10" i="5" l="1"/>
  <c r="AX10" i="5" l="1"/>
  <c r="D151" i="1"/>
  <c r="AW10" i="5" s="1"/>
  <c r="D146" i="1"/>
  <c r="AT10" i="5"/>
  <c r="IF10" i="5" s="1"/>
  <c r="D115" i="1"/>
  <c r="I99" i="1" s="1"/>
  <c r="AO10" i="5"/>
  <c r="AV10" i="5" l="1"/>
  <c r="IH10" i="5" s="1"/>
  <c r="I145" i="1"/>
  <c r="I140" i="1"/>
  <c r="AU10" i="5"/>
  <c r="IG10" i="5" s="1"/>
  <c r="X10" i="5"/>
  <c r="AN10" i="5"/>
  <c r="D76" i="1"/>
  <c r="AG10" i="5"/>
  <c r="D35" i="1"/>
  <c r="AK10" i="5" l="1"/>
  <c r="I75" i="1"/>
  <c r="AF10" i="5"/>
  <c r="I19" i="1"/>
  <c r="AE10" i="5"/>
  <c r="IB10" i="5" s="1"/>
  <c r="GL10" i="5" l="1"/>
  <c r="GK10" i="5"/>
  <c r="GJ10" i="5"/>
  <c r="I156" i="1" l="1"/>
  <c r="I1" i="1" s="1"/>
  <c r="C10" i="5" l="1"/>
  <c r="B10" i="5"/>
  <c r="IA10" i="5" l="1"/>
  <c r="HZ10" i="5"/>
  <c r="HY10" i="5"/>
  <c r="HX10" i="5"/>
  <c r="HW10" i="5"/>
  <c r="HV10" i="5"/>
  <c r="HU10" i="5"/>
  <c r="HT10" i="5"/>
  <c r="HS10" i="5"/>
  <c r="HR10" i="5"/>
  <c r="HQ10" i="5"/>
  <c r="HP10" i="5"/>
  <c r="HO10" i="5"/>
  <c r="HN10" i="5"/>
  <c r="HM10" i="5"/>
  <c r="HL10" i="5"/>
  <c r="BM10" i="5" l="1"/>
  <c r="BL10" i="5"/>
  <c r="BK10" i="5"/>
  <c r="AZ10" i="5" l="1"/>
  <c r="HK10" i="5" l="1"/>
  <c r="HJ10" i="5"/>
  <c r="HI10" i="5"/>
  <c r="HH10" i="5"/>
  <c r="HG10" i="5"/>
  <c r="HF10" i="5"/>
  <c r="HE10" i="5"/>
  <c r="HD10" i="5"/>
  <c r="HC10" i="5"/>
  <c r="HB10" i="5"/>
  <c r="HA10" i="5"/>
  <c r="GZ10" i="5"/>
  <c r="GY10" i="5"/>
  <c r="GX10" i="5"/>
  <c r="GW10" i="5"/>
  <c r="GV10" i="5"/>
  <c r="GU10" i="5"/>
  <c r="GT10" i="5"/>
  <c r="GS10" i="5"/>
  <c r="GR10" i="5"/>
  <c r="GQ10" i="5"/>
  <c r="GP10" i="5"/>
  <c r="GO10" i="5"/>
  <c r="FI10" i="5"/>
  <c r="FH10" i="5"/>
  <c r="FG10" i="5"/>
  <c r="FF10" i="5"/>
  <c r="FA10" i="5"/>
  <c r="EZ10" i="5"/>
  <c r="EY10" i="5"/>
  <c r="DV10" i="5"/>
  <c r="DT10" i="5"/>
  <c r="DS10" i="5"/>
  <c r="DR10" i="5"/>
  <c r="DQ10" i="5"/>
  <c r="DP10" i="5"/>
  <c r="DO10" i="5"/>
  <c r="DN10" i="5"/>
  <c r="DM10" i="5"/>
  <c r="BV10" i="5"/>
  <c r="BU10" i="5"/>
  <c r="GN10" i="5" l="1"/>
  <c r="GM10" i="5"/>
  <c r="T10" i="5" l="1"/>
  <c r="S10" i="5"/>
  <c r="A10" i="5"/>
  <c r="AA10" i="5" l="1"/>
  <c r="AR10" i="5" l="1"/>
  <c r="AP10" i="5"/>
  <c r="AQ10" i="5" l="1"/>
  <c r="IE10" i="5" s="1"/>
  <c r="AC10" i="5"/>
  <c r="AB10" i="5"/>
  <c r="Z10" i="5"/>
  <c r="AL10" i="5" l="1"/>
  <c r="ID10" i="5" s="1"/>
  <c r="II10" i="5" s="1"/>
  <c r="IJ10" i="5" s="1"/>
  <c r="W10" i="5" l="1"/>
  <c r="U10" i="5"/>
  <c r="R10" i="5"/>
  <c r="Q10" i="5"/>
  <c r="P10" i="5"/>
  <c r="O10" i="5"/>
  <c r="N10" i="5"/>
  <c r="M10" i="5"/>
  <c r="L10" i="5"/>
  <c r="K10" i="5"/>
  <c r="F10" i="5"/>
  <c r="E10" i="5"/>
  <c r="D10" i="5"/>
</calcChain>
</file>

<file path=xl/sharedStrings.xml><?xml version="1.0" encoding="utf-8"?>
<sst xmlns="http://schemas.openxmlformats.org/spreadsheetml/2006/main" count="1149" uniqueCount="489">
  <si>
    <t>Número de visita</t>
  </si>
  <si>
    <t>Fecha de la visita (dd/mm/aaaa)</t>
  </si>
  <si>
    <t>Datos de la entidad contratista</t>
  </si>
  <si>
    <t>Regional</t>
  </si>
  <si>
    <t>NIT Entidad Contratista</t>
  </si>
  <si>
    <t>Nombre de la sede de atención</t>
  </si>
  <si>
    <t>Dirección de la sede de atención</t>
  </si>
  <si>
    <t>Municipio</t>
  </si>
  <si>
    <t>Centro Zonal</t>
  </si>
  <si>
    <t>Teléfono fijo</t>
  </si>
  <si>
    <t>Teléfono móvil</t>
  </si>
  <si>
    <t>Correo electrónico</t>
  </si>
  <si>
    <t>Latitud</t>
  </si>
  <si>
    <t>Longitud</t>
  </si>
  <si>
    <t>Cumple</t>
  </si>
  <si>
    <t>No Cumple</t>
  </si>
  <si>
    <t>X</t>
  </si>
  <si>
    <t># Visita</t>
  </si>
  <si>
    <t>1 Visita</t>
  </si>
  <si>
    <t>2 Visita</t>
  </si>
  <si>
    <t>3 Visita</t>
  </si>
  <si>
    <t>4 Visita</t>
  </si>
  <si>
    <t>Criterio a</t>
  </si>
  <si>
    <t>Criterio b</t>
  </si>
  <si>
    <t>Criterio c</t>
  </si>
  <si>
    <t>Criterio d</t>
  </si>
  <si>
    <t>Criterio e</t>
  </si>
  <si>
    <t>Criterio f</t>
  </si>
  <si>
    <t>Criterio g</t>
  </si>
  <si>
    <t>Criterio h</t>
  </si>
  <si>
    <t>Opciones</t>
  </si>
  <si>
    <t>Observación variable</t>
  </si>
  <si>
    <t>Seleccionar</t>
  </si>
  <si>
    <t>Variable no aplica</t>
  </si>
  <si>
    <t>Criterio i</t>
  </si>
  <si>
    <t>Criterio j</t>
  </si>
  <si>
    <t>Cumple variable</t>
  </si>
  <si>
    <t>No cumple variable</t>
  </si>
  <si>
    <t>Cumplimiento</t>
  </si>
  <si>
    <t>Si</t>
  </si>
  <si>
    <t>No</t>
  </si>
  <si>
    <t>Criterio k</t>
  </si>
  <si>
    <t>No aplica</t>
  </si>
  <si>
    <t>Nombre del representante legal EC</t>
  </si>
  <si>
    <t>Fecha de la visita</t>
  </si>
  <si>
    <t>Coordenadas de la EC</t>
  </si>
  <si>
    <t>Técnico</t>
  </si>
  <si>
    <t>CC</t>
  </si>
  <si>
    <t>Firma</t>
  </si>
  <si>
    <t>Cargo</t>
  </si>
  <si>
    <t>Teléfono</t>
  </si>
  <si>
    <t>Profesión</t>
  </si>
  <si>
    <t>PROFESIONALES DEL ICBF QUE REALIZAN LA VISITA DE SUPERVISIÓN</t>
  </si>
  <si>
    <t>1. Nombre</t>
  </si>
  <si>
    <t>2. Nombre</t>
  </si>
  <si>
    <t>3. Nombre</t>
  </si>
  <si>
    <t>4. Nombre</t>
  </si>
  <si>
    <t>Obligación</t>
  </si>
  <si>
    <t>Variable</t>
  </si>
  <si>
    <t>Criterio</t>
  </si>
  <si>
    <t>10.a</t>
  </si>
  <si>
    <t>10.b</t>
  </si>
  <si>
    <t>Observaciones Entidad Contratista</t>
  </si>
  <si>
    <t>Profesional 1 ICBF</t>
  </si>
  <si>
    <t>Profesional 2 ICBF</t>
  </si>
  <si>
    <t>Profesional 3 ICBF</t>
  </si>
  <si>
    <t>Profesional 4 ICBF</t>
  </si>
  <si>
    <t>Observación</t>
  </si>
  <si>
    <t>Clasificación de la Información 
Clasificada</t>
  </si>
  <si>
    <t>Página 1 de 1</t>
  </si>
  <si>
    <t>Criterio l</t>
  </si>
  <si>
    <t>Criterio m</t>
  </si>
  <si>
    <t>Criterio n</t>
  </si>
  <si>
    <t>5. Nombre</t>
  </si>
  <si>
    <t>6. Nombre</t>
  </si>
  <si>
    <t>Profesional 6 ICBF</t>
  </si>
  <si>
    <t>Profesional 5 ICBF</t>
  </si>
  <si>
    <t>Versión 1</t>
  </si>
  <si>
    <t>% Cumplimiento Global</t>
  </si>
  <si>
    <t>Criterio o</t>
  </si>
  <si>
    <t>Utilice la lista desplegable de la celda amarilla para validar si la variable se cumple o no se cumple</t>
  </si>
  <si>
    <t>OBLIGACIONES ESPECIFICAS: COMPONENTE TÉCNICO</t>
  </si>
  <si>
    <t>Porcentaje Global</t>
  </si>
  <si>
    <t>Rango</t>
  </si>
  <si>
    <t>Proceso de atención</t>
  </si>
  <si>
    <t>Documentos de los anexos de historias de atención</t>
  </si>
  <si>
    <t>Nutrición</t>
  </si>
  <si>
    <t>Dotación</t>
  </si>
  <si>
    <t>Garantía de derechos – Vinculación</t>
  </si>
  <si>
    <t>Acciones con familia</t>
  </si>
  <si>
    <t>CONCEPTO INTEGRAL DE LOS PROFESIONALES DEL ICBF QUE REALIZAN LA VISITA DE SUPERVISIÓN</t>
  </si>
  <si>
    <t>Fortalezas</t>
  </si>
  <si>
    <t>Debilidades</t>
  </si>
  <si>
    <t>Riesgos</t>
  </si>
  <si>
    <t>Elabore un concepto sobre los resultados de la visita que integre las fortalezas, debilidades y alertas identificadas 
(no relacione nuevamente las obligaciones incumplidas)</t>
  </si>
  <si>
    <t>9.a</t>
  </si>
  <si>
    <t>9.b</t>
  </si>
  <si>
    <t>9.c</t>
  </si>
  <si>
    <t>1.1.a</t>
  </si>
  <si>
    <t>1.1.b</t>
  </si>
  <si>
    <t>1.1.c</t>
  </si>
  <si>
    <t>1.1.d</t>
  </si>
  <si>
    <t>1.1.e</t>
  </si>
  <si>
    <t>1.1.f</t>
  </si>
  <si>
    <t>1.1.g</t>
  </si>
  <si>
    <t>1.1.h</t>
  </si>
  <si>
    <t>1.1.i</t>
  </si>
  <si>
    <t>1.1.j</t>
  </si>
  <si>
    <t>1.1.k</t>
  </si>
  <si>
    <t>1.1.l</t>
  </si>
  <si>
    <t>1.1.m</t>
  </si>
  <si>
    <t>1.1.n</t>
  </si>
  <si>
    <t>1.1.o</t>
  </si>
  <si>
    <t>1.2.a</t>
  </si>
  <si>
    <t>1.2.b</t>
  </si>
  <si>
    <t>1.2.c</t>
  </si>
  <si>
    <t>1.2.d</t>
  </si>
  <si>
    <t>1.3.a</t>
  </si>
  <si>
    <t>1.3.b</t>
  </si>
  <si>
    <t>1.3.c</t>
  </si>
  <si>
    <t>1.3.d</t>
  </si>
  <si>
    <t>1.3.e</t>
  </si>
  <si>
    <t>1.5.a</t>
  </si>
  <si>
    <t>1.5.b</t>
  </si>
  <si>
    <t>1.5.c</t>
  </si>
  <si>
    <t>1.5.d</t>
  </si>
  <si>
    <t>1.5.e</t>
  </si>
  <si>
    <t>1.5.f</t>
  </si>
  <si>
    <t>3.1.a</t>
  </si>
  <si>
    <t>3.1.b</t>
  </si>
  <si>
    <t>3.2.a</t>
  </si>
  <si>
    <t>3.2.b</t>
  </si>
  <si>
    <t>3.2.c</t>
  </si>
  <si>
    <t>3.2.d</t>
  </si>
  <si>
    <t>3.3.a</t>
  </si>
  <si>
    <t>3.3.b</t>
  </si>
  <si>
    <t>3.3.c</t>
  </si>
  <si>
    <t>3.3.d</t>
  </si>
  <si>
    <t>3.4.a</t>
  </si>
  <si>
    <t>3.4.b</t>
  </si>
  <si>
    <t>3.4.c</t>
  </si>
  <si>
    <t>3.1.c</t>
  </si>
  <si>
    <t>3.1.d</t>
  </si>
  <si>
    <t>3.1.e</t>
  </si>
  <si>
    <t>3.1.f</t>
  </si>
  <si>
    <t>3.3.e</t>
  </si>
  <si>
    <t>3.4.d</t>
  </si>
  <si>
    <t>5.a</t>
  </si>
  <si>
    <t>5.b</t>
  </si>
  <si>
    <t>5.c</t>
  </si>
  <si>
    <t>5.d</t>
  </si>
  <si>
    <t>6.a</t>
  </si>
  <si>
    <t>6.b</t>
  </si>
  <si>
    <t>N°</t>
  </si>
  <si>
    <t>Nombre del niño, niña o adolescente</t>
  </si>
  <si>
    <t>En cada casilla coloque:</t>
  </si>
  <si>
    <t>SI</t>
  </si>
  <si>
    <t>NO</t>
  </si>
  <si>
    <t>N/A</t>
  </si>
  <si>
    <t>en los casos que no aplica el documento.</t>
  </si>
  <si>
    <t xml:space="preserve">Vestido de bebé </t>
  </si>
  <si>
    <t xml:space="preserve">Vestido de niño(a) </t>
  </si>
  <si>
    <t xml:space="preserve">Camiseta interior </t>
  </si>
  <si>
    <t xml:space="preserve">Brasieres o formadores </t>
  </si>
  <si>
    <t xml:space="preserve">Pantalón </t>
  </si>
  <si>
    <t xml:space="preserve">Pantalón de sudadera </t>
  </si>
  <si>
    <t xml:space="preserve">Medias </t>
  </si>
  <si>
    <t xml:space="preserve">Baberos </t>
  </si>
  <si>
    <t xml:space="preserve">Gorro para bebé </t>
  </si>
  <si>
    <t xml:space="preserve">Llama dientes </t>
  </si>
  <si>
    <t xml:space="preserve">Cobertor </t>
  </si>
  <si>
    <t>Si el niño, niña o adolescente cuenta con el elemento de dotación personal.</t>
  </si>
  <si>
    <t>Si el niño, niña o adolescente no cuenta con el elemento de dotación personal.</t>
  </si>
  <si>
    <t>Implementos de higiene y aseo personal – uso personal y uso común</t>
  </si>
  <si>
    <t>Crema antipañalitis</t>
  </si>
  <si>
    <t>cepillo dental</t>
  </si>
  <si>
    <t>peinilla o cepillo</t>
  </si>
  <si>
    <t>Crema para manos y cuerpo</t>
  </si>
  <si>
    <t>bloqueador solar</t>
  </si>
  <si>
    <t>champú</t>
  </si>
  <si>
    <t>crema dental</t>
  </si>
  <si>
    <t>papel higiénico</t>
  </si>
  <si>
    <t>talco para pies</t>
  </si>
  <si>
    <t>máquina de afeitar</t>
  </si>
  <si>
    <t>desodorante</t>
  </si>
  <si>
    <t>toallas higiénicas (paquete por 10 unidades)</t>
  </si>
  <si>
    <t>Si el niño, niña o adolescente cuenta con el implemento de higiene y aseo personal.</t>
  </si>
  <si>
    <t>Si el niño, niña o adolescente no cuenta con el implemento de higiene y aseo personal.</t>
  </si>
  <si>
    <t>Salud - prevención</t>
  </si>
  <si>
    <t>Salud - prevención
(3 variables)</t>
  </si>
  <si>
    <t>Acciones con familia
(1 variables)</t>
  </si>
  <si>
    <t>PROCESO
PROTECCIÓN
REGISTRO HOGAR SUSTITUTO - HOGAR SUSTITUTO TUTOR SRD</t>
  </si>
  <si>
    <t>Tipo de hogar</t>
  </si>
  <si>
    <t>Sustituto</t>
  </si>
  <si>
    <t>Sustituto tutor</t>
  </si>
  <si>
    <t>Diligencie estos campos adicionales solamente si es administrado por mas de una entidad contratista</t>
  </si>
  <si>
    <t>Amazonas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</si>
  <si>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</si>
  <si>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</si>
  <si>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</si>
  <si>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</si>
  <si>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</si>
  <si>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</si>
  <si>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</si>
  <si>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</si>
  <si>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</si>
  <si>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</si>
  <si>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</si>
  <si>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</si>
  <si>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</si>
  <si>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</si>
  <si>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</si>
  <si>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</si>
  <si>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</si>
  <si>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La_Guajira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</si>
  <si>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</si>
  <si>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</si>
  <si>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</si>
  <si>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</si>
  <si>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</si>
  <si>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</si>
  <si>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</si>
  <si>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San_Andrés</t>
  </si>
  <si>
    <t>Santander</t>
  </si>
  <si>
    <t>Sucre</t>
  </si>
  <si>
    <t>Tolima</t>
  </si>
  <si>
    <t>Valle</t>
  </si>
  <si>
    <t>Vaupés</t>
  </si>
  <si>
    <t>Vichada</t>
  </si>
  <si>
    <t>Entidad Contratista</t>
  </si>
  <si>
    <t>NIT</t>
  </si>
  <si>
    <t>Aldeas infantiles SOS Colombia</t>
  </si>
  <si>
    <t>860024041-6</t>
  </si>
  <si>
    <t>Asociación amigos con calor humano</t>
  </si>
  <si>
    <t>890983816-1</t>
  </si>
  <si>
    <t>Asociación cristiana de jóvenes de Bogotá y Cundinamarca – ACJ YMCA</t>
  </si>
  <si>
    <t>860018862-1</t>
  </si>
  <si>
    <t>Asociación de profesionales en programas de promoción y prevención, para la salud, la educación, la familia y la comunidad - APSEFACOM</t>
  </si>
  <si>
    <t>824002390-6</t>
  </si>
  <si>
    <t>Asociación FREPAEN</t>
  </si>
  <si>
    <t>900503441-9</t>
  </si>
  <si>
    <t>Asociación mundos hermanos ONG</t>
  </si>
  <si>
    <t>800251628-3</t>
  </si>
  <si>
    <t>Comité privado de asistencia a la niñez - PAN</t>
  </si>
  <si>
    <t>890980942-6</t>
  </si>
  <si>
    <t>Corporación Alberto Arango Restrepo</t>
  </si>
  <si>
    <t>890802356-8</t>
  </si>
  <si>
    <t>Corporación alianza para el desarrollo ambiental social y económico sostenible - CORPOADASES</t>
  </si>
  <si>
    <t>900274388-2</t>
  </si>
  <si>
    <t>Corporación amor por Colombia</t>
  </si>
  <si>
    <t>830085547-2</t>
  </si>
  <si>
    <t>Corporación centro de recursos integrales para la familia - CERFAMI</t>
  </si>
  <si>
    <t>800102505-8</t>
  </si>
  <si>
    <t>Corporación Servired</t>
  </si>
  <si>
    <t>900194485-5</t>
  </si>
  <si>
    <t>Fundación ayuda a La infancia Hogares Bambi Bogotá</t>
  </si>
  <si>
    <t>800035174-6</t>
  </si>
  <si>
    <t>Fundación Caicedo González Riopaila Castilla</t>
  </si>
  <si>
    <t>890301972-5</t>
  </si>
  <si>
    <t>Fundación casa de la madre y el niño</t>
  </si>
  <si>
    <t>860007398-8</t>
  </si>
  <si>
    <t>Fundación casa del niño IPS</t>
  </si>
  <si>
    <t>806008935-1</t>
  </si>
  <si>
    <t>Fundación centro de desarrollo social - Cedesocial</t>
  </si>
  <si>
    <t>802007962-1</t>
  </si>
  <si>
    <t>Fundación centro para el reintegro y atención del niño - CRAN</t>
  </si>
  <si>
    <t>860067294-7</t>
  </si>
  <si>
    <t>Fundación Colombia una nación cívica - Fundación CONCIVICA</t>
  </si>
  <si>
    <t>801004709-1</t>
  </si>
  <si>
    <t>Fundación de atención a la niñez - FAN</t>
  </si>
  <si>
    <t>890905179-3</t>
  </si>
  <si>
    <t>Fundación Emssanar</t>
  </si>
  <si>
    <t>814006325-9</t>
  </si>
  <si>
    <t>Fundación FESCO</t>
  </si>
  <si>
    <t>890807284-9</t>
  </si>
  <si>
    <t>Fundación FUNDAR</t>
  </si>
  <si>
    <t>900725751-1</t>
  </si>
  <si>
    <t>Fundación hogar del niño Del Líbano</t>
  </si>
  <si>
    <t>809001337-6</t>
  </si>
  <si>
    <t>Fundación integral crear futuro</t>
  </si>
  <si>
    <t>900181988-1</t>
  </si>
  <si>
    <t>Fundación labriegos por la paz</t>
  </si>
  <si>
    <t>900064245-7</t>
  </si>
  <si>
    <t>Fundación para el fomento de la educación, la salud, la alimentación y la nutrición de Colombia - FESANCO</t>
  </si>
  <si>
    <t>801001664-0</t>
  </si>
  <si>
    <t>Fundación para el progreso de la Orinoquia - FUNDEPRO</t>
  </si>
  <si>
    <t>822002132-5</t>
  </si>
  <si>
    <t>Fundación Restaurar</t>
  </si>
  <si>
    <t>806016277-7</t>
  </si>
  <si>
    <t>Fundación somos todos</t>
  </si>
  <si>
    <t>901314172-5</t>
  </si>
  <si>
    <t>Hogares Club Michin</t>
  </si>
  <si>
    <t>860020370-6</t>
  </si>
  <si>
    <t>Instituto de capacitación los Alamos - INCLA</t>
  </si>
  <si>
    <t>890982356-9</t>
  </si>
  <si>
    <t>Instituto de hermanas franciscanas de santa Clara</t>
  </si>
  <si>
    <t>890982597-7</t>
  </si>
  <si>
    <t>ONG Crecer en familia</t>
  </si>
  <si>
    <t>805020621-1</t>
  </si>
  <si>
    <t>Presencia Colombo Suiza</t>
  </si>
  <si>
    <t>890984938-4</t>
  </si>
  <si>
    <t>Universidad del Quindío</t>
  </si>
  <si>
    <t>890000432-8</t>
  </si>
  <si>
    <t>899999239-2</t>
  </si>
  <si>
    <t>ICBF - Operación directa</t>
  </si>
  <si>
    <t>Entidad contratista - 1</t>
  </si>
  <si>
    <t>Entidad contratista - 2</t>
  </si>
  <si>
    <t>Entidad contratista - 3</t>
  </si>
  <si>
    <t>Datos del Hogar Sustituto</t>
  </si>
  <si>
    <t>Nombre de la Madre sustituta o Padre sustituto</t>
  </si>
  <si>
    <t>Dirección del hogar sustituto</t>
  </si>
  <si>
    <t>Numero de identificación de la madre sustituta o padre sustituto</t>
  </si>
  <si>
    <t>Georreferenciación del Hogar Sustituto</t>
  </si>
  <si>
    <t xml:space="preserve">1. Acciones del proceso de atención </t>
  </si>
  <si>
    <t>1.1 Carpeta del Hogar Sustituto – Sustituto tutor</t>
  </si>
  <si>
    <t>1.2 Carpeta de seguimiento al hogar sustituto – Sustituto tutor</t>
  </si>
  <si>
    <t>1.3 Carpeta de los niños, las niñas o adolescentes</t>
  </si>
  <si>
    <t>1.4 Atención en salud</t>
  </si>
  <si>
    <t>1.5 Plan de Atención de Situaciones Imprevistas</t>
  </si>
  <si>
    <t>2. Registro de experiencias</t>
  </si>
  <si>
    <t>3. Alimentación y nutrición</t>
  </si>
  <si>
    <t>3.1 Alimentación</t>
  </si>
  <si>
    <t>3.2 Preparación de alimentos</t>
  </si>
  <si>
    <t>3.3 Almacenamiento de alimentos</t>
  </si>
  <si>
    <t>3.4 Área de distribución de alimentos</t>
  </si>
  <si>
    <t>4. Dotaciones</t>
  </si>
  <si>
    <t>4.1 Dotación básica de dormitorio</t>
  </si>
  <si>
    <t>4.2 Dotación personal</t>
  </si>
  <si>
    <t>4.3 Dotación de aseo e higiene personal</t>
  </si>
  <si>
    <t>4.4 Dotación escolar</t>
  </si>
  <si>
    <t>5. - Vinculación al Sistema General de Seguridad Social en Salud y al Sistema de Educación Formal o según corresponda de acuerdo con sus características.
- Vinculación al Sistema General de Seguridad Social en Salud, al Sistema de Educación Formal y a procesos de formación vocacional, pre laboral y laboral o según corresponda de acuerdo con sus características.</t>
  </si>
  <si>
    <t>6. Actividades culturales, recreativas y deportivas</t>
  </si>
  <si>
    <t>7. Vinculación de la familia o red vincular de apoyo en el proceso de atención</t>
  </si>
  <si>
    <t>8. Control de riesgo relacionados con medicamentos, objetos cortopunzantes, armas de fuego, sustancias psicoactivas y demás materiales con lo que se pueda atentar contra la integridad personal</t>
  </si>
  <si>
    <t>8.1 Suministro, manejo y control de medicamentos</t>
  </si>
  <si>
    <t>8.2 Prevención de accidentes</t>
  </si>
  <si>
    <t>9. Guía de orientaciones para la prevención y manejo de situaciones de riesgo de los niños, niñas y adolescentes</t>
  </si>
  <si>
    <t>OBLIGACIONES ESPECIFICAS: RECEPCIÓN, ALMACENAMIENTO, SUMINISTRO, INVENTARIO Y CUSTODIA DE BIENESTARINA</t>
  </si>
  <si>
    <t>10. Garantizar el adecuado uso del Alimento de Alto Valor Nutricional, en el suministro de la alimentación a los beneficiarios para la modalidad de atención</t>
  </si>
  <si>
    <t>5. Vinculación al Sistema General de Seguridad Social en Salud y al Sistema de Educación Formal</t>
  </si>
  <si>
    <t>OBSERVACIONES DE LA MADRE SUSTITUTA O PADRE SUSTITUTO</t>
  </si>
  <si>
    <t>RESPONSABLES DEL HOGAR SUSTITUTO QUE RECIBEN LA VISITA DE SUPERVISIÓN</t>
  </si>
  <si>
    <t>Bienestarina</t>
  </si>
  <si>
    <t>Observación 1.1 Carpeta del Hogar Sustituto – Sustituto tutor</t>
  </si>
  <si>
    <t>Observación 1.2 Carpeta de seguimiento al hogar sustituto – Sustituto tutor</t>
  </si>
  <si>
    <t>Observación 1.3 Carpeta de los niños, las niñas o adolescentes</t>
  </si>
  <si>
    <t>Observación 1.4 Atención en salud</t>
  </si>
  <si>
    <t>Observación 1.5 Plan de Atención de Situaciones Imprevistas</t>
  </si>
  <si>
    <t>Observación 2. Registro de experiencias</t>
  </si>
  <si>
    <t>Observación 3.1 Alimentación</t>
  </si>
  <si>
    <t>Observación 3.2 Preparación de alimentos</t>
  </si>
  <si>
    <t>Observación 3.3 Almacenamiento de alimentos</t>
  </si>
  <si>
    <t>Observación 3.4 Área de distribución de alimentos</t>
  </si>
  <si>
    <t>Observación 4.1 Dotación básica de dormitorio</t>
  </si>
  <si>
    <t>Observación 4.2 Dotación personal</t>
  </si>
  <si>
    <t>Observación 4.3 Dotación de aseo e higiene personal</t>
  </si>
  <si>
    <t>Observación 4.4 Dotación escolar</t>
  </si>
  <si>
    <t>Observación 5. Vinculación al Sistema General de Seguridad Social en Salud y al Sistema de Educación Formal</t>
  </si>
  <si>
    <t>Observación 6. Actividades culturales, recreativas y deportivas</t>
  </si>
  <si>
    <t>Observación 7. Vinculación de la familia o red vincular de apoyo en el proceso de atención</t>
  </si>
  <si>
    <t>Observación 8.1 Suministro, manejo y control de medicamentos</t>
  </si>
  <si>
    <t>Observación 8.2 Prevención de accidentes</t>
  </si>
  <si>
    <t>Observación 9. Guía de orientaciones para la prevención y manejo de situaciones de riesgo de los niños, niñas y adolescentes</t>
  </si>
  <si>
    <t>Observación 10. Garantizar el adecuado uso del Alimento de Alto Valor Nutricional, en el suministro de la alimentación a los beneficiarios para la modalidad de atención</t>
  </si>
  <si>
    <t>Responsable 1 Hogar Sustituto</t>
  </si>
  <si>
    <t>Responsable 2 Hogar Sustituto</t>
  </si>
  <si>
    <t>Responsable 3 Hogar Sustituto</t>
  </si>
  <si>
    <t>Responsable 4 Hogar Sustituto</t>
  </si>
  <si>
    <t>1.5.a2</t>
  </si>
  <si>
    <t>1.5.b2</t>
  </si>
  <si>
    <t>1.5.c2</t>
  </si>
  <si>
    <t>1.5.a3</t>
  </si>
  <si>
    <t>1.5.b3</t>
  </si>
  <si>
    <t>1.5.c3</t>
  </si>
  <si>
    <t>2.a</t>
  </si>
  <si>
    <t>2.b</t>
  </si>
  <si>
    <t>2.c</t>
  </si>
  <si>
    <t>2.d</t>
  </si>
  <si>
    <t>1.3.f</t>
  </si>
  <si>
    <t>1.3.g</t>
  </si>
  <si>
    <t>1.3.h</t>
  </si>
  <si>
    <t>1.3.i</t>
  </si>
  <si>
    <t>3.3.f</t>
  </si>
  <si>
    <t>3.3.g</t>
  </si>
  <si>
    <t>3.3.h</t>
  </si>
  <si>
    <t>3.3.i</t>
  </si>
  <si>
    <t>4.1.a</t>
  </si>
  <si>
    <t>4.1.b</t>
  </si>
  <si>
    <t>4.1.c</t>
  </si>
  <si>
    <t>4.1.d</t>
  </si>
  <si>
    <t>4.1.e</t>
  </si>
  <si>
    <t>4.1.f</t>
  </si>
  <si>
    <t>4.1.g</t>
  </si>
  <si>
    <t>4.1.h</t>
  </si>
  <si>
    <t>4.1.i</t>
  </si>
  <si>
    <t>4.1.j</t>
  </si>
  <si>
    <t>4.1.k</t>
  </si>
  <si>
    <t>4.1.l</t>
  </si>
  <si>
    <t>4.1.m</t>
  </si>
  <si>
    <t>4.1.n</t>
  </si>
  <si>
    <t>4.1.o</t>
  </si>
  <si>
    <t>4.2.a</t>
  </si>
  <si>
    <t>4.2.b</t>
  </si>
  <si>
    <t>4.2.c</t>
  </si>
  <si>
    <t>4.2.d</t>
  </si>
  <si>
    <t>4.2.e</t>
  </si>
  <si>
    <t>4.2.f</t>
  </si>
  <si>
    <t>4.2.g</t>
  </si>
  <si>
    <t>4.3.a</t>
  </si>
  <si>
    <t>4.3.b</t>
  </si>
  <si>
    <t>4.4.a</t>
  </si>
  <si>
    <t>4.4.b</t>
  </si>
  <si>
    <t>4.4.c</t>
  </si>
  <si>
    <t>4.4.d</t>
  </si>
  <si>
    <t>4.4.e</t>
  </si>
  <si>
    <t>4.4.f</t>
  </si>
  <si>
    <t>7.a</t>
  </si>
  <si>
    <t>7.b</t>
  </si>
  <si>
    <t>7.c</t>
  </si>
  <si>
    <t>8.1.a</t>
  </si>
  <si>
    <t>8.1.b</t>
  </si>
  <si>
    <t>8.1.c</t>
  </si>
  <si>
    <t>8.1.d</t>
  </si>
  <si>
    <t>8.2.a</t>
  </si>
  <si>
    <t>8.2.b</t>
  </si>
  <si>
    <t>8.2.c</t>
  </si>
  <si>
    <t>8.2.d</t>
  </si>
  <si>
    <t>Documentos de los anexos de historias de atención
(4 variables)</t>
  </si>
  <si>
    <t>Proceso de atención
(2 variables)</t>
  </si>
  <si>
    <t>Nutrición
(5 variables)</t>
  </si>
  <si>
    <t>Dotación
(4 variables)</t>
  </si>
  <si>
    <t>Garantía de derechos – Vinculación
(2 variables)</t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</si>
  <si>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Acta de ubicación o boleta de ingreso.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</si>
  <si>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Certificado de nacido vivo, registro civil, tarjeta de identidad o cédula de ciudadanía o la gestión del trámite.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</si>
  <si>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Exámenes, fórmulas y tratamientos médicos realizados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</si>
  <si>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 xml:space="preserve">Registro de vacunación (ver </t>
    </r>
    <r>
      <rPr>
        <b/>
        <sz val="10"/>
        <color theme="1"/>
        <rFont val="Arial"/>
        <family val="2"/>
      </rPr>
      <t>Tabla de esquema de vacunación</t>
    </r>
    <r>
      <rPr>
        <sz val="10"/>
        <color theme="1"/>
        <rFont val="Arial"/>
        <family val="2"/>
      </rPr>
      <t>).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</si>
  <si>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Certificación de afiliación al SGSSS o la gestión del trámite.</t>
    </r>
  </si>
  <si>
    <r>
      <t>f.</t>
    </r>
    <r>
      <rPr>
        <sz val="7"/>
        <color theme="1"/>
        <rFont val="Times New Roman"/>
        <family val="1"/>
      </rPr>
      <t>  </t>
    </r>
    <r>
      <rPr>
        <b/>
        <sz val="7"/>
        <color theme="1"/>
        <rFont val="Times New Roman"/>
        <family val="1"/>
      </rPr>
      <t xml:space="preserve"> Psicologia. </t>
    </r>
    <r>
      <rPr>
        <sz val="10"/>
        <color theme="1"/>
        <rFont val="Arial"/>
        <family val="2"/>
      </rPr>
      <t>Certificado de valoraciones y seguimientos por cada área de intervención, elaborados por parte de la Autoridad Administrativa y su equipo interdisciplinario y del operador y su equipo interdisciplinario, con la periodicidad indicada en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 xml:space="preserve">el Lineamiento del Modelo de atención. </t>
    </r>
  </si>
  <si>
    <r>
      <t>f.</t>
    </r>
    <r>
      <rPr>
        <sz val="7"/>
        <color theme="1"/>
        <rFont val="Times New Roman"/>
        <family val="1"/>
      </rPr>
      <t xml:space="preserve">      </t>
    </r>
    <r>
      <rPr>
        <b/>
        <sz val="7"/>
        <color theme="1"/>
        <rFont val="Times New Roman"/>
        <family val="1"/>
      </rPr>
      <t>Trabajo social -socio familiar.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Certificado de valoraciones y seguimientos por cada área de intervención, elaborados por parte de la Autoridad Administrativa y su equipo interdisciplinario y del operador y su equipo interdisciplinario, con la periodicidad indicada en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 xml:space="preserve">el Lineamiento del Modelo de atención. </t>
    </r>
  </si>
  <si>
    <r>
      <t>f.</t>
    </r>
    <r>
      <rPr>
        <sz val="7"/>
        <color theme="1"/>
        <rFont val="Times New Roman"/>
        <family val="1"/>
      </rPr>
      <t>     </t>
    </r>
    <r>
      <rPr>
        <b/>
        <sz val="7"/>
        <color theme="1"/>
        <rFont val="Times New Roman"/>
        <family val="1"/>
      </rPr>
      <t xml:space="preserve"> Educación.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Certificado de valoraciones y seguimientos por cada área de intervención, elaborados por parte de la Autoridad Administrativa y su equipo interdisciplinario y del operador y su equipo interdisciplinario, con la periodicidad indicada en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 xml:space="preserve">el Lineamiento del Modelo de atención. </t>
    </r>
  </si>
  <si>
    <r>
      <t>f.</t>
    </r>
    <r>
      <rPr>
        <sz val="7"/>
        <color theme="1"/>
        <rFont val="Times New Roman"/>
        <family val="1"/>
      </rPr>
      <t xml:space="preserve">       </t>
    </r>
    <r>
      <rPr>
        <b/>
        <sz val="7"/>
        <color theme="1"/>
        <rFont val="Times New Roman"/>
        <family val="1"/>
      </rPr>
      <t>Nutrición: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Certificado de valoraciones y seguimientos por cada área de intervención, elaborados por parte de la Autoridad Administrativa y su equipo interdisciplinario y del operador y su equipo interdisciplinario, con la periodicidad indicada en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 xml:space="preserve">el Lineamiento del Modelo de atención.Valoración inicial y de seguimiento, curvas de crecimiento en el formato de ICBF(en caso de contar con ellas), con las indicaciones individuales de alimentación de acuerdo con su estado de salud, enfermedad o discapacidad. </t>
    </r>
  </si>
  <si>
    <r>
      <t>g.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Certificados de Salud: Atención médica, Control de crecimiento y desarrollo en menores de 10 años de acuerdo con la normatividad vigente y Odontología (Valoración inicial y seguimiento según recomendación de última valoración).</t>
    </r>
  </si>
  <si>
    <r>
      <t>h.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Certificados escolares, informes y calificaciones (en los casos que aplique).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</si>
  <si>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>Copia de las actas de dotación personal y escolar recibida según corresponda.</t>
    </r>
  </si>
  <si>
    <t>Si se encuentra el documento en la historia de atención.</t>
  </si>
  <si>
    <t>Si no se encuentra el documento en la historia de atención.</t>
  </si>
  <si>
    <t>DOTACIÓN PERSONAL</t>
  </si>
  <si>
    <t>Conjuntos (pantalón,
camisa, blusa)</t>
  </si>
  <si>
    <t xml:space="preserve">Camisa –blusa diario </t>
  </si>
  <si>
    <t xml:space="preserve">Saco – Chaqueta </t>
  </si>
  <si>
    <t>Calzoncillos o panties</t>
  </si>
  <si>
    <t xml:space="preserve">Falda </t>
  </si>
  <si>
    <t>Pijama</t>
  </si>
  <si>
    <t>Pantaloneta (short
bicicletero)</t>
  </si>
  <si>
    <t xml:space="preserve">Zapatos de diario </t>
  </si>
  <si>
    <t xml:space="preserve">Chancletas </t>
  </si>
  <si>
    <t>Vestido de baño
(opcional)</t>
  </si>
  <si>
    <t>Pañales desechables
(por mes)</t>
  </si>
  <si>
    <t xml:space="preserve">Toalla </t>
  </si>
  <si>
    <t>Vasenilla, biberones,
pañalera (si se requieren )</t>
  </si>
  <si>
    <t>Si el elemento no aplica para la edad del niño, niña o adolescente según lo establecido en el cuadro de Dotación personal para la modalidad, contenido en el  Mannual Operativo de Hogar Sustituto. - Revise las notas específicas establecidas en dicho lineamiento.</t>
  </si>
  <si>
    <t>Jabón liquido para  cuerpo y manos</t>
  </si>
  <si>
    <t>gel antibacterial</t>
  </si>
  <si>
    <t>tapabocas</t>
  </si>
  <si>
    <t xml:space="preserve">seda dental </t>
  </si>
  <si>
    <t>pañitos humedos</t>
  </si>
  <si>
    <t>cepillo y betún para zapatos</t>
  </si>
  <si>
    <t xml:space="preserve">Si el implemento no aplica para la edad del niño, niña o adolescente según lo establecido en el Lineamiento técnico de modalidades para la atención de los niños, las niñas y adolescentes con derechos amenazados o vulnerados - Tenga en cuenta los elementos que son de uso personal y los que uso común </t>
  </si>
  <si>
    <t>REGISTRO DE CARPETA DE LA PERSONA RESPONSABLE DEL HOGAR</t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</si>
  <si>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Documento en donde se consigne la información general de la madre o padre sustitutos, actualizada, con foto tipo documento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</si>
  <si>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Copia de constancia de entrega física o envío a través de correo electrónico por parte del ICBF o del operador de los siguientes documentos: Manual Operativo de la Modalidad de acogimiento familiar Hogar Sustituto, Guía para llevar a cabo la solicitud de cumplimiento de rol de madres y padres sustitutos, Guía de beneficios sociales de madres y padres sustitutos, Resolución 5062 del 13 de agosto de 2021 por la cual se establece el procedimiento para la interrupción temporal, reanudación y cierre de los Hogares sustitutos”.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</si>
  <si>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Certificado de antecedentes expedido por la autoridad tradicional (si aplica).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</si>
  <si>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Copia de la Resolución de aprobación de la calidad de hogar sustituto.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</si>
  <si>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Constancias de capacitaciones o procesos de fortalecimiento técnico en los cuales se haya participado.</t>
    </r>
  </si>
  <si>
    <r>
      <t>f.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 xml:space="preserve">Certificado que acredite que se encuentra activa/o en el SGSSS (como cotizante o como beneficiaria en el régimen especial contributivo o subsidiado). </t>
    </r>
  </si>
  <si>
    <r>
      <t>g.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Copia de la cédula de ciudadanía de todos los adultos del Hogar Sustituto.</t>
    </r>
  </si>
  <si>
    <r>
      <t>h.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Certificado de salud física de los mayores de edad (De todos los miembros del Hogar, actualizado anualmente).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</si>
  <si>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>Copia de certificación de capacitación en manipulación de alimentos mínimo de 10 horas, expedido por persona natural o jurídica idónea y con expedición del último año. En los departamentos, de acuerdo con las disposiciones de cada Secretaría Seccional de Salud. (Circular externa DAB 4150-10264-19 INVIMA de 2020).</t>
    </r>
  </si>
  <si>
    <r>
      <t>j.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>Certificación de curso de primeros auxilios (No requiere actualización).</t>
    </r>
  </si>
  <si>
    <r>
      <t>k.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Copia de la conformación familiar de la unidad de servicio.</t>
    </r>
  </si>
  <si>
    <r>
      <t>l.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 xml:space="preserve">Copia de formato F13 de actualización de conformación familiar de hogar, cuando se presenten cambios. </t>
    </r>
  </si>
  <si>
    <r>
      <t>m.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Documento en donde reposa toda la información personal con copia de documento de identidad de la persona aprobada para asumir el rol de apoyo del Hogar.</t>
    </r>
  </si>
  <si>
    <r>
      <t>n.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Copia del Formato F16 de actualización de Red de Apoyo de Hogar, cuando aplique.</t>
    </r>
  </si>
  <si>
    <r>
      <t>o.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 xml:space="preserve">La información de la conformación familiar coincide con lo registrado en la base de perfiles reportados. </t>
    </r>
  </si>
  <si>
    <t>Si se encuentra la información</t>
  </si>
  <si>
    <t>Si no se encuentra la información</t>
  </si>
  <si>
    <t>Si no aplica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</si>
  <si>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La consulta de antecedentes deberá ser actualizada cada tres meses.</t>
    </r>
  </si>
  <si>
    <t>F1.A18.G27.P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</si>
</sst>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%"/>
  </numFmts>
  <fonts count="2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Calibri"/>
      <family val="2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ArialMT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0" fontId="9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28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8" borderId="8" xfId="0" applyFont="1" applyFill="1" applyBorder="1" applyAlignment="1">
      <alignment vertical="center"/>
    </xf>
    <xf numFmtId="0" fontId="1" fillId="8" borderId="8" xfId="0" applyFont="1" applyFill="1" applyBorder="1" applyAlignment="1" applyProtection="1">
      <alignment horizontal="center" vertical="center"/>
      <protection locked="0"/>
    </xf>
    <xf numFmtId="0" fontId="4" fillId="7" borderId="19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0" fillId="9" borderId="5" xfId="0" applyFill="1" applyBorder="1"/>
    <xf numFmtId="0" fontId="0" fillId="9" borderId="0" xfId="0" applyFill="1"/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8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12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2" fillId="9" borderId="5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9" borderId="3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4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164" fontId="2" fillId="0" borderId="0" xfId="3" applyNumberFormat="1" applyFont="1"/>
    <xf numFmtId="0" fontId="2" fillId="14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12" borderId="5" xfId="0" applyFont="1" applyFill="1" applyBorder="1" applyAlignment="1">
      <alignment vertical="center"/>
    </xf>
    <xf numFmtId="9" fontId="2" fillId="15" borderId="5" xfId="3" applyFont="1" applyFill="1" applyBorder="1" applyAlignment="1">
      <alignment horizontal="center" vertical="center" wrapText="1"/>
    </xf>
    <xf numFmtId="9" fontId="2" fillId="16" borderId="5" xfId="3" applyFont="1" applyFill="1" applyBorder="1" applyAlignment="1">
      <alignment horizontal="center" vertical="center" wrapText="1"/>
    </xf>
    <xf numFmtId="9" fontId="2" fillId="17" borderId="5" xfId="3" applyFont="1" applyFill="1" applyBorder="1" applyAlignment="1">
      <alignment horizontal="center" vertical="center" wrapText="1"/>
    </xf>
    <xf numFmtId="9" fontId="2" fillId="18" borderId="5" xfId="3" applyFont="1" applyFill="1" applyBorder="1" applyAlignment="1">
      <alignment horizontal="center" vertical="center" wrapText="1"/>
    </xf>
    <xf numFmtId="9" fontId="2" fillId="19" borderId="5" xfId="3" applyFont="1" applyFill="1" applyBorder="1" applyAlignment="1">
      <alignment horizontal="center" vertical="center" wrapText="1"/>
    </xf>
    <xf numFmtId="9" fontId="2" fillId="9" borderId="5" xfId="3" applyFont="1" applyFill="1" applyBorder="1" applyAlignment="1">
      <alignment horizontal="center" vertical="center" wrapText="1"/>
    </xf>
    <xf numFmtId="0" fontId="2" fillId="15" borderId="5" xfId="0" applyFont="1" applyFill="1" applyBorder="1" applyAlignment="1">
      <alignment horizontal="center" vertical="center" wrapText="1"/>
    </xf>
    <xf numFmtId="0" fontId="2" fillId="16" borderId="5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2" fillId="18" borderId="5" xfId="0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9" fontId="0" fillId="0" borderId="5" xfId="3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9" borderId="42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11" borderId="3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10" fontId="12" fillId="0" borderId="5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vertical="center"/>
    </xf>
    <xf numFmtId="0" fontId="1" fillId="12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20" borderId="5" xfId="0" applyFont="1" applyFill="1" applyBorder="1" applyAlignment="1">
      <alignment horizontal="center" vertical="center" wrapText="1"/>
    </xf>
    <xf numFmtId="0" fontId="7" fillId="21" borderId="2" xfId="0" applyFont="1" applyFill="1" applyBorder="1" applyAlignment="1">
      <alignment horizontal="left" vertical="center" wrapText="1" indent="1"/>
    </xf>
    <xf numFmtId="0" fontId="2" fillId="21" borderId="5" xfId="0" applyFont="1" applyFill="1" applyBorder="1" applyAlignment="1">
      <alignment horizontal="justify" vertical="center" textRotation="90"/>
    </xf>
    <xf numFmtId="0" fontId="17" fillId="22" borderId="0" xfId="0" applyFont="1" applyFill="1"/>
    <xf numFmtId="0" fontId="2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8" fillId="22" borderId="4" xfId="0" applyFont="1" applyFill="1" applyBorder="1" applyAlignment="1">
      <alignment horizontal="center" vertical="center" wrapText="1"/>
    </xf>
    <xf numFmtId="0" fontId="18" fillId="22" borderId="7" xfId="0" applyFont="1" applyFill="1" applyBorder="1" applyAlignment="1">
      <alignment horizontal="center" vertical="center" wrapText="1"/>
    </xf>
    <xf numFmtId="0" fontId="0" fillId="22" borderId="0" xfId="0" applyFill="1"/>
    <xf numFmtId="0" fontId="19" fillId="22" borderId="0" xfId="0" applyFont="1" applyFill="1"/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" fillId="23" borderId="8" xfId="0" applyFont="1" applyFill="1" applyBorder="1" applyAlignment="1">
      <alignment horizontal="center" vertical="center" textRotation="90" wrapText="1"/>
    </xf>
    <xf numFmtId="9" fontId="2" fillId="20" borderId="5" xfId="3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0" fontId="2" fillId="14" borderId="32" xfId="0" applyFont="1" applyFill="1" applyBorder="1" applyAlignment="1">
      <alignment horizontal="center" vertical="center" wrapText="1"/>
    </xf>
    <xf numFmtId="0" fontId="17" fillId="22" borderId="0" xfId="0" applyFont="1" applyFill="1" applyAlignment="1"/>
    <xf numFmtId="0" fontId="17" fillId="0" borderId="0" xfId="0" applyFont="1" applyFill="1" applyAlignment="1"/>
    <xf numFmtId="0" fontId="17" fillId="22" borderId="0" xfId="0" applyFont="1" applyFill="1" applyBorder="1"/>
    <xf numFmtId="0" fontId="24" fillId="21" borderId="1" xfId="0" applyFont="1" applyFill="1" applyBorder="1" applyAlignment="1">
      <alignment vertical="center" textRotation="90" wrapText="1"/>
    </xf>
    <xf numFmtId="0" fontId="24" fillId="21" borderId="2" xfId="0" applyFont="1" applyFill="1" applyBorder="1" applyAlignment="1">
      <alignment vertical="center" textRotation="90" wrapText="1"/>
    </xf>
    <xf numFmtId="0" fontId="24" fillId="21" borderId="3" xfId="0" applyFont="1" applyFill="1" applyBorder="1" applyAlignment="1">
      <alignment vertical="center" textRotation="90" wrapText="1"/>
    </xf>
    <xf numFmtId="0" fontId="2" fillId="0" borderId="33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2" fillId="13" borderId="8" xfId="0" applyFont="1" applyFill="1" applyBorder="1" applyAlignment="1">
      <alignment horizontal="center" vertical="center" textRotation="90" wrapText="1"/>
    </xf>
    <xf numFmtId="0" fontId="2" fillId="24" borderId="8" xfId="0" applyFont="1" applyFill="1" applyBorder="1" applyAlignment="1">
      <alignment horizontal="center" vertical="center" textRotation="90" wrapText="1"/>
    </xf>
    <xf numFmtId="0" fontId="2" fillId="24" borderId="9" xfId="0" applyFont="1" applyFill="1" applyBorder="1" applyAlignment="1">
      <alignment horizontal="center" vertical="center" textRotation="90" wrapText="1"/>
    </xf>
    <xf numFmtId="0" fontId="0" fillId="22" borderId="0" xfId="0" applyFill="1" applyAlignment="1"/>
    <xf numFmtId="0" fontId="0" fillId="0" borderId="0" xfId="0" applyAlignment="1"/>
    <xf numFmtId="0" fontId="2" fillId="0" borderId="5" xfId="0" applyFont="1" applyBorder="1" applyAlignment="1">
      <alignment horizontal="justify" vertical="center" textRotation="90"/>
    </xf>
    <xf numFmtId="0" fontId="18" fillId="22" borderId="1" xfId="0" applyFont="1" applyFill="1" applyBorder="1" applyAlignment="1">
      <alignment horizontal="center" vertical="center" wrapText="1"/>
    </xf>
    <xf numFmtId="0" fontId="0" fillId="22" borderId="0" xfId="0" applyFill="1" applyBorder="1"/>
    <xf numFmtId="0" fontId="2" fillId="22" borderId="5" xfId="0" applyFont="1" applyFill="1" applyBorder="1" applyAlignment="1">
      <alignment horizontal="center" vertical="center"/>
    </xf>
    <xf numFmtId="0" fontId="21" fillId="2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justify" vertical="center" textRotation="90"/>
    </xf>
    <xf numFmtId="0" fontId="2" fillId="0" borderId="6" xfId="0" applyFont="1" applyBorder="1" applyAlignment="1">
      <alignment horizontal="justify" vertical="center" textRotation="90"/>
    </xf>
    <xf numFmtId="0" fontId="1" fillId="4" borderId="41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left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14" fillId="6" borderId="20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9" borderId="47" xfId="0" applyFont="1" applyFill="1" applyBorder="1" applyAlignment="1">
      <alignment horizontal="center" vertical="center" wrapText="1"/>
    </xf>
    <xf numFmtId="0" fontId="2" fillId="9" borderId="48" xfId="0" applyFont="1" applyFill="1" applyBorder="1" applyAlignment="1">
      <alignment horizontal="center" vertical="center" wrapText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41" xfId="0" applyFont="1" applyFill="1" applyBorder="1" applyAlignment="1">
      <alignment horizontal="center" vertical="center" wrapText="1"/>
    </xf>
    <xf numFmtId="0" fontId="2" fillId="9" borderId="5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" fillId="6" borderId="4" xfId="0" applyNumberFormat="1" applyFont="1" applyFill="1" applyBorder="1" applyAlignment="1">
      <alignment horizontal="center" vertical="center"/>
    </xf>
    <xf numFmtId="0" fontId="1" fillId="6" borderId="5" xfId="0" applyNumberFormat="1" applyFont="1" applyFill="1" applyBorder="1" applyAlignment="1">
      <alignment horizontal="center" vertical="center"/>
    </xf>
    <xf numFmtId="0" fontId="1" fillId="6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4" borderId="3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7" fillId="10" borderId="43" xfId="0" applyFont="1" applyFill="1" applyBorder="1" applyAlignment="1">
      <alignment horizontal="center" vertical="center" wrapText="1"/>
    </xf>
    <xf numFmtId="0" fontId="7" fillId="10" borderId="45" xfId="0" applyFont="1" applyFill="1" applyBorder="1" applyAlignment="1">
      <alignment horizontal="center" vertical="center" wrapText="1"/>
    </xf>
    <xf numFmtId="0" fontId="7" fillId="10" borderId="4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14" fillId="6" borderId="1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8" xfId="2" applyBorder="1" applyAlignment="1">
      <alignment horizontal="center" vertical="center"/>
    </xf>
    <xf numFmtId="0" fontId="2" fillId="7" borderId="10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10" fontId="12" fillId="0" borderId="40" xfId="0" applyNumberFormat="1" applyFont="1" applyFill="1" applyBorder="1" applyAlignment="1">
      <alignment horizontal="center" vertical="center"/>
    </xf>
    <xf numFmtId="10" fontId="12" fillId="0" borderId="18" xfId="0" applyNumberFormat="1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37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21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0" fontId="8" fillId="3" borderId="30" xfId="0" applyNumberFormat="1" applyFont="1" applyFill="1" applyBorder="1" applyAlignment="1">
      <alignment horizontal="center" vertical="center" wrapText="1"/>
    </xf>
    <xf numFmtId="0" fontId="13" fillId="9" borderId="2" xfId="0" applyFont="1" applyFill="1" applyBorder="1" applyAlignment="1" applyProtection="1">
      <alignment horizontal="center" vertical="center" wrapText="1"/>
      <protection locked="0"/>
    </xf>
    <xf numFmtId="0" fontId="13" fillId="9" borderId="5" xfId="0" applyFont="1" applyFill="1" applyBorder="1" applyAlignment="1" applyProtection="1">
      <alignment horizontal="center" vertical="center" wrapText="1"/>
      <protection locked="0"/>
    </xf>
    <xf numFmtId="0" fontId="13" fillId="9" borderId="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11" borderId="5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0" borderId="43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0" fontId="1" fillId="11" borderId="15" xfId="0" applyFont="1" applyFill="1" applyBorder="1" applyAlignment="1">
      <alignment horizontal="center" vertical="center"/>
    </xf>
    <xf numFmtId="0" fontId="1" fillId="11" borderId="37" xfId="0" applyFont="1" applyFill="1" applyBorder="1" applyAlignment="1">
      <alignment horizontal="center" vertical="center"/>
    </xf>
    <xf numFmtId="0" fontId="1" fillId="11" borderId="34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22" borderId="0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7" fillId="21" borderId="53" xfId="0" applyFont="1" applyFill="1" applyBorder="1" applyAlignment="1">
      <alignment horizontal="center" vertical="center" wrapText="1"/>
    </xf>
    <xf numFmtId="0" fontId="7" fillId="21" borderId="51" xfId="0" applyFont="1" applyFill="1" applyBorder="1" applyAlignment="1">
      <alignment horizontal="center" vertical="center" wrapText="1"/>
    </xf>
    <xf numFmtId="0" fontId="7" fillId="21" borderId="20" xfId="0" applyFont="1" applyFill="1" applyBorder="1" applyAlignment="1">
      <alignment horizontal="center" vertical="center" wrapText="1"/>
    </xf>
    <xf numFmtId="0" fontId="7" fillId="21" borderId="31" xfId="0" applyFont="1" applyFill="1" applyBorder="1" applyAlignment="1">
      <alignment horizontal="center" vertical="center" wrapText="1"/>
    </xf>
    <xf numFmtId="0" fontId="18" fillId="21" borderId="40" xfId="0" applyFont="1" applyFill="1" applyBorder="1" applyAlignment="1">
      <alignment horizontal="center" vertical="center" wrapText="1"/>
    </xf>
    <xf numFmtId="0" fontId="18" fillId="21" borderId="17" xfId="0" applyFont="1" applyFill="1" applyBorder="1" applyAlignment="1">
      <alignment horizontal="center" vertical="center" wrapText="1"/>
    </xf>
    <xf numFmtId="0" fontId="18" fillId="21" borderId="18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7" fillId="21" borderId="1" xfId="0" applyFont="1" applyFill="1" applyBorder="1" applyAlignment="1">
      <alignment horizontal="center" vertical="center" wrapText="1"/>
    </xf>
    <xf numFmtId="0" fontId="7" fillId="21" borderId="4" xfId="0" applyFont="1" applyFill="1" applyBorder="1" applyAlignment="1">
      <alignment horizontal="center" vertical="center" wrapText="1"/>
    </xf>
    <xf numFmtId="0" fontId="7" fillId="21" borderId="2" xfId="0" applyFont="1" applyFill="1" applyBorder="1" applyAlignment="1">
      <alignment horizontal="center" vertical="center" wrapText="1"/>
    </xf>
    <xf numFmtId="0" fontId="7" fillId="21" borderId="5" xfId="0" applyFont="1" applyFill="1" applyBorder="1" applyAlignment="1">
      <alignment horizontal="center" vertical="center" wrapText="1"/>
    </xf>
    <xf numFmtId="0" fontId="1" fillId="21" borderId="2" xfId="0" applyFont="1" applyFill="1" applyBorder="1" applyAlignment="1">
      <alignment horizontal="center" vertical="center" wrapText="1"/>
    </xf>
    <xf numFmtId="0" fontId="1" fillId="21" borderId="3" xfId="0" applyFont="1" applyFill="1" applyBorder="1" applyAlignment="1">
      <alignment horizontal="center" vertical="center" wrapText="1"/>
    </xf>
    <xf numFmtId="0" fontId="0" fillId="22" borderId="0" xfId="0" applyFill="1" applyBorder="1" applyAlignment="1">
      <alignment horizontal="left"/>
    </xf>
    <xf numFmtId="0" fontId="18" fillId="21" borderId="53" xfId="0" applyFont="1" applyFill="1" applyBorder="1" applyAlignment="1">
      <alignment horizontal="center" vertical="center"/>
    </xf>
    <xf numFmtId="0" fontId="18" fillId="21" borderId="54" xfId="0" applyFont="1" applyFill="1" applyBorder="1" applyAlignment="1">
      <alignment horizontal="center" vertical="center"/>
    </xf>
    <xf numFmtId="0" fontId="18" fillId="21" borderId="55" xfId="0" applyFont="1" applyFill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</cellXfs>
  <cellStyles count="4">
    <cellStyle name="Hipervínculo" xfId="2" builtinId="8"/>
    <cellStyle name="Normal" xfId="0" builtinId="0"/>
    <cellStyle name="Normal 2" xfId="1" xr:uid="{00000000-0005-0000-0000-000002000000}"/>
    <cellStyle name="Porcentaje" xfId="3" builtinId="5"/>
  </cellStyles>
  <dxfs count="48"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48</xdr:row>
      <xdr:rowOff>22413</xdr:rowOff>
    </xdr:from>
    <xdr:to>
      <xdr:col>2</xdr:col>
      <xdr:colOff>1030941</xdr:colOff>
      <xdr:row>55</xdr:row>
      <xdr:rowOff>291353</xdr:rowOff>
    </xdr:to>
    <xdr:sp macro="" textlink="">
      <xdr:nvSpPr>
        <xdr:cNvPr id="9" name="Flecha: a la derecha 8">
          <a:extLst>
            <a:ext uri="{FF2B5EF4-FFF2-40B4-BE49-F238E27FC236}">
              <a16:creationId xmlns:a16="http://schemas.microsoft.com/office/drawing/2014/main" id="{AB46CB20-A80F-4E65-9113-A63F0A2DC5AB}"/>
            </a:ext>
          </a:extLst>
        </xdr:cNvPr>
        <xdr:cNvSpPr/>
      </xdr:nvSpPr>
      <xdr:spPr>
        <a:xfrm>
          <a:off x="2117912" y="71359060"/>
          <a:ext cx="1019735" cy="1947021"/>
        </a:xfrm>
        <a:prstGeom prst="rightArrow">
          <a:avLst/>
        </a:prstGeom>
        <a:solidFill>
          <a:srgbClr val="FFC00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179294</xdr:colOff>
      <xdr:row>0</xdr:row>
      <xdr:rowOff>67236</xdr:rowOff>
    </xdr:from>
    <xdr:to>
      <xdr:col>0</xdr:col>
      <xdr:colOff>893677</xdr:colOff>
      <xdr:row>2</xdr:row>
      <xdr:rowOff>329169</xdr:rowOff>
    </xdr:to>
    <xdr:pic>
      <xdr:nvPicPr>
        <xdr:cNvPr id="3" name="Imagen 2" descr="ICBFNEW">
          <a:extLst>
            <a:ext uri="{FF2B5EF4-FFF2-40B4-BE49-F238E27FC236}">
              <a16:creationId xmlns:a16="http://schemas.microsoft.com/office/drawing/2014/main" id="{03CF5E7A-94EB-403B-ABF2-6645F83F978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294" y="67236"/>
          <a:ext cx="714383" cy="1023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421822</xdr:colOff>
      <xdr:row>11</xdr:row>
      <xdr:rowOff>0</xdr:rowOff>
    </xdr:from>
    <xdr:to>
      <xdr:col>17</xdr:col>
      <xdr:colOff>375214</xdr:colOff>
      <xdr:row>14</xdr:row>
      <xdr:rowOff>123922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67F289-97CD-4D04-9678-F7F57D23F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8322" y="6286500"/>
          <a:ext cx="7287642" cy="6954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.perez\Documents\Proteccion%20-%20ICBF\2016\11%20SIL%20-%20Captura\SIL%20-%20Anexo%201%20Centro%20de%20Emergencia%20R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.perez\Documents\Proteccion%20-%20ICBF\2017\5%20SIL%20-Captura%202017\Mode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. Emergencia (No Manipular)"/>
      <sheetName val="Parametros"/>
      <sheetName val="Registro"/>
      <sheetName val="Consolidado"/>
      <sheetName val="DHA"/>
      <sheetName val="DLD"/>
      <sheetName val="DTH"/>
      <sheetName val="Tablas"/>
      <sheetName val="CFS"/>
      <sheetName val="Lista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Observaciones"/>
      <sheetName val="SIL"/>
      <sheetName val="Dotación de botiquín"/>
      <sheetName val="Documentos talento humano"/>
      <sheetName val="Reg doc historia de atención"/>
      <sheetName val="Registro condiciones locativas"/>
      <sheetName val="Registro de Dotación personal"/>
      <sheetName val="Registro dotación aseo personal"/>
      <sheetName val="Regt dotación lúdico-deportiva 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 t="str">
            <v>AMAZONAS</v>
          </cell>
        </row>
        <row r="3">
          <cell r="E3" t="str">
            <v>ANTIOQUIA</v>
          </cell>
        </row>
        <row r="4">
          <cell r="E4" t="str">
            <v>ARAUCA</v>
          </cell>
        </row>
        <row r="5">
          <cell r="E5" t="str">
            <v>ATLÁNTICO</v>
          </cell>
        </row>
        <row r="6">
          <cell r="E6" t="str">
            <v>BOGOTÁ</v>
          </cell>
        </row>
        <row r="7">
          <cell r="E7" t="str">
            <v>BOLÍVAR</v>
          </cell>
        </row>
        <row r="8">
          <cell r="E8" t="str">
            <v>BOYACÁ</v>
          </cell>
        </row>
        <row r="9">
          <cell r="E9" t="str">
            <v>CALDAS</v>
          </cell>
        </row>
        <row r="10">
          <cell r="E10" t="str">
            <v>CAQUETÁ</v>
          </cell>
        </row>
        <row r="11">
          <cell r="E11" t="str">
            <v>CASANARE</v>
          </cell>
        </row>
        <row r="12">
          <cell r="E12" t="str">
            <v>CAUCA</v>
          </cell>
        </row>
        <row r="13">
          <cell r="E13" t="str">
            <v>CÉSAR</v>
          </cell>
        </row>
        <row r="14">
          <cell r="E14" t="str">
            <v>CHOCÓ</v>
          </cell>
        </row>
        <row r="15">
          <cell r="E15" t="str">
            <v>CÓRDOBA</v>
          </cell>
        </row>
        <row r="16">
          <cell r="E16" t="str">
            <v>CUNDINAMARCA</v>
          </cell>
        </row>
        <row r="17">
          <cell r="E17" t="str">
            <v>GUAINIA</v>
          </cell>
        </row>
        <row r="18">
          <cell r="E18" t="str">
            <v>GUAJIRA</v>
          </cell>
        </row>
        <row r="19">
          <cell r="E19" t="str">
            <v>GUAVIARE</v>
          </cell>
        </row>
        <row r="20">
          <cell r="E20" t="str">
            <v>HUILA</v>
          </cell>
        </row>
        <row r="21">
          <cell r="E21" t="str">
            <v>MAGDALENA</v>
          </cell>
        </row>
        <row r="22">
          <cell r="E22" t="str">
            <v>META</v>
          </cell>
        </row>
        <row r="23">
          <cell r="E23" t="str">
            <v>NARIÑO</v>
          </cell>
        </row>
        <row r="24">
          <cell r="E24" t="str">
            <v>NORTE_DE_SANTANDER</v>
          </cell>
        </row>
        <row r="25">
          <cell r="E25" t="str">
            <v>PUTUMAYO</v>
          </cell>
        </row>
        <row r="26">
          <cell r="E26" t="str">
            <v>QUINDIO</v>
          </cell>
        </row>
        <row r="27">
          <cell r="E27" t="str">
            <v>RISARALDA</v>
          </cell>
        </row>
        <row r="28">
          <cell r="E28" t="str">
            <v>SAN_ANDRES</v>
          </cell>
        </row>
        <row r="29">
          <cell r="E29" t="str">
            <v>SANTANDER</v>
          </cell>
        </row>
        <row r="30">
          <cell r="E30" t="str">
            <v>SUCRE</v>
          </cell>
        </row>
        <row r="31">
          <cell r="E31" t="str">
            <v>TOLIMA</v>
          </cell>
        </row>
        <row r="32">
          <cell r="E32" t="str">
            <v>VALLE</v>
          </cell>
        </row>
        <row r="33">
          <cell r="E33" t="str">
            <v>VAÚPES</v>
          </cell>
        </row>
        <row r="34">
          <cell r="E34" t="str">
            <v>VICHADA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showGridLines="0" tabSelected="1" view="pageBreakPreview" zoomScale="85" zoomScaleNormal="100" zoomScaleSheetLayoutView="85" workbookViewId="0">
      <selection activeCell="C1" sqref="C1"/>
    </sheetView>
  </sheetViews>
  <sheetFormatPr baseColWidth="10" defaultColWidth="14.7109375" defaultRowHeight="15" customHeight="1"/>
  <cols>
    <col min="1" max="10" width="15.7109375" style="2" customWidth="1"/>
    <col min="11" max="16384" width="14.7109375" style="1"/>
  </cols>
  <sheetData>
    <row r="1" spans="1:13" ht="30.75" customHeight="1" thickBot="1">
      <c r="A1" s="217" t="s">
        <v>1</v>
      </c>
      <c r="B1" s="218"/>
      <c r="C1" s="49"/>
      <c r="D1" s="47" t="s">
        <v>0</v>
      </c>
      <c r="E1" s="48"/>
      <c r="F1" s="47" t="s">
        <v>192</v>
      </c>
      <c r="G1" s="43"/>
      <c r="H1" s="46" t="s">
        <v>78</v>
      </c>
      <c r="I1" s="219" t="str">
        <f>+IF(OR(I19="valide todas las variables",I69="valide todas las variables",I75="valide todas las variables",I99="valide todas las variables",I131="valide todas las variables",I136="valide todas las variables",I140="valide todas las variables",I145="valide todas las variables",I156="valide todas las variables",I161="valide todas las variables"),"",Consolidado!II10)</f>
        <v/>
      </c>
      <c r="J1" s="220"/>
      <c r="M1" s="45"/>
    </row>
    <row r="2" spans="1:13" ht="15" customHeight="1">
      <c r="A2" s="163" t="s">
        <v>2</v>
      </c>
      <c r="B2" s="164"/>
      <c r="C2" s="164"/>
      <c r="D2" s="164"/>
      <c r="E2" s="164"/>
      <c r="F2" s="164"/>
      <c r="G2" s="164"/>
      <c r="H2" s="164"/>
      <c r="I2" s="164"/>
      <c r="J2" s="165"/>
    </row>
    <row r="3" spans="1:13" ht="15" customHeight="1">
      <c r="A3" s="175" t="s">
        <v>3</v>
      </c>
      <c r="B3" s="171"/>
      <c r="C3" s="171" t="s">
        <v>305</v>
      </c>
      <c r="D3" s="171"/>
      <c r="E3" s="171"/>
      <c r="F3" s="171"/>
      <c r="G3" s="171"/>
      <c r="H3" s="171"/>
      <c r="I3" s="171" t="s">
        <v>4</v>
      </c>
      <c r="J3" s="172"/>
    </row>
    <row r="4" spans="1:13" ht="15" customHeight="1">
      <c r="A4" s="178"/>
      <c r="B4" s="173"/>
      <c r="C4" s="173"/>
      <c r="D4" s="173"/>
      <c r="E4" s="173"/>
      <c r="F4" s="173"/>
      <c r="G4" s="173"/>
      <c r="H4" s="173"/>
      <c r="I4" s="173"/>
      <c r="J4" s="174"/>
    </row>
    <row r="5" spans="1:13" ht="15" customHeight="1">
      <c r="A5" s="157" t="s">
        <v>195</v>
      </c>
      <c r="B5" s="158"/>
      <c r="C5" s="171" t="s">
        <v>306</v>
      </c>
      <c r="D5" s="171"/>
      <c r="E5" s="171"/>
      <c r="F5" s="171"/>
      <c r="G5" s="171"/>
      <c r="H5" s="171"/>
      <c r="I5" s="171" t="s">
        <v>4</v>
      </c>
      <c r="J5" s="172"/>
    </row>
    <row r="6" spans="1:13" ht="15" customHeight="1">
      <c r="A6" s="159"/>
      <c r="B6" s="160"/>
      <c r="C6" s="173"/>
      <c r="D6" s="173"/>
      <c r="E6" s="173"/>
      <c r="F6" s="173"/>
      <c r="G6" s="173"/>
      <c r="H6" s="173"/>
      <c r="I6" s="173"/>
      <c r="J6" s="174"/>
    </row>
    <row r="7" spans="1:13" ht="15" customHeight="1">
      <c r="A7" s="159"/>
      <c r="B7" s="160"/>
      <c r="C7" s="171" t="s">
        <v>307</v>
      </c>
      <c r="D7" s="171"/>
      <c r="E7" s="171"/>
      <c r="F7" s="171"/>
      <c r="G7" s="171"/>
      <c r="H7" s="171"/>
      <c r="I7" s="171" t="s">
        <v>4</v>
      </c>
      <c r="J7" s="172"/>
    </row>
    <row r="8" spans="1:13" ht="15" customHeight="1" thickBot="1">
      <c r="A8" s="161"/>
      <c r="B8" s="162"/>
      <c r="C8" s="155"/>
      <c r="D8" s="155"/>
      <c r="E8" s="155"/>
      <c r="F8" s="155"/>
      <c r="G8" s="155"/>
      <c r="H8" s="155"/>
      <c r="I8" s="155"/>
      <c r="J8" s="156"/>
    </row>
    <row r="9" spans="1:13" ht="15" customHeight="1">
      <c r="A9" s="163" t="s">
        <v>308</v>
      </c>
      <c r="B9" s="164"/>
      <c r="C9" s="164"/>
      <c r="D9" s="164"/>
      <c r="E9" s="164"/>
      <c r="F9" s="164"/>
      <c r="G9" s="164"/>
      <c r="H9" s="164"/>
      <c r="I9" s="164"/>
      <c r="J9" s="165"/>
    </row>
    <row r="10" spans="1:13" ht="15" customHeight="1">
      <c r="A10" s="175" t="s">
        <v>311</v>
      </c>
      <c r="B10" s="171"/>
      <c r="C10" s="171"/>
      <c r="D10" s="171"/>
      <c r="E10" s="171" t="s">
        <v>309</v>
      </c>
      <c r="F10" s="171"/>
      <c r="G10" s="171"/>
      <c r="H10" s="171"/>
      <c r="I10" s="171"/>
      <c r="J10" s="172"/>
    </row>
    <row r="11" spans="1:13" ht="15" customHeight="1">
      <c r="A11" s="176"/>
      <c r="B11" s="177"/>
      <c r="C11" s="177"/>
      <c r="D11" s="177"/>
      <c r="E11" s="173"/>
      <c r="F11" s="173"/>
      <c r="G11" s="173"/>
      <c r="H11" s="173"/>
      <c r="I11" s="173"/>
      <c r="J11" s="174"/>
    </row>
    <row r="12" spans="1:13" ht="15" customHeight="1">
      <c r="A12" s="175" t="s">
        <v>310</v>
      </c>
      <c r="B12" s="171"/>
      <c r="C12" s="171"/>
      <c r="D12" s="171"/>
      <c r="E12" s="171" t="s">
        <v>7</v>
      </c>
      <c r="F12" s="171"/>
      <c r="G12" s="171"/>
      <c r="H12" s="171" t="s">
        <v>8</v>
      </c>
      <c r="I12" s="171"/>
      <c r="J12" s="172"/>
    </row>
    <row r="13" spans="1:13" ht="15" customHeight="1">
      <c r="A13" s="178"/>
      <c r="B13" s="173"/>
      <c r="C13" s="173"/>
      <c r="D13" s="173"/>
      <c r="E13" s="173"/>
      <c r="F13" s="173"/>
      <c r="G13" s="173"/>
      <c r="H13" s="173"/>
      <c r="I13" s="173"/>
      <c r="J13" s="174"/>
    </row>
    <row r="14" spans="1:13" ht="15" customHeight="1">
      <c r="A14" s="175" t="s">
        <v>9</v>
      </c>
      <c r="B14" s="171"/>
      <c r="C14" s="171"/>
      <c r="D14" s="171" t="s">
        <v>10</v>
      </c>
      <c r="E14" s="171"/>
      <c r="F14" s="171"/>
      <c r="G14" s="171" t="s">
        <v>11</v>
      </c>
      <c r="H14" s="171"/>
      <c r="I14" s="171"/>
      <c r="J14" s="172"/>
    </row>
    <row r="15" spans="1:13" ht="15" customHeight="1" thickBot="1">
      <c r="A15" s="215"/>
      <c r="B15" s="155"/>
      <c r="C15" s="155"/>
      <c r="D15" s="155"/>
      <c r="E15" s="155"/>
      <c r="F15" s="155"/>
      <c r="G15" s="216"/>
      <c r="H15" s="155"/>
      <c r="I15" s="155"/>
      <c r="J15" s="156"/>
    </row>
    <row r="16" spans="1:13" ht="15" customHeight="1">
      <c r="A16" s="163" t="s">
        <v>312</v>
      </c>
      <c r="B16" s="164"/>
      <c r="C16" s="164"/>
      <c r="D16" s="164"/>
      <c r="E16" s="164"/>
      <c r="F16" s="164"/>
      <c r="G16" s="164"/>
      <c r="H16" s="164"/>
      <c r="I16" s="164"/>
      <c r="J16" s="165"/>
    </row>
    <row r="17" spans="1:10" ht="15" customHeight="1" thickBot="1">
      <c r="A17" s="208" t="s">
        <v>12</v>
      </c>
      <c r="B17" s="209"/>
      <c r="C17" s="210"/>
      <c r="D17" s="210"/>
      <c r="E17" s="210"/>
      <c r="F17" s="209" t="s">
        <v>13</v>
      </c>
      <c r="G17" s="209"/>
      <c r="H17" s="210"/>
      <c r="I17" s="210"/>
      <c r="J17" s="211"/>
    </row>
    <row r="18" spans="1:10" ht="20.100000000000001" customHeight="1" thickBot="1">
      <c r="A18" s="212" t="s">
        <v>81</v>
      </c>
      <c r="B18" s="213"/>
      <c r="C18" s="213"/>
      <c r="D18" s="213"/>
      <c r="E18" s="213"/>
      <c r="F18" s="213"/>
      <c r="G18" s="213"/>
      <c r="H18" s="213"/>
      <c r="I18" s="213"/>
      <c r="J18" s="214"/>
    </row>
    <row r="19" spans="1:10" ht="35.1" customHeight="1" thickBot="1">
      <c r="A19" s="140" t="s">
        <v>313</v>
      </c>
      <c r="B19" s="141"/>
      <c r="C19" s="141"/>
      <c r="D19" s="141"/>
      <c r="E19" s="141"/>
      <c r="F19" s="141"/>
      <c r="G19" s="141"/>
      <c r="H19" s="142"/>
      <c r="I19" s="136" t="str">
        <f>+IF(OR(D20="Valide todos los criterios",D35="Valide todos los criterios",D39="Valide todos los criterios",D49="",D57="Valide todos los criterios"),"Valide todas las variables",IF(OR(D20="No cumple variable",D35="No cumple variable",D39="No cumple variable",D49="No cumple variable",D57="No cumple variable"),"No cumple obligación","Cumple obligación"))</f>
        <v>Valide todas las variables</v>
      </c>
      <c r="J19" s="137"/>
    </row>
    <row r="20" spans="1:10" ht="20.100000000000001" customHeight="1">
      <c r="A20" s="143" t="s">
        <v>314</v>
      </c>
      <c r="B20" s="8" t="s">
        <v>22</v>
      </c>
      <c r="C20" s="9"/>
      <c r="D20" s="145" t="str">
        <f>+IF(OR(C20="",C21="",C22="",C23="",C24="",C25="",C26="",C27="",C28="",C29="",C30="",C31="",C32="",C33="",C34=""),"Valide todos los criterios",IF(OR(C20="No cumple",C21="No cumple",C22="No cumple",C23="No cumple",C24="No cumple",C25="No cumple",C26="No cumple",C27="No cumple",C28="No cumple",C29="No cumple",C30="No cumple",C31="No cumple",C32="No cumple",C33="No cumple",C34="No cumple"),"No cumple variable","Cumple variable"))</f>
        <v>Valide todos los criterios</v>
      </c>
      <c r="E20" s="138" t="s">
        <v>31</v>
      </c>
      <c r="F20" s="138"/>
      <c r="G20" s="138"/>
      <c r="H20" s="138"/>
      <c r="I20" s="138"/>
      <c r="J20" s="139"/>
    </row>
    <row r="21" spans="1:10" ht="15.95" customHeight="1">
      <c r="A21" s="144"/>
      <c r="B21" s="6" t="s">
        <v>23</v>
      </c>
      <c r="C21" s="7"/>
      <c r="D21" s="146"/>
      <c r="E21" s="148"/>
      <c r="F21" s="149"/>
      <c r="G21" s="149"/>
      <c r="H21" s="149"/>
      <c r="I21" s="149"/>
      <c r="J21" s="150"/>
    </row>
    <row r="22" spans="1:10" ht="15.95" customHeight="1">
      <c r="A22" s="144"/>
      <c r="B22" s="6" t="s">
        <v>24</v>
      </c>
      <c r="C22" s="7"/>
      <c r="D22" s="146"/>
      <c r="E22" s="148"/>
      <c r="F22" s="149"/>
      <c r="G22" s="149"/>
      <c r="H22" s="149"/>
      <c r="I22" s="149"/>
      <c r="J22" s="150"/>
    </row>
    <row r="23" spans="1:10" ht="15.95" customHeight="1">
      <c r="A23" s="144"/>
      <c r="B23" s="6" t="s">
        <v>25</v>
      </c>
      <c r="C23" s="7"/>
      <c r="D23" s="146"/>
      <c r="E23" s="148"/>
      <c r="F23" s="149"/>
      <c r="G23" s="149"/>
      <c r="H23" s="149"/>
      <c r="I23" s="149"/>
      <c r="J23" s="150"/>
    </row>
    <row r="24" spans="1:10" ht="15.95" customHeight="1">
      <c r="A24" s="144"/>
      <c r="B24" s="6" t="s">
        <v>26</v>
      </c>
      <c r="C24" s="7"/>
      <c r="D24" s="146"/>
      <c r="E24" s="148"/>
      <c r="F24" s="149"/>
      <c r="G24" s="149"/>
      <c r="H24" s="149"/>
      <c r="I24" s="149"/>
      <c r="J24" s="150"/>
    </row>
    <row r="25" spans="1:10" ht="15.95" customHeight="1">
      <c r="A25" s="144"/>
      <c r="B25" s="6" t="s">
        <v>27</v>
      </c>
      <c r="C25" s="7"/>
      <c r="D25" s="146"/>
      <c r="E25" s="148"/>
      <c r="F25" s="149"/>
      <c r="G25" s="149"/>
      <c r="H25" s="149"/>
      <c r="I25" s="149"/>
      <c r="J25" s="150"/>
    </row>
    <row r="26" spans="1:10" ht="15.95" customHeight="1">
      <c r="A26" s="144"/>
      <c r="B26" s="6" t="s">
        <v>28</v>
      </c>
      <c r="C26" s="7"/>
      <c r="D26" s="146"/>
      <c r="E26" s="148"/>
      <c r="F26" s="149"/>
      <c r="G26" s="149"/>
      <c r="H26" s="149"/>
      <c r="I26" s="149"/>
      <c r="J26" s="150"/>
    </row>
    <row r="27" spans="1:10" ht="15.95" customHeight="1">
      <c r="A27" s="144"/>
      <c r="B27" s="6" t="s">
        <v>29</v>
      </c>
      <c r="C27" s="7"/>
      <c r="D27" s="146"/>
      <c r="E27" s="148"/>
      <c r="F27" s="149"/>
      <c r="G27" s="149"/>
      <c r="H27" s="149"/>
      <c r="I27" s="149"/>
      <c r="J27" s="150"/>
    </row>
    <row r="28" spans="1:10" ht="15.95" customHeight="1">
      <c r="A28" s="144"/>
      <c r="B28" s="6" t="s">
        <v>34</v>
      </c>
      <c r="C28" s="7"/>
      <c r="D28" s="146"/>
      <c r="E28" s="148"/>
      <c r="F28" s="149"/>
      <c r="G28" s="149"/>
      <c r="H28" s="149"/>
      <c r="I28" s="149"/>
      <c r="J28" s="150"/>
    </row>
    <row r="29" spans="1:10" ht="15.95" customHeight="1">
      <c r="A29" s="144"/>
      <c r="B29" s="6" t="s">
        <v>35</v>
      </c>
      <c r="C29" s="7"/>
      <c r="D29" s="146"/>
      <c r="E29" s="148"/>
      <c r="F29" s="149"/>
      <c r="G29" s="149"/>
      <c r="H29" s="149"/>
      <c r="I29" s="149"/>
      <c r="J29" s="150"/>
    </row>
    <row r="30" spans="1:10" ht="15.95" customHeight="1">
      <c r="A30" s="144"/>
      <c r="B30" s="6" t="s">
        <v>41</v>
      </c>
      <c r="C30" s="7"/>
      <c r="D30" s="146"/>
      <c r="E30" s="148"/>
      <c r="F30" s="149"/>
      <c r="G30" s="149"/>
      <c r="H30" s="149"/>
      <c r="I30" s="149"/>
      <c r="J30" s="150"/>
    </row>
    <row r="31" spans="1:10" ht="15.95" customHeight="1">
      <c r="A31" s="144"/>
      <c r="B31" s="6" t="s">
        <v>70</v>
      </c>
      <c r="C31" s="7"/>
      <c r="D31" s="146"/>
      <c r="E31" s="148"/>
      <c r="F31" s="149"/>
      <c r="G31" s="149"/>
      <c r="H31" s="149"/>
      <c r="I31" s="149"/>
      <c r="J31" s="150"/>
    </row>
    <row r="32" spans="1:10" ht="15.95" customHeight="1">
      <c r="A32" s="144"/>
      <c r="B32" s="6" t="s">
        <v>71</v>
      </c>
      <c r="C32" s="7"/>
      <c r="D32" s="146"/>
      <c r="E32" s="148"/>
      <c r="F32" s="149"/>
      <c r="G32" s="149"/>
      <c r="H32" s="149"/>
      <c r="I32" s="149"/>
      <c r="J32" s="150"/>
    </row>
    <row r="33" spans="1:10" ht="15.95" customHeight="1">
      <c r="A33" s="144"/>
      <c r="B33" s="6" t="s">
        <v>72</v>
      </c>
      <c r="C33" s="7"/>
      <c r="D33" s="146"/>
      <c r="E33" s="148"/>
      <c r="F33" s="149"/>
      <c r="G33" s="149"/>
      <c r="H33" s="149"/>
      <c r="I33" s="149"/>
      <c r="J33" s="150"/>
    </row>
    <row r="34" spans="1:10" ht="15.95" customHeight="1" thickBot="1">
      <c r="A34" s="144"/>
      <c r="B34" s="6" t="s">
        <v>79</v>
      </c>
      <c r="C34" s="7"/>
      <c r="D34" s="146"/>
      <c r="E34" s="148"/>
      <c r="F34" s="149"/>
      <c r="G34" s="149"/>
      <c r="H34" s="149"/>
      <c r="I34" s="149"/>
      <c r="J34" s="150"/>
    </row>
    <row r="35" spans="1:10" ht="20.100000000000001" customHeight="1">
      <c r="A35" s="143" t="s">
        <v>315</v>
      </c>
      <c r="B35" s="8" t="s">
        <v>22</v>
      </c>
      <c r="C35" s="9"/>
      <c r="D35" s="145" t="str">
        <f>+IF(OR(C35="",C36="",C37="",C38=""),"Valide todos los criterios",IF(OR(C35="No cumple",C36="No cumple",C37="No cumple",C38="No cumple"),"No cumple variable","Cumple variable"))</f>
        <v>Valide todos los criterios</v>
      </c>
      <c r="E35" s="138" t="s">
        <v>31</v>
      </c>
      <c r="F35" s="138"/>
      <c r="G35" s="138"/>
      <c r="H35" s="138"/>
      <c r="I35" s="138"/>
      <c r="J35" s="139"/>
    </row>
    <row r="36" spans="1:10" ht="60" customHeight="1">
      <c r="A36" s="144"/>
      <c r="B36" s="6" t="s">
        <v>23</v>
      </c>
      <c r="C36" s="7"/>
      <c r="D36" s="146"/>
      <c r="E36" s="148"/>
      <c r="F36" s="149"/>
      <c r="G36" s="149"/>
      <c r="H36" s="149"/>
      <c r="I36" s="149"/>
      <c r="J36" s="150"/>
    </row>
    <row r="37" spans="1:10" ht="60" customHeight="1">
      <c r="A37" s="144"/>
      <c r="B37" s="6" t="s">
        <v>24</v>
      </c>
      <c r="C37" s="7"/>
      <c r="D37" s="146"/>
      <c r="E37" s="148"/>
      <c r="F37" s="149"/>
      <c r="G37" s="149"/>
      <c r="H37" s="149"/>
      <c r="I37" s="149"/>
      <c r="J37" s="150"/>
    </row>
    <row r="38" spans="1:10" ht="60" customHeight="1" thickBot="1">
      <c r="A38" s="154"/>
      <c r="B38" s="10" t="s">
        <v>25</v>
      </c>
      <c r="C38" s="81"/>
      <c r="D38" s="167"/>
      <c r="E38" s="168"/>
      <c r="F38" s="169"/>
      <c r="G38" s="169"/>
      <c r="H38" s="169"/>
      <c r="I38" s="169"/>
      <c r="J38" s="170"/>
    </row>
    <row r="39" spans="1:10" ht="20.100000000000001" customHeight="1">
      <c r="A39" s="143" t="s">
        <v>316</v>
      </c>
      <c r="B39" s="8" t="s">
        <v>22</v>
      </c>
      <c r="C39" s="9"/>
      <c r="D39" s="145" t="str">
        <f>+IF(C48="X","Variable no aplica",IF(OR(C39="",C40="",C41="",C42="",C43="",C44="",C45="",C46="",C47=""),"Valide todos los criterios",IF(OR(C39="No cumple",C40="No cumple",C41="No cumple",C42="No cumple",C43="No cumple",C44="No cumple",C45="No cumple",C46="No cumple",C47="No cumple"),"No cumple variable","Cumple variable")))</f>
        <v>Valide todos los criterios</v>
      </c>
      <c r="E39" s="138" t="s">
        <v>31</v>
      </c>
      <c r="F39" s="138"/>
      <c r="G39" s="138"/>
      <c r="H39" s="138"/>
      <c r="I39" s="138"/>
      <c r="J39" s="139"/>
    </row>
    <row r="40" spans="1:10" ht="20.100000000000001" customHeight="1">
      <c r="A40" s="144"/>
      <c r="B40" s="6" t="s">
        <v>23</v>
      </c>
      <c r="C40" s="7"/>
      <c r="D40" s="146"/>
      <c r="E40" s="148"/>
      <c r="F40" s="149"/>
      <c r="G40" s="149"/>
      <c r="H40" s="149"/>
      <c r="I40" s="149"/>
      <c r="J40" s="150"/>
    </row>
    <row r="41" spans="1:10" ht="20.100000000000001" customHeight="1">
      <c r="A41" s="144"/>
      <c r="B41" s="6" t="s">
        <v>24</v>
      </c>
      <c r="C41" s="7"/>
      <c r="D41" s="146"/>
      <c r="E41" s="148"/>
      <c r="F41" s="149"/>
      <c r="G41" s="149"/>
      <c r="H41" s="149"/>
      <c r="I41" s="149"/>
      <c r="J41" s="150"/>
    </row>
    <row r="42" spans="1:10" ht="20.100000000000001" customHeight="1">
      <c r="A42" s="144"/>
      <c r="B42" s="6" t="s">
        <v>25</v>
      </c>
      <c r="C42" s="7"/>
      <c r="D42" s="146"/>
      <c r="E42" s="148"/>
      <c r="F42" s="149"/>
      <c r="G42" s="149"/>
      <c r="H42" s="149"/>
      <c r="I42" s="149"/>
      <c r="J42" s="150"/>
    </row>
    <row r="43" spans="1:10" ht="20.100000000000001" customHeight="1">
      <c r="A43" s="144"/>
      <c r="B43" s="6" t="s">
        <v>26</v>
      </c>
      <c r="C43" s="7"/>
      <c r="D43" s="146"/>
      <c r="E43" s="148"/>
      <c r="F43" s="149"/>
      <c r="G43" s="149"/>
      <c r="H43" s="149"/>
      <c r="I43" s="149"/>
      <c r="J43" s="150"/>
    </row>
    <row r="44" spans="1:10" ht="20.100000000000001" customHeight="1">
      <c r="A44" s="144"/>
      <c r="B44" s="6" t="s">
        <v>27</v>
      </c>
      <c r="C44" s="7"/>
      <c r="D44" s="146"/>
      <c r="E44" s="148"/>
      <c r="F44" s="149"/>
      <c r="G44" s="149"/>
      <c r="H44" s="149"/>
      <c r="I44" s="149"/>
      <c r="J44" s="150"/>
    </row>
    <row r="45" spans="1:10" ht="20.100000000000001" customHeight="1">
      <c r="A45" s="144"/>
      <c r="B45" s="6" t="s">
        <v>28</v>
      </c>
      <c r="C45" s="7"/>
      <c r="D45" s="146"/>
      <c r="E45" s="148"/>
      <c r="F45" s="149"/>
      <c r="G45" s="149"/>
      <c r="H45" s="149"/>
      <c r="I45" s="149"/>
      <c r="J45" s="150"/>
    </row>
    <row r="46" spans="1:10" ht="20.100000000000001" customHeight="1">
      <c r="A46" s="144"/>
      <c r="B46" s="6" t="s">
        <v>29</v>
      </c>
      <c r="C46" s="7"/>
      <c r="D46" s="146"/>
      <c r="E46" s="148"/>
      <c r="F46" s="149"/>
      <c r="G46" s="149"/>
      <c r="H46" s="149"/>
      <c r="I46" s="149"/>
      <c r="J46" s="150"/>
    </row>
    <row r="47" spans="1:10" ht="20.100000000000001" customHeight="1">
      <c r="A47" s="144"/>
      <c r="B47" s="6" t="s">
        <v>34</v>
      </c>
      <c r="C47" s="7"/>
      <c r="D47" s="146"/>
      <c r="E47" s="148"/>
      <c r="F47" s="149"/>
      <c r="G47" s="149"/>
      <c r="H47" s="149"/>
      <c r="I47" s="149"/>
      <c r="J47" s="150"/>
    </row>
    <row r="48" spans="1:10" ht="20.100000000000001" customHeight="1" thickBot="1">
      <c r="A48" s="144"/>
      <c r="B48" s="13" t="s">
        <v>33</v>
      </c>
      <c r="C48" s="14"/>
      <c r="D48" s="146"/>
      <c r="E48" s="148"/>
      <c r="F48" s="149"/>
      <c r="G48" s="149"/>
      <c r="H48" s="149"/>
      <c r="I48" s="149"/>
      <c r="J48" s="150"/>
    </row>
    <row r="49" spans="1:10" ht="20.100000000000001" customHeight="1">
      <c r="A49" s="143" t="s">
        <v>317</v>
      </c>
      <c r="B49" s="226" t="s">
        <v>80</v>
      </c>
      <c r="C49" s="229"/>
      <c r="D49" s="232"/>
      <c r="E49" s="138" t="s">
        <v>31</v>
      </c>
      <c r="F49" s="138"/>
      <c r="G49" s="138"/>
      <c r="H49" s="138"/>
      <c r="I49" s="138"/>
      <c r="J49" s="139"/>
    </row>
    <row r="50" spans="1:10" ht="20.100000000000001" customHeight="1">
      <c r="A50" s="144"/>
      <c r="B50" s="227"/>
      <c r="C50" s="230"/>
      <c r="D50" s="233"/>
      <c r="E50" s="148"/>
      <c r="F50" s="149"/>
      <c r="G50" s="149"/>
      <c r="H50" s="149"/>
      <c r="I50" s="149"/>
      <c r="J50" s="150"/>
    </row>
    <row r="51" spans="1:10" ht="20.100000000000001" customHeight="1">
      <c r="A51" s="144"/>
      <c r="B51" s="227"/>
      <c r="C51" s="230"/>
      <c r="D51" s="233"/>
      <c r="E51" s="148"/>
      <c r="F51" s="149"/>
      <c r="G51" s="149"/>
      <c r="H51" s="149"/>
      <c r="I51" s="149"/>
      <c r="J51" s="150"/>
    </row>
    <row r="52" spans="1:10" ht="20.100000000000001" customHeight="1">
      <c r="A52" s="144"/>
      <c r="B52" s="227"/>
      <c r="C52" s="230"/>
      <c r="D52" s="233"/>
      <c r="E52" s="148"/>
      <c r="F52" s="149"/>
      <c r="G52" s="149"/>
      <c r="H52" s="149"/>
      <c r="I52" s="149"/>
      <c r="J52" s="150"/>
    </row>
    <row r="53" spans="1:10" ht="20.100000000000001" customHeight="1">
      <c r="A53" s="144"/>
      <c r="B53" s="227"/>
      <c r="C53" s="230"/>
      <c r="D53" s="233"/>
      <c r="E53" s="148"/>
      <c r="F53" s="149"/>
      <c r="G53" s="149"/>
      <c r="H53" s="149"/>
      <c r="I53" s="149"/>
      <c r="J53" s="150"/>
    </row>
    <row r="54" spans="1:10" ht="20.100000000000001" customHeight="1">
      <c r="A54" s="144"/>
      <c r="B54" s="227"/>
      <c r="C54" s="230"/>
      <c r="D54" s="233"/>
      <c r="E54" s="148"/>
      <c r="F54" s="149"/>
      <c r="G54" s="149"/>
      <c r="H54" s="149"/>
      <c r="I54" s="149"/>
      <c r="J54" s="150"/>
    </row>
    <row r="55" spans="1:10" ht="20.100000000000001" customHeight="1">
      <c r="A55" s="144"/>
      <c r="B55" s="227"/>
      <c r="C55" s="230"/>
      <c r="D55" s="233"/>
      <c r="E55" s="148"/>
      <c r="F55" s="149"/>
      <c r="G55" s="149"/>
      <c r="H55" s="149"/>
      <c r="I55" s="149"/>
      <c r="J55" s="150"/>
    </row>
    <row r="56" spans="1:10" ht="20.100000000000001" customHeight="1" thickBot="1">
      <c r="A56" s="154"/>
      <c r="B56" s="228"/>
      <c r="C56" s="231"/>
      <c r="D56" s="234"/>
      <c r="E56" s="168"/>
      <c r="F56" s="169"/>
      <c r="G56" s="169"/>
      <c r="H56" s="169"/>
      <c r="I56" s="169"/>
      <c r="J56" s="170"/>
    </row>
    <row r="57" spans="1:10" ht="20.100000000000001" customHeight="1">
      <c r="A57" s="143" t="s">
        <v>318</v>
      </c>
      <c r="B57" s="111" t="s">
        <v>22</v>
      </c>
      <c r="C57" s="9"/>
      <c r="D57" s="145" t="str">
        <f>+IF(OR(C57="",C58="",C59="",C60="",C61="",C62="",C63="",C64="",C65="",C66="",C67="",C68=""),"Valide todos los criterios",IF(OR(C57="No cumple",C58="No cumple",C59="No cumple",C60="No cumple",C61="No cumple",C62="No cumple",C63="No cumple",C64="No cumple",C65="No cumple",C66="No cumple",C67="No cumple",C68="No cumple"),"No cumple variable","Cumple variable"))</f>
        <v>Valide todos los criterios</v>
      </c>
      <c r="E57" s="138" t="s">
        <v>31</v>
      </c>
      <c r="F57" s="138"/>
      <c r="G57" s="138"/>
      <c r="H57" s="138"/>
      <c r="I57" s="138"/>
      <c r="J57" s="139"/>
    </row>
    <row r="58" spans="1:10" ht="20.100000000000001" customHeight="1">
      <c r="A58" s="144"/>
      <c r="B58" s="50" t="s">
        <v>23</v>
      </c>
      <c r="C58" s="7"/>
      <c r="D58" s="146"/>
      <c r="E58" s="148"/>
      <c r="F58" s="149"/>
      <c r="G58" s="149"/>
      <c r="H58" s="149"/>
      <c r="I58" s="149"/>
      <c r="J58" s="150"/>
    </row>
    <row r="59" spans="1:10" ht="20.100000000000001" customHeight="1">
      <c r="A59" s="144"/>
      <c r="B59" s="50" t="s">
        <v>24</v>
      </c>
      <c r="C59" s="7"/>
      <c r="D59" s="146"/>
      <c r="E59" s="148"/>
      <c r="F59" s="149"/>
      <c r="G59" s="149"/>
      <c r="H59" s="149"/>
      <c r="I59" s="149"/>
      <c r="J59" s="150"/>
    </row>
    <row r="60" spans="1:10" ht="20.100000000000001" customHeight="1">
      <c r="A60" s="144"/>
      <c r="B60" s="50" t="s">
        <v>25</v>
      </c>
      <c r="C60" s="7"/>
      <c r="D60" s="146"/>
      <c r="E60" s="148"/>
      <c r="F60" s="149"/>
      <c r="G60" s="149"/>
      <c r="H60" s="149"/>
      <c r="I60" s="149"/>
      <c r="J60" s="150"/>
    </row>
    <row r="61" spans="1:10" ht="20.100000000000001" customHeight="1">
      <c r="A61" s="144"/>
      <c r="B61" s="50" t="s">
        <v>26</v>
      </c>
      <c r="C61" s="7"/>
      <c r="D61" s="146"/>
      <c r="E61" s="148"/>
      <c r="F61" s="149"/>
      <c r="G61" s="149"/>
      <c r="H61" s="149"/>
      <c r="I61" s="149"/>
      <c r="J61" s="150"/>
    </row>
    <row r="62" spans="1:10" ht="20.100000000000001" customHeight="1">
      <c r="A62" s="144"/>
      <c r="B62" s="50" t="s">
        <v>27</v>
      </c>
      <c r="C62" s="7"/>
      <c r="D62" s="146"/>
      <c r="E62" s="148"/>
      <c r="F62" s="149"/>
      <c r="G62" s="149"/>
      <c r="H62" s="149"/>
      <c r="I62" s="149"/>
      <c r="J62" s="150"/>
    </row>
    <row r="63" spans="1:10" ht="20.100000000000001" customHeight="1">
      <c r="A63" s="144"/>
      <c r="B63" s="110" t="s">
        <v>22</v>
      </c>
      <c r="C63" s="7"/>
      <c r="D63" s="146"/>
      <c r="E63" s="148"/>
      <c r="F63" s="149"/>
      <c r="G63" s="149"/>
      <c r="H63" s="149"/>
      <c r="I63" s="149"/>
      <c r="J63" s="150"/>
    </row>
    <row r="64" spans="1:10" ht="20.100000000000001" customHeight="1">
      <c r="A64" s="144"/>
      <c r="B64" s="110" t="s">
        <v>23</v>
      </c>
      <c r="C64" s="7"/>
      <c r="D64" s="146"/>
      <c r="E64" s="148"/>
      <c r="F64" s="149"/>
      <c r="G64" s="149"/>
      <c r="H64" s="149"/>
      <c r="I64" s="149"/>
      <c r="J64" s="150"/>
    </row>
    <row r="65" spans="1:10" ht="20.100000000000001" customHeight="1">
      <c r="A65" s="144"/>
      <c r="B65" s="110" t="s">
        <v>24</v>
      </c>
      <c r="C65" s="7"/>
      <c r="D65" s="146"/>
      <c r="E65" s="148"/>
      <c r="F65" s="149"/>
      <c r="G65" s="149"/>
      <c r="H65" s="149"/>
      <c r="I65" s="149"/>
      <c r="J65" s="150"/>
    </row>
    <row r="66" spans="1:10" ht="20.100000000000001" customHeight="1">
      <c r="A66" s="144"/>
      <c r="B66" s="6" t="s">
        <v>22</v>
      </c>
      <c r="C66" s="7"/>
      <c r="D66" s="146"/>
      <c r="E66" s="148"/>
      <c r="F66" s="149"/>
      <c r="G66" s="149"/>
      <c r="H66" s="149"/>
      <c r="I66" s="149"/>
      <c r="J66" s="150"/>
    </row>
    <row r="67" spans="1:10" ht="20.100000000000001" customHeight="1">
      <c r="A67" s="166"/>
      <c r="B67" s="6" t="s">
        <v>23</v>
      </c>
      <c r="C67" s="12"/>
      <c r="D67" s="147"/>
      <c r="E67" s="148"/>
      <c r="F67" s="149"/>
      <c r="G67" s="149"/>
      <c r="H67" s="149"/>
      <c r="I67" s="149"/>
      <c r="J67" s="150"/>
    </row>
    <row r="68" spans="1:10" ht="20.100000000000001" customHeight="1" thickBot="1">
      <c r="A68" s="154"/>
      <c r="B68" s="10" t="s">
        <v>24</v>
      </c>
      <c r="C68" s="99"/>
      <c r="D68" s="167"/>
      <c r="E68" s="168"/>
      <c r="F68" s="169"/>
      <c r="G68" s="169"/>
      <c r="H68" s="169"/>
      <c r="I68" s="169"/>
      <c r="J68" s="170"/>
    </row>
    <row r="69" spans="1:10" ht="39.950000000000003" customHeight="1" thickBot="1">
      <c r="A69" s="140" t="s">
        <v>319</v>
      </c>
      <c r="B69" s="141"/>
      <c r="C69" s="141"/>
      <c r="D69" s="141"/>
      <c r="E69" s="141"/>
      <c r="F69" s="141"/>
      <c r="G69" s="141"/>
      <c r="H69" s="142"/>
      <c r="I69" s="136" t="str">
        <f>+IF(AND(D70="Variable no aplica"),"Obligación no aplica",IF(OR(D70="Valide todos los criterios"),"Valide todas las variables",IF(OR(D70="No cumple variable"),"No cumple obligación","Cumple obligación")))</f>
        <v>Valide todas las variables</v>
      </c>
      <c r="J69" s="137"/>
    </row>
    <row r="70" spans="1:10" ht="20.100000000000001" customHeight="1">
      <c r="A70" s="143" t="s">
        <v>319</v>
      </c>
      <c r="B70" s="8" t="s">
        <v>22</v>
      </c>
      <c r="C70" s="9"/>
      <c r="D70" s="145" t="str">
        <f>+IF(C74="X","Variable no aplica",IF(OR(C70="",C71="",C72="",C73=""),"Valide todos los criterios",IF(OR(C70="No cumple",C71="No cumple",C72="No cumple",C73="No cumple"),"No cumple variable","Cumple variable")))</f>
        <v>Valide todos los criterios</v>
      </c>
      <c r="E70" s="138" t="s">
        <v>31</v>
      </c>
      <c r="F70" s="138"/>
      <c r="G70" s="138"/>
      <c r="H70" s="138"/>
      <c r="I70" s="138"/>
      <c r="J70" s="139"/>
    </row>
    <row r="71" spans="1:10" ht="50.1" customHeight="1">
      <c r="A71" s="144"/>
      <c r="B71" s="6" t="s">
        <v>23</v>
      </c>
      <c r="C71" s="7"/>
      <c r="D71" s="146"/>
      <c r="E71" s="148"/>
      <c r="F71" s="149"/>
      <c r="G71" s="149"/>
      <c r="H71" s="149"/>
      <c r="I71" s="149"/>
      <c r="J71" s="150"/>
    </row>
    <row r="72" spans="1:10" ht="50.1" customHeight="1">
      <c r="A72" s="144"/>
      <c r="B72" s="6" t="s">
        <v>24</v>
      </c>
      <c r="C72" s="7"/>
      <c r="D72" s="147"/>
      <c r="E72" s="148"/>
      <c r="F72" s="149"/>
      <c r="G72" s="149"/>
      <c r="H72" s="149"/>
      <c r="I72" s="149"/>
      <c r="J72" s="150"/>
    </row>
    <row r="73" spans="1:10" ht="50.1" customHeight="1">
      <c r="A73" s="144"/>
      <c r="B73" s="6" t="s">
        <v>25</v>
      </c>
      <c r="C73" s="7"/>
      <c r="D73" s="147"/>
      <c r="E73" s="148"/>
      <c r="F73" s="149"/>
      <c r="G73" s="149"/>
      <c r="H73" s="149"/>
      <c r="I73" s="149"/>
      <c r="J73" s="150"/>
    </row>
    <row r="74" spans="1:10" ht="20.100000000000001" customHeight="1" thickBot="1">
      <c r="A74" s="154"/>
      <c r="B74" s="13" t="s">
        <v>33</v>
      </c>
      <c r="C74" s="14"/>
      <c r="D74" s="167"/>
      <c r="E74" s="168"/>
      <c r="F74" s="169"/>
      <c r="G74" s="169"/>
      <c r="H74" s="169"/>
      <c r="I74" s="169"/>
      <c r="J74" s="170"/>
    </row>
    <row r="75" spans="1:10" ht="35.1" customHeight="1" thickBot="1">
      <c r="A75" s="140" t="s">
        <v>320</v>
      </c>
      <c r="B75" s="141"/>
      <c r="C75" s="141"/>
      <c r="D75" s="141"/>
      <c r="E75" s="141"/>
      <c r="F75" s="141"/>
      <c r="G75" s="141"/>
      <c r="H75" s="142"/>
      <c r="I75" s="136" t="str">
        <f>+IF(OR(D76="Valide todos los criterios",D82="Valide todos los criterios",D86="Valide todos los criterios",D95="Valide todos los criterios"),"Valide todas las variables",IF(OR(D76="No cumple variable",D82="No cumple variable",D86="No cumple variable",D95="No cumple variable"),"No cumple obligación","Cumple obligación"))</f>
        <v>Valide todas las variables</v>
      </c>
      <c r="J75" s="137"/>
    </row>
    <row r="76" spans="1:10" ht="20.100000000000001" customHeight="1">
      <c r="A76" s="143" t="s">
        <v>321</v>
      </c>
      <c r="B76" s="8" t="s">
        <v>22</v>
      </c>
      <c r="C76" s="9"/>
      <c r="D76" s="145" t="str">
        <f>+IF(OR(C76="",C77="",C78="",C79="",C80="",C81=""),"Valide todos los criterios",IF(OR(C76="No cumple",C77="No cumple",C78="No cumple",C79="No cumple",C80="No cumple",C81="No cumple"),"No cumple variable","Cumple variable"))</f>
        <v>Valide todos los criterios</v>
      </c>
      <c r="E76" s="138" t="s">
        <v>31</v>
      </c>
      <c r="F76" s="138"/>
      <c r="G76" s="138"/>
      <c r="H76" s="138"/>
      <c r="I76" s="138"/>
      <c r="J76" s="139"/>
    </row>
    <row r="77" spans="1:10" ht="30" customHeight="1">
      <c r="A77" s="144"/>
      <c r="B77" s="6" t="s">
        <v>23</v>
      </c>
      <c r="C77" s="7"/>
      <c r="D77" s="146"/>
      <c r="E77" s="148"/>
      <c r="F77" s="149"/>
      <c r="G77" s="149"/>
      <c r="H77" s="149"/>
      <c r="I77" s="149"/>
      <c r="J77" s="150"/>
    </row>
    <row r="78" spans="1:10" ht="30" customHeight="1">
      <c r="A78" s="144"/>
      <c r="B78" s="6" t="s">
        <v>24</v>
      </c>
      <c r="C78" s="7"/>
      <c r="D78" s="146"/>
      <c r="E78" s="148"/>
      <c r="F78" s="149"/>
      <c r="G78" s="149"/>
      <c r="H78" s="149"/>
      <c r="I78" s="149"/>
      <c r="J78" s="150"/>
    </row>
    <row r="79" spans="1:10" ht="30" customHeight="1">
      <c r="A79" s="144"/>
      <c r="B79" s="6" t="s">
        <v>25</v>
      </c>
      <c r="C79" s="7"/>
      <c r="D79" s="146"/>
      <c r="E79" s="148"/>
      <c r="F79" s="149"/>
      <c r="G79" s="149"/>
      <c r="H79" s="149"/>
      <c r="I79" s="149"/>
      <c r="J79" s="150"/>
    </row>
    <row r="80" spans="1:10" ht="30" customHeight="1">
      <c r="A80" s="144"/>
      <c r="B80" s="6" t="s">
        <v>26</v>
      </c>
      <c r="C80" s="7"/>
      <c r="D80" s="146"/>
      <c r="E80" s="148"/>
      <c r="F80" s="149"/>
      <c r="G80" s="149"/>
      <c r="H80" s="149"/>
      <c r="I80" s="149"/>
      <c r="J80" s="150"/>
    </row>
    <row r="81" spans="1:10" ht="30" customHeight="1" thickBot="1">
      <c r="A81" s="154"/>
      <c r="B81" s="10" t="s">
        <v>27</v>
      </c>
      <c r="C81" s="44"/>
      <c r="D81" s="167"/>
      <c r="E81" s="168"/>
      <c r="F81" s="169"/>
      <c r="G81" s="169"/>
      <c r="H81" s="169"/>
      <c r="I81" s="169"/>
      <c r="J81" s="170"/>
    </row>
    <row r="82" spans="1:10" ht="20.100000000000001" customHeight="1">
      <c r="A82" s="143" t="s">
        <v>322</v>
      </c>
      <c r="B82" s="8" t="s">
        <v>22</v>
      </c>
      <c r="C82" s="9"/>
      <c r="D82" s="145" t="str">
        <f>+IF(OR(C82="",C83="",C84="",C85=""),"Valide todos los criterios",IF(AND(C82="Cumple",C83="Cumple",C84="Cumple",C85="Cumple"),"Cumple variable","No cumple variable"))</f>
        <v>Valide todos los criterios</v>
      </c>
      <c r="E82" s="138" t="s">
        <v>31</v>
      </c>
      <c r="F82" s="138"/>
      <c r="G82" s="138"/>
      <c r="H82" s="138"/>
      <c r="I82" s="138"/>
      <c r="J82" s="139"/>
    </row>
    <row r="83" spans="1:10" ht="54.95" customHeight="1">
      <c r="A83" s="144"/>
      <c r="B83" s="6" t="s">
        <v>23</v>
      </c>
      <c r="C83" s="7"/>
      <c r="D83" s="146"/>
      <c r="E83" s="148"/>
      <c r="F83" s="149"/>
      <c r="G83" s="149"/>
      <c r="H83" s="149"/>
      <c r="I83" s="149"/>
      <c r="J83" s="150"/>
    </row>
    <row r="84" spans="1:10" ht="54.95" customHeight="1">
      <c r="A84" s="166"/>
      <c r="B84" s="6" t="s">
        <v>24</v>
      </c>
      <c r="C84" s="12"/>
      <c r="D84" s="147"/>
      <c r="E84" s="148"/>
      <c r="F84" s="149"/>
      <c r="G84" s="149"/>
      <c r="H84" s="149"/>
      <c r="I84" s="149"/>
      <c r="J84" s="150"/>
    </row>
    <row r="85" spans="1:10" ht="54.95" customHeight="1" thickBot="1">
      <c r="A85" s="166"/>
      <c r="B85" s="11" t="s">
        <v>25</v>
      </c>
      <c r="C85" s="12"/>
      <c r="D85" s="147"/>
      <c r="E85" s="148"/>
      <c r="F85" s="149"/>
      <c r="G85" s="149"/>
      <c r="H85" s="149"/>
      <c r="I85" s="149"/>
      <c r="J85" s="150"/>
    </row>
    <row r="86" spans="1:10" ht="20.100000000000001" customHeight="1">
      <c r="A86" s="143" t="s">
        <v>323</v>
      </c>
      <c r="B86" s="8" t="s">
        <v>22</v>
      </c>
      <c r="C86" s="9"/>
      <c r="D86" s="145" t="str">
        <f>+IF(OR(C86="",C87="",C88="",C89="",C90="",C91="",C92="",C93="",C94=""),"Valide todos los criterios",IF(OR(C86="No cumple",C87="No cumple",C88="No cumple",C89="No cumple",C90="No cumple",C91="No cumple",C92="No cumple",C93="No cumple",C94="No cumple"),"No cumple variable","Cumple variable"))</f>
        <v>Valide todos los criterios</v>
      </c>
      <c r="E86" s="138" t="s">
        <v>31</v>
      </c>
      <c r="F86" s="138"/>
      <c r="G86" s="138"/>
      <c r="H86" s="138"/>
      <c r="I86" s="138"/>
      <c r="J86" s="139"/>
    </row>
    <row r="87" spans="1:10" ht="20.100000000000001" customHeight="1">
      <c r="A87" s="144"/>
      <c r="B87" s="6" t="s">
        <v>23</v>
      </c>
      <c r="C87" s="7"/>
      <c r="D87" s="146"/>
      <c r="E87" s="148"/>
      <c r="F87" s="149"/>
      <c r="G87" s="149"/>
      <c r="H87" s="149"/>
      <c r="I87" s="149"/>
      <c r="J87" s="150"/>
    </row>
    <row r="88" spans="1:10" ht="20.100000000000001" customHeight="1">
      <c r="A88" s="144"/>
      <c r="B88" s="6" t="s">
        <v>24</v>
      </c>
      <c r="C88" s="7"/>
      <c r="D88" s="146"/>
      <c r="E88" s="148"/>
      <c r="F88" s="149"/>
      <c r="G88" s="149"/>
      <c r="H88" s="149"/>
      <c r="I88" s="149"/>
      <c r="J88" s="150"/>
    </row>
    <row r="89" spans="1:10" ht="20.100000000000001" customHeight="1">
      <c r="A89" s="144"/>
      <c r="B89" s="6" t="s">
        <v>25</v>
      </c>
      <c r="C89" s="7"/>
      <c r="D89" s="146"/>
      <c r="E89" s="148"/>
      <c r="F89" s="149"/>
      <c r="G89" s="149"/>
      <c r="H89" s="149"/>
      <c r="I89" s="149"/>
      <c r="J89" s="150"/>
    </row>
    <row r="90" spans="1:10" ht="20.100000000000001" customHeight="1">
      <c r="A90" s="144"/>
      <c r="B90" s="6" t="s">
        <v>26</v>
      </c>
      <c r="C90" s="7"/>
      <c r="D90" s="146"/>
      <c r="E90" s="148"/>
      <c r="F90" s="149"/>
      <c r="G90" s="149"/>
      <c r="H90" s="149"/>
      <c r="I90" s="149"/>
      <c r="J90" s="150"/>
    </row>
    <row r="91" spans="1:10" ht="20.100000000000001" customHeight="1">
      <c r="A91" s="144"/>
      <c r="B91" s="6" t="s">
        <v>27</v>
      </c>
      <c r="C91" s="7"/>
      <c r="D91" s="146"/>
      <c r="E91" s="148"/>
      <c r="F91" s="149"/>
      <c r="G91" s="149"/>
      <c r="H91" s="149"/>
      <c r="I91" s="149"/>
      <c r="J91" s="150"/>
    </row>
    <row r="92" spans="1:10" ht="20.100000000000001" customHeight="1">
      <c r="A92" s="144"/>
      <c r="B92" s="6" t="s">
        <v>28</v>
      </c>
      <c r="C92" s="7"/>
      <c r="D92" s="146"/>
      <c r="E92" s="148"/>
      <c r="F92" s="149"/>
      <c r="G92" s="149"/>
      <c r="H92" s="149"/>
      <c r="I92" s="149"/>
      <c r="J92" s="150"/>
    </row>
    <row r="93" spans="1:10" ht="20.100000000000001" customHeight="1">
      <c r="A93" s="144"/>
      <c r="B93" s="6" t="s">
        <v>29</v>
      </c>
      <c r="C93" s="7"/>
      <c r="D93" s="146"/>
      <c r="E93" s="148"/>
      <c r="F93" s="149"/>
      <c r="G93" s="149"/>
      <c r="H93" s="149"/>
      <c r="I93" s="149"/>
      <c r="J93" s="150"/>
    </row>
    <row r="94" spans="1:10" ht="20.100000000000001" customHeight="1" thickBot="1">
      <c r="A94" s="144"/>
      <c r="B94" s="6" t="s">
        <v>34</v>
      </c>
      <c r="C94" s="7"/>
      <c r="D94" s="146"/>
      <c r="E94" s="148"/>
      <c r="F94" s="149"/>
      <c r="G94" s="149"/>
      <c r="H94" s="149"/>
      <c r="I94" s="149"/>
      <c r="J94" s="150"/>
    </row>
    <row r="95" spans="1:10" ht="20.100000000000001" customHeight="1">
      <c r="A95" s="143" t="s">
        <v>324</v>
      </c>
      <c r="B95" s="8" t="s">
        <v>22</v>
      </c>
      <c r="C95" s="9"/>
      <c r="D95" s="145" t="str">
        <f>+IF(OR(C95="",C96="",C97="",C98=""),"Valide todos los criterios",IF(OR(C95="No cumple",C96="No cumple",C97="No cumple",C98="No cumple"),"No cumple variable","Cumple variable"))</f>
        <v>Valide todos los criterios</v>
      </c>
      <c r="E95" s="138" t="s">
        <v>31</v>
      </c>
      <c r="F95" s="138"/>
      <c r="G95" s="138"/>
      <c r="H95" s="138"/>
      <c r="I95" s="138"/>
      <c r="J95" s="139"/>
    </row>
    <row r="96" spans="1:10" ht="60" customHeight="1">
      <c r="A96" s="144"/>
      <c r="B96" s="6" t="s">
        <v>23</v>
      </c>
      <c r="C96" s="7"/>
      <c r="D96" s="146"/>
      <c r="E96" s="148"/>
      <c r="F96" s="149"/>
      <c r="G96" s="149"/>
      <c r="H96" s="149"/>
      <c r="I96" s="149"/>
      <c r="J96" s="150"/>
    </row>
    <row r="97" spans="1:10" ht="60" customHeight="1">
      <c r="A97" s="144"/>
      <c r="B97" s="6" t="s">
        <v>24</v>
      </c>
      <c r="C97" s="7"/>
      <c r="D97" s="146"/>
      <c r="E97" s="148"/>
      <c r="F97" s="149"/>
      <c r="G97" s="149"/>
      <c r="H97" s="149"/>
      <c r="I97" s="149"/>
      <c r="J97" s="150"/>
    </row>
    <row r="98" spans="1:10" ht="60" customHeight="1" thickBot="1">
      <c r="A98" s="154"/>
      <c r="B98" s="10" t="s">
        <v>25</v>
      </c>
      <c r="C98" s="81"/>
      <c r="D98" s="167"/>
      <c r="E98" s="168"/>
      <c r="F98" s="169"/>
      <c r="G98" s="169"/>
      <c r="H98" s="169"/>
      <c r="I98" s="169"/>
      <c r="J98" s="170"/>
    </row>
    <row r="99" spans="1:10" ht="39.950000000000003" customHeight="1" thickBot="1">
      <c r="A99" s="133" t="s">
        <v>325</v>
      </c>
      <c r="B99" s="134"/>
      <c r="C99" s="134"/>
      <c r="D99" s="134"/>
      <c r="E99" s="134"/>
      <c r="F99" s="134"/>
      <c r="G99" s="134"/>
      <c r="H99" s="135"/>
      <c r="I99" s="136" t="str">
        <f>+IF(OR(D100="Valide todos los criterios",D115="Valide todos los criterios",D122="Valide todos los criterios",D124="Valide todos los criterios"),"Valide todas las variables",IF(OR(D100="No cumple variable",D115="No cumple variable",D122="No cumple variable",D124="No cumple variable"),"No cumple obligación","Cumple obligación"))</f>
        <v>Valide todas las variables</v>
      </c>
      <c r="J99" s="137"/>
    </row>
    <row r="100" spans="1:10" ht="20.100000000000001" customHeight="1">
      <c r="A100" s="143" t="s">
        <v>326</v>
      </c>
      <c r="B100" s="8" t="s">
        <v>22</v>
      </c>
      <c r="C100" s="9"/>
      <c r="D100" s="145" t="str">
        <f>+IF(OR(C100="",C101="",C102="",C103="",C104="",C105="",C106="",C107="",C108="",C109="",C110="",C111="",C112="",C113="",C114=""),"Valide todos los criterios",IF(OR(C100="No cumple",C101="No cumple",C102="No cumple",C103="No cumple",C104="No cumple",C105="No cumple",C106="No cumple",C107="No cumple",C108="No cumple",C109="No cumple",C110="No cumple",C111="No cumple",C112="No cumple",C113="No cumple",C114="No cumple"),"No cumple variable","Cumple variable"))</f>
        <v>Valide todos los criterios</v>
      </c>
      <c r="E100" s="138" t="s">
        <v>31</v>
      </c>
      <c r="F100" s="138"/>
      <c r="G100" s="138"/>
      <c r="H100" s="138"/>
      <c r="I100" s="138"/>
      <c r="J100" s="139"/>
    </row>
    <row r="101" spans="1:10" ht="20.100000000000001" customHeight="1">
      <c r="A101" s="144"/>
      <c r="B101" s="6" t="s">
        <v>23</v>
      </c>
      <c r="C101" s="7"/>
      <c r="D101" s="146"/>
      <c r="E101" s="148"/>
      <c r="F101" s="149"/>
      <c r="G101" s="149"/>
      <c r="H101" s="149"/>
      <c r="I101" s="149"/>
      <c r="J101" s="150"/>
    </row>
    <row r="102" spans="1:10" ht="20.100000000000001" customHeight="1">
      <c r="A102" s="144"/>
      <c r="B102" s="6" t="s">
        <v>24</v>
      </c>
      <c r="C102" s="7"/>
      <c r="D102" s="146"/>
      <c r="E102" s="148"/>
      <c r="F102" s="149"/>
      <c r="G102" s="149"/>
      <c r="H102" s="149"/>
      <c r="I102" s="149"/>
      <c r="J102" s="150"/>
    </row>
    <row r="103" spans="1:10" ht="20.100000000000001" customHeight="1">
      <c r="A103" s="144"/>
      <c r="B103" s="6" t="s">
        <v>25</v>
      </c>
      <c r="C103" s="7"/>
      <c r="D103" s="146"/>
      <c r="E103" s="148"/>
      <c r="F103" s="149"/>
      <c r="G103" s="149"/>
      <c r="H103" s="149"/>
      <c r="I103" s="149"/>
      <c r="J103" s="150"/>
    </row>
    <row r="104" spans="1:10" ht="20.100000000000001" customHeight="1">
      <c r="A104" s="144"/>
      <c r="B104" s="6" t="s">
        <v>26</v>
      </c>
      <c r="C104" s="7"/>
      <c r="D104" s="146"/>
      <c r="E104" s="148"/>
      <c r="F104" s="149"/>
      <c r="G104" s="149"/>
      <c r="H104" s="149"/>
      <c r="I104" s="149"/>
      <c r="J104" s="150"/>
    </row>
    <row r="105" spans="1:10" ht="20.100000000000001" customHeight="1">
      <c r="A105" s="144"/>
      <c r="B105" s="6" t="s">
        <v>27</v>
      </c>
      <c r="C105" s="7"/>
      <c r="D105" s="146"/>
      <c r="E105" s="148"/>
      <c r="F105" s="149"/>
      <c r="G105" s="149"/>
      <c r="H105" s="149"/>
      <c r="I105" s="149"/>
      <c r="J105" s="150"/>
    </row>
    <row r="106" spans="1:10" ht="20.100000000000001" customHeight="1">
      <c r="A106" s="144"/>
      <c r="B106" s="6" t="s">
        <v>28</v>
      </c>
      <c r="C106" s="7"/>
      <c r="D106" s="146"/>
      <c r="E106" s="148"/>
      <c r="F106" s="149"/>
      <c r="G106" s="149"/>
      <c r="H106" s="149"/>
      <c r="I106" s="149"/>
      <c r="J106" s="150"/>
    </row>
    <row r="107" spans="1:10" ht="20.100000000000001" customHeight="1">
      <c r="A107" s="144"/>
      <c r="B107" s="6" t="s">
        <v>29</v>
      </c>
      <c r="C107" s="7"/>
      <c r="D107" s="146"/>
      <c r="E107" s="148"/>
      <c r="F107" s="149"/>
      <c r="G107" s="149"/>
      <c r="H107" s="149"/>
      <c r="I107" s="149"/>
      <c r="J107" s="150"/>
    </row>
    <row r="108" spans="1:10" ht="20.100000000000001" customHeight="1">
      <c r="A108" s="144"/>
      <c r="B108" s="6" t="s">
        <v>34</v>
      </c>
      <c r="C108" s="7"/>
      <c r="D108" s="146"/>
      <c r="E108" s="148"/>
      <c r="F108" s="149"/>
      <c r="G108" s="149"/>
      <c r="H108" s="149"/>
      <c r="I108" s="149"/>
      <c r="J108" s="150"/>
    </row>
    <row r="109" spans="1:10" ht="20.100000000000001" customHeight="1">
      <c r="A109" s="144"/>
      <c r="B109" s="6" t="s">
        <v>35</v>
      </c>
      <c r="C109" s="7"/>
      <c r="D109" s="146"/>
      <c r="E109" s="148"/>
      <c r="F109" s="149"/>
      <c r="G109" s="149"/>
      <c r="H109" s="149"/>
      <c r="I109" s="149"/>
      <c r="J109" s="150"/>
    </row>
    <row r="110" spans="1:10" ht="20.100000000000001" customHeight="1">
      <c r="A110" s="166"/>
      <c r="B110" s="6" t="s">
        <v>41</v>
      </c>
      <c r="C110" s="12"/>
      <c r="D110" s="147"/>
      <c r="E110" s="148"/>
      <c r="F110" s="149"/>
      <c r="G110" s="149"/>
      <c r="H110" s="149"/>
      <c r="I110" s="149"/>
      <c r="J110" s="150"/>
    </row>
    <row r="111" spans="1:10" ht="20.100000000000001" customHeight="1">
      <c r="A111" s="166"/>
      <c r="B111" s="6" t="s">
        <v>70</v>
      </c>
      <c r="C111" s="12"/>
      <c r="D111" s="147"/>
      <c r="E111" s="148"/>
      <c r="F111" s="149"/>
      <c r="G111" s="149"/>
      <c r="H111" s="149"/>
      <c r="I111" s="149"/>
      <c r="J111" s="150"/>
    </row>
    <row r="112" spans="1:10" ht="20.100000000000001" customHeight="1">
      <c r="A112" s="166"/>
      <c r="B112" s="6" t="s">
        <v>71</v>
      </c>
      <c r="C112" s="12"/>
      <c r="D112" s="147"/>
      <c r="E112" s="148"/>
      <c r="F112" s="149"/>
      <c r="G112" s="149"/>
      <c r="H112" s="149"/>
      <c r="I112" s="149"/>
      <c r="J112" s="150"/>
    </row>
    <row r="113" spans="1:10" ht="20.100000000000001" customHeight="1">
      <c r="A113" s="166"/>
      <c r="B113" s="6" t="s">
        <v>72</v>
      </c>
      <c r="C113" s="12"/>
      <c r="D113" s="147"/>
      <c r="E113" s="148"/>
      <c r="F113" s="149"/>
      <c r="G113" s="149"/>
      <c r="H113" s="149"/>
      <c r="I113" s="149"/>
      <c r="J113" s="150"/>
    </row>
    <row r="114" spans="1:10" ht="20.100000000000001" customHeight="1" thickBot="1">
      <c r="A114" s="154"/>
      <c r="B114" s="10" t="s">
        <v>79</v>
      </c>
      <c r="C114" s="82"/>
      <c r="D114" s="167"/>
      <c r="E114" s="168"/>
      <c r="F114" s="169"/>
      <c r="G114" s="169"/>
      <c r="H114" s="169"/>
      <c r="I114" s="169"/>
      <c r="J114" s="170"/>
    </row>
    <row r="115" spans="1:10" ht="20.100000000000001" customHeight="1">
      <c r="A115" s="143" t="s">
        <v>327</v>
      </c>
      <c r="B115" s="8" t="s">
        <v>22</v>
      </c>
      <c r="C115" s="9"/>
      <c r="D115" s="145" t="str">
        <f>+IF(OR(C115="",C116="",C117="",C118="",C119="",C120="",C121=""),"Valide todos los criterios",IF(OR(C115="No cumple",C116="No cumple",C117="No cumple",C118="No cumple",C119="No cumple",C120="No cumple",C121="No cumple"),"No cumple variable","Cumple variable"))</f>
        <v>Valide todos los criterios</v>
      </c>
      <c r="E115" s="138" t="s">
        <v>31</v>
      </c>
      <c r="F115" s="138"/>
      <c r="G115" s="138"/>
      <c r="H115" s="138"/>
      <c r="I115" s="138"/>
      <c r="J115" s="139"/>
    </row>
    <row r="116" spans="1:10" ht="35.1" customHeight="1">
      <c r="A116" s="144"/>
      <c r="B116" s="6" t="s">
        <v>23</v>
      </c>
      <c r="C116" s="7"/>
      <c r="D116" s="146"/>
      <c r="E116" s="148"/>
      <c r="F116" s="149"/>
      <c r="G116" s="149"/>
      <c r="H116" s="149"/>
      <c r="I116" s="149"/>
      <c r="J116" s="150"/>
    </row>
    <row r="117" spans="1:10" ht="35.1" customHeight="1">
      <c r="A117" s="144"/>
      <c r="B117" s="6" t="s">
        <v>24</v>
      </c>
      <c r="C117" s="7"/>
      <c r="D117" s="146"/>
      <c r="E117" s="148"/>
      <c r="F117" s="149"/>
      <c r="G117" s="149"/>
      <c r="H117" s="149"/>
      <c r="I117" s="149"/>
      <c r="J117" s="150"/>
    </row>
    <row r="118" spans="1:10" ht="35.1" customHeight="1">
      <c r="A118" s="144"/>
      <c r="B118" s="6" t="s">
        <v>25</v>
      </c>
      <c r="C118" s="7"/>
      <c r="D118" s="146"/>
      <c r="E118" s="148"/>
      <c r="F118" s="149"/>
      <c r="G118" s="149"/>
      <c r="H118" s="149"/>
      <c r="I118" s="149"/>
      <c r="J118" s="150"/>
    </row>
    <row r="119" spans="1:10" ht="35.1" customHeight="1">
      <c r="A119" s="144"/>
      <c r="B119" s="6" t="s">
        <v>26</v>
      </c>
      <c r="C119" s="7"/>
      <c r="D119" s="146"/>
      <c r="E119" s="148"/>
      <c r="F119" s="149"/>
      <c r="G119" s="149"/>
      <c r="H119" s="149"/>
      <c r="I119" s="149"/>
      <c r="J119" s="150"/>
    </row>
    <row r="120" spans="1:10" ht="35.1" customHeight="1">
      <c r="A120" s="144"/>
      <c r="B120" s="6" t="s">
        <v>27</v>
      </c>
      <c r="C120" s="7"/>
      <c r="D120" s="146"/>
      <c r="E120" s="148"/>
      <c r="F120" s="149"/>
      <c r="G120" s="149"/>
      <c r="H120" s="149"/>
      <c r="I120" s="149"/>
      <c r="J120" s="150"/>
    </row>
    <row r="121" spans="1:10" ht="35.1" customHeight="1" thickBot="1">
      <c r="A121" s="154"/>
      <c r="B121" s="10" t="s">
        <v>28</v>
      </c>
      <c r="C121" s="17"/>
      <c r="D121" s="167"/>
      <c r="E121" s="168"/>
      <c r="F121" s="169"/>
      <c r="G121" s="169"/>
      <c r="H121" s="169"/>
      <c r="I121" s="169"/>
      <c r="J121" s="170"/>
    </row>
    <row r="122" spans="1:10" ht="24.95" customHeight="1">
      <c r="A122" s="143" t="s">
        <v>328</v>
      </c>
      <c r="B122" s="8" t="s">
        <v>22</v>
      </c>
      <c r="C122" s="9"/>
      <c r="D122" s="145" t="str">
        <f>+IF(OR(C122="",C123=""),"Valide todos los criterios",IF(OR(C122="No cumple",C123="No cumple"),"No cumple variable","Cumple variable"))</f>
        <v>Valide todos los criterios</v>
      </c>
      <c r="E122" s="138" t="s">
        <v>31</v>
      </c>
      <c r="F122" s="138"/>
      <c r="G122" s="138"/>
      <c r="H122" s="138"/>
      <c r="I122" s="138"/>
      <c r="J122" s="139"/>
    </row>
    <row r="123" spans="1:10" ht="180" customHeight="1" thickBot="1">
      <c r="A123" s="144"/>
      <c r="B123" s="6" t="s">
        <v>23</v>
      </c>
      <c r="C123" s="7"/>
      <c r="D123" s="146"/>
      <c r="E123" s="148"/>
      <c r="F123" s="149"/>
      <c r="G123" s="149"/>
      <c r="H123" s="149"/>
      <c r="I123" s="149"/>
      <c r="J123" s="150"/>
    </row>
    <row r="124" spans="1:10" ht="20.100000000000001" customHeight="1">
      <c r="A124" s="194" t="s">
        <v>329</v>
      </c>
      <c r="B124" s="8" t="s">
        <v>22</v>
      </c>
      <c r="C124" s="9"/>
      <c r="D124" s="145" t="str">
        <f>+IF(C130="X","Variable no aplica",IF(OR(C124="",C125="",C126="",C127="",C128="",C129=""),"Valide todos los criterios",IF(OR(C124="No cumple",C125="No cumple",C126="No cumple",C127="No cumple",C128="No cumple",C129="No cumple"),"No cumple variable","Cumple variable")))</f>
        <v>Valide todos los criterios</v>
      </c>
      <c r="E124" s="138" t="s">
        <v>31</v>
      </c>
      <c r="F124" s="138"/>
      <c r="G124" s="138"/>
      <c r="H124" s="138"/>
      <c r="I124" s="138"/>
      <c r="J124" s="139"/>
    </row>
    <row r="125" spans="1:10" ht="30" customHeight="1">
      <c r="A125" s="195"/>
      <c r="B125" s="6" t="s">
        <v>23</v>
      </c>
      <c r="C125" s="7"/>
      <c r="D125" s="146"/>
      <c r="E125" s="148"/>
      <c r="F125" s="149"/>
      <c r="G125" s="149"/>
      <c r="H125" s="149"/>
      <c r="I125" s="149"/>
      <c r="J125" s="150"/>
    </row>
    <row r="126" spans="1:10" ht="30" customHeight="1">
      <c r="A126" s="195"/>
      <c r="B126" s="6" t="s">
        <v>24</v>
      </c>
      <c r="C126" s="12"/>
      <c r="D126" s="147"/>
      <c r="E126" s="148"/>
      <c r="F126" s="149"/>
      <c r="G126" s="149"/>
      <c r="H126" s="149"/>
      <c r="I126" s="149"/>
      <c r="J126" s="150"/>
    </row>
    <row r="127" spans="1:10" ht="30" customHeight="1">
      <c r="A127" s="195"/>
      <c r="B127" s="6" t="s">
        <v>25</v>
      </c>
      <c r="C127" s="12"/>
      <c r="D127" s="147"/>
      <c r="E127" s="148"/>
      <c r="F127" s="149"/>
      <c r="G127" s="149"/>
      <c r="H127" s="149"/>
      <c r="I127" s="149"/>
      <c r="J127" s="150"/>
    </row>
    <row r="128" spans="1:10" ht="30" customHeight="1">
      <c r="A128" s="195"/>
      <c r="B128" s="6" t="s">
        <v>26</v>
      </c>
      <c r="C128" s="12"/>
      <c r="D128" s="147"/>
      <c r="E128" s="148"/>
      <c r="F128" s="149"/>
      <c r="G128" s="149"/>
      <c r="H128" s="149"/>
      <c r="I128" s="149"/>
      <c r="J128" s="150"/>
    </row>
    <row r="129" spans="1:10" ht="30" customHeight="1">
      <c r="A129" s="195"/>
      <c r="B129" s="6" t="s">
        <v>27</v>
      </c>
      <c r="C129" s="12"/>
      <c r="D129" s="147"/>
      <c r="E129" s="148"/>
      <c r="F129" s="149"/>
      <c r="G129" s="149"/>
      <c r="H129" s="149"/>
      <c r="I129" s="149"/>
      <c r="J129" s="150"/>
    </row>
    <row r="130" spans="1:10" ht="20.100000000000001" customHeight="1" thickBot="1">
      <c r="A130" s="196"/>
      <c r="B130" s="13" t="s">
        <v>33</v>
      </c>
      <c r="C130" s="14"/>
      <c r="D130" s="167"/>
      <c r="E130" s="168"/>
      <c r="F130" s="169"/>
      <c r="G130" s="169"/>
      <c r="H130" s="169"/>
      <c r="I130" s="169"/>
      <c r="J130" s="170"/>
    </row>
    <row r="131" spans="1:10" ht="60" customHeight="1" thickBot="1">
      <c r="A131" s="133" t="s">
        <v>330</v>
      </c>
      <c r="B131" s="134"/>
      <c r="C131" s="134"/>
      <c r="D131" s="134"/>
      <c r="E131" s="134"/>
      <c r="F131" s="134"/>
      <c r="G131" s="134"/>
      <c r="H131" s="135"/>
      <c r="I131" s="136" t="str">
        <f>+IF(AND(D132="Variable no aplica"),"Obligación no aplica",IF(OR(D132="Valide todos los criterios"),"Valide todas las variables",IF(OR(D132="No cumple variable"),"No cumple obligación","Cumple obligación")))</f>
        <v>Valide todas las variables</v>
      </c>
      <c r="J131" s="137"/>
    </row>
    <row r="132" spans="1:10" ht="20.100000000000001" customHeight="1">
      <c r="A132" s="143" t="s">
        <v>339</v>
      </c>
      <c r="B132" s="8" t="s">
        <v>22</v>
      </c>
      <c r="C132" s="9"/>
      <c r="D132" s="145" t="str">
        <f>+IF(OR(C132="",C133="",C134="",C135=""),"Valide todos los criterios",IF(OR(C132="No cumple",C133="No cumple",C134="No cumple",C135="No cumple"),"No cumple variable","Cumple variable"))</f>
        <v>Valide todos los criterios</v>
      </c>
      <c r="E132" s="138" t="s">
        <v>31</v>
      </c>
      <c r="F132" s="138"/>
      <c r="G132" s="138"/>
      <c r="H132" s="138"/>
      <c r="I132" s="138"/>
      <c r="J132" s="139"/>
    </row>
    <row r="133" spans="1:10" ht="60" customHeight="1">
      <c r="A133" s="144"/>
      <c r="B133" s="6" t="s">
        <v>23</v>
      </c>
      <c r="C133" s="7"/>
      <c r="D133" s="146"/>
      <c r="E133" s="148"/>
      <c r="F133" s="149"/>
      <c r="G133" s="149"/>
      <c r="H133" s="149"/>
      <c r="I133" s="149"/>
      <c r="J133" s="150"/>
    </row>
    <row r="134" spans="1:10" ht="60" customHeight="1">
      <c r="A134" s="144"/>
      <c r="B134" s="6" t="s">
        <v>24</v>
      </c>
      <c r="C134" s="7"/>
      <c r="D134" s="147"/>
      <c r="E134" s="148"/>
      <c r="F134" s="149"/>
      <c r="G134" s="149"/>
      <c r="H134" s="149"/>
      <c r="I134" s="149"/>
      <c r="J134" s="150"/>
    </row>
    <row r="135" spans="1:10" ht="60" customHeight="1" thickBot="1">
      <c r="A135" s="144"/>
      <c r="B135" s="6" t="s">
        <v>25</v>
      </c>
      <c r="C135" s="7"/>
      <c r="D135" s="147"/>
      <c r="E135" s="148"/>
      <c r="F135" s="149"/>
      <c r="G135" s="149"/>
      <c r="H135" s="149"/>
      <c r="I135" s="149"/>
      <c r="J135" s="150"/>
    </row>
    <row r="136" spans="1:10" ht="39.950000000000003" customHeight="1" thickBot="1">
      <c r="A136" s="140" t="s">
        <v>331</v>
      </c>
      <c r="B136" s="141"/>
      <c r="C136" s="141"/>
      <c r="D136" s="141"/>
      <c r="E136" s="141"/>
      <c r="F136" s="141"/>
      <c r="G136" s="141"/>
      <c r="H136" s="142"/>
      <c r="I136" s="136" t="str">
        <f>+IF(AND(D137="Variable no aplica"),"Obligación no aplica",IF(OR(D137="Valide todos los criterios"),"Valide todas las variables",IF(OR(D137="No cumple variable"),"No cumple obligación","Cumple obligación")))</f>
        <v>Valide todas las variables</v>
      </c>
      <c r="J136" s="137"/>
    </row>
    <row r="137" spans="1:10" ht="20.100000000000001" customHeight="1">
      <c r="A137" s="143" t="s">
        <v>331</v>
      </c>
      <c r="B137" s="8" t="s">
        <v>22</v>
      </c>
      <c r="C137" s="9"/>
      <c r="D137" s="145" t="str">
        <f>+IF(C139="X","Variable no aplica",IF(OR(C137="",C138=""),"Valide todos los criterios",IF(OR(C137="No cumple",C138="No cumple"),"No cumple variable","Cumple variable")))</f>
        <v>Valide todos los criterios</v>
      </c>
      <c r="E137" s="138" t="s">
        <v>31</v>
      </c>
      <c r="F137" s="138"/>
      <c r="G137" s="138"/>
      <c r="H137" s="138"/>
      <c r="I137" s="138"/>
      <c r="J137" s="139"/>
    </row>
    <row r="138" spans="1:10" ht="180" customHeight="1">
      <c r="A138" s="144"/>
      <c r="B138" s="6" t="s">
        <v>23</v>
      </c>
      <c r="C138" s="7"/>
      <c r="D138" s="146"/>
      <c r="E138" s="148"/>
      <c r="F138" s="149"/>
      <c r="G138" s="149"/>
      <c r="H138" s="149"/>
      <c r="I138" s="149"/>
      <c r="J138" s="150"/>
    </row>
    <row r="139" spans="1:10" ht="20.100000000000001" customHeight="1" thickBot="1">
      <c r="A139" s="144"/>
      <c r="B139" s="13" t="s">
        <v>33</v>
      </c>
      <c r="C139" s="14"/>
      <c r="D139" s="146"/>
      <c r="E139" s="148"/>
      <c r="F139" s="149"/>
      <c r="G139" s="149"/>
      <c r="H139" s="149"/>
      <c r="I139" s="149"/>
      <c r="J139" s="150"/>
    </row>
    <row r="140" spans="1:10" ht="39.950000000000003" customHeight="1" thickBot="1">
      <c r="A140" s="140" t="s">
        <v>332</v>
      </c>
      <c r="B140" s="141"/>
      <c r="C140" s="141"/>
      <c r="D140" s="141"/>
      <c r="E140" s="141"/>
      <c r="F140" s="141"/>
      <c r="G140" s="141"/>
      <c r="H140" s="142"/>
      <c r="I140" s="136" t="str">
        <f>+IF(AND(D141="Variable no aplica"),"Obligación no aplica",IF(OR(D141="Valide todos los criterios"),"Valide todas las variables",IF(OR(D141="No cumple variable"),"No cumple obligación","Cumple obligación")))</f>
        <v>Valide todas las variables</v>
      </c>
      <c r="J140" s="137"/>
    </row>
    <row r="141" spans="1:10" ht="20.100000000000001" customHeight="1">
      <c r="A141" s="143" t="s">
        <v>332</v>
      </c>
      <c r="B141" s="8" t="s">
        <v>22</v>
      </c>
      <c r="C141" s="9"/>
      <c r="D141" s="145" t="str">
        <f>+IF(C144="X","Variable no aplica",IF(OR(C141="",C142="",C143=""),"Valide todos los criterios",IF(OR(C141="No cumple",C142="No cumple",C143="No cumple"),"No cumple variable","Cumple variable")))</f>
        <v>Valide todos los criterios</v>
      </c>
      <c r="E141" s="138" t="s">
        <v>31</v>
      </c>
      <c r="F141" s="138"/>
      <c r="G141" s="138"/>
      <c r="H141" s="138"/>
      <c r="I141" s="138"/>
      <c r="J141" s="139"/>
    </row>
    <row r="142" spans="1:10" ht="90" customHeight="1">
      <c r="A142" s="144"/>
      <c r="B142" s="6" t="s">
        <v>23</v>
      </c>
      <c r="C142" s="7"/>
      <c r="D142" s="146"/>
      <c r="E142" s="148"/>
      <c r="F142" s="149"/>
      <c r="G142" s="149"/>
      <c r="H142" s="149"/>
      <c r="I142" s="149"/>
      <c r="J142" s="150"/>
    </row>
    <row r="143" spans="1:10" ht="90" customHeight="1">
      <c r="A143" s="144"/>
      <c r="B143" s="6" t="s">
        <v>24</v>
      </c>
      <c r="C143" s="7"/>
      <c r="D143" s="147"/>
      <c r="E143" s="148"/>
      <c r="F143" s="149"/>
      <c r="G143" s="149"/>
      <c r="H143" s="149"/>
      <c r="I143" s="149"/>
      <c r="J143" s="150"/>
    </row>
    <row r="144" spans="1:10" ht="20.100000000000001" customHeight="1" thickBot="1">
      <c r="A144" s="154"/>
      <c r="B144" s="13" t="s">
        <v>33</v>
      </c>
      <c r="C144" s="14"/>
      <c r="D144" s="167"/>
      <c r="E144" s="168"/>
      <c r="F144" s="169"/>
      <c r="G144" s="169"/>
      <c r="H144" s="169"/>
      <c r="I144" s="169"/>
      <c r="J144" s="170"/>
    </row>
    <row r="145" spans="1:10" ht="39.950000000000003" customHeight="1" thickBot="1">
      <c r="A145" s="140" t="s">
        <v>333</v>
      </c>
      <c r="B145" s="141"/>
      <c r="C145" s="141"/>
      <c r="D145" s="141"/>
      <c r="E145" s="141"/>
      <c r="F145" s="141"/>
      <c r="G145" s="141"/>
      <c r="H145" s="142"/>
      <c r="I145" s="136" t="str">
        <f>+IF(AND(D146="Variable no aplica",D151="Variable no aplica"),"Obligación no aplica",IF(OR(D146="Valide todos los criterios",D151="Valide todos los criterios"),"Valide todas las variables",IF(OR(D146="No cumple variable",D151="No cumple variable"),"No cumple obligación","Cumple obligación")))</f>
        <v>Valide todas las variables</v>
      </c>
      <c r="J145" s="137"/>
    </row>
    <row r="146" spans="1:10" ht="20.100000000000001" customHeight="1">
      <c r="A146" s="143" t="s">
        <v>334</v>
      </c>
      <c r="B146" s="8" t="s">
        <v>22</v>
      </c>
      <c r="C146" s="9"/>
      <c r="D146" s="145" t="str">
        <f>+IF(C150="X","Variable no aplica",IF(OR(C146="",C147="",C148="",C149=""),"Valide todos los criterios",IF(OR(C146="No cumple",C147="No cumple",C148="No cumple",C149="No cumple"),"No cumple variable","Cumple variable")))</f>
        <v>Valide todos los criterios</v>
      </c>
      <c r="E146" s="138" t="s">
        <v>31</v>
      </c>
      <c r="F146" s="138"/>
      <c r="G146" s="138"/>
      <c r="H146" s="138"/>
      <c r="I146" s="138"/>
      <c r="J146" s="139"/>
    </row>
    <row r="147" spans="1:10" ht="50.1" customHeight="1">
      <c r="A147" s="144"/>
      <c r="B147" s="6" t="s">
        <v>23</v>
      </c>
      <c r="C147" s="7"/>
      <c r="D147" s="146"/>
      <c r="E147" s="148"/>
      <c r="F147" s="149"/>
      <c r="G147" s="149"/>
      <c r="H147" s="149"/>
      <c r="I147" s="149"/>
      <c r="J147" s="150"/>
    </row>
    <row r="148" spans="1:10" ht="50.1" customHeight="1">
      <c r="A148" s="144"/>
      <c r="B148" s="6" t="s">
        <v>24</v>
      </c>
      <c r="C148" s="7"/>
      <c r="D148" s="147"/>
      <c r="E148" s="148"/>
      <c r="F148" s="149"/>
      <c r="G148" s="149"/>
      <c r="H148" s="149"/>
      <c r="I148" s="149"/>
      <c r="J148" s="150"/>
    </row>
    <row r="149" spans="1:10" ht="50.1" customHeight="1">
      <c r="A149" s="144"/>
      <c r="B149" s="6" t="s">
        <v>25</v>
      </c>
      <c r="C149" s="7"/>
      <c r="D149" s="147"/>
      <c r="E149" s="148"/>
      <c r="F149" s="149"/>
      <c r="G149" s="149"/>
      <c r="H149" s="149"/>
      <c r="I149" s="149"/>
      <c r="J149" s="150"/>
    </row>
    <row r="150" spans="1:10" ht="20.100000000000001" customHeight="1" thickBot="1">
      <c r="A150" s="154"/>
      <c r="B150" s="13" t="s">
        <v>33</v>
      </c>
      <c r="C150" s="14"/>
      <c r="D150" s="167"/>
      <c r="E150" s="168"/>
      <c r="F150" s="169"/>
      <c r="G150" s="169"/>
      <c r="H150" s="169"/>
      <c r="I150" s="169"/>
      <c r="J150" s="170"/>
    </row>
    <row r="151" spans="1:10" ht="20.100000000000001" customHeight="1">
      <c r="A151" s="143" t="s">
        <v>335</v>
      </c>
      <c r="B151" s="8" t="s">
        <v>22</v>
      </c>
      <c r="C151" s="9"/>
      <c r="D151" s="145" t="str">
        <f>+IF(C155="X","Variable no aplica",IF(OR(C151="",C152="",C153="",C154=""),"Valide todos los criterios",IF(OR(C151="No cumple",C152="No cumple",C153="No cumple",C154="No cumple"),"No cumple variable","Cumple variable")))</f>
        <v>Valide todos los criterios</v>
      </c>
      <c r="E151" s="138" t="s">
        <v>31</v>
      </c>
      <c r="F151" s="138"/>
      <c r="G151" s="138"/>
      <c r="H151" s="138"/>
      <c r="I151" s="138"/>
      <c r="J151" s="139"/>
    </row>
    <row r="152" spans="1:10" ht="50.1" customHeight="1">
      <c r="A152" s="144"/>
      <c r="B152" s="6" t="s">
        <v>23</v>
      </c>
      <c r="C152" s="7"/>
      <c r="D152" s="146"/>
      <c r="E152" s="148"/>
      <c r="F152" s="149"/>
      <c r="G152" s="149"/>
      <c r="H152" s="149"/>
      <c r="I152" s="149"/>
      <c r="J152" s="150"/>
    </row>
    <row r="153" spans="1:10" ht="50.1" customHeight="1">
      <c r="A153" s="144"/>
      <c r="B153" s="6" t="s">
        <v>24</v>
      </c>
      <c r="C153" s="7"/>
      <c r="D153" s="147"/>
      <c r="E153" s="148"/>
      <c r="F153" s="149"/>
      <c r="G153" s="149"/>
      <c r="H153" s="149"/>
      <c r="I153" s="149"/>
      <c r="J153" s="150"/>
    </row>
    <row r="154" spans="1:10" ht="50.1" customHeight="1">
      <c r="A154" s="144"/>
      <c r="B154" s="6" t="s">
        <v>25</v>
      </c>
      <c r="C154" s="7"/>
      <c r="D154" s="147"/>
      <c r="E154" s="148"/>
      <c r="F154" s="149"/>
      <c r="G154" s="149"/>
      <c r="H154" s="149"/>
      <c r="I154" s="149"/>
      <c r="J154" s="150"/>
    </row>
    <row r="155" spans="1:10" ht="20.100000000000001" customHeight="1" thickBot="1">
      <c r="A155" s="154"/>
      <c r="B155" s="13" t="s">
        <v>33</v>
      </c>
      <c r="C155" s="14"/>
      <c r="D155" s="167"/>
      <c r="E155" s="168"/>
      <c r="F155" s="169"/>
      <c r="G155" s="169"/>
      <c r="H155" s="169"/>
      <c r="I155" s="169"/>
      <c r="J155" s="170"/>
    </row>
    <row r="156" spans="1:10" ht="39.950000000000003" customHeight="1" thickBot="1">
      <c r="A156" s="140" t="s">
        <v>336</v>
      </c>
      <c r="B156" s="141"/>
      <c r="C156" s="141"/>
      <c r="D156" s="141"/>
      <c r="E156" s="141"/>
      <c r="F156" s="141"/>
      <c r="G156" s="141"/>
      <c r="H156" s="142"/>
      <c r="I156" s="136" t="str">
        <f>+IF(OR(D157="Valide todos los criterios"),"Valide todas las variables",IF(AND(D157="Cumple variable"),"Cumple obligación","No cumple obligación"))</f>
        <v>Valide todas las variables</v>
      </c>
      <c r="J156" s="137"/>
    </row>
    <row r="157" spans="1:10" ht="20.100000000000001" customHeight="1">
      <c r="A157" s="143" t="s">
        <v>336</v>
      </c>
      <c r="B157" s="8" t="s">
        <v>22</v>
      </c>
      <c r="C157" s="9"/>
      <c r="D157" s="145" t="str">
        <f>+IF(OR(C157="",C158="",C159=""),"Valide todos los criterios",IF(OR(C157="No cumple",C158="No cumple",C159="No cumple"),"No cumple variable","Cumple variable"))</f>
        <v>Valide todos los criterios</v>
      </c>
      <c r="E157" s="138" t="s">
        <v>31</v>
      </c>
      <c r="F157" s="138"/>
      <c r="G157" s="138"/>
      <c r="H157" s="138"/>
      <c r="I157" s="138"/>
      <c r="J157" s="139"/>
    </row>
    <row r="158" spans="1:10" ht="90" customHeight="1">
      <c r="A158" s="144"/>
      <c r="B158" s="6" t="s">
        <v>23</v>
      </c>
      <c r="C158" s="7"/>
      <c r="D158" s="146"/>
      <c r="E158" s="148"/>
      <c r="F158" s="149"/>
      <c r="G158" s="149"/>
      <c r="H158" s="149"/>
      <c r="I158" s="149"/>
      <c r="J158" s="150"/>
    </row>
    <row r="159" spans="1:10" ht="90" customHeight="1" thickBot="1">
      <c r="A159" s="144"/>
      <c r="B159" s="6" t="s">
        <v>24</v>
      </c>
      <c r="C159" s="7"/>
      <c r="D159" s="146"/>
      <c r="E159" s="148"/>
      <c r="F159" s="149"/>
      <c r="G159" s="149"/>
      <c r="H159" s="149"/>
      <c r="I159" s="149"/>
      <c r="J159" s="150"/>
    </row>
    <row r="160" spans="1:10" ht="24.95" customHeight="1" thickBot="1">
      <c r="A160" s="151" t="s">
        <v>337</v>
      </c>
      <c r="B160" s="152"/>
      <c r="C160" s="152"/>
      <c r="D160" s="152"/>
      <c r="E160" s="152"/>
      <c r="F160" s="152"/>
      <c r="G160" s="152"/>
      <c r="H160" s="152"/>
      <c r="I160" s="152"/>
      <c r="J160" s="153"/>
    </row>
    <row r="161" spans="1:10" ht="39.950000000000003" customHeight="1" thickBot="1">
      <c r="A161" s="140" t="s">
        <v>338</v>
      </c>
      <c r="B161" s="141"/>
      <c r="C161" s="141"/>
      <c r="D161" s="141"/>
      <c r="E161" s="141"/>
      <c r="F161" s="141"/>
      <c r="G161" s="141"/>
      <c r="H161" s="142"/>
      <c r="I161" s="136" t="str">
        <f>+IF(AND(D162="Variable no aplica"),"Obligación no aplica",IF(OR(D162="Valide todos los criterios"),"Valide todas las variables",IF(OR(D162="No cumple variable"),"No cumple obligación","Cumple obligación")))</f>
        <v>Valide todas las variables</v>
      </c>
      <c r="J161" s="137"/>
    </row>
    <row r="162" spans="1:10" ht="24.95" customHeight="1">
      <c r="A162" s="143" t="s">
        <v>338</v>
      </c>
      <c r="B162" s="8" t="s">
        <v>22</v>
      </c>
      <c r="C162" s="9"/>
      <c r="D162" s="145" t="str">
        <f>+IF(C164="X","Variable no aplica",IF(OR(C162="",C163=""),"Valide todos los criterios",IF(OR(C162="No cumple",C163="No cumple"),"No cumple variable","Cumple variable")))</f>
        <v>Valide todos los criterios</v>
      </c>
      <c r="E162" s="138" t="s">
        <v>31</v>
      </c>
      <c r="F162" s="138"/>
      <c r="G162" s="138"/>
      <c r="H162" s="138"/>
      <c r="I162" s="138"/>
      <c r="J162" s="139"/>
    </row>
    <row r="163" spans="1:10" ht="180" customHeight="1">
      <c r="A163" s="144"/>
      <c r="B163" s="6" t="s">
        <v>23</v>
      </c>
      <c r="C163" s="7"/>
      <c r="D163" s="146"/>
      <c r="E163" s="148"/>
      <c r="F163" s="149"/>
      <c r="G163" s="149"/>
      <c r="H163" s="149"/>
      <c r="I163" s="149"/>
      <c r="J163" s="150"/>
    </row>
    <row r="164" spans="1:10" ht="24.95" customHeight="1" thickBot="1">
      <c r="A164" s="144"/>
      <c r="B164" s="13" t="s">
        <v>33</v>
      </c>
      <c r="C164" s="14"/>
      <c r="D164" s="146"/>
      <c r="E164" s="148"/>
      <c r="F164" s="149"/>
      <c r="G164" s="149"/>
      <c r="H164" s="149"/>
      <c r="I164" s="149"/>
      <c r="J164" s="150"/>
    </row>
    <row r="165" spans="1:10" ht="30" customHeight="1" thickBot="1">
      <c r="A165" s="202" t="s">
        <v>90</v>
      </c>
      <c r="B165" s="203"/>
      <c r="C165" s="203"/>
      <c r="D165" s="203"/>
      <c r="E165" s="203"/>
      <c r="F165" s="203"/>
      <c r="G165" s="203"/>
      <c r="H165" s="203"/>
      <c r="I165" s="203"/>
      <c r="J165" s="204"/>
    </row>
    <row r="166" spans="1:10" ht="50.1" customHeight="1">
      <c r="A166" s="205" t="s">
        <v>94</v>
      </c>
      <c r="B166" s="206"/>
      <c r="C166" s="206"/>
      <c r="D166" s="206"/>
      <c r="E166" s="206"/>
      <c r="F166" s="206"/>
      <c r="G166" s="206"/>
      <c r="H166" s="206"/>
      <c r="I166" s="206"/>
      <c r="J166" s="207"/>
    </row>
    <row r="167" spans="1:10" ht="150" customHeight="1">
      <c r="A167" s="77" t="s">
        <v>91</v>
      </c>
      <c r="B167" s="221"/>
      <c r="C167" s="222"/>
      <c r="D167" s="222"/>
      <c r="E167" s="222"/>
      <c r="F167" s="222"/>
      <c r="G167" s="222"/>
      <c r="H167" s="222"/>
      <c r="I167" s="222"/>
      <c r="J167" s="223"/>
    </row>
    <row r="168" spans="1:10" ht="150" customHeight="1">
      <c r="A168" s="77" t="s">
        <v>92</v>
      </c>
      <c r="B168" s="224"/>
      <c r="C168" s="224"/>
      <c r="D168" s="224"/>
      <c r="E168" s="224"/>
      <c r="F168" s="224"/>
      <c r="G168" s="224"/>
      <c r="H168" s="224"/>
      <c r="I168" s="224"/>
      <c r="J168" s="225"/>
    </row>
    <row r="169" spans="1:10" ht="150" customHeight="1" thickBot="1">
      <c r="A169" s="78" t="s">
        <v>93</v>
      </c>
      <c r="B169" s="200"/>
      <c r="C169" s="200"/>
      <c r="D169" s="200"/>
      <c r="E169" s="200"/>
      <c r="F169" s="200"/>
      <c r="G169" s="200"/>
      <c r="H169" s="200"/>
      <c r="I169" s="200"/>
      <c r="J169" s="201"/>
    </row>
    <row r="170" spans="1:10" ht="30" customHeight="1">
      <c r="A170" s="183" t="s">
        <v>340</v>
      </c>
      <c r="B170" s="184"/>
      <c r="C170" s="184"/>
      <c r="D170" s="184"/>
      <c r="E170" s="184"/>
      <c r="F170" s="184"/>
      <c r="G170" s="184"/>
      <c r="H170" s="184"/>
      <c r="I170" s="184"/>
      <c r="J170" s="185"/>
    </row>
    <row r="171" spans="1:10" ht="300" customHeight="1" thickBot="1">
      <c r="A171" s="186"/>
      <c r="B171" s="187"/>
      <c r="C171" s="187"/>
      <c r="D171" s="187"/>
      <c r="E171" s="187"/>
      <c r="F171" s="187"/>
      <c r="G171" s="187"/>
      <c r="H171" s="187"/>
      <c r="I171" s="187"/>
      <c r="J171" s="188"/>
    </row>
    <row r="172" spans="1:10" ht="20.100000000000001" customHeight="1">
      <c r="A172" s="197" t="s">
        <v>341</v>
      </c>
      <c r="B172" s="198"/>
      <c r="C172" s="198"/>
      <c r="D172" s="198"/>
      <c r="E172" s="198"/>
      <c r="F172" s="198"/>
      <c r="G172" s="198"/>
      <c r="H172" s="198"/>
      <c r="I172" s="198"/>
      <c r="J172" s="199"/>
    </row>
    <row r="173" spans="1:10" ht="18" customHeight="1">
      <c r="A173" s="32" t="s">
        <v>53</v>
      </c>
      <c r="B173" s="181"/>
      <c r="C173" s="181"/>
      <c r="D173" s="181"/>
      <c r="E173" s="181"/>
      <c r="F173" s="31" t="s">
        <v>54</v>
      </c>
      <c r="G173" s="181"/>
      <c r="H173" s="181"/>
      <c r="I173" s="181"/>
      <c r="J173" s="182"/>
    </row>
    <row r="174" spans="1:10" ht="18" customHeight="1">
      <c r="A174" s="32" t="s">
        <v>47</v>
      </c>
      <c r="B174" s="181"/>
      <c r="C174" s="181"/>
      <c r="D174" s="181"/>
      <c r="E174" s="181"/>
      <c r="F174" s="31" t="s">
        <v>47</v>
      </c>
      <c r="G174" s="181"/>
      <c r="H174" s="181"/>
      <c r="I174" s="181"/>
      <c r="J174" s="182"/>
    </row>
    <row r="175" spans="1:10" ht="18" customHeight="1">
      <c r="A175" s="32" t="s">
        <v>49</v>
      </c>
      <c r="B175" s="181"/>
      <c r="C175" s="181"/>
      <c r="D175" s="181"/>
      <c r="E175" s="181"/>
      <c r="F175" s="31" t="s">
        <v>49</v>
      </c>
      <c r="G175" s="181"/>
      <c r="H175" s="181"/>
      <c r="I175" s="181"/>
      <c r="J175" s="182"/>
    </row>
    <row r="176" spans="1:10" ht="18" customHeight="1">
      <c r="A176" s="32" t="s">
        <v>50</v>
      </c>
      <c r="B176" s="181"/>
      <c r="C176" s="181"/>
      <c r="D176" s="181"/>
      <c r="E176" s="181"/>
      <c r="F176" s="31" t="s">
        <v>50</v>
      </c>
      <c r="G176" s="181"/>
      <c r="H176" s="181"/>
      <c r="I176" s="181"/>
      <c r="J176" s="182"/>
    </row>
    <row r="177" spans="1:10" ht="30" customHeight="1">
      <c r="A177" s="32" t="s">
        <v>48</v>
      </c>
      <c r="B177" s="181"/>
      <c r="C177" s="181"/>
      <c r="D177" s="181"/>
      <c r="E177" s="181"/>
      <c r="F177" s="31" t="s">
        <v>48</v>
      </c>
      <c r="G177" s="181"/>
      <c r="H177" s="181"/>
      <c r="I177" s="181"/>
      <c r="J177" s="182"/>
    </row>
    <row r="178" spans="1:10" ht="5.0999999999999996" customHeight="1">
      <c r="A178" s="175"/>
      <c r="B178" s="171"/>
      <c r="C178" s="171"/>
      <c r="D178" s="171"/>
      <c r="E178" s="171"/>
      <c r="F178" s="171"/>
      <c r="G178" s="171"/>
      <c r="H178" s="171"/>
      <c r="I178" s="171"/>
      <c r="J178" s="172"/>
    </row>
    <row r="179" spans="1:10" ht="18" customHeight="1">
      <c r="A179" s="32" t="s">
        <v>55</v>
      </c>
      <c r="B179" s="181"/>
      <c r="C179" s="181"/>
      <c r="D179" s="181"/>
      <c r="E179" s="181"/>
      <c r="F179" s="31" t="s">
        <v>56</v>
      </c>
      <c r="G179" s="181"/>
      <c r="H179" s="181"/>
      <c r="I179" s="181"/>
      <c r="J179" s="182"/>
    </row>
    <row r="180" spans="1:10" ht="18" customHeight="1">
      <c r="A180" s="32" t="s">
        <v>47</v>
      </c>
      <c r="B180" s="181"/>
      <c r="C180" s="181"/>
      <c r="D180" s="181"/>
      <c r="E180" s="181"/>
      <c r="F180" s="31" t="s">
        <v>47</v>
      </c>
      <c r="G180" s="181"/>
      <c r="H180" s="181"/>
      <c r="I180" s="181"/>
      <c r="J180" s="182"/>
    </row>
    <row r="181" spans="1:10" ht="18" customHeight="1">
      <c r="A181" s="32" t="s">
        <v>49</v>
      </c>
      <c r="B181" s="181"/>
      <c r="C181" s="181"/>
      <c r="D181" s="181"/>
      <c r="E181" s="181"/>
      <c r="F181" s="31" t="s">
        <v>49</v>
      </c>
      <c r="G181" s="181"/>
      <c r="H181" s="181"/>
      <c r="I181" s="181"/>
      <c r="J181" s="182"/>
    </row>
    <row r="182" spans="1:10" ht="18" customHeight="1">
      <c r="A182" s="32" t="s">
        <v>50</v>
      </c>
      <c r="B182" s="181"/>
      <c r="C182" s="181"/>
      <c r="D182" s="181"/>
      <c r="E182" s="181"/>
      <c r="F182" s="31" t="s">
        <v>50</v>
      </c>
      <c r="G182" s="181"/>
      <c r="H182" s="181"/>
      <c r="I182" s="181"/>
      <c r="J182" s="182"/>
    </row>
    <row r="183" spans="1:10" ht="30" customHeight="1" thickBot="1">
      <c r="A183" s="40" t="s">
        <v>48</v>
      </c>
      <c r="B183" s="189"/>
      <c r="C183" s="189"/>
      <c r="D183" s="189"/>
      <c r="E183" s="189"/>
      <c r="F183" s="41" t="s">
        <v>48</v>
      </c>
      <c r="G183" s="189"/>
      <c r="H183" s="189"/>
      <c r="I183" s="189"/>
      <c r="J183" s="190"/>
    </row>
    <row r="184" spans="1:10" ht="20.100000000000001" customHeight="1">
      <c r="A184" s="191" t="s">
        <v>52</v>
      </c>
      <c r="B184" s="192"/>
      <c r="C184" s="192"/>
      <c r="D184" s="192"/>
      <c r="E184" s="192"/>
      <c r="F184" s="192"/>
      <c r="G184" s="192"/>
      <c r="H184" s="192"/>
      <c r="I184" s="192"/>
      <c r="J184" s="193"/>
    </row>
    <row r="185" spans="1:10" ht="18" customHeight="1">
      <c r="A185" s="32" t="s">
        <v>53</v>
      </c>
      <c r="B185" s="181"/>
      <c r="C185" s="181"/>
      <c r="D185" s="181"/>
      <c r="E185" s="181"/>
      <c r="F185" s="31" t="s">
        <v>54</v>
      </c>
      <c r="G185" s="181"/>
      <c r="H185" s="181"/>
      <c r="I185" s="181"/>
      <c r="J185" s="182"/>
    </row>
    <row r="186" spans="1:10" ht="18" customHeight="1">
      <c r="A186" s="32" t="s">
        <v>47</v>
      </c>
      <c r="B186" s="181"/>
      <c r="C186" s="181"/>
      <c r="D186" s="181"/>
      <c r="E186" s="181"/>
      <c r="F186" s="31" t="s">
        <v>47</v>
      </c>
      <c r="G186" s="181"/>
      <c r="H186" s="181"/>
      <c r="I186" s="181"/>
      <c r="J186" s="182"/>
    </row>
    <row r="187" spans="1:10" ht="18" customHeight="1">
      <c r="A187" s="32" t="s">
        <v>51</v>
      </c>
      <c r="B187" s="181"/>
      <c r="C187" s="181"/>
      <c r="D187" s="181"/>
      <c r="E187" s="181"/>
      <c r="F187" s="31" t="s">
        <v>51</v>
      </c>
      <c r="G187" s="181"/>
      <c r="H187" s="181"/>
      <c r="I187" s="181"/>
      <c r="J187" s="182"/>
    </row>
    <row r="188" spans="1:10" ht="18" customHeight="1">
      <c r="A188" s="32" t="s">
        <v>50</v>
      </c>
      <c r="B188" s="181"/>
      <c r="C188" s="181"/>
      <c r="D188" s="181"/>
      <c r="E188" s="181"/>
      <c r="F188" s="31" t="s">
        <v>50</v>
      </c>
      <c r="G188" s="181"/>
      <c r="H188" s="181"/>
      <c r="I188" s="181"/>
      <c r="J188" s="182"/>
    </row>
    <row r="189" spans="1:10" ht="30" customHeight="1">
      <c r="A189" s="32" t="s">
        <v>48</v>
      </c>
      <c r="B189" s="181"/>
      <c r="C189" s="181"/>
      <c r="D189" s="181"/>
      <c r="E189" s="181"/>
      <c r="F189" s="31" t="s">
        <v>48</v>
      </c>
      <c r="G189" s="181"/>
      <c r="H189" s="181"/>
      <c r="I189" s="181"/>
      <c r="J189" s="182"/>
    </row>
    <row r="190" spans="1:10" ht="5.0999999999999996" customHeight="1">
      <c r="A190" s="175"/>
      <c r="B190" s="171"/>
      <c r="C190" s="171"/>
      <c r="D190" s="171"/>
      <c r="E190" s="171"/>
      <c r="F190" s="171"/>
      <c r="G190" s="171"/>
      <c r="H190" s="171"/>
      <c r="I190" s="171"/>
      <c r="J190" s="172"/>
    </row>
    <row r="191" spans="1:10" ht="18" customHeight="1">
      <c r="A191" s="32" t="s">
        <v>55</v>
      </c>
      <c r="B191" s="181"/>
      <c r="C191" s="181"/>
      <c r="D191" s="181"/>
      <c r="E191" s="181"/>
      <c r="F191" s="31" t="s">
        <v>56</v>
      </c>
      <c r="G191" s="181"/>
      <c r="H191" s="181"/>
      <c r="I191" s="181"/>
      <c r="J191" s="182"/>
    </row>
    <row r="192" spans="1:10" ht="18" customHeight="1">
      <c r="A192" s="32" t="s">
        <v>47</v>
      </c>
      <c r="B192" s="181"/>
      <c r="C192" s="181"/>
      <c r="D192" s="181"/>
      <c r="E192" s="181"/>
      <c r="F192" s="31" t="s">
        <v>47</v>
      </c>
      <c r="G192" s="181"/>
      <c r="H192" s="181"/>
      <c r="I192" s="181"/>
      <c r="J192" s="182"/>
    </row>
    <row r="193" spans="1:10" ht="18" customHeight="1">
      <c r="A193" s="32" t="s">
        <v>51</v>
      </c>
      <c r="B193" s="181"/>
      <c r="C193" s="181"/>
      <c r="D193" s="181"/>
      <c r="E193" s="181"/>
      <c r="F193" s="31" t="s">
        <v>51</v>
      </c>
      <c r="G193" s="181"/>
      <c r="H193" s="181"/>
      <c r="I193" s="181"/>
      <c r="J193" s="182"/>
    </row>
    <row r="194" spans="1:10" ht="18" customHeight="1">
      <c r="A194" s="32" t="s">
        <v>50</v>
      </c>
      <c r="B194" s="181"/>
      <c r="C194" s="181"/>
      <c r="D194" s="181"/>
      <c r="E194" s="181"/>
      <c r="F194" s="31" t="s">
        <v>50</v>
      </c>
      <c r="G194" s="181"/>
      <c r="H194" s="181"/>
      <c r="I194" s="181"/>
      <c r="J194" s="182"/>
    </row>
    <row r="195" spans="1:10" ht="30" customHeight="1">
      <c r="A195" s="32" t="s">
        <v>48</v>
      </c>
      <c r="B195" s="181"/>
      <c r="C195" s="181"/>
      <c r="D195" s="181"/>
      <c r="E195" s="181"/>
      <c r="F195" s="31" t="s">
        <v>48</v>
      </c>
      <c r="G195" s="181"/>
      <c r="H195" s="181"/>
      <c r="I195" s="181"/>
      <c r="J195" s="182"/>
    </row>
    <row r="196" spans="1:10" ht="5.0999999999999996" customHeight="1">
      <c r="A196" s="175"/>
      <c r="B196" s="171"/>
      <c r="C196" s="171"/>
      <c r="D196" s="171"/>
      <c r="E196" s="171"/>
      <c r="F196" s="171"/>
      <c r="G196" s="171"/>
      <c r="H196" s="171"/>
      <c r="I196" s="171"/>
      <c r="J196" s="172"/>
    </row>
    <row r="197" spans="1:10" ht="18" customHeight="1">
      <c r="A197" s="32" t="s">
        <v>73</v>
      </c>
      <c r="B197" s="181"/>
      <c r="C197" s="181"/>
      <c r="D197" s="181"/>
      <c r="E197" s="181"/>
      <c r="F197" s="31" t="s">
        <v>74</v>
      </c>
      <c r="G197" s="181"/>
      <c r="H197" s="181"/>
      <c r="I197" s="181"/>
      <c r="J197" s="182"/>
    </row>
    <row r="198" spans="1:10" ht="18" customHeight="1">
      <c r="A198" s="32" t="s">
        <v>47</v>
      </c>
      <c r="B198" s="181"/>
      <c r="C198" s="181"/>
      <c r="D198" s="181"/>
      <c r="E198" s="181"/>
      <c r="F198" s="31" t="s">
        <v>47</v>
      </c>
      <c r="G198" s="181"/>
      <c r="H198" s="181"/>
      <c r="I198" s="181"/>
      <c r="J198" s="182"/>
    </row>
    <row r="199" spans="1:10" ht="18" customHeight="1">
      <c r="A199" s="32" t="s">
        <v>51</v>
      </c>
      <c r="B199" s="181"/>
      <c r="C199" s="181"/>
      <c r="D199" s="181"/>
      <c r="E199" s="181"/>
      <c r="F199" s="31" t="s">
        <v>51</v>
      </c>
      <c r="G199" s="181"/>
      <c r="H199" s="181"/>
      <c r="I199" s="181"/>
      <c r="J199" s="182"/>
    </row>
    <row r="200" spans="1:10" ht="18" customHeight="1">
      <c r="A200" s="32" t="s">
        <v>50</v>
      </c>
      <c r="B200" s="181"/>
      <c r="C200" s="181"/>
      <c r="D200" s="181"/>
      <c r="E200" s="181"/>
      <c r="F200" s="31" t="s">
        <v>50</v>
      </c>
      <c r="G200" s="181"/>
      <c r="H200" s="181"/>
      <c r="I200" s="181"/>
      <c r="J200" s="182"/>
    </row>
    <row r="201" spans="1:10" ht="30" customHeight="1" thickBot="1">
      <c r="A201" s="33" t="s">
        <v>48</v>
      </c>
      <c r="B201" s="179"/>
      <c r="C201" s="179"/>
      <c r="D201" s="179"/>
      <c r="E201" s="179"/>
      <c r="F201" s="34" t="s">
        <v>48</v>
      </c>
      <c r="G201" s="179"/>
      <c r="H201" s="179"/>
      <c r="I201" s="179"/>
      <c r="J201" s="180"/>
    </row>
  </sheetData>
  <sheetProtection algorithmName="SHA-512" hashValue="jW+avOvit/jV3ZewlkdEuLbhujDoNnyaOev5ciXNPtdxiDTjmwQ/QRcK92gc2LP+8mA2c5NaMVuO1gNbld9dfA==" saltValue="/0lizXFJ7yT5Ex3QKyIfSw==" spinCount="100000" sheet="1" formatRows="0"/>
  <mergeCells count="210">
    <mergeCell ref="D100:D114"/>
    <mergeCell ref="E100:J100"/>
    <mergeCell ref="B167:J167"/>
    <mergeCell ref="B168:J168"/>
    <mergeCell ref="E39:J39"/>
    <mergeCell ref="E40:J48"/>
    <mergeCell ref="A86:A94"/>
    <mergeCell ref="D86:D94"/>
    <mergeCell ref="E87:J94"/>
    <mergeCell ref="A49:A56"/>
    <mergeCell ref="B49:B56"/>
    <mergeCell ref="C49:C56"/>
    <mergeCell ref="D49:D56"/>
    <mergeCell ref="E49:J49"/>
    <mergeCell ref="E50:J56"/>
    <mergeCell ref="A95:A98"/>
    <mergeCell ref="D95:D98"/>
    <mergeCell ref="E95:J95"/>
    <mergeCell ref="E96:J98"/>
    <mergeCell ref="A82:A85"/>
    <mergeCell ref="D82:D85"/>
    <mergeCell ref="E82:J82"/>
    <mergeCell ref="A69:H69"/>
    <mergeCell ref="I69:J69"/>
    <mergeCell ref="A76:A81"/>
    <mergeCell ref="D76:D81"/>
    <mergeCell ref="E76:J76"/>
    <mergeCell ref="E77:J81"/>
    <mergeCell ref="A35:A38"/>
    <mergeCell ref="D35:D38"/>
    <mergeCell ref="E35:J35"/>
    <mergeCell ref="E36:J38"/>
    <mergeCell ref="A39:A48"/>
    <mergeCell ref="D39:D48"/>
    <mergeCell ref="A70:A74"/>
    <mergeCell ref="D70:D74"/>
    <mergeCell ref="A75:H75"/>
    <mergeCell ref="E70:J70"/>
    <mergeCell ref="E71:J74"/>
    <mergeCell ref="A1:B1"/>
    <mergeCell ref="A2:J2"/>
    <mergeCell ref="A3:B3"/>
    <mergeCell ref="A4:B4"/>
    <mergeCell ref="C3:H3"/>
    <mergeCell ref="C4:H4"/>
    <mergeCell ref="I3:J3"/>
    <mergeCell ref="I4:J4"/>
    <mergeCell ref="I1:J1"/>
    <mergeCell ref="A16:J16"/>
    <mergeCell ref="A17:B17"/>
    <mergeCell ref="C17:E17"/>
    <mergeCell ref="F17:G17"/>
    <mergeCell ref="H17:J17"/>
    <mergeCell ref="A18:J18"/>
    <mergeCell ref="A19:H19"/>
    <mergeCell ref="A14:C14"/>
    <mergeCell ref="D14:F14"/>
    <mergeCell ref="G14:J14"/>
    <mergeCell ref="A15:C15"/>
    <mergeCell ref="D15:F15"/>
    <mergeCell ref="G15:J15"/>
    <mergeCell ref="I19:J19"/>
    <mergeCell ref="A20:A34"/>
    <mergeCell ref="D20:D34"/>
    <mergeCell ref="E20:J20"/>
    <mergeCell ref="E21:J34"/>
    <mergeCell ref="I75:J75"/>
    <mergeCell ref="A141:A144"/>
    <mergeCell ref="D141:D144"/>
    <mergeCell ref="E142:J144"/>
    <mergeCell ref="E83:J85"/>
    <mergeCell ref="E132:J132"/>
    <mergeCell ref="A136:H136"/>
    <mergeCell ref="I136:J136"/>
    <mergeCell ref="E86:J86"/>
    <mergeCell ref="A122:A123"/>
    <mergeCell ref="D122:D123"/>
    <mergeCell ref="E122:J122"/>
    <mergeCell ref="D124:D130"/>
    <mergeCell ref="E124:J124"/>
    <mergeCell ref="E125:J130"/>
    <mergeCell ref="A99:H99"/>
    <mergeCell ref="I99:J99"/>
    <mergeCell ref="A115:A121"/>
    <mergeCell ref="D115:D121"/>
    <mergeCell ref="E115:J115"/>
    <mergeCell ref="E116:J121"/>
    <mergeCell ref="E101:J114"/>
    <mergeCell ref="E123:J123"/>
    <mergeCell ref="A124:A130"/>
    <mergeCell ref="A100:A114"/>
    <mergeCell ref="A172:J172"/>
    <mergeCell ref="B173:E173"/>
    <mergeCell ref="B174:E174"/>
    <mergeCell ref="B169:J169"/>
    <mergeCell ref="A165:J165"/>
    <mergeCell ref="A166:J166"/>
    <mergeCell ref="D146:D150"/>
    <mergeCell ref="E146:J146"/>
    <mergeCell ref="E147:J150"/>
    <mergeCell ref="A156:H156"/>
    <mergeCell ref="I156:J156"/>
    <mergeCell ref="A157:A159"/>
    <mergeCell ref="D157:D159"/>
    <mergeCell ref="E157:J157"/>
    <mergeCell ref="E158:J159"/>
    <mergeCell ref="A151:A155"/>
    <mergeCell ref="D151:D155"/>
    <mergeCell ref="E151:J151"/>
    <mergeCell ref="E152:J155"/>
    <mergeCell ref="G187:J187"/>
    <mergeCell ref="B175:E175"/>
    <mergeCell ref="B176:E176"/>
    <mergeCell ref="B177:E177"/>
    <mergeCell ref="G173:J173"/>
    <mergeCell ref="G174:J174"/>
    <mergeCell ref="G175:J175"/>
    <mergeCell ref="G176:J176"/>
    <mergeCell ref="G177:J177"/>
    <mergeCell ref="G186:J186"/>
    <mergeCell ref="A178:J178"/>
    <mergeCell ref="B179:E179"/>
    <mergeCell ref="G179:J179"/>
    <mergeCell ref="B180:E180"/>
    <mergeCell ref="G180:J180"/>
    <mergeCell ref="B181:E181"/>
    <mergeCell ref="G181:J181"/>
    <mergeCell ref="B182:E182"/>
    <mergeCell ref="G182:J182"/>
    <mergeCell ref="B193:E193"/>
    <mergeCell ref="G193:J193"/>
    <mergeCell ref="B194:E194"/>
    <mergeCell ref="G194:J194"/>
    <mergeCell ref="B195:E195"/>
    <mergeCell ref="G195:J195"/>
    <mergeCell ref="A170:J170"/>
    <mergeCell ref="A171:J171"/>
    <mergeCell ref="B188:E188"/>
    <mergeCell ref="G188:J188"/>
    <mergeCell ref="B189:E189"/>
    <mergeCell ref="G189:J189"/>
    <mergeCell ref="A190:J190"/>
    <mergeCell ref="B191:E191"/>
    <mergeCell ref="G191:J191"/>
    <mergeCell ref="B192:E192"/>
    <mergeCell ref="G192:J192"/>
    <mergeCell ref="B183:E183"/>
    <mergeCell ref="G183:J183"/>
    <mergeCell ref="A184:J184"/>
    <mergeCell ref="B185:E185"/>
    <mergeCell ref="G185:J185"/>
    <mergeCell ref="B186:E186"/>
    <mergeCell ref="B187:E187"/>
    <mergeCell ref="B201:E201"/>
    <mergeCell ref="G201:J201"/>
    <mergeCell ref="A196:J196"/>
    <mergeCell ref="B197:E197"/>
    <mergeCell ref="G197:J197"/>
    <mergeCell ref="B198:E198"/>
    <mergeCell ref="G198:J198"/>
    <mergeCell ref="B199:E199"/>
    <mergeCell ref="G199:J199"/>
    <mergeCell ref="B200:E200"/>
    <mergeCell ref="G200:J200"/>
    <mergeCell ref="C8:H8"/>
    <mergeCell ref="I8:J8"/>
    <mergeCell ref="A5:B8"/>
    <mergeCell ref="A9:J9"/>
    <mergeCell ref="A57:A68"/>
    <mergeCell ref="D57:D68"/>
    <mergeCell ref="E57:J57"/>
    <mergeCell ref="E58:J68"/>
    <mergeCell ref="C5:H5"/>
    <mergeCell ref="I5:J5"/>
    <mergeCell ref="C6:H6"/>
    <mergeCell ref="I6:J6"/>
    <mergeCell ref="C7:H7"/>
    <mergeCell ref="I7:J7"/>
    <mergeCell ref="A10:D10"/>
    <mergeCell ref="E10:J10"/>
    <mergeCell ref="A11:D11"/>
    <mergeCell ref="E11:J11"/>
    <mergeCell ref="A12:D12"/>
    <mergeCell ref="E12:G12"/>
    <mergeCell ref="H12:J12"/>
    <mergeCell ref="A13:D13"/>
    <mergeCell ref="E13:G13"/>
    <mergeCell ref="H13:J13"/>
    <mergeCell ref="A161:H161"/>
    <mergeCell ref="I161:J161"/>
    <mergeCell ref="A162:A164"/>
    <mergeCell ref="D162:D164"/>
    <mergeCell ref="E162:J162"/>
    <mergeCell ref="E163:J164"/>
    <mergeCell ref="A137:A139"/>
    <mergeCell ref="D137:D139"/>
    <mergeCell ref="E138:J139"/>
    <mergeCell ref="A160:J160"/>
    <mergeCell ref="A145:H145"/>
    <mergeCell ref="I145:J145"/>
    <mergeCell ref="A146:A150"/>
    <mergeCell ref="A131:H131"/>
    <mergeCell ref="I131:J131"/>
    <mergeCell ref="E137:J137"/>
    <mergeCell ref="A140:H140"/>
    <mergeCell ref="I140:J140"/>
    <mergeCell ref="E141:J141"/>
    <mergeCell ref="A132:A135"/>
    <mergeCell ref="D132:D135"/>
    <mergeCell ref="E133:J135"/>
  </mergeCells>
  <conditionalFormatting sqref="C1:D1 C17:E17 H17:J17 A4:J4 A11:J11 A13:J13 A15:J15 C76:C85 C35:C38 C95:C98 C115:C129">
    <cfRule type="containsBlanks" dxfId="47" priority="173">
      <formula>LEN(TRIM(A1))=0</formula>
    </cfRule>
  </conditionalFormatting>
  <conditionalFormatting sqref="E1">
    <cfRule type="containsBlanks" dxfId="46" priority="118">
      <formula>LEN(TRIM(E1))=0</formula>
    </cfRule>
  </conditionalFormatting>
  <conditionalFormatting sqref="G1">
    <cfRule type="containsBlanks" dxfId="45" priority="117">
      <formula>LEN(TRIM(G1))=0</formula>
    </cfRule>
  </conditionalFormatting>
  <conditionalFormatting sqref="I1">
    <cfRule type="containsBlanks" priority="111" stopIfTrue="1">
      <formula>LEN(TRIM(I1))=0</formula>
    </cfRule>
    <cfRule type="cellIs" dxfId="44" priority="112" operator="lessThan">
      <formula>0.7</formula>
    </cfRule>
    <cfRule type="cellIs" dxfId="43" priority="113" operator="lessThan">
      <formula>0.8</formula>
    </cfRule>
    <cfRule type="cellIs" dxfId="42" priority="114" operator="lessThan">
      <formula>0.9</formula>
    </cfRule>
    <cfRule type="cellIs" dxfId="41" priority="115" operator="lessThan">
      <formula>1</formula>
    </cfRule>
    <cfRule type="cellIs" dxfId="40" priority="116" operator="equal">
      <formula>1</formula>
    </cfRule>
  </conditionalFormatting>
  <conditionalFormatting sqref="I19:J19">
    <cfRule type="containsText" dxfId="39" priority="109" operator="containsText" text="No cumple obligación">
      <formula>NOT(ISERROR(SEARCH("No cumple obligación",I19)))</formula>
    </cfRule>
    <cfRule type="containsText" dxfId="38" priority="110" operator="containsText" text="Cumple obligación">
      <formula>NOT(ISERROR(SEARCH("Cumple obligación",I19)))</formula>
    </cfRule>
  </conditionalFormatting>
  <conditionalFormatting sqref="C20:C34">
    <cfRule type="containsBlanks" dxfId="37" priority="107">
      <formula>LEN(TRIM(C20))=0</formula>
    </cfRule>
  </conditionalFormatting>
  <conditionalFormatting sqref="C39:C47">
    <cfRule type="containsBlanks" dxfId="36" priority="55">
      <formula>LEN(TRIM(C39))=0</formula>
    </cfRule>
  </conditionalFormatting>
  <conditionalFormatting sqref="I75:J75">
    <cfRule type="containsText" dxfId="35" priority="44" operator="containsText" text="No cumple obligación">
      <formula>NOT(ISERROR(SEARCH("No cumple obligación",I75)))</formula>
    </cfRule>
    <cfRule type="containsText" dxfId="34" priority="45" operator="containsText" text="Cumple obligación">
      <formula>NOT(ISERROR(SEARCH("Cumple obligación",I75)))</formula>
    </cfRule>
  </conditionalFormatting>
  <conditionalFormatting sqref="C100:C114">
    <cfRule type="containsBlanks" dxfId="33" priority="43">
      <formula>LEN(TRIM(C100))=0</formula>
    </cfRule>
  </conditionalFormatting>
  <conditionalFormatting sqref="I99:J99">
    <cfRule type="containsText" dxfId="32" priority="40" operator="containsText" text="No cumple obligación">
      <formula>NOT(ISERROR(SEARCH("No cumple obligación",I99)))</formula>
    </cfRule>
    <cfRule type="containsText" dxfId="31" priority="41" operator="containsText" text="Cumple obligación">
      <formula>NOT(ISERROR(SEARCH("Cumple obligación",I99)))</formula>
    </cfRule>
  </conditionalFormatting>
  <conditionalFormatting sqref="C137:C138">
    <cfRule type="containsBlanks" dxfId="30" priority="37">
      <formula>LEN(TRIM(C137))=0</formula>
    </cfRule>
  </conditionalFormatting>
  <conditionalFormatting sqref="C141:C143">
    <cfRule type="containsBlanks" dxfId="29" priority="36">
      <formula>LEN(TRIM(C141))=0</formula>
    </cfRule>
  </conditionalFormatting>
  <conditionalFormatting sqref="C146:C149">
    <cfRule type="containsBlanks" dxfId="28" priority="35">
      <formula>LEN(TRIM(C146))=0</formula>
    </cfRule>
  </conditionalFormatting>
  <conditionalFormatting sqref="C151:C154">
    <cfRule type="containsBlanks" dxfId="27" priority="34">
      <formula>LEN(TRIM(C151))=0</formula>
    </cfRule>
  </conditionalFormatting>
  <conditionalFormatting sqref="I145:J145">
    <cfRule type="containsText" dxfId="26" priority="32" operator="containsText" text="No cumple obligación">
      <formula>NOT(ISERROR(SEARCH("No cumple obligación",I145)))</formula>
    </cfRule>
    <cfRule type="containsText" dxfId="25" priority="33" operator="containsText" text="Cumple obligación">
      <formula>NOT(ISERROR(SEARCH("Cumple obligación",I145)))</formula>
    </cfRule>
  </conditionalFormatting>
  <conditionalFormatting sqref="I156:J156">
    <cfRule type="containsText" dxfId="24" priority="30" operator="containsText" text="No cumple obligación">
      <formula>NOT(ISERROR(SEARCH("No cumple obligación",I156)))</formula>
    </cfRule>
    <cfRule type="containsText" dxfId="23" priority="31" operator="containsText" text="Cumple obligación">
      <formula>NOT(ISERROR(SEARCH("Cumple obligación",I156)))</formula>
    </cfRule>
  </conditionalFormatting>
  <conditionalFormatting sqref="C157:C159">
    <cfRule type="containsBlanks" dxfId="22" priority="29">
      <formula>LEN(TRIM(C157))=0</formula>
    </cfRule>
  </conditionalFormatting>
  <conditionalFormatting sqref="I140:J140">
    <cfRule type="containsText" dxfId="21" priority="22" operator="containsText" text="No cumple obligación">
      <formula>NOT(ISERROR(SEARCH("No cumple obligación",I140)))</formula>
    </cfRule>
    <cfRule type="containsText" dxfId="20" priority="23" operator="containsText" text="Cumple obligación">
      <formula>NOT(ISERROR(SEARCH("Cumple obligación",I140)))</formula>
    </cfRule>
  </conditionalFormatting>
  <conditionalFormatting sqref="C6:J6">
    <cfRule type="containsBlanks" dxfId="19" priority="19">
      <formula>LEN(TRIM(C6))=0</formula>
    </cfRule>
  </conditionalFormatting>
  <conditionalFormatting sqref="C8:J8">
    <cfRule type="containsBlanks" dxfId="18" priority="18">
      <formula>LEN(TRIM(C8))=0</formula>
    </cfRule>
  </conditionalFormatting>
  <conditionalFormatting sqref="C57:C68">
    <cfRule type="containsBlanks" dxfId="17" priority="17">
      <formula>LEN(TRIM(C57))=0</formula>
    </cfRule>
  </conditionalFormatting>
  <conditionalFormatting sqref="C70:C73">
    <cfRule type="containsBlanks" dxfId="16" priority="14">
      <formula>LEN(TRIM(C70))=0</formula>
    </cfRule>
  </conditionalFormatting>
  <conditionalFormatting sqref="I69:J69">
    <cfRule type="containsText" dxfId="15" priority="10" operator="containsText" text="No cumple obligación">
      <formula>NOT(ISERROR(SEARCH("No cumple obligación",I69)))</formula>
    </cfRule>
    <cfRule type="containsText" dxfId="14" priority="11" operator="containsText" text="Cumple obligación">
      <formula>NOT(ISERROR(SEARCH("Cumple obligación",I69)))</formula>
    </cfRule>
  </conditionalFormatting>
  <conditionalFormatting sqref="C86:C94">
    <cfRule type="containsBlanks" dxfId="13" priority="9">
      <formula>LEN(TRIM(C86))=0</formula>
    </cfRule>
  </conditionalFormatting>
  <conditionalFormatting sqref="C132:C135">
    <cfRule type="containsBlanks" dxfId="12" priority="8">
      <formula>LEN(TRIM(C132))=0</formula>
    </cfRule>
  </conditionalFormatting>
  <conditionalFormatting sqref="I131:J131">
    <cfRule type="containsText" dxfId="11" priority="6" operator="containsText" text="No cumple obligación">
      <formula>NOT(ISERROR(SEARCH("No cumple obligación",I131)))</formula>
    </cfRule>
    <cfRule type="containsText" dxfId="10" priority="7" operator="containsText" text="Cumple obligación">
      <formula>NOT(ISERROR(SEARCH("Cumple obligación",I131)))</formula>
    </cfRule>
  </conditionalFormatting>
  <conditionalFormatting sqref="I136:J136">
    <cfRule type="containsText" dxfId="9" priority="4" operator="containsText" text="No cumple obligación">
      <formula>NOT(ISERROR(SEARCH("No cumple obligación",I136)))</formula>
    </cfRule>
    <cfRule type="containsText" dxfId="8" priority="5" operator="containsText" text="Cumple obligación">
      <formula>NOT(ISERROR(SEARCH("Cumple obligación",I136)))</formula>
    </cfRule>
  </conditionalFormatting>
  <conditionalFormatting sqref="C162:C163">
    <cfRule type="containsBlanks" dxfId="7" priority="3">
      <formula>LEN(TRIM(C162))=0</formula>
    </cfRule>
  </conditionalFormatting>
  <conditionalFormatting sqref="I161:J161">
    <cfRule type="containsText" dxfId="6" priority="1" operator="containsText" text="No cumple obligación">
      <formula>NOT(ISERROR(SEARCH("No cumple obligación",I161)))</formula>
    </cfRule>
    <cfRule type="containsText" dxfId="5" priority="2" operator="containsText" text="Cumple obligación">
      <formula>NOT(ISERROR(SEARCH("Cumple obligación",I161)))</formula>
    </cfRule>
  </conditionalFormatting>
  <dataValidations count="3">
    <dataValidation type="date" allowBlank="1" showInputMessage="1" showErrorMessage="1" errorTitle="Fecha Errada" error="La fecha ingresada no esta en el formato adecuado o esta fuera del rango" sqref="C1" xr:uid="{00000000-0002-0000-0000-000000000000}">
      <formula1>44562</formula1>
      <formula2>44926</formula2>
    </dataValidation>
    <dataValidation type="decimal" allowBlank="1" showInputMessage="1" showErrorMessage="1" errorTitle="Dato errado" error="Tome las coordenadas, Latitud y Longitud, tal cual se muestran en la APP" sqref="C17:E17 H17:J17" xr:uid="{00000000-0002-0000-0000-000001000000}">
      <formula1>-100</formula1>
      <formula2>100</formula2>
    </dataValidation>
    <dataValidation type="whole" allowBlank="1" showInputMessage="1" showErrorMessage="1" sqref="A11:D11" xr:uid="{00000000-0002-0000-0000-000002000000}">
      <formula1>1</formula1>
      <formula2>1E+21</formula2>
    </dataValidation>
  </dataValidations>
  <printOptions horizontalCentered="1"/>
  <pageMargins left="0.23622047244094491" right="0.23622047244094491" top="1.2204724409448819" bottom="0.74803149606299213" header="0.31496062992125984" footer="0.31496062992125984"/>
  <pageSetup scale="85" fitToHeight="0" orientation="landscape" r:id="rId1"/>
  <headerFooter>
    <oddHeader>&amp;L&amp;G&amp;C&amp;"Arial,Normal"&amp;10PROCESO
PROTECCIÓN
REGISTRO HOGAR SUSTITUTO - HOGAR SUSTITUTO TUTOR SRD&amp;R&amp;"Arial,Normal"&amp;10F1.A18.G27.P 
Versión 1 
Página &amp;P de &amp;N 
04/04/2022 
Clasificación de la Información 
Clasificada</oddHeader>
    <oddFooter>&amp;C&amp;G</oddFooter>
  </headerFooter>
  <rowBreaks count="8" manualBreakCount="8">
    <brk id="74" max="9" man="1"/>
    <brk id="114" max="9" man="1"/>
    <brk id="123" max="9" man="1"/>
    <brk id="135" max="9" man="1"/>
    <brk id="144" max="9" man="1"/>
    <brk id="155" max="9" man="1"/>
    <brk id="164" max="9" man="1"/>
    <brk id="169" max="9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3000000}">
          <x14:formula1>
            <xm:f>Tablas!$A$2:$A$5</xm:f>
          </x14:formula1>
          <xm:sqref>E1</xm:sqref>
        </x14:dataValidation>
        <x14:dataValidation type="list" allowBlank="1" showInputMessage="1" showErrorMessage="1" xr:uid="{00000000-0002-0000-0000-000004000000}">
          <x14:formula1>
            <xm:f>Tablas!$B$2:$B$3</xm:f>
          </x14:formula1>
          <xm:sqref>C132:C133 C151:C154 C25:C27 C47 C100 C129 C137:C138 C146:C149 C159 C20:C21 C29:C31 C35:C40 C42:C45 C62:C64 C57 C59 C70:C72 C76:C86 C88:C98 C102:C103 C106:C108 C115:C127 C141 C143 C157 C162:C163</xm:sqref>
        </x14:dataValidation>
        <x14:dataValidation type="list" allowBlank="1" showInputMessage="1" showErrorMessage="1" xr:uid="{00000000-0002-0000-0000-000005000000}">
          <x14:formula1>
            <xm:f>Tablas!$C$2</xm:f>
          </x14:formula1>
          <xm:sqref>C155 C48 C130 C144 C150 C74 C139 C164</xm:sqref>
        </x14:dataValidation>
        <x14:dataValidation type="list" allowBlank="1" showInputMessage="1" showErrorMessage="1" xr:uid="{00000000-0002-0000-0000-000006000000}">
          <x14:formula1>
            <xm:f>Tablas!$B$2:$B$4</xm:f>
          </x14:formula1>
          <xm:sqref>C22:C24 C41 C87 C73 C128 C142 C32:C34 C28 C46 C60:C61 C58 C65:C68 C101 C104:C105 C109:C114 C134:C135 C158</xm:sqref>
        </x14:dataValidation>
        <x14:dataValidation type="list" allowBlank="1" showInputMessage="1" showErrorMessage="1" xr:uid="{00000000-0002-0000-0000-000007000000}">
          <x14:formula1>
            <xm:f>Tablas!$D$2:$D$4</xm:f>
          </x14:formula1>
          <xm:sqref>D49:D56</xm:sqref>
        </x14:dataValidation>
        <x14:dataValidation type="list" allowBlank="1" showInputMessage="1" showErrorMessage="1" xr:uid="{00000000-0002-0000-0000-000008000000}">
          <x14:formula1>
            <xm:f>Tablas!$F$2:$F$3</xm:f>
          </x14:formula1>
          <xm:sqref>G1</xm:sqref>
        </x14:dataValidation>
        <x14:dataValidation type="list" allowBlank="1" showInputMessage="1" showErrorMessage="1" xr:uid="{00000000-0002-0000-0000-000009000000}">
          <x14:formula1>
            <xm:f>Tablas!$G$2:$G$34</xm:f>
          </x14:formula1>
          <xm:sqref>A4:B4</xm:sqref>
        </x14:dataValidation>
        <x14:dataValidation type="list" allowBlank="1" showInputMessage="1" showErrorMessage="1" xr:uid="{00000000-0002-0000-0000-00000A000000}">
          <x14:formula1>
            <xm:f>Tablas!$I$2:$I$38</xm:f>
          </x14:formula1>
          <xm:sqref>C4:H4 C6:H6 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J10"/>
  <sheetViews>
    <sheetView showGridLines="0" topLeftCell="HP1" zoomScale="60" zoomScaleNormal="60" workbookViewId="0">
      <selection activeCell="HZ2" sqref="HZ2"/>
    </sheetView>
  </sheetViews>
  <sheetFormatPr baseColWidth="10" defaultColWidth="25.7109375" defaultRowHeight="15" customHeight="1"/>
  <cols>
    <col min="1" max="17" width="15.7109375" style="2" customWidth="1"/>
    <col min="18" max="18" width="23" style="2" bestFit="1" customWidth="1"/>
    <col min="19" max="20" width="15.7109375" style="2" customWidth="1"/>
    <col min="21" max="30" width="35.7109375" style="2" customWidth="1"/>
    <col min="31" max="72" width="25.7109375" style="2"/>
    <col min="73" max="191" width="11.7109375" style="2" customWidth="1"/>
    <col min="192" max="16384" width="25.7109375" style="2"/>
  </cols>
  <sheetData>
    <row r="1" spans="1:244" ht="30" customHeight="1">
      <c r="A1" s="248"/>
      <c r="B1" s="238" t="s">
        <v>191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/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40"/>
      <c r="HZ1" s="66" t="s">
        <v>488</v>
      </c>
      <c r="IA1" s="42">
        <v>44655</v>
      </c>
    </row>
    <row r="2" spans="1:244" ht="30" customHeight="1">
      <c r="A2" s="249"/>
      <c r="B2" s="241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3"/>
      <c r="HZ2" s="67" t="s">
        <v>77</v>
      </c>
      <c r="IA2" s="38" t="s">
        <v>69</v>
      </c>
    </row>
    <row r="3" spans="1:244" ht="30" customHeight="1" thickBot="1">
      <c r="A3" s="250"/>
      <c r="B3" s="244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245"/>
      <c r="DD3" s="245"/>
      <c r="DE3" s="245"/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5"/>
      <c r="DX3" s="245"/>
      <c r="DY3" s="245"/>
      <c r="DZ3" s="245"/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5"/>
      <c r="ES3" s="245"/>
      <c r="ET3" s="245"/>
      <c r="EU3" s="245"/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5"/>
      <c r="FN3" s="245"/>
      <c r="FO3" s="245"/>
      <c r="FP3" s="245"/>
      <c r="FQ3" s="245"/>
      <c r="FR3" s="245"/>
      <c r="FS3" s="245"/>
      <c r="FT3" s="245"/>
      <c r="FU3" s="245"/>
      <c r="FV3" s="245"/>
      <c r="FW3" s="245"/>
      <c r="FX3" s="245"/>
      <c r="FY3" s="245"/>
      <c r="FZ3" s="245"/>
      <c r="GA3" s="245"/>
      <c r="GB3" s="245"/>
      <c r="GC3" s="245"/>
      <c r="GD3" s="245"/>
      <c r="GE3" s="245"/>
      <c r="GF3" s="245"/>
      <c r="GG3" s="245"/>
      <c r="GH3" s="245"/>
      <c r="GI3" s="245"/>
      <c r="GJ3" s="245"/>
      <c r="GK3" s="245"/>
      <c r="GL3" s="245"/>
      <c r="GM3" s="245"/>
      <c r="GN3" s="245"/>
      <c r="GO3" s="245"/>
      <c r="GP3" s="245"/>
      <c r="GQ3" s="245"/>
      <c r="GR3" s="245"/>
      <c r="GS3" s="245"/>
      <c r="GT3" s="245"/>
      <c r="GU3" s="245"/>
      <c r="GV3" s="245"/>
      <c r="GW3" s="245"/>
      <c r="GX3" s="245"/>
      <c r="GY3" s="245"/>
      <c r="GZ3" s="245"/>
      <c r="HA3" s="245"/>
      <c r="HB3" s="245"/>
      <c r="HC3" s="245"/>
      <c r="HD3" s="245"/>
      <c r="HE3" s="245"/>
      <c r="HF3" s="245"/>
      <c r="HG3" s="245"/>
      <c r="HH3" s="245"/>
      <c r="HI3" s="245"/>
      <c r="HJ3" s="245"/>
      <c r="HK3" s="245"/>
      <c r="HL3" s="245"/>
      <c r="HM3" s="245"/>
      <c r="HN3" s="245"/>
      <c r="HO3" s="245"/>
      <c r="HP3" s="245"/>
      <c r="HQ3" s="245"/>
      <c r="HR3" s="245"/>
      <c r="HS3" s="245"/>
      <c r="HT3" s="245"/>
      <c r="HU3" s="245"/>
      <c r="HV3" s="245"/>
      <c r="HW3" s="245"/>
      <c r="HX3" s="245"/>
      <c r="HY3" s="246"/>
      <c r="HZ3" s="235" t="s">
        <v>68</v>
      </c>
      <c r="IA3" s="236"/>
    </row>
    <row r="4" spans="1:244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8" t="s">
        <v>46</v>
      </c>
      <c r="AF4" s="68" t="s">
        <v>46</v>
      </c>
      <c r="AG4" s="68" t="s">
        <v>46</v>
      </c>
      <c r="AH4" s="68" t="s">
        <v>46</v>
      </c>
      <c r="AI4" s="68"/>
      <c r="AJ4" s="68" t="s">
        <v>46</v>
      </c>
      <c r="AK4" s="68" t="s">
        <v>46</v>
      </c>
      <c r="AL4" s="68" t="s">
        <v>46</v>
      </c>
      <c r="AM4" s="68" t="s">
        <v>46</v>
      </c>
      <c r="AN4" s="68" t="s">
        <v>46</v>
      </c>
      <c r="AO4" s="68" t="s">
        <v>46</v>
      </c>
      <c r="AP4" s="68" t="s">
        <v>46</v>
      </c>
      <c r="AQ4" s="68" t="s">
        <v>46</v>
      </c>
      <c r="AR4" s="68" t="s">
        <v>46</v>
      </c>
      <c r="AS4" s="68" t="s">
        <v>46</v>
      </c>
      <c r="AT4" s="68" t="s">
        <v>46</v>
      </c>
      <c r="AU4" s="68" t="s">
        <v>46</v>
      </c>
      <c r="AV4" s="68" t="s">
        <v>46</v>
      </c>
      <c r="AW4" s="68" t="s">
        <v>46</v>
      </c>
      <c r="AX4" s="68" t="s">
        <v>46</v>
      </c>
      <c r="AY4" s="112" t="s">
        <v>342</v>
      </c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63"/>
      <c r="IA4" s="63"/>
    </row>
    <row r="5" spans="1:244" ht="25.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57" t="s">
        <v>85</v>
      </c>
      <c r="AF5" s="57" t="s">
        <v>85</v>
      </c>
      <c r="AG5" s="57" t="s">
        <v>85</v>
      </c>
      <c r="AH5" s="58" t="s">
        <v>84</v>
      </c>
      <c r="AI5" s="58" t="s">
        <v>84</v>
      </c>
      <c r="AJ5" s="57" t="s">
        <v>85</v>
      </c>
      <c r="AK5" s="59" t="s">
        <v>86</v>
      </c>
      <c r="AL5" s="59" t="s">
        <v>86</v>
      </c>
      <c r="AM5" s="59" t="s">
        <v>86</v>
      </c>
      <c r="AN5" s="59" t="s">
        <v>86</v>
      </c>
      <c r="AO5" s="60" t="s">
        <v>87</v>
      </c>
      <c r="AP5" s="60" t="s">
        <v>87</v>
      </c>
      <c r="AQ5" s="60" t="s">
        <v>87</v>
      </c>
      <c r="AR5" s="60" t="s">
        <v>87</v>
      </c>
      <c r="AS5" s="61" t="s">
        <v>88</v>
      </c>
      <c r="AT5" s="61" t="s">
        <v>88</v>
      </c>
      <c r="AU5" s="35" t="s">
        <v>89</v>
      </c>
      <c r="AV5" s="83" t="s">
        <v>188</v>
      </c>
      <c r="AW5" s="83" t="s">
        <v>188</v>
      </c>
      <c r="AX5" s="83" t="s">
        <v>188</v>
      </c>
      <c r="AY5" s="59" t="s">
        <v>86</v>
      </c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63"/>
      <c r="IA5" s="63"/>
    </row>
    <row r="6" spans="1:244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70">
        <v>3</v>
      </c>
      <c r="AF6" s="70">
        <v>2</v>
      </c>
      <c r="AG6" s="70">
        <v>3</v>
      </c>
      <c r="AH6" s="70">
        <v>3</v>
      </c>
      <c r="AI6" s="70">
        <v>3</v>
      </c>
      <c r="AJ6" s="70">
        <v>2</v>
      </c>
      <c r="AK6" s="70">
        <v>3</v>
      </c>
      <c r="AL6" s="70">
        <v>3</v>
      </c>
      <c r="AM6" s="70">
        <v>3</v>
      </c>
      <c r="AN6" s="70">
        <v>3</v>
      </c>
      <c r="AO6" s="70">
        <v>3</v>
      </c>
      <c r="AP6" s="70">
        <v>3</v>
      </c>
      <c r="AQ6" s="70">
        <v>3</v>
      </c>
      <c r="AR6" s="70">
        <v>3</v>
      </c>
      <c r="AS6" s="70">
        <v>3</v>
      </c>
      <c r="AT6" s="70">
        <v>3</v>
      </c>
      <c r="AU6" s="70">
        <v>3</v>
      </c>
      <c r="AV6" s="70">
        <v>3</v>
      </c>
      <c r="AW6" s="70">
        <v>3</v>
      </c>
      <c r="AX6" s="70">
        <v>3</v>
      </c>
      <c r="AY6" s="70">
        <v>3</v>
      </c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63"/>
      <c r="IA6" s="63"/>
    </row>
    <row r="7" spans="1:244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1"/>
      <c r="U7" s="69" t="s">
        <v>57</v>
      </c>
      <c r="V7" s="69" t="s">
        <v>57</v>
      </c>
      <c r="W7" s="69" t="s">
        <v>57</v>
      </c>
      <c r="X7" s="69" t="s">
        <v>57</v>
      </c>
      <c r="Y7" s="69" t="s">
        <v>57</v>
      </c>
      <c r="Z7" s="69" t="s">
        <v>57</v>
      </c>
      <c r="AA7" s="69" t="s">
        <v>57</v>
      </c>
      <c r="AB7" s="69" t="s">
        <v>57</v>
      </c>
      <c r="AC7" s="69" t="s">
        <v>57</v>
      </c>
      <c r="AD7" s="69" t="s">
        <v>57</v>
      </c>
      <c r="AE7" s="64" t="s">
        <v>58</v>
      </c>
      <c r="AF7" s="64" t="s">
        <v>58</v>
      </c>
      <c r="AG7" s="64" t="s">
        <v>58</v>
      </c>
      <c r="AH7" s="39" t="s">
        <v>58</v>
      </c>
      <c r="AI7" s="39" t="s">
        <v>58</v>
      </c>
      <c r="AJ7" s="39" t="s">
        <v>58</v>
      </c>
      <c r="AK7" s="39" t="s">
        <v>58</v>
      </c>
      <c r="AL7" s="39" t="s">
        <v>58</v>
      </c>
      <c r="AM7" s="39" t="s">
        <v>58</v>
      </c>
      <c r="AN7" s="39" t="s">
        <v>58</v>
      </c>
      <c r="AO7" s="39" t="s">
        <v>58</v>
      </c>
      <c r="AP7" s="39" t="s">
        <v>58</v>
      </c>
      <c r="AQ7" s="39" t="s">
        <v>58</v>
      </c>
      <c r="AR7" s="39" t="s">
        <v>58</v>
      </c>
      <c r="AS7" s="39" t="s">
        <v>58</v>
      </c>
      <c r="AT7" s="39" t="s">
        <v>58</v>
      </c>
      <c r="AU7" s="39" t="s">
        <v>58</v>
      </c>
      <c r="AV7" s="39" t="s">
        <v>58</v>
      </c>
      <c r="AW7" s="39" t="s">
        <v>58</v>
      </c>
      <c r="AX7" s="39" t="s">
        <v>58</v>
      </c>
      <c r="AY7" s="39" t="s">
        <v>58</v>
      </c>
      <c r="AZ7" s="71" t="s">
        <v>67</v>
      </c>
      <c r="BA7" s="71" t="s">
        <v>67</v>
      </c>
      <c r="BB7" s="71" t="s">
        <v>67</v>
      </c>
      <c r="BC7" s="71" t="s">
        <v>67</v>
      </c>
      <c r="BD7" s="71" t="s">
        <v>67</v>
      </c>
      <c r="BE7" s="71" t="s">
        <v>67</v>
      </c>
      <c r="BF7" s="71" t="s">
        <v>67</v>
      </c>
      <c r="BG7" s="71" t="s">
        <v>67</v>
      </c>
      <c r="BH7" s="71" t="s">
        <v>67</v>
      </c>
      <c r="BI7" s="71" t="s">
        <v>67</v>
      </c>
      <c r="BJ7" s="71" t="s">
        <v>67</v>
      </c>
      <c r="BK7" s="71" t="s">
        <v>67</v>
      </c>
      <c r="BL7" s="71" t="s">
        <v>67</v>
      </c>
      <c r="BM7" s="71" t="s">
        <v>67</v>
      </c>
      <c r="BN7" s="71" t="s">
        <v>67</v>
      </c>
      <c r="BO7" s="71" t="s">
        <v>67</v>
      </c>
      <c r="BP7" s="71" t="s">
        <v>67</v>
      </c>
      <c r="BQ7" s="71" t="s">
        <v>67</v>
      </c>
      <c r="BR7" s="71" t="s">
        <v>67</v>
      </c>
      <c r="BS7" s="71" t="s">
        <v>67</v>
      </c>
      <c r="BT7" s="71" t="s">
        <v>67</v>
      </c>
      <c r="BU7" s="72" t="s">
        <v>59</v>
      </c>
      <c r="BV7" s="72" t="s">
        <v>59</v>
      </c>
      <c r="BW7" s="72" t="s">
        <v>59</v>
      </c>
      <c r="BX7" s="72" t="s">
        <v>59</v>
      </c>
      <c r="BY7" s="72" t="s">
        <v>59</v>
      </c>
      <c r="BZ7" s="72" t="s">
        <v>59</v>
      </c>
      <c r="CA7" s="72" t="s">
        <v>59</v>
      </c>
      <c r="CB7" s="72" t="s">
        <v>59</v>
      </c>
      <c r="CC7" s="72" t="s">
        <v>59</v>
      </c>
      <c r="CD7" s="72" t="s">
        <v>59</v>
      </c>
      <c r="CE7" s="72" t="s">
        <v>59</v>
      </c>
      <c r="CF7" s="72" t="s">
        <v>59</v>
      </c>
      <c r="CG7" s="72" t="s">
        <v>59</v>
      </c>
      <c r="CH7" s="72" t="s">
        <v>59</v>
      </c>
      <c r="CI7" s="72" t="s">
        <v>59</v>
      </c>
      <c r="CJ7" s="72" t="s">
        <v>59</v>
      </c>
      <c r="CK7" s="72" t="s">
        <v>59</v>
      </c>
      <c r="CL7" s="72" t="s">
        <v>59</v>
      </c>
      <c r="CM7" s="72" t="s">
        <v>59</v>
      </c>
      <c r="CN7" s="72" t="s">
        <v>59</v>
      </c>
      <c r="CO7" s="72" t="s">
        <v>59</v>
      </c>
      <c r="CP7" s="72" t="s">
        <v>59</v>
      </c>
      <c r="CQ7" s="72" t="s">
        <v>59</v>
      </c>
      <c r="CR7" s="72" t="s">
        <v>59</v>
      </c>
      <c r="CS7" s="72" t="s">
        <v>59</v>
      </c>
      <c r="CT7" s="72" t="s">
        <v>59</v>
      </c>
      <c r="CU7" s="72" t="s">
        <v>59</v>
      </c>
      <c r="CV7" s="72" t="s">
        <v>59</v>
      </c>
      <c r="CW7" s="72" t="s">
        <v>59</v>
      </c>
      <c r="CX7" s="72" t="s">
        <v>59</v>
      </c>
      <c r="CY7" s="72" t="s">
        <v>59</v>
      </c>
      <c r="CZ7" s="72" t="s">
        <v>59</v>
      </c>
      <c r="DA7" s="72" t="s">
        <v>59</v>
      </c>
      <c r="DB7" s="72" t="s">
        <v>59</v>
      </c>
      <c r="DC7" s="72" t="s">
        <v>59</v>
      </c>
      <c r="DD7" s="72" t="s">
        <v>59</v>
      </c>
      <c r="DE7" s="72" t="s">
        <v>59</v>
      </c>
      <c r="DF7" s="72" t="s">
        <v>59</v>
      </c>
      <c r="DG7" s="72" t="s">
        <v>59</v>
      </c>
      <c r="DH7" s="72" t="s">
        <v>59</v>
      </c>
      <c r="DI7" s="72" t="s">
        <v>59</v>
      </c>
      <c r="DJ7" s="72" t="s">
        <v>59</v>
      </c>
      <c r="DK7" s="72" t="s">
        <v>59</v>
      </c>
      <c r="DL7" s="72" t="s">
        <v>59</v>
      </c>
      <c r="DM7" s="72" t="s">
        <v>59</v>
      </c>
      <c r="DN7" s="72" t="s">
        <v>59</v>
      </c>
      <c r="DO7" s="72" t="s">
        <v>59</v>
      </c>
      <c r="DP7" s="72" t="s">
        <v>59</v>
      </c>
      <c r="DQ7" s="72" t="s">
        <v>59</v>
      </c>
      <c r="DR7" s="72" t="s">
        <v>59</v>
      </c>
      <c r="DS7" s="72" t="s">
        <v>59</v>
      </c>
      <c r="DT7" s="72" t="s">
        <v>59</v>
      </c>
      <c r="DU7" s="72" t="s">
        <v>59</v>
      </c>
      <c r="DV7" s="72" t="s">
        <v>59</v>
      </c>
      <c r="DW7" s="72" t="s">
        <v>59</v>
      </c>
      <c r="DX7" s="72" t="s">
        <v>59</v>
      </c>
      <c r="DY7" s="72" t="s">
        <v>59</v>
      </c>
      <c r="DZ7" s="72" t="s">
        <v>59</v>
      </c>
      <c r="EA7" s="72" t="s">
        <v>59</v>
      </c>
      <c r="EB7" s="72" t="s">
        <v>59</v>
      </c>
      <c r="EC7" s="72" t="s">
        <v>59</v>
      </c>
      <c r="ED7" s="72" t="s">
        <v>59</v>
      </c>
      <c r="EE7" s="72" t="s">
        <v>59</v>
      </c>
      <c r="EF7" s="72" t="s">
        <v>59</v>
      </c>
      <c r="EG7" s="72" t="s">
        <v>59</v>
      </c>
      <c r="EH7" s="72" t="s">
        <v>59</v>
      </c>
      <c r="EI7" s="72" t="s">
        <v>59</v>
      </c>
      <c r="EJ7" s="72" t="s">
        <v>59</v>
      </c>
      <c r="EK7" s="72" t="s">
        <v>59</v>
      </c>
      <c r="EL7" s="72" t="s">
        <v>59</v>
      </c>
      <c r="EM7" s="72" t="s">
        <v>59</v>
      </c>
      <c r="EN7" s="72" t="s">
        <v>59</v>
      </c>
      <c r="EO7" s="72" t="s">
        <v>59</v>
      </c>
      <c r="EP7" s="72" t="s">
        <v>59</v>
      </c>
      <c r="EQ7" s="72" t="s">
        <v>59</v>
      </c>
      <c r="ER7" s="72" t="s">
        <v>59</v>
      </c>
      <c r="ES7" s="72" t="s">
        <v>59</v>
      </c>
      <c r="ET7" s="72" t="s">
        <v>59</v>
      </c>
      <c r="EU7" s="72" t="s">
        <v>59</v>
      </c>
      <c r="EV7" s="72" t="s">
        <v>59</v>
      </c>
      <c r="EW7" s="72" t="s">
        <v>59</v>
      </c>
      <c r="EX7" s="72" t="s">
        <v>59</v>
      </c>
      <c r="EY7" s="72" t="s">
        <v>59</v>
      </c>
      <c r="EZ7" s="72" t="s">
        <v>59</v>
      </c>
      <c r="FA7" s="72" t="s">
        <v>59</v>
      </c>
      <c r="FB7" s="72" t="s">
        <v>59</v>
      </c>
      <c r="FC7" s="72" t="s">
        <v>59</v>
      </c>
      <c r="FD7" s="72" t="s">
        <v>59</v>
      </c>
      <c r="FE7" s="72" t="s">
        <v>59</v>
      </c>
      <c r="FF7" s="72" t="s">
        <v>59</v>
      </c>
      <c r="FG7" s="72" t="s">
        <v>59</v>
      </c>
      <c r="FH7" s="72" t="s">
        <v>59</v>
      </c>
      <c r="FI7" s="72" t="s">
        <v>59</v>
      </c>
      <c r="FJ7" s="72" t="s">
        <v>59</v>
      </c>
      <c r="FK7" s="72" t="s">
        <v>59</v>
      </c>
      <c r="FL7" s="72" t="s">
        <v>59</v>
      </c>
      <c r="FM7" s="72" t="s">
        <v>59</v>
      </c>
      <c r="FN7" s="72" t="s">
        <v>59</v>
      </c>
      <c r="FO7" s="72" t="s">
        <v>59</v>
      </c>
      <c r="FP7" s="72" t="s">
        <v>59</v>
      </c>
      <c r="FQ7" s="72" t="s">
        <v>59</v>
      </c>
      <c r="FR7" s="72" t="s">
        <v>59</v>
      </c>
      <c r="FS7" s="72" t="s">
        <v>59</v>
      </c>
      <c r="FT7" s="72" t="s">
        <v>59</v>
      </c>
      <c r="FU7" s="72" t="s">
        <v>59</v>
      </c>
      <c r="FV7" s="72" t="s">
        <v>59</v>
      </c>
      <c r="FW7" s="72" t="s">
        <v>59</v>
      </c>
      <c r="FX7" s="72" t="s">
        <v>59</v>
      </c>
      <c r="FY7" s="72" t="s">
        <v>59</v>
      </c>
      <c r="FZ7" s="72" t="s">
        <v>59</v>
      </c>
      <c r="GA7" s="72" t="s">
        <v>59</v>
      </c>
      <c r="GB7" s="72" t="s">
        <v>59</v>
      </c>
      <c r="GC7" s="72" t="s">
        <v>59</v>
      </c>
      <c r="GD7" s="72" t="s">
        <v>59</v>
      </c>
      <c r="GE7" s="72" t="s">
        <v>59</v>
      </c>
      <c r="GF7" s="72" t="s">
        <v>59</v>
      </c>
      <c r="GG7" s="72" t="s">
        <v>59</v>
      </c>
      <c r="GH7" s="72" t="s">
        <v>59</v>
      </c>
      <c r="GI7" s="72" t="s">
        <v>59</v>
      </c>
      <c r="GJ7" s="247" t="s">
        <v>90</v>
      </c>
      <c r="GK7" s="247"/>
      <c r="GL7" s="247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</row>
    <row r="8" spans="1:244" ht="15" customHeight="1">
      <c r="E8" s="251" t="s">
        <v>2</v>
      </c>
      <c r="F8" s="252"/>
      <c r="G8" s="252"/>
      <c r="H8" s="252"/>
      <c r="I8" s="252"/>
      <c r="J8" s="253"/>
      <c r="K8" s="251" t="s">
        <v>308</v>
      </c>
      <c r="L8" s="252"/>
      <c r="M8" s="252"/>
      <c r="N8" s="252"/>
      <c r="O8" s="252"/>
      <c r="P8" s="252"/>
      <c r="Q8" s="252"/>
      <c r="R8" s="253"/>
      <c r="S8" s="237" t="s">
        <v>45</v>
      </c>
      <c r="T8" s="237"/>
      <c r="U8" s="65" t="s">
        <v>46</v>
      </c>
      <c r="V8" s="65" t="s">
        <v>46</v>
      </c>
      <c r="W8" s="65" t="s">
        <v>46</v>
      </c>
      <c r="X8" s="65" t="s">
        <v>46</v>
      </c>
      <c r="Y8" s="65" t="s">
        <v>46</v>
      </c>
      <c r="Z8" s="65" t="s">
        <v>46</v>
      </c>
      <c r="AA8" s="65" t="s">
        <v>46</v>
      </c>
      <c r="AB8" s="65" t="s">
        <v>46</v>
      </c>
      <c r="AC8" s="65" t="s">
        <v>46</v>
      </c>
      <c r="AD8" s="65" t="s">
        <v>342</v>
      </c>
      <c r="AE8" s="22" t="s">
        <v>46</v>
      </c>
      <c r="AF8" s="22" t="s">
        <v>46</v>
      </c>
      <c r="AG8" s="22" t="s">
        <v>46</v>
      </c>
      <c r="AH8" s="22" t="s">
        <v>46</v>
      </c>
      <c r="AI8" s="22" t="s">
        <v>46</v>
      </c>
      <c r="AJ8" s="22" t="s">
        <v>46</v>
      </c>
      <c r="AK8" s="22" t="s">
        <v>46</v>
      </c>
      <c r="AL8" s="22" t="s">
        <v>46</v>
      </c>
      <c r="AM8" s="22" t="s">
        <v>46</v>
      </c>
      <c r="AN8" s="22" t="s">
        <v>46</v>
      </c>
      <c r="AO8" s="22" t="s">
        <v>46</v>
      </c>
      <c r="AP8" s="22" t="s">
        <v>46</v>
      </c>
      <c r="AQ8" s="22" t="s">
        <v>46</v>
      </c>
      <c r="AR8" s="22" t="s">
        <v>46</v>
      </c>
      <c r="AS8" s="22" t="s">
        <v>46</v>
      </c>
      <c r="AT8" s="22" t="s">
        <v>46</v>
      </c>
      <c r="AU8" s="22" t="s">
        <v>46</v>
      </c>
      <c r="AV8" s="22" t="s">
        <v>46</v>
      </c>
      <c r="AW8" s="22" t="s">
        <v>46</v>
      </c>
      <c r="AX8" s="22" t="s">
        <v>46</v>
      </c>
      <c r="AY8" s="22" t="s">
        <v>342</v>
      </c>
      <c r="AZ8" s="22" t="s">
        <v>46</v>
      </c>
      <c r="BA8" s="22" t="s">
        <v>46</v>
      </c>
      <c r="BB8" s="22" t="s">
        <v>46</v>
      </c>
      <c r="BC8" s="22" t="s">
        <v>46</v>
      </c>
      <c r="BD8" s="22" t="s">
        <v>46</v>
      </c>
      <c r="BE8" s="22" t="s">
        <v>46</v>
      </c>
      <c r="BF8" s="22" t="s">
        <v>46</v>
      </c>
      <c r="BG8" s="22" t="s">
        <v>46</v>
      </c>
      <c r="BH8" s="22" t="s">
        <v>46</v>
      </c>
      <c r="BI8" s="22" t="s">
        <v>46</v>
      </c>
      <c r="BJ8" s="22" t="s">
        <v>46</v>
      </c>
      <c r="BK8" s="22" t="s">
        <v>46</v>
      </c>
      <c r="BL8" s="22" t="s">
        <v>46</v>
      </c>
      <c r="BM8" s="22" t="s">
        <v>46</v>
      </c>
      <c r="BN8" s="22" t="s">
        <v>46</v>
      </c>
      <c r="BO8" s="22" t="s">
        <v>46</v>
      </c>
      <c r="BP8" s="22" t="s">
        <v>46</v>
      </c>
      <c r="BQ8" s="22" t="s">
        <v>46</v>
      </c>
      <c r="BR8" s="22" t="s">
        <v>46</v>
      </c>
      <c r="BS8" s="22" t="s">
        <v>46</v>
      </c>
      <c r="BT8" s="22" t="s">
        <v>342</v>
      </c>
      <c r="BU8" s="22" t="s">
        <v>46</v>
      </c>
      <c r="BV8" s="22" t="s">
        <v>46</v>
      </c>
      <c r="BW8" s="22" t="s">
        <v>46</v>
      </c>
      <c r="BX8" s="22" t="s">
        <v>46</v>
      </c>
      <c r="BY8" s="22" t="s">
        <v>46</v>
      </c>
      <c r="BZ8" s="22" t="s">
        <v>46</v>
      </c>
      <c r="CA8" s="22" t="s">
        <v>46</v>
      </c>
      <c r="CB8" s="22" t="s">
        <v>46</v>
      </c>
      <c r="CC8" s="22" t="s">
        <v>46</v>
      </c>
      <c r="CD8" s="22" t="s">
        <v>46</v>
      </c>
      <c r="CE8" s="22" t="s">
        <v>46</v>
      </c>
      <c r="CF8" s="22" t="s">
        <v>46</v>
      </c>
      <c r="CG8" s="22" t="s">
        <v>46</v>
      </c>
      <c r="CH8" s="22" t="s">
        <v>46</v>
      </c>
      <c r="CI8" s="22" t="s">
        <v>46</v>
      </c>
      <c r="CJ8" s="22" t="s">
        <v>46</v>
      </c>
      <c r="CK8" s="22" t="s">
        <v>46</v>
      </c>
      <c r="CL8" s="22" t="s">
        <v>46</v>
      </c>
      <c r="CM8" s="22" t="s">
        <v>46</v>
      </c>
      <c r="CN8" s="22" t="s">
        <v>46</v>
      </c>
      <c r="CO8" s="22" t="s">
        <v>46</v>
      </c>
      <c r="CP8" s="22" t="s">
        <v>46</v>
      </c>
      <c r="CQ8" s="22" t="s">
        <v>46</v>
      </c>
      <c r="CR8" s="22" t="s">
        <v>46</v>
      </c>
      <c r="CS8" s="22" t="s">
        <v>46</v>
      </c>
      <c r="CT8" s="22" t="s">
        <v>46</v>
      </c>
      <c r="CU8" s="22" t="s">
        <v>46</v>
      </c>
      <c r="CV8" s="22" t="s">
        <v>46</v>
      </c>
      <c r="CW8" s="22" t="s">
        <v>46</v>
      </c>
      <c r="CX8" s="22" t="s">
        <v>46</v>
      </c>
      <c r="CY8" s="22" t="s">
        <v>46</v>
      </c>
      <c r="CZ8" s="22" t="s">
        <v>46</v>
      </c>
      <c r="DA8" s="22" t="s">
        <v>46</v>
      </c>
      <c r="DB8" s="22" t="s">
        <v>46</v>
      </c>
      <c r="DC8" s="22" t="s">
        <v>46</v>
      </c>
      <c r="DD8" s="22" t="s">
        <v>46</v>
      </c>
      <c r="DE8" s="22" t="s">
        <v>46</v>
      </c>
      <c r="DF8" s="22" t="s">
        <v>46</v>
      </c>
      <c r="DG8" s="22" t="s">
        <v>46</v>
      </c>
      <c r="DH8" s="22" t="s">
        <v>46</v>
      </c>
      <c r="DI8" s="22" t="s">
        <v>46</v>
      </c>
      <c r="DJ8" s="22" t="s">
        <v>46</v>
      </c>
      <c r="DK8" s="22" t="s">
        <v>46</v>
      </c>
      <c r="DL8" s="22" t="s">
        <v>46</v>
      </c>
      <c r="DM8" s="22" t="s">
        <v>46</v>
      </c>
      <c r="DN8" s="22" t="s">
        <v>46</v>
      </c>
      <c r="DO8" s="22" t="s">
        <v>46</v>
      </c>
      <c r="DP8" s="22" t="s">
        <v>46</v>
      </c>
      <c r="DQ8" s="22" t="s">
        <v>46</v>
      </c>
      <c r="DR8" s="22" t="s">
        <v>46</v>
      </c>
      <c r="DS8" s="22" t="s">
        <v>46</v>
      </c>
      <c r="DT8" s="22" t="s">
        <v>46</v>
      </c>
      <c r="DU8" s="22" t="s">
        <v>46</v>
      </c>
      <c r="DV8" s="22" t="s">
        <v>46</v>
      </c>
      <c r="DW8" s="22" t="s">
        <v>46</v>
      </c>
      <c r="DX8" s="22" t="s">
        <v>46</v>
      </c>
      <c r="DY8" s="22" t="s">
        <v>46</v>
      </c>
      <c r="DZ8" s="22" t="s">
        <v>46</v>
      </c>
      <c r="EA8" s="22" t="s">
        <v>46</v>
      </c>
      <c r="EB8" s="22" t="s">
        <v>46</v>
      </c>
      <c r="EC8" s="22" t="s">
        <v>46</v>
      </c>
      <c r="ED8" s="22" t="s">
        <v>46</v>
      </c>
      <c r="EE8" s="22" t="s">
        <v>46</v>
      </c>
      <c r="EF8" s="22" t="s">
        <v>46</v>
      </c>
      <c r="EG8" s="22" t="s">
        <v>46</v>
      </c>
      <c r="EH8" s="22" t="s">
        <v>46</v>
      </c>
      <c r="EI8" s="22" t="s">
        <v>46</v>
      </c>
      <c r="EJ8" s="22" t="s">
        <v>46</v>
      </c>
      <c r="EK8" s="22" t="s">
        <v>46</v>
      </c>
      <c r="EL8" s="22" t="s">
        <v>46</v>
      </c>
      <c r="EM8" s="22" t="s">
        <v>46</v>
      </c>
      <c r="EN8" s="22" t="s">
        <v>46</v>
      </c>
      <c r="EO8" s="22" t="s">
        <v>46</v>
      </c>
      <c r="EP8" s="22" t="s">
        <v>46</v>
      </c>
      <c r="EQ8" s="22" t="s">
        <v>46</v>
      </c>
      <c r="ER8" s="22" t="s">
        <v>46</v>
      </c>
      <c r="ES8" s="22" t="s">
        <v>46</v>
      </c>
      <c r="ET8" s="22" t="s">
        <v>46</v>
      </c>
      <c r="EU8" s="22" t="s">
        <v>46</v>
      </c>
      <c r="EV8" s="22" t="s">
        <v>46</v>
      </c>
      <c r="EW8" s="22" t="s">
        <v>46</v>
      </c>
      <c r="EX8" s="22" t="s">
        <v>46</v>
      </c>
      <c r="EY8" s="22" t="s">
        <v>46</v>
      </c>
      <c r="EZ8" s="22" t="s">
        <v>46</v>
      </c>
      <c r="FA8" s="22" t="s">
        <v>46</v>
      </c>
      <c r="FB8" s="22" t="s">
        <v>46</v>
      </c>
      <c r="FC8" s="22" t="s">
        <v>46</v>
      </c>
      <c r="FD8" s="22" t="s">
        <v>46</v>
      </c>
      <c r="FE8" s="22" t="s">
        <v>46</v>
      </c>
      <c r="FF8" s="22" t="s">
        <v>46</v>
      </c>
      <c r="FG8" s="22" t="s">
        <v>46</v>
      </c>
      <c r="FH8" s="22" t="s">
        <v>46</v>
      </c>
      <c r="FI8" s="22" t="s">
        <v>46</v>
      </c>
      <c r="FJ8" s="22" t="s">
        <v>46</v>
      </c>
      <c r="FK8" s="22" t="s">
        <v>46</v>
      </c>
      <c r="FL8" s="22" t="s">
        <v>46</v>
      </c>
      <c r="FM8" s="22" t="s">
        <v>46</v>
      </c>
      <c r="FN8" s="22" t="s">
        <v>46</v>
      </c>
      <c r="FO8" s="22" t="s">
        <v>46</v>
      </c>
      <c r="FP8" s="22" t="s">
        <v>46</v>
      </c>
      <c r="FQ8" s="22" t="s">
        <v>46</v>
      </c>
      <c r="FR8" s="22" t="s">
        <v>46</v>
      </c>
      <c r="FS8" s="22" t="s">
        <v>46</v>
      </c>
      <c r="FT8" s="22" t="s">
        <v>46</v>
      </c>
      <c r="FU8" s="22" t="s">
        <v>46</v>
      </c>
      <c r="FV8" s="22" t="s">
        <v>46</v>
      </c>
      <c r="FW8" s="22" t="s">
        <v>46</v>
      </c>
      <c r="FX8" s="22" t="s">
        <v>46</v>
      </c>
      <c r="FY8" s="22" t="s">
        <v>46</v>
      </c>
      <c r="FZ8" s="22" t="s">
        <v>46</v>
      </c>
      <c r="GA8" s="22" t="s">
        <v>46</v>
      </c>
      <c r="GB8" s="22" t="s">
        <v>46</v>
      </c>
      <c r="GC8" s="22" t="s">
        <v>46</v>
      </c>
      <c r="GD8" s="22" t="s">
        <v>46</v>
      </c>
      <c r="GE8" s="22" t="s">
        <v>46</v>
      </c>
      <c r="GF8" s="22" t="s">
        <v>46</v>
      </c>
      <c r="GG8" s="22" t="s">
        <v>46</v>
      </c>
      <c r="GH8" s="22" t="s">
        <v>342</v>
      </c>
      <c r="GI8" s="22" t="s">
        <v>342</v>
      </c>
      <c r="GJ8" s="247"/>
      <c r="GK8" s="247"/>
      <c r="GL8" s="247"/>
      <c r="GM8" s="79"/>
      <c r="GN8" s="237" t="s">
        <v>364</v>
      </c>
      <c r="GO8" s="237"/>
      <c r="GP8" s="237"/>
      <c r="GQ8" s="237"/>
      <c r="GR8" s="237" t="s">
        <v>365</v>
      </c>
      <c r="GS8" s="237"/>
      <c r="GT8" s="237"/>
      <c r="GU8" s="237"/>
      <c r="GV8" s="237" t="s">
        <v>366</v>
      </c>
      <c r="GW8" s="237"/>
      <c r="GX8" s="237"/>
      <c r="GY8" s="237"/>
      <c r="GZ8" s="237" t="s">
        <v>367</v>
      </c>
      <c r="HA8" s="237"/>
      <c r="HB8" s="237"/>
      <c r="HC8" s="237"/>
      <c r="HD8" s="237" t="s">
        <v>63</v>
      </c>
      <c r="HE8" s="237"/>
      <c r="HF8" s="237"/>
      <c r="HG8" s="237"/>
      <c r="HH8" s="237" t="s">
        <v>64</v>
      </c>
      <c r="HI8" s="237"/>
      <c r="HJ8" s="237"/>
      <c r="HK8" s="237"/>
      <c r="HL8" s="237" t="s">
        <v>65</v>
      </c>
      <c r="HM8" s="237"/>
      <c r="HN8" s="237"/>
      <c r="HO8" s="237"/>
      <c r="HP8" s="237" t="s">
        <v>66</v>
      </c>
      <c r="HQ8" s="237"/>
      <c r="HR8" s="237"/>
      <c r="HS8" s="237"/>
      <c r="HT8" s="237" t="s">
        <v>76</v>
      </c>
      <c r="HU8" s="237"/>
      <c r="HV8" s="237"/>
      <c r="HW8" s="237"/>
      <c r="HX8" s="237" t="s">
        <v>75</v>
      </c>
      <c r="HY8" s="237"/>
      <c r="HZ8" s="237"/>
      <c r="IA8" s="237"/>
      <c r="IB8" s="51">
        <v>0.06</v>
      </c>
      <c r="IC8" s="52">
        <v>0.24</v>
      </c>
      <c r="ID8" s="53">
        <v>0.12</v>
      </c>
      <c r="IE8" s="54">
        <v>0.11</v>
      </c>
      <c r="IF8" s="55">
        <v>0.24</v>
      </c>
      <c r="IG8" s="56">
        <v>0.12</v>
      </c>
      <c r="IH8" s="98">
        <v>0.11</v>
      </c>
    </row>
    <row r="9" spans="1:244" ht="89.25">
      <c r="A9" s="30" t="s">
        <v>44</v>
      </c>
      <c r="B9" s="30" t="s">
        <v>0</v>
      </c>
      <c r="C9" s="30" t="s">
        <v>192</v>
      </c>
      <c r="D9" s="30" t="s">
        <v>3</v>
      </c>
      <c r="E9" s="30" t="s">
        <v>305</v>
      </c>
      <c r="F9" s="30" t="s">
        <v>4</v>
      </c>
      <c r="G9" s="30" t="s">
        <v>306</v>
      </c>
      <c r="H9" s="30" t="s">
        <v>4</v>
      </c>
      <c r="I9" s="30" t="s">
        <v>307</v>
      </c>
      <c r="J9" s="30" t="s">
        <v>4</v>
      </c>
      <c r="K9" s="30" t="s">
        <v>43</v>
      </c>
      <c r="L9" s="30" t="s">
        <v>5</v>
      </c>
      <c r="M9" s="30" t="s">
        <v>6</v>
      </c>
      <c r="N9" s="30" t="s">
        <v>7</v>
      </c>
      <c r="O9" s="30" t="s">
        <v>8</v>
      </c>
      <c r="P9" s="30" t="s">
        <v>9</v>
      </c>
      <c r="Q9" s="30" t="s">
        <v>10</v>
      </c>
      <c r="R9" s="30" t="s">
        <v>11</v>
      </c>
      <c r="S9" s="30" t="s">
        <v>12</v>
      </c>
      <c r="T9" s="30" t="s">
        <v>13</v>
      </c>
      <c r="U9" s="29" t="s">
        <v>313</v>
      </c>
      <c r="V9" s="29" t="s">
        <v>319</v>
      </c>
      <c r="W9" s="29" t="s">
        <v>320</v>
      </c>
      <c r="X9" s="29" t="s">
        <v>325</v>
      </c>
      <c r="Y9" s="29" t="s">
        <v>339</v>
      </c>
      <c r="Z9" s="29" t="s">
        <v>331</v>
      </c>
      <c r="AA9" s="29" t="s">
        <v>332</v>
      </c>
      <c r="AB9" s="29" t="s">
        <v>333</v>
      </c>
      <c r="AC9" s="29" t="s">
        <v>336</v>
      </c>
      <c r="AD9" s="29" t="s">
        <v>338</v>
      </c>
      <c r="AE9" s="35" t="s">
        <v>314</v>
      </c>
      <c r="AF9" s="35" t="s">
        <v>315</v>
      </c>
      <c r="AG9" s="35" t="s">
        <v>316</v>
      </c>
      <c r="AH9" s="35" t="s">
        <v>317</v>
      </c>
      <c r="AI9" s="35" t="s">
        <v>318</v>
      </c>
      <c r="AJ9" s="35" t="s">
        <v>319</v>
      </c>
      <c r="AK9" s="35" t="s">
        <v>321</v>
      </c>
      <c r="AL9" s="35" t="s">
        <v>322</v>
      </c>
      <c r="AM9" s="35" t="s">
        <v>323</v>
      </c>
      <c r="AN9" s="35" t="s">
        <v>324</v>
      </c>
      <c r="AO9" s="35" t="s">
        <v>326</v>
      </c>
      <c r="AP9" s="35" t="s">
        <v>327</v>
      </c>
      <c r="AQ9" s="35" t="s">
        <v>328</v>
      </c>
      <c r="AR9" s="35" t="s">
        <v>329</v>
      </c>
      <c r="AS9" s="35" t="s">
        <v>339</v>
      </c>
      <c r="AT9" s="35" t="s">
        <v>331</v>
      </c>
      <c r="AU9" s="35" t="s">
        <v>332</v>
      </c>
      <c r="AV9" s="35" t="s">
        <v>334</v>
      </c>
      <c r="AW9" s="35" t="s">
        <v>335</v>
      </c>
      <c r="AX9" s="35" t="s">
        <v>336</v>
      </c>
      <c r="AY9" s="35" t="s">
        <v>338</v>
      </c>
      <c r="AZ9" s="37" t="s">
        <v>343</v>
      </c>
      <c r="BA9" s="37" t="s">
        <v>344</v>
      </c>
      <c r="BB9" s="37" t="s">
        <v>345</v>
      </c>
      <c r="BC9" s="37" t="s">
        <v>346</v>
      </c>
      <c r="BD9" s="37" t="s">
        <v>347</v>
      </c>
      <c r="BE9" s="37" t="s">
        <v>348</v>
      </c>
      <c r="BF9" s="37" t="s">
        <v>349</v>
      </c>
      <c r="BG9" s="37" t="s">
        <v>350</v>
      </c>
      <c r="BH9" s="37" t="s">
        <v>351</v>
      </c>
      <c r="BI9" s="37" t="s">
        <v>352</v>
      </c>
      <c r="BJ9" s="37" t="s">
        <v>353</v>
      </c>
      <c r="BK9" s="37" t="s">
        <v>354</v>
      </c>
      <c r="BL9" s="37" t="s">
        <v>355</v>
      </c>
      <c r="BM9" s="37" t="s">
        <v>356</v>
      </c>
      <c r="BN9" s="37" t="s">
        <v>357</v>
      </c>
      <c r="BO9" s="37" t="s">
        <v>358</v>
      </c>
      <c r="BP9" s="37" t="s">
        <v>359</v>
      </c>
      <c r="BQ9" s="37" t="s">
        <v>360</v>
      </c>
      <c r="BR9" s="37" t="s">
        <v>361</v>
      </c>
      <c r="BS9" s="37" t="s">
        <v>362</v>
      </c>
      <c r="BT9" s="37" t="s">
        <v>363</v>
      </c>
      <c r="BU9" s="36" t="s">
        <v>98</v>
      </c>
      <c r="BV9" s="36" t="s">
        <v>99</v>
      </c>
      <c r="BW9" s="36" t="s">
        <v>100</v>
      </c>
      <c r="BX9" s="36" t="s">
        <v>101</v>
      </c>
      <c r="BY9" s="36" t="s">
        <v>102</v>
      </c>
      <c r="BZ9" s="36" t="s">
        <v>103</v>
      </c>
      <c r="CA9" s="36" t="s">
        <v>104</v>
      </c>
      <c r="CB9" s="36" t="s">
        <v>105</v>
      </c>
      <c r="CC9" s="36" t="s">
        <v>106</v>
      </c>
      <c r="CD9" s="36" t="s">
        <v>107</v>
      </c>
      <c r="CE9" s="36" t="s">
        <v>108</v>
      </c>
      <c r="CF9" s="36" t="s">
        <v>109</v>
      </c>
      <c r="CG9" s="36" t="s">
        <v>110</v>
      </c>
      <c r="CH9" s="36" t="s">
        <v>111</v>
      </c>
      <c r="CI9" s="36" t="s">
        <v>112</v>
      </c>
      <c r="CJ9" s="36" t="s">
        <v>113</v>
      </c>
      <c r="CK9" s="36" t="s">
        <v>114</v>
      </c>
      <c r="CL9" s="36" t="s">
        <v>115</v>
      </c>
      <c r="CM9" s="36" t="s">
        <v>116</v>
      </c>
      <c r="CN9" s="36" t="s">
        <v>117</v>
      </c>
      <c r="CO9" s="36" t="s">
        <v>118</v>
      </c>
      <c r="CP9" s="36" t="s">
        <v>119</v>
      </c>
      <c r="CQ9" s="36" t="s">
        <v>120</v>
      </c>
      <c r="CR9" s="36" t="s">
        <v>121</v>
      </c>
      <c r="CS9" s="36" t="s">
        <v>378</v>
      </c>
      <c r="CT9" s="36" t="s">
        <v>379</v>
      </c>
      <c r="CU9" s="36" t="s">
        <v>380</v>
      </c>
      <c r="CV9" s="36" t="s">
        <v>381</v>
      </c>
      <c r="CW9" s="36" t="s">
        <v>122</v>
      </c>
      <c r="CX9" s="36" t="s">
        <v>123</v>
      </c>
      <c r="CY9" s="36" t="s">
        <v>124</v>
      </c>
      <c r="CZ9" s="36" t="s">
        <v>125</v>
      </c>
      <c r="DA9" s="36" t="s">
        <v>126</v>
      </c>
      <c r="DB9" s="36" t="s">
        <v>127</v>
      </c>
      <c r="DC9" s="36" t="s">
        <v>368</v>
      </c>
      <c r="DD9" s="36" t="s">
        <v>369</v>
      </c>
      <c r="DE9" s="36" t="s">
        <v>370</v>
      </c>
      <c r="DF9" s="36" t="s">
        <v>371</v>
      </c>
      <c r="DG9" s="36" t="s">
        <v>372</v>
      </c>
      <c r="DH9" s="36" t="s">
        <v>373</v>
      </c>
      <c r="DI9" s="36" t="s">
        <v>374</v>
      </c>
      <c r="DJ9" s="36" t="s">
        <v>375</v>
      </c>
      <c r="DK9" s="36" t="s">
        <v>376</v>
      </c>
      <c r="DL9" s="36" t="s">
        <v>377</v>
      </c>
      <c r="DM9" s="36" t="s">
        <v>128</v>
      </c>
      <c r="DN9" s="36" t="s">
        <v>129</v>
      </c>
      <c r="DO9" s="36" t="s">
        <v>141</v>
      </c>
      <c r="DP9" s="36" t="s">
        <v>142</v>
      </c>
      <c r="DQ9" s="36" t="s">
        <v>143</v>
      </c>
      <c r="DR9" s="36" t="s">
        <v>144</v>
      </c>
      <c r="DS9" s="36" t="s">
        <v>130</v>
      </c>
      <c r="DT9" s="36" t="s">
        <v>131</v>
      </c>
      <c r="DU9" s="36" t="s">
        <v>132</v>
      </c>
      <c r="DV9" s="36" t="s">
        <v>133</v>
      </c>
      <c r="DW9" s="36" t="s">
        <v>134</v>
      </c>
      <c r="DX9" s="36" t="s">
        <v>135</v>
      </c>
      <c r="DY9" s="36" t="s">
        <v>136</v>
      </c>
      <c r="DZ9" s="36" t="s">
        <v>137</v>
      </c>
      <c r="EA9" s="36" t="s">
        <v>145</v>
      </c>
      <c r="EB9" s="36" t="s">
        <v>382</v>
      </c>
      <c r="EC9" s="36" t="s">
        <v>383</v>
      </c>
      <c r="ED9" s="36" t="s">
        <v>384</v>
      </c>
      <c r="EE9" s="36" t="s">
        <v>385</v>
      </c>
      <c r="EF9" s="36" t="s">
        <v>138</v>
      </c>
      <c r="EG9" s="36" t="s">
        <v>139</v>
      </c>
      <c r="EH9" s="36" t="s">
        <v>140</v>
      </c>
      <c r="EI9" s="36" t="s">
        <v>146</v>
      </c>
      <c r="EJ9" s="36" t="s">
        <v>386</v>
      </c>
      <c r="EK9" s="36" t="s">
        <v>387</v>
      </c>
      <c r="EL9" s="36" t="s">
        <v>388</v>
      </c>
      <c r="EM9" s="36" t="s">
        <v>389</v>
      </c>
      <c r="EN9" s="36" t="s">
        <v>390</v>
      </c>
      <c r="EO9" s="36" t="s">
        <v>391</v>
      </c>
      <c r="EP9" s="36" t="s">
        <v>392</v>
      </c>
      <c r="EQ9" s="36" t="s">
        <v>393</v>
      </c>
      <c r="ER9" s="36" t="s">
        <v>394</v>
      </c>
      <c r="ES9" s="36" t="s">
        <v>395</v>
      </c>
      <c r="ET9" s="36" t="s">
        <v>396</v>
      </c>
      <c r="EU9" s="36" t="s">
        <v>397</v>
      </c>
      <c r="EV9" s="36" t="s">
        <v>398</v>
      </c>
      <c r="EW9" s="36" t="s">
        <v>399</v>
      </c>
      <c r="EX9" s="36" t="s">
        <v>400</v>
      </c>
      <c r="EY9" s="36" t="s">
        <v>401</v>
      </c>
      <c r="EZ9" s="36" t="s">
        <v>402</v>
      </c>
      <c r="FA9" s="36" t="s">
        <v>403</v>
      </c>
      <c r="FB9" s="36" t="s">
        <v>404</v>
      </c>
      <c r="FC9" s="36" t="s">
        <v>405</v>
      </c>
      <c r="FD9" s="36" t="s">
        <v>406</v>
      </c>
      <c r="FE9" s="36" t="s">
        <v>407</v>
      </c>
      <c r="FF9" s="36" t="s">
        <v>408</v>
      </c>
      <c r="FG9" s="36" t="s">
        <v>409</v>
      </c>
      <c r="FH9" s="36" t="s">
        <v>410</v>
      </c>
      <c r="FI9" s="36" t="s">
        <v>411</v>
      </c>
      <c r="FJ9" s="36" t="s">
        <v>412</v>
      </c>
      <c r="FK9" s="36" t="s">
        <v>413</v>
      </c>
      <c r="FL9" s="36" t="s">
        <v>414</v>
      </c>
      <c r="FM9" s="36" t="s">
        <v>415</v>
      </c>
      <c r="FN9" s="36" t="s">
        <v>147</v>
      </c>
      <c r="FO9" s="36" t="s">
        <v>148</v>
      </c>
      <c r="FP9" s="36" t="s">
        <v>149</v>
      </c>
      <c r="FQ9" s="36" t="s">
        <v>150</v>
      </c>
      <c r="FR9" s="36" t="s">
        <v>151</v>
      </c>
      <c r="FS9" s="36" t="s">
        <v>152</v>
      </c>
      <c r="FT9" s="36" t="s">
        <v>416</v>
      </c>
      <c r="FU9" s="36" t="s">
        <v>417</v>
      </c>
      <c r="FV9" s="36" t="s">
        <v>418</v>
      </c>
      <c r="FW9" s="36" t="s">
        <v>419</v>
      </c>
      <c r="FX9" s="36" t="s">
        <v>420</v>
      </c>
      <c r="FY9" s="36" t="s">
        <v>421</v>
      </c>
      <c r="FZ9" s="36" t="s">
        <v>422</v>
      </c>
      <c r="GA9" s="36" t="s">
        <v>423</v>
      </c>
      <c r="GB9" s="36" t="s">
        <v>424</v>
      </c>
      <c r="GC9" s="36" t="s">
        <v>425</v>
      </c>
      <c r="GD9" s="36" t="s">
        <v>426</v>
      </c>
      <c r="GE9" s="36" t="s">
        <v>95</v>
      </c>
      <c r="GF9" s="36" t="s">
        <v>96</v>
      </c>
      <c r="GG9" s="36" t="s">
        <v>97</v>
      </c>
      <c r="GH9" s="36" t="s">
        <v>60</v>
      </c>
      <c r="GI9" s="36" t="s">
        <v>61</v>
      </c>
      <c r="GJ9" s="80" t="s">
        <v>91</v>
      </c>
      <c r="GK9" s="80" t="s">
        <v>92</v>
      </c>
      <c r="GL9" s="80" t="s">
        <v>93</v>
      </c>
      <c r="GM9" s="30" t="s">
        <v>62</v>
      </c>
      <c r="GN9" s="30" t="s">
        <v>53</v>
      </c>
      <c r="GO9" s="30" t="s">
        <v>47</v>
      </c>
      <c r="GP9" s="30" t="s">
        <v>49</v>
      </c>
      <c r="GQ9" s="30" t="s">
        <v>50</v>
      </c>
      <c r="GR9" s="30" t="s">
        <v>54</v>
      </c>
      <c r="GS9" s="30" t="s">
        <v>47</v>
      </c>
      <c r="GT9" s="30" t="s">
        <v>49</v>
      </c>
      <c r="GU9" s="30" t="s">
        <v>50</v>
      </c>
      <c r="GV9" s="30" t="s">
        <v>55</v>
      </c>
      <c r="GW9" s="30" t="s">
        <v>47</v>
      </c>
      <c r="GX9" s="30" t="s">
        <v>49</v>
      </c>
      <c r="GY9" s="30" t="s">
        <v>50</v>
      </c>
      <c r="GZ9" s="30" t="s">
        <v>56</v>
      </c>
      <c r="HA9" s="30" t="s">
        <v>47</v>
      </c>
      <c r="HB9" s="30" t="s">
        <v>49</v>
      </c>
      <c r="HC9" s="30" t="s">
        <v>50</v>
      </c>
      <c r="HD9" s="30" t="s">
        <v>53</v>
      </c>
      <c r="HE9" s="30" t="s">
        <v>47</v>
      </c>
      <c r="HF9" s="30" t="s">
        <v>51</v>
      </c>
      <c r="HG9" s="30" t="s">
        <v>50</v>
      </c>
      <c r="HH9" s="30" t="s">
        <v>54</v>
      </c>
      <c r="HI9" s="30" t="s">
        <v>47</v>
      </c>
      <c r="HJ9" s="30" t="s">
        <v>51</v>
      </c>
      <c r="HK9" s="30" t="s">
        <v>50</v>
      </c>
      <c r="HL9" s="30" t="s">
        <v>55</v>
      </c>
      <c r="HM9" s="30" t="s">
        <v>47</v>
      </c>
      <c r="HN9" s="30" t="s">
        <v>51</v>
      </c>
      <c r="HO9" s="30" t="s">
        <v>50</v>
      </c>
      <c r="HP9" s="30" t="s">
        <v>56</v>
      </c>
      <c r="HQ9" s="30" t="s">
        <v>47</v>
      </c>
      <c r="HR9" s="30" t="s">
        <v>51</v>
      </c>
      <c r="HS9" s="30" t="s">
        <v>50</v>
      </c>
      <c r="HT9" s="30" t="s">
        <v>73</v>
      </c>
      <c r="HU9" s="30" t="s">
        <v>47</v>
      </c>
      <c r="HV9" s="30" t="s">
        <v>51</v>
      </c>
      <c r="HW9" s="30" t="s">
        <v>50</v>
      </c>
      <c r="HX9" s="30" t="s">
        <v>74</v>
      </c>
      <c r="HY9" s="30" t="s">
        <v>47</v>
      </c>
      <c r="HZ9" s="30" t="s">
        <v>51</v>
      </c>
      <c r="IA9" s="30" t="s">
        <v>50</v>
      </c>
      <c r="IB9" s="57" t="s">
        <v>427</v>
      </c>
      <c r="IC9" s="58" t="s">
        <v>428</v>
      </c>
      <c r="ID9" s="59" t="s">
        <v>429</v>
      </c>
      <c r="IE9" s="60" t="s">
        <v>430</v>
      </c>
      <c r="IF9" s="61" t="s">
        <v>431</v>
      </c>
      <c r="IG9" s="35" t="s">
        <v>190</v>
      </c>
      <c r="IH9" s="83" t="s">
        <v>189</v>
      </c>
      <c r="II9" s="74" t="s">
        <v>82</v>
      </c>
      <c r="IJ9" s="75" t="s">
        <v>83</v>
      </c>
    </row>
    <row r="10" spans="1:244" ht="120" customHeight="1">
      <c r="A10" s="24">
        <f>+Registro!C1</f>
        <v>0</v>
      </c>
      <c r="B10" s="26">
        <f>+Registro!E1</f>
        <v>0</v>
      </c>
      <c r="C10" s="26">
        <f>+Registro!G1</f>
        <v>0</v>
      </c>
      <c r="D10" s="23">
        <f>+Registro!A4</f>
        <v>0</v>
      </c>
      <c r="E10" s="26">
        <f>+Registro!C4</f>
        <v>0</v>
      </c>
      <c r="F10" s="23">
        <f>+Registro!I4</f>
        <v>0</v>
      </c>
      <c r="G10" s="23">
        <f>+Registro!C6</f>
        <v>0</v>
      </c>
      <c r="H10" s="23">
        <f>+Registro!I6</f>
        <v>0</v>
      </c>
      <c r="I10" s="23">
        <f>+Registro!C8</f>
        <v>0</v>
      </c>
      <c r="J10" s="23">
        <f>+Registro!I8</f>
        <v>0</v>
      </c>
      <c r="K10" s="25">
        <f>+Registro!A11</f>
        <v>0</v>
      </c>
      <c r="L10" s="25">
        <f>+Registro!E11</f>
        <v>0</v>
      </c>
      <c r="M10" s="25">
        <f>+Registro!A13</f>
        <v>0</v>
      </c>
      <c r="N10" s="27">
        <f>+Registro!E13</f>
        <v>0</v>
      </c>
      <c r="O10" s="23">
        <f>+Registro!H13</f>
        <v>0</v>
      </c>
      <c r="P10" s="23">
        <f>+Registro!A15</f>
        <v>0</v>
      </c>
      <c r="Q10" s="23">
        <f>+Registro!D15</f>
        <v>0</v>
      </c>
      <c r="R10" s="28">
        <f>+Registro!G15</f>
        <v>0</v>
      </c>
      <c r="S10" s="26">
        <f>+Registro!C17</f>
        <v>0</v>
      </c>
      <c r="T10" s="26">
        <f>+Registro!H17</f>
        <v>0</v>
      </c>
      <c r="U10" s="23" t="str">
        <f>+Registro!I19</f>
        <v>Valide todas las variables</v>
      </c>
      <c r="V10" s="23" t="str">
        <f>+Registro!I69</f>
        <v>Valide todas las variables</v>
      </c>
      <c r="W10" s="23" t="str">
        <f>+Registro!I75</f>
        <v>Valide todas las variables</v>
      </c>
      <c r="X10" s="23" t="str">
        <f>+Registro!I99</f>
        <v>Valide todas las variables</v>
      </c>
      <c r="Y10" s="23" t="str">
        <f>+Registro!I131</f>
        <v>Valide todas las variables</v>
      </c>
      <c r="Z10" s="23" t="str">
        <f>+Registro!I136</f>
        <v>Valide todas las variables</v>
      </c>
      <c r="AA10" s="23" t="str">
        <f>+Registro!I140</f>
        <v>Valide todas las variables</v>
      </c>
      <c r="AB10" s="23" t="str">
        <f>+Registro!I145</f>
        <v>Valide todas las variables</v>
      </c>
      <c r="AC10" s="23" t="str">
        <f>+Registro!I156</f>
        <v>Valide todas las variables</v>
      </c>
      <c r="AD10" s="23" t="str">
        <f>+Registro!I161</f>
        <v>Valide todas las variables</v>
      </c>
      <c r="AE10" s="23" t="str">
        <f>+Registro!D20</f>
        <v>Valide todos los criterios</v>
      </c>
      <c r="AF10" s="23" t="str">
        <f>+Registro!D35</f>
        <v>Valide todos los criterios</v>
      </c>
      <c r="AG10" s="23" t="str">
        <f>+Registro!D39</f>
        <v>Valide todos los criterios</v>
      </c>
      <c r="AH10" s="23">
        <f>+Registro!D49</f>
        <v>0</v>
      </c>
      <c r="AI10" s="23" t="str">
        <f>+Registro!D57</f>
        <v>Valide todos los criterios</v>
      </c>
      <c r="AJ10" s="23" t="str">
        <f>+Registro!D70</f>
        <v>Valide todos los criterios</v>
      </c>
      <c r="AK10" s="23" t="str">
        <f>+Registro!D76</f>
        <v>Valide todos los criterios</v>
      </c>
      <c r="AL10" s="23" t="str">
        <f>+Registro!D82</f>
        <v>Valide todos los criterios</v>
      </c>
      <c r="AM10" s="23" t="str">
        <f>+Registro!D86</f>
        <v>Valide todos los criterios</v>
      </c>
      <c r="AN10" s="23" t="str">
        <f>+Registro!D95</f>
        <v>Valide todos los criterios</v>
      </c>
      <c r="AO10" s="23" t="str">
        <f>+Registro!D100</f>
        <v>Valide todos los criterios</v>
      </c>
      <c r="AP10" s="23" t="str">
        <f>+Registro!D115</f>
        <v>Valide todos los criterios</v>
      </c>
      <c r="AQ10" s="23" t="str">
        <f>+Registro!D122</f>
        <v>Valide todos los criterios</v>
      </c>
      <c r="AR10" s="23" t="str">
        <f>+Registro!D124</f>
        <v>Valide todos los criterios</v>
      </c>
      <c r="AS10" s="23" t="str">
        <f>+Registro!D132</f>
        <v>Valide todos los criterios</v>
      </c>
      <c r="AT10" s="23" t="str">
        <f>+Registro!D137</f>
        <v>Valide todos los criterios</v>
      </c>
      <c r="AU10" s="23" t="str">
        <f>+Registro!D141</f>
        <v>Valide todos los criterios</v>
      </c>
      <c r="AV10" s="23" t="str">
        <f>+Registro!D146</f>
        <v>Valide todos los criterios</v>
      </c>
      <c r="AW10" s="23" t="str">
        <f>+Registro!D151</f>
        <v>Valide todos los criterios</v>
      </c>
      <c r="AX10" s="23" t="str">
        <f>+Registro!D157</f>
        <v>Valide todos los criterios</v>
      </c>
      <c r="AY10" s="23" t="str">
        <f>+Registro!D162</f>
        <v>Valide todos los criterios</v>
      </c>
      <c r="AZ10" s="23">
        <f>+Registro!E21</f>
        <v>0</v>
      </c>
      <c r="BA10" s="23">
        <f>+Registro!E36</f>
        <v>0</v>
      </c>
      <c r="BB10" s="23">
        <f>+Registro!E40</f>
        <v>0</v>
      </c>
      <c r="BC10" s="23">
        <f>+Registro!E50</f>
        <v>0</v>
      </c>
      <c r="BD10" s="23">
        <f>+Registro!E58</f>
        <v>0</v>
      </c>
      <c r="BE10" s="23">
        <f>+Registro!E71</f>
        <v>0</v>
      </c>
      <c r="BF10" s="23">
        <f>+Registro!E77</f>
        <v>0</v>
      </c>
      <c r="BG10" s="23">
        <f>+Registro!E83</f>
        <v>0</v>
      </c>
      <c r="BH10" s="23">
        <f>+Registro!E87</f>
        <v>0</v>
      </c>
      <c r="BI10" s="23">
        <f>+Registro!E96</f>
        <v>0</v>
      </c>
      <c r="BJ10" s="23">
        <f>+Registro!E101</f>
        <v>0</v>
      </c>
      <c r="BK10" s="23">
        <f>+Registro!E116</f>
        <v>0</v>
      </c>
      <c r="BL10" s="23">
        <f>+Registro!E123</f>
        <v>0</v>
      </c>
      <c r="BM10" s="23">
        <f>+Registro!E125</f>
        <v>0</v>
      </c>
      <c r="BN10" s="23">
        <f>+Registro!E133</f>
        <v>0</v>
      </c>
      <c r="BO10" s="23">
        <f>+Registro!E138</f>
        <v>0</v>
      </c>
      <c r="BP10" s="23">
        <f>+Registro!E142</f>
        <v>0</v>
      </c>
      <c r="BQ10" s="23">
        <f>+Registro!E147</f>
        <v>0</v>
      </c>
      <c r="BR10" s="23">
        <f>+Registro!E152</f>
        <v>0</v>
      </c>
      <c r="BS10" s="23">
        <f>+Registro!E158</f>
        <v>0</v>
      </c>
      <c r="BT10" s="23">
        <f>+Registro!E163</f>
        <v>0</v>
      </c>
      <c r="BU10" s="23">
        <f>+Registro!C20</f>
        <v>0</v>
      </c>
      <c r="BV10" s="23">
        <f>+Registro!C21</f>
        <v>0</v>
      </c>
      <c r="BW10" s="23">
        <f>+Registro!C22</f>
        <v>0</v>
      </c>
      <c r="BX10" s="23">
        <f>+Registro!C23</f>
        <v>0</v>
      </c>
      <c r="BY10" s="23">
        <f>+Registro!C24</f>
        <v>0</v>
      </c>
      <c r="BZ10" s="23">
        <f>+Registro!C25</f>
        <v>0</v>
      </c>
      <c r="CA10" s="23">
        <f>+Registro!C26</f>
        <v>0</v>
      </c>
      <c r="CB10" s="23">
        <f>+Registro!C27</f>
        <v>0</v>
      </c>
      <c r="CC10" s="23">
        <f>+Registro!C28</f>
        <v>0</v>
      </c>
      <c r="CD10" s="23">
        <f>+Registro!C29</f>
        <v>0</v>
      </c>
      <c r="CE10" s="23">
        <f>+Registro!C30</f>
        <v>0</v>
      </c>
      <c r="CF10" s="23">
        <f>+Registro!C31</f>
        <v>0</v>
      </c>
      <c r="CG10" s="23">
        <f>+Registro!C32</f>
        <v>0</v>
      </c>
      <c r="CH10" s="23">
        <f>+Registro!C33</f>
        <v>0</v>
      </c>
      <c r="CI10" s="23">
        <f>+Registro!C34</f>
        <v>0</v>
      </c>
      <c r="CJ10" s="23">
        <f>+Registro!C35</f>
        <v>0</v>
      </c>
      <c r="CK10" s="23">
        <f>+Registro!C36</f>
        <v>0</v>
      </c>
      <c r="CL10" s="23">
        <f>+Registro!C37</f>
        <v>0</v>
      </c>
      <c r="CM10" s="23">
        <f>+Registro!C38</f>
        <v>0</v>
      </c>
      <c r="CN10" s="23">
        <f>+Registro!C39</f>
        <v>0</v>
      </c>
      <c r="CO10" s="23">
        <f>+Registro!C40</f>
        <v>0</v>
      </c>
      <c r="CP10" s="23">
        <f>+Registro!C41</f>
        <v>0</v>
      </c>
      <c r="CQ10" s="23">
        <f>+Registro!C42</f>
        <v>0</v>
      </c>
      <c r="CR10" s="23">
        <f>+Registro!C43</f>
        <v>0</v>
      </c>
      <c r="CS10" s="23">
        <f>+Registro!C44</f>
        <v>0</v>
      </c>
      <c r="CT10" s="23">
        <f>+Registro!C45</f>
        <v>0</v>
      </c>
      <c r="CU10" s="23">
        <f>+Registro!C46</f>
        <v>0</v>
      </c>
      <c r="CV10" s="23">
        <f>+Registro!C47</f>
        <v>0</v>
      </c>
      <c r="CW10" s="23">
        <f>+Registro!C57</f>
        <v>0</v>
      </c>
      <c r="CX10" s="23">
        <f>+Registro!C58</f>
        <v>0</v>
      </c>
      <c r="CY10" s="23">
        <f>+Registro!C59</f>
        <v>0</v>
      </c>
      <c r="CZ10" s="23">
        <f>+Registro!C60</f>
        <v>0</v>
      </c>
      <c r="DA10" s="23">
        <f>+Registro!C61</f>
        <v>0</v>
      </c>
      <c r="DB10" s="23">
        <f>+Registro!C62</f>
        <v>0</v>
      </c>
      <c r="DC10" s="23">
        <f>+Registro!C63</f>
        <v>0</v>
      </c>
      <c r="DD10" s="23">
        <f>+Registro!C64</f>
        <v>0</v>
      </c>
      <c r="DE10" s="23">
        <f>+Registro!C65</f>
        <v>0</v>
      </c>
      <c r="DF10" s="23">
        <f>+Registro!C66</f>
        <v>0</v>
      </c>
      <c r="DG10" s="23">
        <f>+Registro!C67</f>
        <v>0</v>
      </c>
      <c r="DH10" s="23">
        <f>+Registro!C68</f>
        <v>0</v>
      </c>
      <c r="DI10" s="23">
        <f>+Registro!C70</f>
        <v>0</v>
      </c>
      <c r="DJ10" s="23">
        <f>+Registro!C71</f>
        <v>0</v>
      </c>
      <c r="DK10" s="23">
        <f>+Registro!C72</f>
        <v>0</v>
      </c>
      <c r="DL10" s="23">
        <f>+Registro!C73</f>
        <v>0</v>
      </c>
      <c r="DM10" s="23">
        <f>+Registro!C76</f>
        <v>0</v>
      </c>
      <c r="DN10" s="23">
        <f>+Registro!C77</f>
        <v>0</v>
      </c>
      <c r="DO10" s="23">
        <f>+Registro!C78</f>
        <v>0</v>
      </c>
      <c r="DP10" s="23">
        <f>+Registro!C79</f>
        <v>0</v>
      </c>
      <c r="DQ10" s="23">
        <f>+Registro!C80</f>
        <v>0</v>
      </c>
      <c r="DR10" s="23">
        <f>+Registro!C81</f>
        <v>0</v>
      </c>
      <c r="DS10" s="23">
        <f>+Registro!C82</f>
        <v>0</v>
      </c>
      <c r="DT10" s="23">
        <f>+Registro!C83</f>
        <v>0</v>
      </c>
      <c r="DU10" s="23">
        <f>+Registro!C84</f>
        <v>0</v>
      </c>
      <c r="DV10" s="23">
        <f>+Registro!C85</f>
        <v>0</v>
      </c>
      <c r="DW10" s="23">
        <f>+Registro!C86</f>
        <v>0</v>
      </c>
      <c r="DX10" s="23">
        <f>+Registro!C87</f>
        <v>0</v>
      </c>
      <c r="DY10" s="23">
        <f>+Registro!C88</f>
        <v>0</v>
      </c>
      <c r="DZ10" s="23">
        <f>+Registro!C89</f>
        <v>0</v>
      </c>
      <c r="EA10" s="23">
        <f>+Registro!C90</f>
        <v>0</v>
      </c>
      <c r="EB10" s="23">
        <f>+Registro!C91</f>
        <v>0</v>
      </c>
      <c r="EC10" s="23">
        <f>+Registro!C92</f>
        <v>0</v>
      </c>
      <c r="ED10" s="23">
        <f>+Registro!C93</f>
        <v>0</v>
      </c>
      <c r="EE10" s="23">
        <f>+Registro!C94</f>
        <v>0</v>
      </c>
      <c r="EF10" s="23">
        <f>+Registro!C95</f>
        <v>0</v>
      </c>
      <c r="EG10" s="23">
        <f>+Registro!C96</f>
        <v>0</v>
      </c>
      <c r="EH10" s="23">
        <f>+Registro!C97</f>
        <v>0</v>
      </c>
      <c r="EI10" s="23">
        <f>+Registro!C98</f>
        <v>0</v>
      </c>
      <c r="EJ10" s="23">
        <f>+Registro!C100</f>
        <v>0</v>
      </c>
      <c r="EK10" s="23">
        <f>+Registro!C101</f>
        <v>0</v>
      </c>
      <c r="EL10" s="23">
        <f>+Registro!C102</f>
        <v>0</v>
      </c>
      <c r="EM10" s="23">
        <f>+Registro!C103</f>
        <v>0</v>
      </c>
      <c r="EN10" s="23">
        <f>+Registro!C104</f>
        <v>0</v>
      </c>
      <c r="EO10" s="23">
        <f>+Registro!C105</f>
        <v>0</v>
      </c>
      <c r="EP10" s="23">
        <f>+Registro!C106</f>
        <v>0</v>
      </c>
      <c r="EQ10" s="23">
        <f>+Registro!C107</f>
        <v>0</v>
      </c>
      <c r="ER10" s="23">
        <f>+Registro!C108</f>
        <v>0</v>
      </c>
      <c r="ES10" s="23">
        <f>+Registro!C109</f>
        <v>0</v>
      </c>
      <c r="ET10" s="23">
        <f>+Registro!C110</f>
        <v>0</v>
      </c>
      <c r="EU10" s="23">
        <f>+Registro!C111</f>
        <v>0</v>
      </c>
      <c r="EV10" s="23">
        <f>+Registro!C112</f>
        <v>0</v>
      </c>
      <c r="EW10" s="23">
        <f>+Registro!C113</f>
        <v>0</v>
      </c>
      <c r="EX10" s="23">
        <f>+Registro!C114</f>
        <v>0</v>
      </c>
      <c r="EY10" s="23">
        <f>+Registro!C115</f>
        <v>0</v>
      </c>
      <c r="EZ10" s="23">
        <f>+Registro!C116</f>
        <v>0</v>
      </c>
      <c r="FA10" s="23">
        <f>+Registro!C117</f>
        <v>0</v>
      </c>
      <c r="FB10" s="23">
        <f>+Registro!C118</f>
        <v>0</v>
      </c>
      <c r="FC10" s="23">
        <f>+Registro!C119</f>
        <v>0</v>
      </c>
      <c r="FD10" s="23">
        <f>+Registro!C120</f>
        <v>0</v>
      </c>
      <c r="FE10" s="23">
        <f>+Registro!C121</f>
        <v>0</v>
      </c>
      <c r="FF10" s="23">
        <f>+Registro!C122</f>
        <v>0</v>
      </c>
      <c r="FG10" s="23">
        <f>+Registro!C123</f>
        <v>0</v>
      </c>
      <c r="FH10" s="23">
        <f>+Registro!C124</f>
        <v>0</v>
      </c>
      <c r="FI10" s="23">
        <f>+Registro!C125</f>
        <v>0</v>
      </c>
      <c r="FJ10" s="23">
        <f>+Registro!C126</f>
        <v>0</v>
      </c>
      <c r="FK10" s="23">
        <f>+Registro!C127</f>
        <v>0</v>
      </c>
      <c r="FL10" s="23">
        <f>+Registro!C128</f>
        <v>0</v>
      </c>
      <c r="FM10" s="23">
        <f>+Registro!C129</f>
        <v>0</v>
      </c>
      <c r="FN10" s="23">
        <f>+Registro!C132</f>
        <v>0</v>
      </c>
      <c r="FO10" s="23">
        <f>+Registro!C133</f>
        <v>0</v>
      </c>
      <c r="FP10" s="23">
        <f>+Registro!C134</f>
        <v>0</v>
      </c>
      <c r="FQ10" s="23">
        <f>+Registro!C135</f>
        <v>0</v>
      </c>
      <c r="FR10" s="27">
        <f>+Registro!C137</f>
        <v>0</v>
      </c>
      <c r="FS10" s="23">
        <f>+Registro!C138</f>
        <v>0</v>
      </c>
      <c r="FT10" s="23">
        <f>+Registro!C141</f>
        <v>0</v>
      </c>
      <c r="FU10" s="23">
        <f>+Registro!C142</f>
        <v>0</v>
      </c>
      <c r="FV10" s="23">
        <f>+Registro!C143</f>
        <v>0</v>
      </c>
      <c r="FW10" s="23">
        <f>+Registro!C146</f>
        <v>0</v>
      </c>
      <c r="FX10" s="23">
        <f>+Registro!C147</f>
        <v>0</v>
      </c>
      <c r="FY10" s="23">
        <f>+Registro!C148</f>
        <v>0</v>
      </c>
      <c r="FZ10" s="23">
        <f>+Registro!C149</f>
        <v>0</v>
      </c>
      <c r="GA10" s="23">
        <f>+Registro!C151</f>
        <v>0</v>
      </c>
      <c r="GB10" s="23">
        <f>+Registro!C152</f>
        <v>0</v>
      </c>
      <c r="GC10" s="23">
        <f>+Registro!C153</f>
        <v>0</v>
      </c>
      <c r="GD10" s="23">
        <f>+Registro!C154</f>
        <v>0</v>
      </c>
      <c r="GE10" s="23">
        <f>+Registro!C157</f>
        <v>0</v>
      </c>
      <c r="GF10" s="23">
        <f>+Registro!C158</f>
        <v>0</v>
      </c>
      <c r="GG10" s="23">
        <f>+Registro!C159</f>
        <v>0</v>
      </c>
      <c r="GH10" s="23">
        <f>+Registro!C162</f>
        <v>0</v>
      </c>
      <c r="GI10" s="23">
        <f>+Registro!C163</f>
        <v>0</v>
      </c>
      <c r="GJ10" s="23">
        <f>+Registro!B167</f>
        <v>0</v>
      </c>
      <c r="GK10" s="23">
        <f>+Registro!B168</f>
        <v>0</v>
      </c>
      <c r="GL10" s="23">
        <f>+Registro!B169</f>
        <v>0</v>
      </c>
      <c r="GM10" s="26">
        <f>+Registro!A171</f>
        <v>0</v>
      </c>
      <c r="GN10" s="26">
        <f>+Registro!B173</f>
        <v>0</v>
      </c>
      <c r="GO10" s="26">
        <f>+Registro!B174</f>
        <v>0</v>
      </c>
      <c r="GP10" s="26">
        <f>+Registro!B175</f>
        <v>0</v>
      </c>
      <c r="GQ10" s="26">
        <f>+Registro!B176</f>
        <v>0</v>
      </c>
      <c r="GR10" s="26">
        <f>+Registro!G173</f>
        <v>0</v>
      </c>
      <c r="GS10" s="26">
        <f>+Registro!G174</f>
        <v>0</v>
      </c>
      <c r="GT10" s="26">
        <f>+Registro!G175</f>
        <v>0</v>
      </c>
      <c r="GU10" s="26">
        <f>+Registro!G176</f>
        <v>0</v>
      </c>
      <c r="GV10" s="26">
        <f>+Registro!B179</f>
        <v>0</v>
      </c>
      <c r="GW10" s="26">
        <f>+Registro!B180</f>
        <v>0</v>
      </c>
      <c r="GX10" s="26">
        <f>+Registro!B181</f>
        <v>0</v>
      </c>
      <c r="GY10" s="26">
        <f>+Registro!B182</f>
        <v>0</v>
      </c>
      <c r="GZ10" s="26">
        <f>+Registro!G179</f>
        <v>0</v>
      </c>
      <c r="HA10" s="26">
        <f>+Registro!G180</f>
        <v>0</v>
      </c>
      <c r="HB10" s="26">
        <f>+Registro!G181</f>
        <v>0</v>
      </c>
      <c r="HC10" s="26">
        <f>+Registro!G182</f>
        <v>0</v>
      </c>
      <c r="HD10" s="26">
        <f>+Registro!B185</f>
        <v>0</v>
      </c>
      <c r="HE10" s="26">
        <f>+Registro!B186</f>
        <v>0</v>
      </c>
      <c r="HF10" s="26">
        <f>+Registro!B187</f>
        <v>0</v>
      </c>
      <c r="HG10" s="26">
        <f>+Registro!B188</f>
        <v>0</v>
      </c>
      <c r="HH10" s="26">
        <f>+Registro!G185</f>
        <v>0</v>
      </c>
      <c r="HI10" s="26">
        <f>+Registro!G186</f>
        <v>0</v>
      </c>
      <c r="HJ10" s="26">
        <f>+Registro!G187</f>
        <v>0</v>
      </c>
      <c r="HK10" s="26">
        <f>+Registro!G188</f>
        <v>0</v>
      </c>
      <c r="HL10" s="26">
        <f>+Registro!B191</f>
        <v>0</v>
      </c>
      <c r="HM10" s="26">
        <f>+Registro!B192</f>
        <v>0</v>
      </c>
      <c r="HN10" s="26">
        <f>+Registro!B193</f>
        <v>0</v>
      </c>
      <c r="HO10" s="26">
        <f>+Registro!B194</f>
        <v>0</v>
      </c>
      <c r="HP10" s="26">
        <f>+Registro!G191</f>
        <v>0</v>
      </c>
      <c r="HQ10" s="26">
        <f>+Registro!G192</f>
        <v>0</v>
      </c>
      <c r="HR10" s="26">
        <f>+Registro!G193</f>
        <v>0</v>
      </c>
      <c r="HS10" s="26">
        <f>+Registro!G194</f>
        <v>0</v>
      </c>
      <c r="HT10" s="26">
        <f>+Registro!B197</f>
        <v>0</v>
      </c>
      <c r="HU10" s="26">
        <f>+Registro!B198</f>
        <v>0</v>
      </c>
      <c r="HV10" s="26">
        <f>+Registro!B199</f>
        <v>0</v>
      </c>
      <c r="HW10" s="26">
        <f>+Registro!B200</f>
        <v>0</v>
      </c>
      <c r="HX10" s="26">
        <f>+Registro!G197</f>
        <v>0</v>
      </c>
      <c r="HY10" s="26">
        <f>+Registro!G198</f>
        <v>0</v>
      </c>
      <c r="HZ10" s="26">
        <f>+Registro!G199</f>
        <v>0</v>
      </c>
      <c r="IA10" s="26">
        <f>+Registro!G200</f>
        <v>0</v>
      </c>
      <c r="IB10" s="62">
        <f>IFERROR((IF(AE10="Cumple variable",$AE$6,0)+IF(AF10="Cumple variable",$AF$6,0)+IF(AG10="Cumple variable",$AG$6,0)+IF(AJ10="Cumple variable",$AJ$6,0))/(IF(OR(AE10="Cumple variable",AE10="No cumple variable"),$AE$6,0)+IF(OR(AF10="Cumple variable",AF10="No cumple variable"),$AF$6,0)+IF(OR(AG10="Cumple variable",AG10="No cumple variable"),$AG$6,0)+IF(OR(AJ10="Cumple variable",AJ10="No cumple variable"),$AJ$6,0)),1)</f>
        <v>1</v>
      </c>
      <c r="IC10" s="62">
        <f>IFERROR((IF(AH10="Cumple variable",$AH$6,0)+IF(AI10="Cumple variable",$AI$6,0))/(IF(OR(AH10="Cumple variable",AH10="No cumple variable"),$AH$6,0)+IF(OR(AI10="Cumple variable",AI10="No cumple variable"),$AI$6,0)),1)</f>
        <v>1</v>
      </c>
      <c r="ID10" s="62">
        <f>IFERROR((IF(AK10="Cumple variable",$AK$6,0)+IF(AL10="Cumple variable",$AL$6,0)+IF(AM10="Cumple variable",$AM$6,0)+IF(AN10="Cumple variable",$AN$6,0)+IF(AY10="Cumple variable",$AY$6,0))/(IF(OR(AK10="Cumple variable",AK10="No cumple variable"),$AK$6,0)+IF(OR(AL10="Cumple variable",AL10="No cumple variable"),$AL$6,0)+IF(OR(AM10="Cumple variable",AM10="No cumple variable"),$AM$6,0)+IF(OR(AN10="Cumple variable",AN10="No cumple variable"),$AN$6,0)+IF(OR(AY10="Cumple variable",AY10="No cumple variable"),$AY$6,0)),1)</f>
        <v>1</v>
      </c>
      <c r="IE10" s="62">
        <f>IFERROR((IF(AO10="Cumple variable",$AO$6,0)+IF(AP10="Cumple variable",$AP$6,0)+IF(AQ10="Cumple variable",$AQ$6,0)+IF(AR10="Cumple variable",$AR$6,0))/(IF(OR(AO10="Cumple variable",AO10="No cumple variable"),$AO$6,0)+IF(OR(AP10="Cumple variable",AP10="No cumple variable"),$AP$6,0)+IF(OR(AQ10="Cumple variable",AQ10="No cumple variable"),$AQ$6,0)+IF(OR(AR10="Cumple variable",AR10="No cumple variable"),$AR$6,0)),1)</f>
        <v>1</v>
      </c>
      <c r="IF10" s="62">
        <f>IFERROR((IF(AS10="Cumple variable",$AS$6,0)+IF(AT10="Cumple variable",$AT$6,0))/(IF(OR(AS10="Cumple variable",AS10="No cumple variable"),$AS$6,0)+IF(OR(AT10="Cumple variable",AT10="No cumple variable"),$AT$6,0)),1)</f>
        <v>1</v>
      </c>
      <c r="IG10" s="62">
        <f>IFERROR((IF(AU10="Cumple variable",$AU$6,0))/(IF(OR(AU10="Cumple variable",AU10="No cumple variable"),$AU$6,0)),1)</f>
        <v>1</v>
      </c>
      <c r="IH10" s="62">
        <f>IFERROR((IF(AV10="Cumple variable",$AV$6,0)+IF(AW10="Cumple variable",$AW$6,0)+IF(AX10="Cumple variable",$AX$6,0))/(IF(OR(AV10="Cumple variable",AV10="No cumple variable"),$AV$6,0)+IF(OR(AW10="Cumple variable",AW10="No cumple variable"),$AW$6,0)+IF(OR(AX10="Cumple variable",AX10="No cumple variable"),$AX$6,0)),1)</f>
        <v>1</v>
      </c>
      <c r="II10" s="76">
        <f>+IB10*$IB$8+IC10*$IC$8+ID10*$ID$8+IE10*$IE$8+IF10*$IF$8+IG10*$IG$8+IH10*$IH$8</f>
        <v>1</v>
      </c>
      <c r="IJ10" s="76" t="str">
        <f>+IF(II10=1,"100%",IF(AND(II10&lt;1,II10&gt;=0.9),"90%-99%",IF(AND(II10&lt;0.9,II10&gt;=0.8),"80%-89%",IF(AND(II10&lt;8,II10&gt;=0.7),"70%-79%","&lt;70"))))</f>
        <v>100%</v>
      </c>
    </row>
  </sheetData>
  <sheetProtection algorithmName="SHA-512" hashValue="zZEm2evn8O8Mv4RJPBkoIA+IOXUWWM3WfFIgRpMM1nhrkXC5o31nmGtC/+bHILkJyqtEv1U59wlx8Cp/kIyn/Q==" saltValue="KZlIoIh7GKFlH/GhncwTPw==" spinCount="100000" sheet="1" objects="1" scenarios="1"/>
  <mergeCells count="17">
    <mergeCell ref="A1:A3"/>
    <mergeCell ref="E8:J8"/>
    <mergeCell ref="K8:R8"/>
    <mergeCell ref="HZ3:IA3"/>
    <mergeCell ref="S8:T8"/>
    <mergeCell ref="B1:HY3"/>
    <mergeCell ref="HH8:HK8"/>
    <mergeCell ref="HT8:HW8"/>
    <mergeCell ref="HX8:IA8"/>
    <mergeCell ref="GN8:GQ8"/>
    <mergeCell ref="GR8:GU8"/>
    <mergeCell ref="GV8:GY8"/>
    <mergeCell ref="GZ8:HC8"/>
    <mergeCell ref="GJ7:GL8"/>
    <mergeCell ref="HD8:HG8"/>
    <mergeCell ref="HL8:HO8"/>
    <mergeCell ref="HP8:HS8"/>
  </mergeCells>
  <conditionalFormatting sqref="II10">
    <cfRule type="containsBlanks" priority="1" stopIfTrue="1">
      <formula>LEN(TRIM(II10))=0</formula>
    </cfRule>
    <cfRule type="cellIs" dxfId="4" priority="2" operator="lessThan">
      <formula>0.7</formula>
    </cfRule>
    <cfRule type="cellIs" dxfId="3" priority="3" operator="lessThan">
      <formula>0.8</formula>
    </cfRule>
    <cfRule type="cellIs" dxfId="2" priority="4" operator="lessThan">
      <formula>0.9</formula>
    </cfRule>
    <cfRule type="cellIs" dxfId="1" priority="5" operator="lessThan">
      <formula>1</formula>
    </cfRule>
    <cfRule type="cellIs" dxfId="0" priority="6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Z26"/>
  <sheetViews>
    <sheetView view="pageBreakPreview" zoomScale="80" zoomScaleNormal="80" zoomScaleSheetLayoutView="80" workbookViewId="0">
      <selection activeCell="C1" sqref="C1"/>
    </sheetView>
  </sheetViews>
  <sheetFormatPr baseColWidth="10" defaultColWidth="11.5703125" defaultRowHeight="12"/>
  <cols>
    <col min="1" max="1" width="5.140625" style="86" customWidth="1"/>
    <col min="2" max="2" width="92.5703125" style="86" customWidth="1"/>
    <col min="3" max="14" width="8.7109375" style="86" customWidth="1"/>
    <col min="15" max="16384" width="11.5703125" style="86"/>
  </cols>
  <sheetData>
    <row r="1" spans="1:286" ht="282.75" customHeight="1">
      <c r="A1" s="106" t="s">
        <v>153</v>
      </c>
      <c r="B1" s="84" t="s">
        <v>154</v>
      </c>
      <c r="C1" s="85" t="s">
        <v>432</v>
      </c>
      <c r="D1" s="85" t="s">
        <v>433</v>
      </c>
      <c r="E1" s="85" t="s">
        <v>434</v>
      </c>
      <c r="F1" s="85" t="s">
        <v>435</v>
      </c>
      <c r="G1" s="85" t="s">
        <v>436</v>
      </c>
      <c r="H1" s="85" t="s">
        <v>437</v>
      </c>
      <c r="I1" s="85" t="s">
        <v>438</v>
      </c>
      <c r="J1" s="85" t="s">
        <v>439</v>
      </c>
      <c r="K1" s="85" t="s">
        <v>440</v>
      </c>
      <c r="L1" s="85" t="s">
        <v>441</v>
      </c>
      <c r="M1" s="85" t="s">
        <v>442</v>
      </c>
      <c r="N1" s="85" t="s">
        <v>443</v>
      </c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13"/>
      <c r="JT1" s="113"/>
      <c r="JU1" s="113"/>
      <c r="JV1" s="113"/>
      <c r="JW1" s="113"/>
      <c r="JX1" s="113"/>
      <c r="JY1" s="114"/>
      <c r="JZ1" s="113"/>
    </row>
    <row r="2" spans="1:286" ht="25.5" customHeight="1">
      <c r="A2" s="87">
        <v>1</v>
      </c>
      <c r="B2" s="88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286" ht="37.5" customHeight="1">
      <c r="A3" s="87">
        <v>2</v>
      </c>
      <c r="B3" s="88"/>
      <c r="C3" s="129"/>
      <c r="D3" s="129"/>
      <c r="E3" s="129"/>
      <c r="F3" s="129"/>
      <c r="G3" s="129"/>
      <c r="H3" s="129"/>
      <c r="I3" s="129"/>
      <c r="J3" s="129"/>
      <c r="K3" s="129"/>
      <c r="L3" s="23"/>
      <c r="M3" s="23"/>
      <c r="N3" s="23"/>
    </row>
    <row r="4" spans="1:286" ht="25.5" customHeight="1">
      <c r="A4" s="87">
        <v>3</v>
      </c>
      <c r="B4" s="88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286" ht="25.5" customHeight="1">
      <c r="A5" s="87">
        <v>4</v>
      </c>
      <c r="B5" s="88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286" ht="25.5" customHeight="1">
      <c r="A6" s="87">
        <v>5</v>
      </c>
      <c r="B6" s="88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286" ht="25.5" customHeight="1">
      <c r="A7" s="87">
        <v>6</v>
      </c>
      <c r="B7" s="88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286" ht="25.5" customHeight="1">
      <c r="A8" s="87">
        <v>7</v>
      </c>
      <c r="B8" s="88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286" ht="25.5" customHeight="1">
      <c r="A9" s="87">
        <v>8</v>
      </c>
      <c r="B9" s="88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286" ht="25.5" customHeight="1">
      <c r="A10" s="87">
        <v>9</v>
      </c>
      <c r="B10" s="8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286" ht="25.5" customHeight="1">
      <c r="A11" s="87">
        <v>10</v>
      </c>
      <c r="B11" s="88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286" ht="25.5" customHeight="1">
      <c r="A12" s="87">
        <v>11</v>
      </c>
      <c r="B12" s="88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286" ht="25.5" customHeight="1">
      <c r="A13" s="87">
        <v>12</v>
      </c>
      <c r="B13" s="88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286" ht="25.5" customHeight="1">
      <c r="A14" s="87">
        <v>13</v>
      </c>
      <c r="B14" s="88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286" ht="25.5" customHeight="1">
      <c r="A15" s="87">
        <v>14</v>
      </c>
      <c r="B15" s="88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286" ht="25.5" customHeight="1">
      <c r="A16" s="87">
        <v>15</v>
      </c>
      <c r="B16" s="8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25.5" customHeight="1">
      <c r="A17" s="87">
        <v>16</v>
      </c>
      <c r="B17" s="88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25.5" customHeight="1" thickBot="1">
      <c r="A18" s="89">
        <v>17</v>
      </c>
      <c r="B18" s="90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1:14" ht="12.75" thickBot="1"/>
    <row r="20" spans="1:14">
      <c r="A20" s="254" t="s">
        <v>155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6"/>
      <c r="L20" s="115"/>
      <c r="M20" s="115"/>
      <c r="N20" s="115"/>
    </row>
    <row r="21" spans="1:14">
      <c r="A21" s="91" t="s">
        <v>156</v>
      </c>
      <c r="B21" s="257" t="s">
        <v>444</v>
      </c>
      <c r="C21" s="257"/>
      <c r="D21" s="257"/>
      <c r="E21" s="257"/>
      <c r="F21" s="257"/>
      <c r="G21" s="257"/>
      <c r="H21" s="257"/>
      <c r="I21" s="257"/>
      <c r="J21" s="257"/>
      <c r="K21" s="258"/>
      <c r="L21" s="115"/>
      <c r="M21" s="115"/>
      <c r="N21" s="115"/>
    </row>
    <row r="22" spans="1:14">
      <c r="A22" s="91" t="s">
        <v>157</v>
      </c>
      <c r="B22" s="257" t="s">
        <v>445</v>
      </c>
      <c r="C22" s="257"/>
      <c r="D22" s="257"/>
      <c r="E22" s="257"/>
      <c r="F22" s="257"/>
      <c r="G22" s="257"/>
      <c r="H22" s="257"/>
      <c r="I22" s="257"/>
      <c r="J22" s="257"/>
      <c r="K22" s="258"/>
      <c r="L22" s="115"/>
      <c r="M22" s="115"/>
      <c r="N22" s="115"/>
    </row>
    <row r="23" spans="1:14" ht="12.75" thickBot="1">
      <c r="A23" s="92" t="s">
        <v>158</v>
      </c>
      <c r="B23" s="259" t="s">
        <v>159</v>
      </c>
      <c r="C23" s="259"/>
      <c r="D23" s="259"/>
      <c r="E23" s="259"/>
      <c r="F23" s="259"/>
      <c r="G23" s="259"/>
      <c r="H23" s="259"/>
      <c r="I23" s="259"/>
      <c r="J23" s="259"/>
      <c r="K23" s="260"/>
      <c r="L23" s="115"/>
      <c r="M23" s="115"/>
      <c r="N23" s="115"/>
    </row>
    <row r="24" spans="1:14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</row>
    <row r="25" spans="1:14" ht="23.25" customHeight="1">
      <c r="A25" s="261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</row>
    <row r="26" spans="1:14" ht="15.75" customHeight="1"/>
  </sheetData>
  <mergeCells count="5">
    <mergeCell ref="A20:K20"/>
    <mergeCell ref="B21:K21"/>
    <mergeCell ref="B22:K22"/>
    <mergeCell ref="B23:K23"/>
    <mergeCell ref="A25:N25"/>
  </mergeCells>
  <printOptions horizontalCentered="1"/>
  <pageMargins left="0.23622047244094491" right="0.23622047244094491" top="1.2204724409448819" bottom="0.74803149606299213" header="0.31496062992125984" footer="0.31496062992125984"/>
  <pageSetup scale="66" fitToHeight="0" orientation="landscape" r:id="rId1"/>
  <headerFooter>
    <oddHeader>&amp;L&amp;G&amp;C&amp;"Arial,Normal"&amp;10PROCESO
PROTECCIÓN
REGISTRO HOGAR SUSTITUTO - HOGAR SUSTITUTO TUTOR SRD&amp;R&amp;"Arial,Normal"&amp;10F1.A18.G27.P 
Versión 1 
Página &amp;P de &amp;N 
04/04/2022 
Clasificación de la Información 
Clasificada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Tablas!$E$2:$E$4</xm:f>
          </x14:formula1>
          <xm:sqref>C2:N18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24"/>
  <sheetViews>
    <sheetView view="pageBreakPreview" zoomScale="70" zoomScaleNormal="70" zoomScaleSheetLayoutView="70" zoomScalePageLayoutView="60" workbookViewId="0">
      <selection activeCell="C1" sqref="C1"/>
    </sheetView>
  </sheetViews>
  <sheetFormatPr baseColWidth="10" defaultColWidth="11.5703125" defaultRowHeight="15"/>
  <cols>
    <col min="1" max="1" width="13.140625" style="93" customWidth="1"/>
    <col min="2" max="2" width="50.7109375" style="93" customWidth="1"/>
    <col min="3" max="25" width="8.7109375" style="93" customWidth="1"/>
    <col min="26" max="16384" width="11.5703125" style="93"/>
  </cols>
  <sheetData>
    <row r="1" spans="1:26" ht="15" customHeight="1" thickBot="1">
      <c r="A1" s="265" t="s">
        <v>153</v>
      </c>
      <c r="B1" s="267" t="s">
        <v>154</v>
      </c>
      <c r="C1" s="269" t="s">
        <v>446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1"/>
    </row>
    <row r="2" spans="1:26" ht="132">
      <c r="A2" s="266"/>
      <c r="B2" s="268"/>
      <c r="C2" s="116" t="s">
        <v>160</v>
      </c>
      <c r="D2" s="117" t="s">
        <v>447</v>
      </c>
      <c r="E2" s="117" t="s">
        <v>161</v>
      </c>
      <c r="F2" s="117" t="s">
        <v>162</v>
      </c>
      <c r="G2" s="117" t="s">
        <v>448</v>
      </c>
      <c r="H2" s="117" t="s">
        <v>449</v>
      </c>
      <c r="I2" s="117" t="s">
        <v>450</v>
      </c>
      <c r="J2" s="117" t="s">
        <v>163</v>
      </c>
      <c r="K2" s="117" t="s">
        <v>164</v>
      </c>
      <c r="L2" s="117" t="s">
        <v>451</v>
      </c>
      <c r="M2" s="117" t="s">
        <v>452</v>
      </c>
      <c r="N2" s="117" t="s">
        <v>453</v>
      </c>
      <c r="O2" s="117" t="s">
        <v>165</v>
      </c>
      <c r="P2" s="117" t="s">
        <v>166</v>
      </c>
      <c r="Q2" s="117" t="s">
        <v>454</v>
      </c>
      <c r="R2" s="117" t="s">
        <v>455</v>
      </c>
      <c r="S2" s="117" t="s">
        <v>167</v>
      </c>
      <c r="T2" s="117" t="s">
        <v>456</v>
      </c>
      <c r="U2" s="117" t="s">
        <v>168</v>
      </c>
      <c r="V2" s="117" t="s">
        <v>169</v>
      </c>
      <c r="W2" s="117" t="s">
        <v>457</v>
      </c>
      <c r="X2" s="117" t="s">
        <v>170</v>
      </c>
      <c r="Y2" s="117" t="s">
        <v>458</v>
      </c>
      <c r="Z2" s="118" t="s">
        <v>459</v>
      </c>
    </row>
    <row r="3" spans="1:26" ht="24.6" customHeight="1">
      <c r="A3" s="119">
        <v>1</v>
      </c>
      <c r="B3" s="12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130"/>
    </row>
    <row r="4" spans="1:26" ht="24.95" customHeight="1">
      <c r="A4" s="119">
        <v>2</v>
      </c>
      <c r="B4" s="120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130"/>
    </row>
    <row r="5" spans="1:26" ht="24.95" customHeight="1">
      <c r="A5" s="119">
        <v>3</v>
      </c>
      <c r="B5" s="1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130"/>
    </row>
    <row r="6" spans="1:26" ht="24.95" customHeight="1">
      <c r="A6" s="119">
        <v>4</v>
      </c>
      <c r="B6" s="120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130"/>
    </row>
    <row r="7" spans="1:26" ht="24.95" customHeight="1">
      <c r="A7" s="119">
        <v>5</v>
      </c>
      <c r="B7" s="120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130"/>
    </row>
    <row r="8" spans="1:26" ht="24.95" customHeight="1">
      <c r="A8" s="119">
        <v>6</v>
      </c>
      <c r="B8" s="120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130"/>
    </row>
    <row r="9" spans="1:26" ht="24.95" customHeight="1">
      <c r="A9" s="119">
        <v>7</v>
      </c>
      <c r="B9" s="120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130"/>
    </row>
    <row r="10" spans="1:26" ht="24.95" customHeight="1">
      <c r="A10" s="119">
        <v>8</v>
      </c>
      <c r="B10" s="120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130"/>
    </row>
    <row r="11" spans="1:26" ht="24.95" customHeight="1">
      <c r="A11" s="119">
        <v>9</v>
      </c>
      <c r="B11" s="120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130"/>
    </row>
    <row r="12" spans="1:26" ht="24.95" customHeight="1">
      <c r="A12" s="119">
        <v>10</v>
      </c>
      <c r="B12" s="120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130"/>
    </row>
    <row r="13" spans="1:26" ht="24.95" customHeight="1">
      <c r="A13" s="119">
        <v>11</v>
      </c>
      <c r="B13" s="120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130"/>
    </row>
    <row r="14" spans="1:26" ht="24.95" customHeight="1">
      <c r="A14" s="119">
        <v>12</v>
      </c>
      <c r="B14" s="120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130"/>
    </row>
    <row r="15" spans="1:26" ht="24.95" customHeight="1">
      <c r="A15" s="119">
        <v>13</v>
      </c>
      <c r="B15" s="120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130"/>
    </row>
    <row r="16" spans="1:26" ht="24.95" customHeight="1">
      <c r="A16" s="119">
        <v>14</v>
      </c>
      <c r="B16" s="120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130"/>
    </row>
    <row r="17" spans="1:26" ht="24.95" customHeight="1">
      <c r="A17" s="119">
        <v>15</v>
      </c>
      <c r="B17" s="12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130"/>
    </row>
    <row r="18" spans="1:26" ht="24.95" customHeight="1">
      <c r="A18" s="119">
        <v>16</v>
      </c>
      <c r="B18" s="120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130"/>
    </row>
    <row r="19" spans="1:26" ht="15.75" thickBo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</row>
    <row r="20" spans="1:26">
      <c r="A20" s="254" t="s">
        <v>155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6"/>
    </row>
    <row r="21" spans="1:26">
      <c r="A21" s="95" t="s">
        <v>156</v>
      </c>
      <c r="B21" s="272" t="s">
        <v>171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3"/>
    </row>
    <row r="22" spans="1:26">
      <c r="A22" s="95" t="s">
        <v>157</v>
      </c>
      <c r="B22" s="272" t="s">
        <v>172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3"/>
    </row>
    <row r="23" spans="1:26" ht="24" customHeight="1" thickBot="1">
      <c r="A23" s="96" t="s">
        <v>158</v>
      </c>
      <c r="B23" s="262" t="s">
        <v>460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3"/>
    </row>
    <row r="24" spans="1:26" ht="76.900000000000006" customHeight="1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</row>
  </sheetData>
  <mergeCells count="8">
    <mergeCell ref="B23:Y23"/>
    <mergeCell ref="A24:Y24"/>
    <mergeCell ref="A1:A2"/>
    <mergeCell ref="B1:B2"/>
    <mergeCell ref="C1:Z1"/>
    <mergeCell ref="A20:Y20"/>
    <mergeCell ref="B21:Y21"/>
    <mergeCell ref="B22:Y22"/>
  </mergeCells>
  <printOptions horizontalCentered="1"/>
  <pageMargins left="0.23622047244094491" right="0.23622047244094491" top="1.2204724409448819" bottom="0.74803149606299213" header="0.31496062992125984" footer="0.31496062992125984"/>
  <pageSetup scale="48" fitToHeight="0" orientation="landscape" r:id="rId1"/>
  <headerFooter>
    <oddHeader>&amp;L&amp;G&amp;C&amp;"Arial,Normal"&amp;10PROCESO
PROTECCIÓN
REGISTRO HOGAR SUSTITUTO - HOGAR SUSTITUTO TUTOR SRD&amp;R&amp;"Arial,Normal"&amp;10F1.A18.G27.P 
Versión 1 
Página &amp;P de &amp;N 
04/04/2022 
Clasificación de la Información 
Clasificada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Tablas!$E$2:$E$4</xm:f>
          </x14:formula1>
          <xm:sqref>C3:Z18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25"/>
  <sheetViews>
    <sheetView view="pageBreakPreview" zoomScale="80" zoomScaleNormal="80" zoomScaleSheetLayoutView="80" zoomScalePageLayoutView="70" workbookViewId="0">
      <selection activeCell="C1" sqref="C1"/>
    </sheetView>
  </sheetViews>
  <sheetFormatPr baseColWidth="10" defaultColWidth="11.5703125" defaultRowHeight="15"/>
  <cols>
    <col min="1" max="1" width="13.140625" style="93" customWidth="1"/>
    <col min="2" max="2" width="50.7109375" style="93" customWidth="1"/>
    <col min="3" max="20" width="10.7109375" style="93" customWidth="1"/>
    <col min="21" max="16384" width="11.5703125" style="93"/>
  </cols>
  <sheetData>
    <row r="1" spans="1:20">
      <c r="A1" s="274" t="s">
        <v>153</v>
      </c>
      <c r="B1" s="276" t="s">
        <v>154</v>
      </c>
      <c r="C1" s="278" t="s">
        <v>173</v>
      </c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9"/>
    </row>
    <row r="2" spans="1:20" ht="168.75" customHeight="1" thickBot="1">
      <c r="A2" s="275"/>
      <c r="B2" s="277"/>
      <c r="C2" s="97" t="s">
        <v>174</v>
      </c>
      <c r="D2" s="121" t="s">
        <v>461</v>
      </c>
      <c r="E2" s="97" t="s">
        <v>175</v>
      </c>
      <c r="F2" s="97" t="s">
        <v>176</v>
      </c>
      <c r="G2" s="97" t="s">
        <v>177</v>
      </c>
      <c r="H2" s="97" t="s">
        <v>178</v>
      </c>
      <c r="I2" s="97" t="s">
        <v>179</v>
      </c>
      <c r="J2" s="97" t="s">
        <v>180</v>
      </c>
      <c r="K2" s="97" t="s">
        <v>181</v>
      </c>
      <c r="L2" s="97" t="s">
        <v>182</v>
      </c>
      <c r="M2" s="121" t="s">
        <v>462</v>
      </c>
      <c r="N2" s="121" t="s">
        <v>463</v>
      </c>
      <c r="O2" s="121" t="s">
        <v>464</v>
      </c>
      <c r="P2" s="121" t="s">
        <v>465</v>
      </c>
      <c r="Q2" s="122" t="s">
        <v>466</v>
      </c>
      <c r="R2" s="122" t="s">
        <v>183</v>
      </c>
      <c r="S2" s="122" t="s">
        <v>184</v>
      </c>
      <c r="T2" s="123" t="s">
        <v>185</v>
      </c>
    </row>
    <row r="3" spans="1:20" ht="24.95" customHeight="1">
      <c r="A3" s="87">
        <v>1</v>
      </c>
      <c r="B3" s="88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108"/>
    </row>
    <row r="4" spans="1:20" ht="24.95" customHeight="1">
      <c r="A4" s="87">
        <v>2</v>
      </c>
      <c r="B4" s="88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08"/>
    </row>
    <row r="5" spans="1:20" ht="24.95" customHeight="1">
      <c r="A5" s="87">
        <v>3</v>
      </c>
      <c r="B5" s="88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08"/>
    </row>
    <row r="6" spans="1:20" ht="24.95" customHeight="1">
      <c r="A6" s="87">
        <v>4</v>
      </c>
      <c r="B6" s="88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108"/>
    </row>
    <row r="7" spans="1:20" ht="24.95" customHeight="1">
      <c r="A7" s="87">
        <v>5</v>
      </c>
      <c r="B7" s="88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108"/>
    </row>
    <row r="8" spans="1:20" ht="24.95" customHeight="1">
      <c r="A8" s="87">
        <v>6</v>
      </c>
      <c r="B8" s="88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108"/>
    </row>
    <row r="9" spans="1:20" ht="24.95" customHeight="1">
      <c r="A9" s="87">
        <v>7</v>
      </c>
      <c r="B9" s="88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108"/>
    </row>
    <row r="10" spans="1:20" ht="24.95" customHeight="1">
      <c r="A10" s="87">
        <v>8</v>
      </c>
      <c r="B10" s="8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108"/>
    </row>
    <row r="11" spans="1:20" ht="24.95" customHeight="1">
      <c r="A11" s="87">
        <v>9</v>
      </c>
      <c r="B11" s="88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108"/>
    </row>
    <row r="12" spans="1:20" ht="24.95" customHeight="1">
      <c r="A12" s="87">
        <v>10</v>
      </c>
      <c r="B12" s="88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08"/>
    </row>
    <row r="13" spans="1:20" ht="24.95" customHeight="1">
      <c r="A13" s="87">
        <v>11</v>
      </c>
      <c r="B13" s="88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08"/>
    </row>
    <row r="14" spans="1:20" ht="24.95" customHeight="1">
      <c r="A14" s="87">
        <v>12</v>
      </c>
      <c r="B14" s="88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08"/>
    </row>
    <row r="15" spans="1:20" ht="24.95" customHeight="1">
      <c r="A15" s="87">
        <v>13</v>
      </c>
      <c r="B15" s="88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08"/>
    </row>
    <row r="16" spans="1:20" ht="24.95" customHeight="1">
      <c r="A16" s="87">
        <v>14</v>
      </c>
      <c r="B16" s="8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08"/>
    </row>
    <row r="17" spans="1:20" ht="24.95" customHeight="1">
      <c r="A17" s="87">
        <v>15</v>
      </c>
      <c r="B17" s="88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108"/>
    </row>
    <row r="18" spans="1:20" ht="24.95" customHeight="1">
      <c r="A18" s="87">
        <v>16</v>
      </c>
      <c r="B18" s="88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108"/>
    </row>
    <row r="19" spans="1:20" ht="24.95" customHeight="1" thickBot="1">
      <c r="A19" s="89">
        <v>17</v>
      </c>
      <c r="B19" s="90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9"/>
    </row>
    <row r="20" spans="1:20" ht="15.75" thickBo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1:20">
      <c r="A21" s="254" t="s">
        <v>155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6"/>
    </row>
    <row r="22" spans="1:20">
      <c r="A22" s="95" t="s">
        <v>156</v>
      </c>
      <c r="B22" s="272" t="s">
        <v>186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3"/>
    </row>
    <row r="23" spans="1:20">
      <c r="A23" s="95" t="s">
        <v>157</v>
      </c>
      <c r="B23" s="272" t="s">
        <v>187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3"/>
    </row>
    <row r="24" spans="1:20" ht="27" customHeight="1" thickBot="1">
      <c r="A24" s="96" t="s">
        <v>158</v>
      </c>
      <c r="B24" s="262" t="s">
        <v>467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3"/>
    </row>
    <row r="25" spans="1:20" ht="76.900000000000006" customHeight="1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</row>
  </sheetData>
  <mergeCells count="8">
    <mergeCell ref="B24:T24"/>
    <mergeCell ref="A25:T25"/>
    <mergeCell ref="A1:A2"/>
    <mergeCell ref="B1:B2"/>
    <mergeCell ref="C1:T1"/>
    <mergeCell ref="A21:T21"/>
    <mergeCell ref="B22:T22"/>
    <mergeCell ref="B23:T23"/>
  </mergeCells>
  <printOptions horizontalCentered="1"/>
  <pageMargins left="0.23622047244094491" right="0.23622047244094491" top="1.2204724409448819" bottom="0.74803149606299213" header="0.31496062992125984" footer="0.31496062992125984"/>
  <pageSetup scale="52" fitToHeight="0" orientation="landscape" r:id="rId1"/>
  <headerFooter>
    <oddHeader>&amp;L&amp;G&amp;C&amp;"Arial,Normal"&amp;10PROCESO
PROTECCIÓN
REGISTRO HOGAR SUSTITUTO - HOGAR SUSTITUTO TUTOR SRD&amp;R&amp;"Arial,Normal"&amp;10F1.A18.G27.P 
Versión 1 
Página &amp;P de &amp;N 
04/04/2022 
Clasificación de la Información 
Clasificada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Tablas!$E$2:$E$4</xm:f>
          </x14:formula1>
          <xm:sqref>C3:T19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2"/>
  <sheetViews>
    <sheetView view="pageBreakPreview" zoomScaleNormal="80" zoomScaleSheetLayoutView="100" workbookViewId="0">
      <selection activeCell="C1" sqref="C1"/>
    </sheetView>
  </sheetViews>
  <sheetFormatPr baseColWidth="10" defaultRowHeight="15"/>
  <cols>
    <col min="1" max="1" width="11" customWidth="1"/>
    <col min="2" max="2" width="10.85546875" customWidth="1"/>
    <col min="3" max="10" width="7.28515625" customWidth="1"/>
    <col min="11" max="11" width="7.140625" customWidth="1"/>
    <col min="12" max="12" width="10.7109375" customWidth="1"/>
    <col min="13" max="13" width="14.28515625" style="93" customWidth="1"/>
    <col min="14" max="15" width="11.85546875" style="93" customWidth="1"/>
    <col min="16" max="20" width="11.42578125" style="93"/>
  </cols>
  <sheetData>
    <row r="1" spans="1:21" s="125" customFormat="1" ht="17.45" customHeight="1">
      <c r="A1" s="281" t="s">
        <v>468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3"/>
      <c r="P1" s="124"/>
      <c r="Q1" s="124"/>
      <c r="R1" s="124"/>
      <c r="S1" s="124"/>
      <c r="T1" s="124"/>
    </row>
    <row r="2" spans="1:21" ht="156.75" customHeight="1">
      <c r="A2" s="131" t="s">
        <v>469</v>
      </c>
      <c r="B2" s="126" t="s">
        <v>470</v>
      </c>
      <c r="C2" s="126" t="s">
        <v>471</v>
      </c>
      <c r="D2" s="126" t="s">
        <v>472</v>
      </c>
      <c r="E2" s="126" t="s">
        <v>473</v>
      </c>
      <c r="F2" s="126" t="s">
        <v>474</v>
      </c>
      <c r="G2" s="126" t="s">
        <v>475</v>
      </c>
      <c r="H2" s="126" t="s">
        <v>476</v>
      </c>
      <c r="I2" s="126" t="s">
        <v>477</v>
      </c>
      <c r="J2" s="126" t="s">
        <v>478</v>
      </c>
      <c r="K2" s="126" t="s">
        <v>479</v>
      </c>
      <c r="L2" s="126" t="s">
        <v>480</v>
      </c>
      <c r="M2" s="126" t="s">
        <v>481</v>
      </c>
      <c r="N2" s="126" t="s">
        <v>482</v>
      </c>
      <c r="O2" s="132" t="s">
        <v>483</v>
      </c>
      <c r="U2" s="93"/>
    </row>
    <row r="3" spans="1:21" s="125" customFormat="1" ht="24.95" customHeight="1">
      <c r="A3" s="104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5"/>
      <c r="P3" s="124"/>
      <c r="Q3" s="124"/>
      <c r="R3" s="124"/>
      <c r="S3" s="124"/>
      <c r="T3" s="124"/>
      <c r="U3" s="124"/>
    </row>
    <row r="4" spans="1:21" s="125" customFormat="1" ht="24.95" customHeight="1">
      <c r="A4" s="104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5"/>
      <c r="P4" s="124"/>
      <c r="Q4" s="124"/>
      <c r="R4" s="124"/>
      <c r="S4" s="124"/>
      <c r="T4" s="124"/>
    </row>
    <row r="5" spans="1:21" s="125" customFormat="1" ht="24.95" customHeight="1">
      <c r="A5" s="104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5"/>
      <c r="P5" s="124"/>
      <c r="Q5" s="124"/>
      <c r="R5" s="124"/>
      <c r="S5" s="124"/>
      <c r="T5" s="124"/>
    </row>
    <row r="6" spans="1:21" s="125" customFormat="1" ht="24.95" customHeight="1">
      <c r="A6" s="104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5"/>
      <c r="P6" s="124"/>
      <c r="Q6" s="124"/>
      <c r="R6" s="124"/>
      <c r="S6" s="124"/>
      <c r="T6" s="124"/>
    </row>
    <row r="7" spans="1:21" s="125" customFormat="1" ht="24.95" customHeight="1" thickBo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P7" s="124"/>
      <c r="Q7" s="124"/>
      <c r="R7" s="124"/>
      <c r="S7" s="124"/>
      <c r="T7" s="124"/>
    </row>
    <row r="8" spans="1:21" s="93" customFormat="1" ht="15.75" thickBot="1">
      <c r="A8" s="284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</row>
    <row r="9" spans="1:21" s="93" customFormat="1" ht="15.6" customHeight="1">
      <c r="A9" s="127" t="s">
        <v>156</v>
      </c>
      <c r="B9" s="286" t="s">
        <v>484</v>
      </c>
      <c r="C9" s="286"/>
      <c r="D9" s="286"/>
      <c r="E9" s="286"/>
      <c r="F9" s="286"/>
      <c r="G9" s="286"/>
      <c r="H9" s="286"/>
      <c r="I9" s="286"/>
      <c r="J9" s="286"/>
      <c r="K9" s="286"/>
      <c r="L9" s="287"/>
      <c r="M9" s="128"/>
      <c r="N9" s="128"/>
      <c r="O9" s="128"/>
    </row>
    <row r="10" spans="1:21" s="93" customFormat="1" ht="15.6" customHeight="1">
      <c r="A10" s="91" t="s">
        <v>157</v>
      </c>
      <c r="B10" s="257" t="s">
        <v>485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8"/>
      <c r="M10" s="128"/>
      <c r="N10" s="128"/>
      <c r="O10" s="128"/>
    </row>
    <row r="11" spans="1:21" s="93" customFormat="1" ht="15.6" customHeight="1" thickBot="1">
      <c r="A11" s="92" t="s">
        <v>158</v>
      </c>
      <c r="B11" s="259" t="s">
        <v>486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60"/>
      <c r="M11" s="128"/>
      <c r="N11" s="128"/>
      <c r="O11" s="128"/>
    </row>
    <row r="12" spans="1:21" s="93" customFormat="1" ht="12" customHeight="1">
      <c r="A12" s="280" t="s">
        <v>487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128"/>
      <c r="N12" s="128"/>
      <c r="O12" s="128"/>
    </row>
  </sheetData>
  <mergeCells count="7">
    <mergeCell ref="A12:L12"/>
    <mergeCell ref="A1:O1"/>
    <mergeCell ref="A8:L8"/>
    <mergeCell ref="M8:O8"/>
    <mergeCell ref="B9:L9"/>
    <mergeCell ref="B10:L10"/>
    <mergeCell ref="B11:L11"/>
  </mergeCells>
  <printOptions horizontalCentered="1"/>
  <pageMargins left="0.23622047244094491" right="0.23622047244094491" top="1.2204724409448819" bottom="0.74803149606299213" header="0.31496062992125984" footer="0.31496062992125984"/>
  <pageSetup scale="98" fitToHeight="0" orientation="landscape" r:id="rId1"/>
  <headerFooter>
    <oddHeader>&amp;L&amp;G&amp;C&amp;"Arial,Normal"&amp;10PROCESO
PROTECCIÓN
REGISTRO HOGAR SUSTITUTO - HOGAR SUSTITUTO TUTOR SRD&amp;R&amp;"Arial,Normal"&amp;10F1.A18.G27.P 
Versión 1 
Página &amp;P de &amp;N 
04/04/2022 
Clasificación de la Información 
Clasificada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Tablas!$E$2:$E$4</xm:f>
          </x14:formula1>
          <xm:sqref>A3:O7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8"/>
  <sheetViews>
    <sheetView zoomScale="80" zoomScaleNormal="80" workbookViewId="0">
      <selection activeCell="I2" sqref="I2:J2"/>
    </sheetView>
  </sheetViews>
  <sheetFormatPr baseColWidth="10" defaultRowHeight="15"/>
  <cols>
    <col min="3" max="3" width="11.28515625" bestFit="1" customWidth="1"/>
    <col min="4" max="4" width="20.28515625" bestFit="1" customWidth="1"/>
    <col min="6" max="6" width="15.140625" bestFit="1" customWidth="1"/>
    <col min="7" max="7" width="21.42578125" bestFit="1" customWidth="1"/>
    <col min="9" max="9" width="140.28515625" bestFit="1" customWidth="1"/>
    <col min="10" max="10" width="12.7109375" bestFit="1" customWidth="1"/>
  </cols>
  <sheetData>
    <row r="1" spans="1:10">
      <c r="A1" s="5" t="s">
        <v>17</v>
      </c>
      <c r="B1" s="5" t="s">
        <v>30</v>
      </c>
      <c r="C1" s="5" t="s">
        <v>32</v>
      </c>
      <c r="D1" s="15" t="s">
        <v>38</v>
      </c>
      <c r="E1" s="15" t="s">
        <v>30</v>
      </c>
      <c r="F1" s="15" t="s">
        <v>192</v>
      </c>
      <c r="G1" s="15" t="s">
        <v>3</v>
      </c>
      <c r="I1" s="5" t="s">
        <v>229</v>
      </c>
      <c r="J1" s="5" t="s">
        <v>230</v>
      </c>
    </row>
    <row r="2" spans="1:10">
      <c r="A2" s="4" t="s">
        <v>18</v>
      </c>
      <c r="B2" s="4" t="s">
        <v>14</v>
      </c>
      <c r="C2" s="16" t="s">
        <v>16</v>
      </c>
      <c r="D2" s="3" t="s">
        <v>36</v>
      </c>
      <c r="E2" s="4" t="s">
        <v>39</v>
      </c>
      <c r="F2" s="4" t="s">
        <v>193</v>
      </c>
      <c r="G2" s="3" t="s">
        <v>196</v>
      </c>
      <c r="I2" s="3" t="s">
        <v>304</v>
      </c>
      <c r="J2" s="3" t="s">
        <v>303</v>
      </c>
    </row>
    <row r="3" spans="1:10">
      <c r="A3" s="4" t="s">
        <v>19</v>
      </c>
      <c r="B3" s="4" t="s">
        <v>15</v>
      </c>
      <c r="D3" s="3" t="s">
        <v>37</v>
      </c>
      <c r="E3" s="4" t="s">
        <v>40</v>
      </c>
      <c r="F3" s="4" t="s">
        <v>194</v>
      </c>
      <c r="G3" s="3" t="s">
        <v>197</v>
      </c>
      <c r="I3" s="3" t="s">
        <v>231</v>
      </c>
      <c r="J3" s="3" t="s">
        <v>232</v>
      </c>
    </row>
    <row r="4" spans="1:10">
      <c r="A4" s="4" t="s">
        <v>20</v>
      </c>
      <c r="B4" s="19" t="s">
        <v>42</v>
      </c>
      <c r="D4" s="18" t="s">
        <v>33</v>
      </c>
      <c r="E4" s="4" t="s">
        <v>158</v>
      </c>
      <c r="G4" s="3" t="s">
        <v>198</v>
      </c>
      <c r="I4" s="3" t="s">
        <v>233</v>
      </c>
      <c r="J4" s="3" t="s">
        <v>234</v>
      </c>
    </row>
    <row r="5" spans="1:10">
      <c r="A5" s="4" t="s">
        <v>21</v>
      </c>
      <c r="G5" s="3" t="s">
        <v>199</v>
      </c>
      <c r="I5" s="3" t="s">
        <v>235</v>
      </c>
      <c r="J5" s="3" t="s">
        <v>236</v>
      </c>
    </row>
    <row r="6" spans="1:10">
      <c r="G6" s="3" t="s">
        <v>200</v>
      </c>
      <c r="I6" s="3" t="s">
        <v>237</v>
      </c>
      <c r="J6" s="3" t="s">
        <v>238</v>
      </c>
    </row>
    <row r="7" spans="1:10">
      <c r="G7" s="3" t="s">
        <v>201</v>
      </c>
      <c r="I7" s="3" t="s">
        <v>239</v>
      </c>
      <c r="J7" s="3" t="s">
        <v>240</v>
      </c>
    </row>
    <row r="8" spans="1:10">
      <c r="G8" s="3" t="s">
        <v>202</v>
      </c>
      <c r="I8" s="3" t="s">
        <v>241</v>
      </c>
      <c r="J8" s="3" t="s">
        <v>242</v>
      </c>
    </row>
    <row r="9" spans="1:10">
      <c r="G9" s="3" t="s">
        <v>203</v>
      </c>
      <c r="I9" s="3" t="s">
        <v>243</v>
      </c>
      <c r="J9" s="3" t="s">
        <v>244</v>
      </c>
    </row>
    <row r="10" spans="1:10">
      <c r="G10" s="3" t="s">
        <v>204</v>
      </c>
      <c r="I10" s="3" t="s">
        <v>245</v>
      </c>
      <c r="J10" s="3" t="s">
        <v>246</v>
      </c>
    </row>
    <row r="11" spans="1:10">
      <c r="G11" s="3" t="s">
        <v>205</v>
      </c>
      <c r="I11" s="3" t="s">
        <v>247</v>
      </c>
      <c r="J11" s="3" t="s">
        <v>248</v>
      </c>
    </row>
    <row r="12" spans="1:10">
      <c r="G12" s="3" t="s">
        <v>206</v>
      </c>
      <c r="I12" s="3" t="s">
        <v>249</v>
      </c>
      <c r="J12" s="3" t="s">
        <v>250</v>
      </c>
    </row>
    <row r="13" spans="1:10">
      <c r="G13" s="3" t="s">
        <v>207</v>
      </c>
      <c r="I13" s="3" t="s">
        <v>251</v>
      </c>
      <c r="J13" s="3" t="s">
        <v>252</v>
      </c>
    </row>
    <row r="14" spans="1:10">
      <c r="G14" s="3" t="s">
        <v>208</v>
      </c>
      <c r="I14" s="3" t="s">
        <v>253</v>
      </c>
      <c r="J14" s="3" t="s">
        <v>254</v>
      </c>
    </row>
    <row r="15" spans="1:10">
      <c r="G15" s="3" t="s">
        <v>209</v>
      </c>
      <c r="I15" s="3" t="s">
        <v>255</v>
      </c>
      <c r="J15" s="3" t="s">
        <v>256</v>
      </c>
    </row>
    <row r="16" spans="1:10">
      <c r="G16" s="3" t="s">
        <v>210</v>
      </c>
      <c r="I16" s="3" t="s">
        <v>257</v>
      </c>
      <c r="J16" s="3" t="s">
        <v>258</v>
      </c>
    </row>
    <row r="17" spans="7:10">
      <c r="G17" s="3" t="s">
        <v>211</v>
      </c>
      <c r="I17" s="3" t="s">
        <v>259</v>
      </c>
      <c r="J17" s="3" t="s">
        <v>260</v>
      </c>
    </row>
    <row r="18" spans="7:10">
      <c r="G18" s="3" t="s">
        <v>212</v>
      </c>
      <c r="I18" s="3" t="s">
        <v>261</v>
      </c>
      <c r="J18" s="3" t="s">
        <v>262</v>
      </c>
    </row>
    <row r="19" spans="7:10">
      <c r="G19" s="3" t="s">
        <v>213</v>
      </c>
      <c r="I19" s="3" t="s">
        <v>263</v>
      </c>
      <c r="J19" s="3" t="s">
        <v>264</v>
      </c>
    </row>
    <row r="20" spans="7:10">
      <c r="G20" s="3" t="s">
        <v>214</v>
      </c>
      <c r="I20" s="3" t="s">
        <v>265</v>
      </c>
      <c r="J20" s="3" t="s">
        <v>266</v>
      </c>
    </row>
    <row r="21" spans="7:10">
      <c r="G21" s="3" t="s">
        <v>215</v>
      </c>
      <c r="I21" s="3" t="s">
        <v>267</v>
      </c>
      <c r="J21" s="3" t="s">
        <v>268</v>
      </c>
    </row>
    <row r="22" spans="7:10">
      <c r="G22" s="3" t="s">
        <v>216</v>
      </c>
      <c r="I22" s="3" t="s">
        <v>269</v>
      </c>
      <c r="J22" s="3" t="s">
        <v>270</v>
      </c>
    </row>
    <row r="23" spans="7:10">
      <c r="G23" s="3" t="s">
        <v>217</v>
      </c>
      <c r="I23" s="3" t="s">
        <v>271</v>
      </c>
      <c r="J23" s="3" t="s">
        <v>272</v>
      </c>
    </row>
    <row r="24" spans="7:10">
      <c r="G24" s="3" t="s">
        <v>218</v>
      </c>
      <c r="I24" s="3" t="s">
        <v>273</v>
      </c>
      <c r="J24" s="3" t="s">
        <v>274</v>
      </c>
    </row>
    <row r="25" spans="7:10">
      <c r="G25" s="3" t="s">
        <v>219</v>
      </c>
      <c r="I25" s="3" t="s">
        <v>275</v>
      </c>
      <c r="J25" s="3" t="s">
        <v>276</v>
      </c>
    </row>
    <row r="26" spans="7:10">
      <c r="G26" s="3" t="s">
        <v>220</v>
      </c>
      <c r="I26" s="3" t="s">
        <v>277</v>
      </c>
      <c r="J26" s="3" t="s">
        <v>278</v>
      </c>
    </row>
    <row r="27" spans="7:10">
      <c r="G27" s="3" t="s">
        <v>221</v>
      </c>
      <c r="I27" s="3" t="s">
        <v>279</v>
      </c>
      <c r="J27" s="3" t="s">
        <v>280</v>
      </c>
    </row>
    <row r="28" spans="7:10">
      <c r="G28" s="3" t="s">
        <v>222</v>
      </c>
      <c r="I28" s="3" t="s">
        <v>281</v>
      </c>
      <c r="J28" s="3" t="s">
        <v>282</v>
      </c>
    </row>
    <row r="29" spans="7:10">
      <c r="G29" s="3" t="s">
        <v>223</v>
      </c>
      <c r="I29" s="3" t="s">
        <v>283</v>
      </c>
      <c r="J29" s="3" t="s">
        <v>284</v>
      </c>
    </row>
    <row r="30" spans="7:10">
      <c r="G30" s="3" t="s">
        <v>224</v>
      </c>
      <c r="I30" s="3" t="s">
        <v>285</v>
      </c>
      <c r="J30" s="3" t="s">
        <v>286</v>
      </c>
    </row>
    <row r="31" spans="7:10">
      <c r="G31" s="3" t="s">
        <v>225</v>
      </c>
      <c r="I31" s="3" t="s">
        <v>287</v>
      </c>
      <c r="J31" s="3" t="s">
        <v>288</v>
      </c>
    </row>
    <row r="32" spans="7:10">
      <c r="G32" s="3" t="s">
        <v>226</v>
      </c>
      <c r="I32" s="3" t="s">
        <v>289</v>
      </c>
      <c r="J32" s="3" t="s">
        <v>290</v>
      </c>
    </row>
    <row r="33" spans="7:10">
      <c r="G33" s="3" t="s">
        <v>227</v>
      </c>
      <c r="I33" s="3" t="s">
        <v>291</v>
      </c>
      <c r="J33" s="3" t="s">
        <v>292</v>
      </c>
    </row>
    <row r="34" spans="7:10">
      <c r="G34" s="3" t="s">
        <v>228</v>
      </c>
      <c r="I34" s="3" t="s">
        <v>293</v>
      </c>
      <c r="J34" s="3" t="s">
        <v>294</v>
      </c>
    </row>
    <row r="35" spans="7:10">
      <c r="I35" s="3" t="s">
        <v>295</v>
      </c>
      <c r="J35" s="3" t="s">
        <v>296</v>
      </c>
    </row>
    <row r="36" spans="7:10">
      <c r="I36" s="3" t="s">
        <v>297</v>
      </c>
      <c r="J36" s="3" t="s">
        <v>298</v>
      </c>
    </row>
    <row r="37" spans="7:10">
      <c r="I37" s="3" t="s">
        <v>299</v>
      </c>
      <c r="J37" s="3" t="s">
        <v>300</v>
      </c>
    </row>
    <row r="38" spans="7:10">
      <c r="I38" s="3" t="s">
        <v>301</v>
      </c>
      <c r="J38" s="3" t="s">
        <v>302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Registro</vt:lpstr>
      <vt:lpstr>Consolidado</vt:lpstr>
      <vt:lpstr>DCS</vt:lpstr>
      <vt:lpstr>DP</vt:lpstr>
      <vt:lpstr>DHAP</vt:lpstr>
      <vt:lpstr>CPRH</vt:lpstr>
      <vt:lpstr>Tablas</vt:lpstr>
      <vt:lpstr>CPRH!Área_de_impresión</vt:lpstr>
      <vt:lpstr>DCS!Área_de_impresión</vt:lpstr>
      <vt:lpstr>DHAP!Área_de_impresión</vt:lpstr>
      <vt:lpstr>Registro!Área_de_impresión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Andres Perez Soraca</dc:creator>
  <cp:lastModifiedBy>Cesar</cp:lastModifiedBy>
  <cp:lastPrinted>2022-04-04T21:16:01Z</cp:lastPrinted>
  <dcterms:created xsi:type="dcterms:W3CDTF">2019-01-30T14:18:32Z</dcterms:created>
  <dcterms:modified xsi:type="dcterms:W3CDTF">2022-04-04T21:16:26Z</dcterms:modified>
</cp:coreProperties>
</file>