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D:\Cesar.Rodriguez\Andree\"/>
    </mc:Choice>
  </mc:AlternateContent>
  <xr:revisionPtr revIDLastSave="0" documentId="13_ncr:1_{7F912446-C59C-411C-A8D5-A3A6B1CDBAF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esupuesto" sheetId="1" r:id="rId1"/>
  </sheets>
  <definedNames>
    <definedName name="_xlnm.Print_Area" localSheetId="0">Presupuesto!$A$1:$L$38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1" l="1"/>
  <c r="D33" i="1" l="1"/>
  <c r="L29" i="1"/>
  <c r="G12" i="1"/>
  <c r="G23" i="1"/>
  <c r="G20" i="1"/>
  <c r="G18" i="1"/>
  <c r="G17" i="1"/>
  <c r="G16" i="1"/>
  <c r="G15" i="1"/>
  <c r="L24" i="1"/>
  <c r="G24" i="1" l="1"/>
  <c r="D34" i="1" s="1"/>
  <c r="D35" i="1" l="1"/>
  <c r="D36" i="1" l="1"/>
</calcChain>
</file>

<file path=xl/sharedStrings.xml><?xml version="1.0" encoding="utf-8"?>
<sst xmlns="http://schemas.openxmlformats.org/spreadsheetml/2006/main" count="96" uniqueCount="64">
  <si>
    <t>TOTAL</t>
  </si>
  <si>
    <t xml:space="preserve">3.1 Seguimiento </t>
  </si>
  <si>
    <t>FASES  Y/O ETAPAS</t>
  </si>
  <si>
    <t>1. FASE I: PLANEACIÓN ESTRATÉGICA</t>
  </si>
  <si>
    <t>2. FASE II: EJECUCIÓN</t>
  </si>
  <si>
    <t>3. FASE III: SEGUIMIENTO, AUDITORÍA Y MEJORA</t>
  </si>
  <si>
    <t>FECHAS EXTREMAS</t>
  </si>
  <si>
    <t>FECHA INICIAL</t>
  </si>
  <si>
    <t>FECHA FINAL</t>
  </si>
  <si>
    <t>COSTOS DE PERSONAL</t>
  </si>
  <si>
    <t>CANTIDAD</t>
  </si>
  <si>
    <t>VALOR</t>
  </si>
  <si>
    <t>DESCRIPCIÓN</t>
  </si>
  <si>
    <t>COSTOS TECNOLÓGICOS</t>
  </si>
  <si>
    <t>COSTOS ADMINISTRATIVOS</t>
  </si>
  <si>
    <t xml:space="preserve">DESCRIPCIÓN </t>
  </si>
  <si>
    <t>Profesional</t>
  </si>
  <si>
    <t>Computadores</t>
  </si>
  <si>
    <t>Insumos de oficina</t>
  </si>
  <si>
    <t xml:space="preserve">Profesional </t>
  </si>
  <si>
    <t>TIEMPO DE DEDICACIÓN</t>
  </si>
  <si>
    <t>TIEMPO COMPLETO</t>
  </si>
  <si>
    <t xml:space="preserve">Computadores </t>
  </si>
  <si>
    <t>TIEMPO PARCIAL (50%)</t>
  </si>
  <si>
    <t>NIVEL DE FORMACIÓN</t>
  </si>
  <si>
    <t>Institucional</t>
  </si>
  <si>
    <t>Equipo de cómputo, audio y video</t>
  </si>
  <si>
    <t>FASES</t>
  </si>
  <si>
    <t>COSTO DE EJECUCIÓN</t>
  </si>
  <si>
    <t>FASE I: Planeación Estratégica</t>
  </si>
  <si>
    <t>FASE II: Ejecución</t>
  </si>
  <si>
    <t>FASE III: Seguimiento, Auditoría y Mejora</t>
  </si>
  <si>
    <t>FASES DE IMPLEMENTACIÓN</t>
  </si>
  <si>
    <t>Video bean</t>
  </si>
  <si>
    <t>Identificar áreas que producen documentos especiales.</t>
  </si>
  <si>
    <t>TIEMPO PARCIAL
(50%)</t>
  </si>
  <si>
    <t>Técnico / Auxiliar</t>
  </si>
  <si>
    <t xml:space="preserve">Levantar Inventarios documentales de documentos especiales. </t>
  </si>
  <si>
    <t>Determinar valores primarios y/o secundarios de los soportes conforme TRD.</t>
  </si>
  <si>
    <t xml:space="preserve">Evaluar el estado de conservación de la documentación identificada como documentos especiales. </t>
  </si>
  <si>
    <t>Establecer mecanismos de migración y backups de información que se encuentre contenida en Sistemas de Información de la Entidad, sistemas de administración de documentos, sistemas de mensajería electrónica, página web e intranet.</t>
  </si>
  <si>
    <t xml:space="preserve">Evaluar las caracteristicas de los depósitos y unidades de almacenamiento para soportes especiales. </t>
  </si>
  <si>
    <t>1.1 Elaborar documento técnico</t>
  </si>
  <si>
    <t>2.1 Sensibilización</t>
  </si>
  <si>
    <t>2.2 Dignóstico</t>
  </si>
  <si>
    <t>2.3 Evaluación requisitos de infraestructura</t>
  </si>
  <si>
    <t>2.4 Descripción Documental</t>
  </si>
  <si>
    <t xml:space="preserve">Elaborar catálogo de documentos especiales. </t>
  </si>
  <si>
    <t>Sensibilizar a los colaboradores a nivel nacional, sobre la identificación de documentos especiales.</t>
  </si>
  <si>
    <t>Viáticos y transporte por dos días</t>
  </si>
  <si>
    <t>3.2 Mejora</t>
  </si>
  <si>
    <t>Perfil</t>
  </si>
  <si>
    <t>Cantidad</t>
  </si>
  <si>
    <t>Profesional archivista</t>
  </si>
  <si>
    <t>Técnico Archivo</t>
  </si>
  <si>
    <t>Tiempo en meses</t>
  </si>
  <si>
    <t>TOTAL COLABORADORES REQUERIDOS</t>
  </si>
  <si>
    <t>Profesional Ingenieria Sistemas</t>
  </si>
  <si>
    <t>Página 1 de 1</t>
  </si>
  <si>
    <t>Clasificación de la Información
PÚBLICA</t>
  </si>
  <si>
    <r>
      <rPr>
        <sz val="12"/>
        <color indexed="8"/>
        <rFont val="Tempus Sans ITC"/>
        <family val="5"/>
      </rPr>
      <t xml:space="preserve">Antes de imprimir este documento… piense en el medio ambiente! </t>
    </r>
    <r>
      <rPr>
        <sz val="9"/>
        <color indexed="8"/>
        <rFont val="Calibri"/>
        <family val="2"/>
      </rPr>
      <t xml:space="preserve">
</t>
    </r>
    <r>
      <rPr>
        <sz val="6"/>
        <color indexed="8"/>
        <rFont val="Arial"/>
        <family val="2"/>
      </rPr>
      <t>Cualquier copia impresa de este documento se considera como COPIA NO CONTROLADA</t>
    </r>
  </si>
  <si>
    <t>PROCESO SERVICIOS ADMINISTRATIVOS
PRESUPUESTO
PROGRAMA DE DOCUMENTOS ESPECIALES</t>
  </si>
  <si>
    <t>Versión 1</t>
  </si>
  <si>
    <t>A1.PG38.SA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</si>
</sst>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$&quot;#,##0;[Red]\-&quot;$&quot;#,##0"/>
    <numFmt numFmtId="165" formatCode="_-&quot;$&quot;* #,##0.00_-;\-&quot;$&quot;* #,##0.00_-;_-&quot;$&quot;* &quot;-&quot;??_-;_-@_-"/>
    <numFmt numFmtId="166" formatCode="_-&quot;$&quot;* #,##0_-;\-&quot;$&quot;* #,##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Tempus Sans ITC"/>
      <family val="5"/>
    </font>
    <font>
      <sz val="9"/>
      <color indexed="8"/>
      <name val="Calibri"/>
      <family val="2"/>
    </font>
    <font>
      <sz val="6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13">
    <xf numFmtId="0" fontId="0" fillId="0" borderId="0" xfId="0"/>
    <xf numFmtId="0" fontId="4" fillId="3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4" borderId="1" xfId="0" applyFont="1" applyFill="1" applyBorder="1"/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vertical="center" wrapText="1"/>
    </xf>
    <xf numFmtId="14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43" fontId="4" fillId="3" borderId="0" xfId="1" applyFont="1" applyFill="1"/>
    <xf numFmtId="166" fontId="4" fillId="3" borderId="1" xfId="2" applyNumberFormat="1" applyFont="1" applyFill="1" applyBorder="1" applyAlignment="1">
      <alignment vertical="center"/>
    </xf>
    <xf numFmtId="14" fontId="4" fillId="3" borderId="1" xfId="0" applyNumberFormat="1" applyFont="1" applyFill="1" applyBorder="1" applyAlignment="1">
      <alignment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14" fontId="3" fillId="4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4" fillId="3" borderId="1" xfId="0" applyNumberFormat="1" applyFont="1" applyFill="1" applyBorder="1" applyAlignment="1">
      <alignment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66" fontId="4" fillId="3" borderId="5" xfId="2" applyNumberFormat="1" applyFont="1" applyFill="1" applyBorder="1" applyAlignment="1">
      <alignment horizontal="center" vertical="center"/>
    </xf>
    <xf numFmtId="166" fontId="4" fillId="3" borderId="6" xfId="2" applyNumberFormat="1" applyFont="1" applyFill="1" applyBorder="1" applyAlignment="1">
      <alignment horizontal="center" vertical="center"/>
    </xf>
    <xf numFmtId="14" fontId="4" fillId="3" borderId="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164" fontId="4" fillId="3" borderId="5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vertical="center"/>
    </xf>
    <xf numFmtId="0" fontId="4" fillId="4" borderId="5" xfId="0" applyFont="1" applyFill="1" applyBorder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166" fontId="4" fillId="0" borderId="1" xfId="0" applyNumberFormat="1" applyFont="1" applyFill="1" applyBorder="1" applyAlignment="1">
      <alignment vertical="center"/>
    </xf>
    <xf numFmtId="0" fontId="4" fillId="0" borderId="0" xfId="0" applyFont="1" applyFill="1"/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14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14" fontId="4" fillId="0" borderId="4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166" fontId="4" fillId="3" borderId="4" xfId="2" applyNumberFormat="1" applyFont="1" applyFill="1" applyBorder="1" applyAlignment="1">
      <alignment vertical="center"/>
    </xf>
    <xf numFmtId="166" fontId="4" fillId="0" borderId="4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3" fillId="0" borderId="2" xfId="0" applyFont="1" applyFill="1" applyBorder="1"/>
    <xf numFmtId="0" fontId="4" fillId="0" borderId="4" xfId="0" applyFont="1" applyFill="1" applyBorder="1"/>
    <xf numFmtId="0" fontId="4" fillId="0" borderId="3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4" fillId="3" borderId="0" xfId="0" applyFont="1" applyFill="1" applyBorder="1"/>
    <xf numFmtId="0" fontId="7" fillId="3" borderId="1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6" fontId="4" fillId="3" borderId="2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66" fontId="4" fillId="3" borderId="5" xfId="2" applyNumberFormat="1" applyFont="1" applyFill="1" applyBorder="1" applyAlignment="1">
      <alignment horizontal="center" vertical="center" wrapText="1"/>
    </xf>
    <xf numFmtId="166" fontId="4" fillId="3" borderId="6" xfId="2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66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166" fontId="4" fillId="3" borderId="5" xfId="2" applyNumberFormat="1" applyFont="1" applyFill="1" applyBorder="1" applyAlignment="1">
      <alignment horizontal="center" vertical="center"/>
    </xf>
    <xf numFmtId="166" fontId="4" fillId="3" borderId="6" xfId="2" applyNumberFormat="1" applyFont="1" applyFill="1" applyBorder="1" applyAlignment="1">
      <alignment horizontal="center" vertical="center"/>
    </xf>
    <xf numFmtId="14" fontId="4" fillId="3" borderId="5" xfId="0" applyNumberFormat="1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  <xf numFmtId="14" fontId="4" fillId="3" borderId="5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14" fontId="11" fillId="3" borderId="1" xfId="0" applyNumberFormat="1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0</xdr:row>
      <xdr:rowOff>19051</xdr:rowOff>
    </xdr:from>
    <xdr:to>
      <xdr:col>0</xdr:col>
      <xdr:colOff>1419225</xdr:colOff>
      <xdr:row>1</xdr:row>
      <xdr:rowOff>170089</xdr:rowOff>
    </xdr:to>
    <xdr:pic>
      <xdr:nvPicPr>
        <xdr:cNvPr id="2" name="Imagen 1" descr="ICBFNEW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9051"/>
          <a:ext cx="685800" cy="661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view="pageBreakPreview" zoomScale="60" zoomScaleNormal="84" workbookViewId="0">
      <pane ySplit="7" topLeftCell="A17" activePane="bottomLeft" state="frozen"/>
      <selection pane="bottomLeft" activeCell="K3" sqref="K3:L3"/>
    </sheetView>
  </sheetViews>
  <sheetFormatPr baseColWidth="10" defaultRowHeight="12.75" x14ac:dyDescent="0.2"/>
  <cols>
    <col min="1" max="1" width="28.42578125" style="1" customWidth="1"/>
    <col min="2" max="2" width="15.7109375" style="1" customWidth="1"/>
    <col min="3" max="3" width="14.7109375" style="1" customWidth="1"/>
    <col min="4" max="4" width="16.85546875" style="1" customWidth="1"/>
    <col min="5" max="5" width="15.7109375" style="1" customWidth="1"/>
    <col min="6" max="6" width="13.7109375" style="1" customWidth="1"/>
    <col min="7" max="7" width="14.5703125" style="1" customWidth="1"/>
    <col min="8" max="8" width="17.42578125" style="1" customWidth="1"/>
    <col min="9" max="9" width="13.85546875" style="1" customWidth="1"/>
    <col min="10" max="10" width="14.42578125" style="1" bestFit="1" customWidth="1"/>
    <col min="11" max="11" width="16.42578125" style="1" customWidth="1"/>
    <col min="12" max="12" width="18.28515625" style="1" customWidth="1"/>
    <col min="13" max="13" width="11.42578125" style="1"/>
    <col min="14" max="14" width="12.42578125" style="1" bestFit="1" customWidth="1"/>
    <col min="15" max="16384" width="11.42578125" style="1"/>
  </cols>
  <sheetData>
    <row r="1" spans="1:14" ht="40.5" customHeight="1" x14ac:dyDescent="0.2">
      <c r="A1" s="102"/>
      <c r="B1" s="103" t="s">
        <v>61</v>
      </c>
      <c r="C1" s="104"/>
      <c r="D1" s="104"/>
      <c r="E1" s="104"/>
      <c r="F1" s="104"/>
      <c r="G1" s="104"/>
      <c r="H1" s="104"/>
      <c r="I1" s="104"/>
      <c r="J1" s="104"/>
      <c r="K1" s="73" t="s">
        <v>63</v>
      </c>
      <c r="L1" s="112">
        <v>43893</v>
      </c>
    </row>
    <row r="2" spans="1:14" ht="20.25" customHeight="1" x14ac:dyDescent="0.2">
      <c r="A2" s="102"/>
      <c r="B2" s="104"/>
      <c r="C2" s="104"/>
      <c r="D2" s="104"/>
      <c r="E2" s="104"/>
      <c r="F2" s="104"/>
      <c r="G2" s="104"/>
      <c r="H2" s="104"/>
      <c r="I2" s="104"/>
      <c r="J2" s="104"/>
      <c r="K2" s="73" t="s">
        <v>62</v>
      </c>
      <c r="L2" s="73" t="s">
        <v>58</v>
      </c>
    </row>
    <row r="3" spans="1:14" ht="24" customHeight="1" x14ac:dyDescent="0.2">
      <c r="A3" s="102"/>
      <c r="B3" s="104"/>
      <c r="C3" s="104"/>
      <c r="D3" s="104"/>
      <c r="E3" s="104"/>
      <c r="F3" s="104"/>
      <c r="G3" s="104"/>
      <c r="H3" s="104"/>
      <c r="I3" s="104"/>
      <c r="J3" s="104"/>
      <c r="K3" s="105" t="s">
        <v>59</v>
      </c>
      <c r="L3" s="106"/>
    </row>
    <row r="4" spans="1:14" ht="15" x14ac:dyDescent="0.2">
      <c r="A4" s="107" t="s">
        <v>32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4" ht="21" customHeight="1" x14ac:dyDescent="0.2">
      <c r="A5" s="74" t="s">
        <v>2</v>
      </c>
      <c r="B5" s="74" t="s">
        <v>6</v>
      </c>
      <c r="C5" s="74"/>
      <c r="D5" s="100" t="s">
        <v>20</v>
      </c>
      <c r="E5" s="95" t="s">
        <v>9</v>
      </c>
      <c r="F5" s="96"/>
      <c r="G5" s="85"/>
      <c r="H5" s="97" t="s">
        <v>13</v>
      </c>
      <c r="I5" s="98"/>
      <c r="J5" s="99"/>
      <c r="K5" s="74" t="s">
        <v>14</v>
      </c>
      <c r="L5" s="74"/>
    </row>
    <row r="6" spans="1:14" ht="29.25" customHeight="1" x14ac:dyDescent="0.2">
      <c r="A6" s="74"/>
      <c r="B6" s="2" t="s">
        <v>7</v>
      </c>
      <c r="C6" s="2" t="s">
        <v>8</v>
      </c>
      <c r="D6" s="101"/>
      <c r="E6" s="2" t="s">
        <v>24</v>
      </c>
      <c r="F6" s="3" t="s">
        <v>10</v>
      </c>
      <c r="G6" s="3" t="s">
        <v>11</v>
      </c>
      <c r="H6" s="3" t="s">
        <v>12</v>
      </c>
      <c r="I6" s="3" t="s">
        <v>10</v>
      </c>
      <c r="J6" s="3" t="s">
        <v>11</v>
      </c>
      <c r="K6" s="3" t="s">
        <v>15</v>
      </c>
      <c r="L6" s="3" t="s">
        <v>11</v>
      </c>
    </row>
    <row r="7" spans="1:14" x14ac:dyDescent="0.2">
      <c r="A7" s="95" t="s">
        <v>3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85"/>
    </row>
    <row r="8" spans="1:14" x14ac:dyDescent="0.2">
      <c r="A8" s="42" t="s">
        <v>42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4" x14ac:dyDescent="0.2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7"/>
    </row>
    <row r="10" spans="1:14" x14ac:dyDescent="0.2">
      <c r="A10" s="95" t="s">
        <v>4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85"/>
    </row>
    <row r="11" spans="1:14" x14ac:dyDescent="0.2">
      <c r="A11" s="43" t="s">
        <v>43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4" ht="50.25" customHeight="1" x14ac:dyDescent="0.2">
      <c r="A12" s="110" t="s">
        <v>48</v>
      </c>
      <c r="B12" s="91">
        <v>43850</v>
      </c>
      <c r="C12" s="91">
        <v>43971</v>
      </c>
      <c r="D12" s="93" t="s">
        <v>23</v>
      </c>
      <c r="E12" s="82" t="s">
        <v>16</v>
      </c>
      <c r="F12" s="82">
        <v>2</v>
      </c>
      <c r="G12" s="78">
        <f>3200000*F12*4</f>
        <v>25600000</v>
      </c>
      <c r="H12" s="59" t="s">
        <v>17</v>
      </c>
      <c r="I12" s="24">
        <v>1</v>
      </c>
      <c r="J12" s="10" t="s">
        <v>25</v>
      </c>
      <c r="K12" s="24"/>
      <c r="L12" s="26"/>
      <c r="N12" s="11"/>
    </row>
    <row r="13" spans="1:14" ht="15" x14ac:dyDescent="0.2">
      <c r="A13" s="111"/>
      <c r="B13" s="92"/>
      <c r="C13" s="92"/>
      <c r="D13" s="94"/>
      <c r="E13" s="83"/>
      <c r="F13" s="83"/>
      <c r="G13" s="79"/>
      <c r="H13" s="59" t="s">
        <v>33</v>
      </c>
      <c r="I13" s="24">
        <v>1</v>
      </c>
      <c r="J13" s="10" t="s">
        <v>25</v>
      </c>
      <c r="K13" s="24"/>
      <c r="L13" s="26"/>
      <c r="N13" s="11"/>
    </row>
    <row r="14" spans="1:14" ht="15" x14ac:dyDescent="0.2">
      <c r="A14" s="17" t="s">
        <v>44</v>
      </c>
      <c r="B14" s="9"/>
      <c r="C14" s="9"/>
      <c r="D14" s="9"/>
      <c r="E14" s="9"/>
      <c r="F14" s="58"/>
      <c r="G14" s="9"/>
      <c r="H14" s="60"/>
      <c r="I14" s="9"/>
      <c r="J14" s="36"/>
      <c r="K14" s="9"/>
      <c r="L14" s="9"/>
    </row>
    <row r="15" spans="1:14" ht="25.5" x14ac:dyDescent="0.2">
      <c r="A15" s="6" t="s">
        <v>34</v>
      </c>
      <c r="B15" s="7">
        <v>43972</v>
      </c>
      <c r="C15" s="7">
        <v>44005</v>
      </c>
      <c r="D15" s="14" t="s">
        <v>35</v>
      </c>
      <c r="E15" s="15" t="s">
        <v>16</v>
      </c>
      <c r="F15" s="10">
        <v>1</v>
      </c>
      <c r="G15" s="12">
        <f>3200000*F15*1</f>
        <v>3200000</v>
      </c>
      <c r="H15" s="61" t="s">
        <v>17</v>
      </c>
      <c r="I15" s="10">
        <v>1</v>
      </c>
      <c r="J15" s="10" t="s">
        <v>25</v>
      </c>
      <c r="K15" s="8"/>
      <c r="L15" s="12"/>
    </row>
    <row r="16" spans="1:14" ht="38.25" x14ac:dyDescent="0.2">
      <c r="A16" s="6" t="s">
        <v>37</v>
      </c>
      <c r="B16" s="7">
        <v>44006</v>
      </c>
      <c r="C16" s="7">
        <v>44098</v>
      </c>
      <c r="D16" s="15" t="s">
        <v>21</v>
      </c>
      <c r="E16" s="15" t="s">
        <v>36</v>
      </c>
      <c r="F16" s="15">
        <v>2</v>
      </c>
      <c r="G16" s="16">
        <f>2600000*F16*3</f>
        <v>15600000</v>
      </c>
      <c r="H16" s="61" t="s">
        <v>17</v>
      </c>
      <c r="I16" s="10">
        <v>2</v>
      </c>
      <c r="J16" s="10" t="s">
        <v>25</v>
      </c>
      <c r="K16" s="8"/>
      <c r="L16" s="8"/>
    </row>
    <row r="17" spans="1:12" ht="38.25" x14ac:dyDescent="0.2">
      <c r="A17" s="6" t="s">
        <v>38</v>
      </c>
      <c r="B17" s="28">
        <v>44099</v>
      </c>
      <c r="C17" s="28">
        <v>44130</v>
      </c>
      <c r="D17" s="29" t="s">
        <v>21</v>
      </c>
      <c r="E17" s="24" t="s">
        <v>16</v>
      </c>
      <c r="F17" s="34">
        <v>2</v>
      </c>
      <c r="G17" s="26">
        <f>3200000*F17*1</f>
        <v>6400000</v>
      </c>
      <c r="H17" s="62" t="s">
        <v>22</v>
      </c>
      <c r="I17" s="24">
        <v>2</v>
      </c>
      <c r="J17" s="10" t="s">
        <v>25</v>
      </c>
      <c r="K17" s="24"/>
      <c r="L17" s="31"/>
    </row>
    <row r="18" spans="1:12" ht="38.25" x14ac:dyDescent="0.2">
      <c r="A18" s="6" t="s">
        <v>39</v>
      </c>
      <c r="B18" s="7">
        <v>44131</v>
      </c>
      <c r="C18" s="7">
        <v>44224</v>
      </c>
      <c r="D18" s="15" t="s">
        <v>21</v>
      </c>
      <c r="E18" s="15" t="s">
        <v>16</v>
      </c>
      <c r="F18" s="15">
        <v>2</v>
      </c>
      <c r="G18" s="16">
        <f>3200000*F18*3</f>
        <v>19200000</v>
      </c>
      <c r="H18" s="61" t="s">
        <v>17</v>
      </c>
      <c r="I18" s="10">
        <v>2</v>
      </c>
      <c r="J18" s="10" t="s">
        <v>25</v>
      </c>
      <c r="K18" s="6" t="s">
        <v>49</v>
      </c>
      <c r="L18" s="26">
        <f>500000*F18*2</f>
        <v>2000000</v>
      </c>
    </row>
    <row r="19" spans="1:12" ht="25.5" x14ac:dyDescent="0.2">
      <c r="A19" s="17" t="s">
        <v>45</v>
      </c>
      <c r="B19" s="9"/>
      <c r="C19" s="9"/>
      <c r="D19" s="9"/>
      <c r="E19" s="9"/>
      <c r="F19" s="58"/>
      <c r="G19" s="9"/>
      <c r="H19" s="9"/>
      <c r="I19" s="9"/>
      <c r="J19" s="36"/>
      <c r="K19" s="9"/>
      <c r="L19" s="9"/>
    </row>
    <row r="20" spans="1:12" ht="123.75" customHeight="1" x14ac:dyDescent="0.2">
      <c r="A20" s="6" t="s">
        <v>40</v>
      </c>
      <c r="B20" s="91">
        <v>44228</v>
      </c>
      <c r="C20" s="91">
        <v>44377</v>
      </c>
      <c r="D20" s="80" t="s">
        <v>23</v>
      </c>
      <c r="E20" s="82" t="s">
        <v>19</v>
      </c>
      <c r="F20" s="82">
        <v>2</v>
      </c>
      <c r="G20" s="89">
        <f>3200000*F20*4</f>
        <v>25600000</v>
      </c>
      <c r="H20" s="82" t="s">
        <v>22</v>
      </c>
      <c r="I20" s="82">
        <v>2</v>
      </c>
      <c r="J20" s="82" t="s">
        <v>25</v>
      </c>
      <c r="K20" s="8"/>
      <c r="L20" s="16"/>
    </row>
    <row r="21" spans="1:12" ht="60" customHeight="1" x14ac:dyDescent="0.2">
      <c r="A21" s="6" t="s">
        <v>41</v>
      </c>
      <c r="B21" s="92"/>
      <c r="C21" s="92"/>
      <c r="D21" s="81"/>
      <c r="E21" s="83"/>
      <c r="F21" s="83"/>
      <c r="G21" s="90"/>
      <c r="H21" s="83"/>
      <c r="I21" s="83"/>
      <c r="J21" s="83"/>
      <c r="K21" s="8"/>
      <c r="L21" s="16"/>
    </row>
    <row r="22" spans="1:12" x14ac:dyDescent="0.2">
      <c r="A22" s="17" t="s">
        <v>46</v>
      </c>
      <c r="B22" s="9"/>
      <c r="C22" s="9"/>
      <c r="D22" s="9"/>
      <c r="E22" s="9"/>
      <c r="F22" s="58"/>
      <c r="G22" s="9"/>
      <c r="H22" s="9"/>
      <c r="I22" s="9"/>
      <c r="J22" s="36"/>
      <c r="K22" s="9"/>
      <c r="L22" s="9"/>
    </row>
    <row r="23" spans="1:12" s="41" customFormat="1" ht="25.5" x14ac:dyDescent="0.2">
      <c r="A23" s="38" t="s">
        <v>47</v>
      </c>
      <c r="B23" s="44">
        <v>44378</v>
      </c>
      <c r="C23" s="44">
        <v>44650</v>
      </c>
      <c r="D23" s="45" t="s">
        <v>21</v>
      </c>
      <c r="E23" s="39" t="s">
        <v>16</v>
      </c>
      <c r="F23" s="46">
        <v>3</v>
      </c>
      <c r="G23" s="12">
        <f>3200000*F23*8</f>
        <v>76800000</v>
      </c>
      <c r="H23" s="39" t="s">
        <v>17</v>
      </c>
      <c r="I23" s="46">
        <v>2</v>
      </c>
      <c r="J23" s="40" t="s">
        <v>25</v>
      </c>
      <c r="K23" s="39"/>
      <c r="L23" s="39"/>
    </row>
    <row r="24" spans="1:12" s="41" customFormat="1" ht="20.25" customHeight="1" x14ac:dyDescent="0.2">
      <c r="A24" s="19" t="s">
        <v>0</v>
      </c>
      <c r="B24" s="9"/>
      <c r="C24" s="9"/>
      <c r="D24" s="9"/>
      <c r="E24" s="9"/>
      <c r="F24" s="58"/>
      <c r="G24" s="21">
        <f>SUM(G12:G23)</f>
        <v>172400000</v>
      </c>
      <c r="H24" s="9"/>
      <c r="I24" s="58"/>
      <c r="J24" s="9"/>
      <c r="K24" s="9"/>
      <c r="L24" s="21">
        <f>SUM(L17:L23)</f>
        <v>2000000</v>
      </c>
    </row>
    <row r="25" spans="1:12" s="41" customFormat="1" x14ac:dyDescent="0.2">
      <c r="A25" s="47"/>
      <c r="B25" s="48"/>
      <c r="C25" s="48"/>
      <c r="D25" s="49"/>
      <c r="E25" s="50"/>
      <c r="F25" s="51"/>
      <c r="G25" s="52"/>
      <c r="H25" s="50"/>
      <c r="I25" s="51"/>
      <c r="J25" s="53"/>
      <c r="K25" s="50"/>
      <c r="L25" s="54"/>
    </row>
    <row r="26" spans="1:12" ht="15" customHeight="1" x14ac:dyDescent="0.2">
      <c r="A26" s="95" t="s">
        <v>5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85"/>
    </row>
    <row r="27" spans="1:12" ht="37.5" customHeight="1" x14ac:dyDescent="0.2">
      <c r="A27" s="6" t="s">
        <v>1</v>
      </c>
      <c r="B27" s="7">
        <v>44652</v>
      </c>
      <c r="C27" s="7">
        <v>44710</v>
      </c>
      <c r="D27" s="80" t="s">
        <v>35</v>
      </c>
      <c r="E27" s="80" t="s">
        <v>16</v>
      </c>
      <c r="F27" s="82">
        <v>2</v>
      </c>
      <c r="G27" s="89">
        <v>0</v>
      </c>
      <c r="H27" s="6" t="s">
        <v>26</v>
      </c>
      <c r="I27" s="10"/>
      <c r="J27" s="12" t="s">
        <v>25</v>
      </c>
      <c r="K27" s="6" t="s">
        <v>18</v>
      </c>
      <c r="L27" s="12">
        <v>800000</v>
      </c>
    </row>
    <row r="28" spans="1:12" ht="20.25" customHeight="1" x14ac:dyDescent="0.2">
      <c r="A28" s="6" t="s">
        <v>50</v>
      </c>
      <c r="B28" s="7">
        <v>44006</v>
      </c>
      <c r="C28" s="7">
        <v>44710</v>
      </c>
      <c r="D28" s="81"/>
      <c r="E28" s="81"/>
      <c r="F28" s="83"/>
      <c r="G28" s="90"/>
      <c r="H28" s="25"/>
      <c r="I28" s="25"/>
      <c r="J28" s="27"/>
      <c r="K28" s="30"/>
      <c r="L28" s="27"/>
    </row>
    <row r="29" spans="1:12" x14ac:dyDescent="0.2">
      <c r="A29" s="19" t="s">
        <v>0</v>
      </c>
      <c r="B29" s="18"/>
      <c r="C29" s="18"/>
      <c r="D29" s="19"/>
      <c r="E29" s="17"/>
      <c r="F29" s="20"/>
      <c r="G29" s="21">
        <v>0</v>
      </c>
      <c r="H29" s="17"/>
      <c r="I29" s="20"/>
      <c r="J29" s="21"/>
      <c r="K29" s="17"/>
      <c r="L29" s="21">
        <f>SUM(L27:L28)</f>
        <v>800000</v>
      </c>
    </row>
    <row r="31" spans="1:12" ht="25.5" customHeight="1" x14ac:dyDescent="0.2">
      <c r="A31" s="75" t="s">
        <v>27</v>
      </c>
      <c r="B31" s="74" t="s">
        <v>6</v>
      </c>
      <c r="C31" s="74"/>
      <c r="D31" s="75" t="s">
        <v>28</v>
      </c>
      <c r="E31" s="75"/>
      <c r="G31" s="86" t="s">
        <v>56</v>
      </c>
      <c r="H31" s="87"/>
      <c r="I31" s="88"/>
      <c r="J31" s="68"/>
    </row>
    <row r="32" spans="1:12" ht="25.5" x14ac:dyDescent="0.2">
      <c r="A32" s="75"/>
      <c r="B32" s="2" t="s">
        <v>7</v>
      </c>
      <c r="C32" s="2" t="s">
        <v>8</v>
      </c>
      <c r="D32" s="75"/>
      <c r="E32" s="75"/>
      <c r="G32" s="32" t="s">
        <v>51</v>
      </c>
      <c r="H32" s="35" t="s">
        <v>52</v>
      </c>
      <c r="I32" s="33" t="s">
        <v>55</v>
      </c>
      <c r="J32" s="69"/>
    </row>
    <row r="33" spans="1:12" ht="24" x14ac:dyDescent="0.2">
      <c r="A33" s="5" t="s">
        <v>29</v>
      </c>
      <c r="B33" s="23"/>
      <c r="C33" s="23"/>
      <c r="D33" s="76">
        <f>+G8</f>
        <v>0</v>
      </c>
      <c r="E33" s="77"/>
      <c r="G33" s="63" t="s">
        <v>53</v>
      </c>
      <c r="H33" s="65">
        <v>2</v>
      </c>
      <c r="I33" s="10">
        <v>21</v>
      </c>
      <c r="J33" s="66"/>
    </row>
    <row r="34" spans="1:12" ht="24" x14ac:dyDescent="0.2">
      <c r="A34" s="5" t="s">
        <v>30</v>
      </c>
      <c r="B34" s="23">
        <v>43850</v>
      </c>
      <c r="C34" s="23">
        <v>44650</v>
      </c>
      <c r="D34" s="76">
        <f>+G24+J24+L24</f>
        <v>174400000</v>
      </c>
      <c r="E34" s="77"/>
      <c r="G34" s="63" t="s">
        <v>53</v>
      </c>
      <c r="H34" s="65">
        <v>1</v>
      </c>
      <c r="I34" s="10">
        <v>23</v>
      </c>
      <c r="J34" s="66"/>
    </row>
    <row r="35" spans="1:12" ht="25.5" x14ac:dyDescent="0.2">
      <c r="A35" s="5" t="s">
        <v>31</v>
      </c>
      <c r="B35" s="13">
        <v>42430</v>
      </c>
      <c r="C35" s="13">
        <v>43464</v>
      </c>
      <c r="D35" s="76">
        <f>+G29+J29+L29</f>
        <v>800000</v>
      </c>
      <c r="E35" s="77"/>
      <c r="G35" s="64" t="s">
        <v>54</v>
      </c>
      <c r="H35" s="65">
        <v>2</v>
      </c>
      <c r="I35" s="10">
        <v>3</v>
      </c>
      <c r="J35" s="67"/>
    </row>
    <row r="36" spans="1:12" ht="22.5" x14ac:dyDescent="0.2">
      <c r="A36" s="22" t="s">
        <v>0</v>
      </c>
      <c r="B36" s="72">
        <v>42307</v>
      </c>
      <c r="C36" s="72">
        <v>43464</v>
      </c>
      <c r="D36" s="84">
        <f>+SUM(D33:E35)</f>
        <v>175200000</v>
      </c>
      <c r="E36" s="85"/>
      <c r="G36" s="71" t="s">
        <v>57</v>
      </c>
      <c r="H36" s="65">
        <v>1</v>
      </c>
      <c r="I36" s="10">
        <v>4</v>
      </c>
      <c r="J36" s="66"/>
    </row>
    <row r="37" spans="1:12" x14ac:dyDescent="0.2">
      <c r="G37" s="70"/>
      <c r="H37" s="70"/>
      <c r="I37" s="70"/>
    </row>
    <row r="38" spans="1:12" ht="29.25" customHeight="1" x14ac:dyDescent="0.2">
      <c r="A38" s="108" t="s">
        <v>60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</row>
  </sheetData>
  <mergeCells count="42">
    <mergeCell ref="A1:A3"/>
    <mergeCell ref="B1:J3"/>
    <mergeCell ref="K3:L3"/>
    <mergeCell ref="A4:L4"/>
    <mergeCell ref="A38:L38"/>
    <mergeCell ref="J20:J21"/>
    <mergeCell ref="G27:G28"/>
    <mergeCell ref="A26:L26"/>
    <mergeCell ref="B20:B21"/>
    <mergeCell ref="C20:C21"/>
    <mergeCell ref="D20:D21"/>
    <mergeCell ref="E20:E21"/>
    <mergeCell ref="F20:F21"/>
    <mergeCell ref="A12:A13"/>
    <mergeCell ref="A10:L10"/>
    <mergeCell ref="A7:L7"/>
    <mergeCell ref="B5:C5"/>
    <mergeCell ref="A5:A6"/>
    <mergeCell ref="E5:G5"/>
    <mergeCell ref="H5:J5"/>
    <mergeCell ref="K5:L5"/>
    <mergeCell ref="D5:D6"/>
    <mergeCell ref="B12:B13"/>
    <mergeCell ref="C12:C13"/>
    <mergeCell ref="D12:D13"/>
    <mergeCell ref="E12:E13"/>
    <mergeCell ref="F12:F13"/>
    <mergeCell ref="G12:G13"/>
    <mergeCell ref="D27:D28"/>
    <mergeCell ref="E27:E28"/>
    <mergeCell ref="F27:F28"/>
    <mergeCell ref="D36:E36"/>
    <mergeCell ref="D35:E35"/>
    <mergeCell ref="G31:I31"/>
    <mergeCell ref="G20:G21"/>
    <mergeCell ref="H20:H21"/>
    <mergeCell ref="I20:I21"/>
    <mergeCell ref="B31:C31"/>
    <mergeCell ref="A31:A32"/>
    <mergeCell ref="D31:E32"/>
    <mergeCell ref="D33:E33"/>
    <mergeCell ref="D34:E34"/>
  </mergeCells>
  <pageMargins left="0.7" right="0.7" top="0.75" bottom="0.75" header="0.3" footer="0.3"/>
  <pageSetup scale="46" orientation="portrait" horizontalDpi="4294967295" verticalDpi="4294967295" r:id="rId1"/>
  <ignoredErrors>
    <ignoredError sqref="G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Lilia Pedraza Amaya</dc:creator>
  <cp:lastModifiedBy>Cesar Augusto Rodriguez Chaparro</cp:lastModifiedBy>
  <cp:lastPrinted>2020-02-27T20:30:11Z</cp:lastPrinted>
  <dcterms:created xsi:type="dcterms:W3CDTF">2015-12-10T18:50:39Z</dcterms:created>
  <dcterms:modified xsi:type="dcterms:W3CDTF">2020-03-03T16:31:00Z</dcterms:modified>
</cp:coreProperties>
</file>